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封面" sheetId="7" r:id="rId1"/>
    <sheet name="目录" sheetId="8" r:id="rId2"/>
    <sheet name="一般公共预算收支预算调整表（类）" sheetId="2" r:id="rId3"/>
    <sheet name="一般公共预算支出调整表（项）" sheetId="3" r:id="rId4"/>
    <sheet name="基金收支预算调整表（类）" sheetId="4" r:id="rId5"/>
    <sheet name="基金支出预算调整表（项）" sheetId="5" r:id="rId6"/>
    <sheet name="社保基金收支预算调整表" sheetId="6" r:id="rId7"/>
    <sheet name="债务限额调整表" sheetId="9" r:id="rId8"/>
    <sheet name="自治区转贷债券资金安排表" sheetId="10" r:id="rId9"/>
  </sheets>
  <definedNames>
    <definedName name="_xlnm._FilterDatabase" localSheetId="3" hidden="1">'一般公共预算支出调整表（项）'!$A$5:$IP$984</definedName>
    <definedName name="_xlnm._FilterDatabase" localSheetId="5" hidden="1">'基金支出预算调整表（项）'!$A$5:$IQ$71</definedName>
    <definedName name="_xlnm._FilterDatabase" localSheetId="8" hidden="1">自治区转贷债券资金安排表!$A$4:$G$26</definedName>
    <definedName name="_xlnm.Print_Titles" localSheetId="2">'一般公共预算收支预算调整表（类）'!$4:$6</definedName>
    <definedName name="_xlnm._FilterDatabase" localSheetId="2" hidden="1">'一般公共预算收支预算调整表（类）'!#REF!</definedName>
    <definedName name="_xlnm.Print_Titles" localSheetId="3">'一般公共预算支出调整表（项）'!$4:$5</definedName>
    <definedName name="_xlnm.Print_Titles" localSheetId="5">'基金支出预算调整表（项）'!$4:$5</definedName>
    <definedName name="_xlnm.Print_Titles" localSheetId="8">自治区转贷债券资金安排表!$4:$4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<sst xmlns="http://schemas.openxmlformats.org/spreadsheetml/2006/main" count="1750" uniqueCount="1000">
  <si>
    <r>
      <rPr>
        <sz val="36"/>
        <rFont val="Arial Narrow"/>
        <charset val="0"/>
      </rPr>
      <t xml:space="preserve"> </t>
    </r>
    <r>
      <rPr>
        <sz val="36"/>
        <rFont val="方正小标宋简体"/>
        <charset val="0"/>
      </rPr>
      <t>永福县</t>
    </r>
  </si>
  <si>
    <r>
      <t>2025</t>
    </r>
    <r>
      <rPr>
        <b/>
        <sz val="36"/>
        <rFont val="宋体"/>
        <charset val="0"/>
      </rPr>
      <t>年财政收支预算调整方案（草案）</t>
    </r>
  </si>
  <si>
    <t>永福县财政局编制</t>
  </si>
  <si>
    <t>目  录</t>
  </si>
  <si>
    <t>表一 永福县2025年一般公共预算收支预算调整表（草案）</t>
  </si>
  <si>
    <t>表二 永福县2025年一般公共预算支出预算调整表（草案）（项级科目）</t>
  </si>
  <si>
    <t>表三 永福县2025年政府性基金预算收支预算调整表（草案）</t>
  </si>
  <si>
    <t>表四 永福县2025年政府性基金预算支出预算调整表（草案）（项级科目）</t>
  </si>
  <si>
    <t>表五 永福县2025年社会保险基金预算收支调整表（草案）</t>
  </si>
  <si>
    <t>表六 永福县2025年地方政府债务限额调整情况表（草案）</t>
  </si>
  <si>
    <t>表七 永福县2025年政府新增债务限额资金安排表（草案）</t>
  </si>
  <si>
    <t>表一</t>
  </si>
  <si>
    <t>永福县2025年一般公共预算收支预算调整表（草案）</t>
  </si>
  <si>
    <t>单位：万元</t>
  </si>
  <si>
    <t>收   入</t>
  </si>
  <si>
    <t>支   出</t>
  </si>
  <si>
    <t>项目</t>
  </si>
  <si>
    <t>年初预算数</t>
  </si>
  <si>
    <t>预算调整数</t>
  </si>
  <si>
    <t>比年初预算数增减</t>
  </si>
  <si>
    <t>金额</t>
  </si>
  <si>
    <t>%</t>
  </si>
  <si>
    <t>一、税收收入</t>
  </si>
  <si>
    <t>一、一般公共服务支出</t>
  </si>
  <si>
    <t>二、非税收入</t>
  </si>
  <si>
    <t>二、国防支出</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</si>
  <si>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</si>
  <si>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</si>
  <si>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</si>
  <si>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</si>
  <si>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</si>
  <si>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</si>
  <si>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</si>
  <si>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</si>
  <si>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</si>
  <si>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</si>
  <si>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十三、资源勘探信息等支出</t>
  </si>
  <si>
    <t>十四、商业服务业等支出</t>
  </si>
  <si>
    <t>十五、金融支出</t>
  </si>
  <si>
    <t>十六、自然资源海洋气象等支出</t>
  </si>
  <si>
    <t>十七、住房保障支出</t>
  </si>
  <si>
    <t>十八、粮油物资储备支出</t>
  </si>
  <si>
    <t>十九、灾害防治及应急管理支出</t>
  </si>
  <si>
    <t>二十、预备费</t>
  </si>
  <si>
    <t>二十一、债务付息支出</t>
  </si>
  <si>
    <t>二十二、债务发行费用支出</t>
  </si>
  <si>
    <t>二十三、其他支出(类)</t>
  </si>
  <si>
    <t>一般公共预算收入小计</t>
  </si>
  <si>
    <t>一般公共预算支出小计</t>
  </si>
  <si>
    <t>转移性收入</t>
  </si>
  <si>
    <t>转移性支出</t>
  </si>
  <si>
    <t>一、上级补助收入</t>
  </si>
  <si>
    <t>一、上解上级支出</t>
  </si>
  <si>
    <t>二、债务转贷收入</t>
  </si>
  <si>
    <t>二、地方政府一般债务还本支出</t>
  </si>
  <si>
    <t>三、上年结余收入</t>
  </si>
  <si>
    <t>三、安排预算稳定调节资金</t>
  </si>
  <si>
    <t>四、调入资金</t>
  </si>
  <si>
    <t>四、年终结余</t>
  </si>
  <si>
    <t>五、动用预算稳定调节基金</t>
  </si>
  <si>
    <t>收入总计</t>
  </si>
  <si>
    <t>支出总计</t>
  </si>
  <si>
    <t>表二</t>
  </si>
  <si>
    <t>永福县2025年一般公共预算支出预算调整表（草案）（项级科目）</t>
  </si>
  <si>
    <t>功能分类科目编码</t>
  </si>
  <si>
    <t>科目名称</t>
  </si>
  <si>
    <t>2025年年初
预算数</t>
  </si>
  <si>
    <t>2025年拟调整
预算数</t>
  </si>
  <si>
    <t>比年初预算增减</t>
  </si>
  <si>
    <t>百分比</t>
  </si>
  <si>
    <t>一般公共服务支出</t>
  </si>
  <si>
    <r>
      <rPr>
        <b/>
        <sz val="10"/>
        <rFont val="Arial Narrow"/>
        <charset val="0"/>
      </rPr>
      <t xml:space="preserve">  </t>
    </r>
    <r>
      <rPr>
        <b/>
        <sz val="10"/>
        <rFont val="宋体"/>
        <charset val="134"/>
      </rPr>
      <t>人大事务</t>
    </r>
  </si>
  <si>
    <t xml:space="preserve">      行政运行</t>
  </si>
  <si>
    <t xml:space="preserve">      一般行政管理事务</t>
  </si>
  <si>
    <t xml:space="preserve">      机关服务</t>
  </si>
  <si>
    <t>空</t>
  </si>
  <si>
    <t xml:space="preserve">      人大会议</t>
  </si>
  <si>
    <t xml:space="preserve">      人大立法</t>
  </si>
  <si>
    <t xml:space="preserve">      人大监督</t>
  </si>
  <si>
    <t xml:space="preserve">      人大代表履职能力提升</t>
  </si>
  <si>
    <t xml:space="preserve">      代表工作</t>
  </si>
  <si>
    <t xml:space="preserve">      事业运行</t>
  </si>
  <si>
    <t xml:space="preserve">      其他人大事务支出</t>
  </si>
  <si>
    <r>
      <rPr>
        <b/>
        <sz val="10"/>
        <rFont val="Arial Narrow"/>
        <charset val="0"/>
      </rPr>
      <t xml:space="preserve">  </t>
    </r>
    <r>
      <rPr>
        <b/>
        <sz val="10"/>
        <rFont val="宋体"/>
        <charset val="134"/>
      </rPr>
      <t>政协事务</t>
    </r>
  </si>
  <si>
    <t xml:space="preserve">      政协会议</t>
  </si>
  <si>
    <t xml:space="preserve">      委员视察</t>
  </si>
  <si>
    <t xml:space="preserve">      其他政协事务支出</t>
  </si>
  <si>
    <r>
      <rPr>
        <b/>
        <sz val="10"/>
        <rFont val="Arial Narrow"/>
        <charset val="0"/>
      </rPr>
      <t xml:space="preserve">  </t>
    </r>
    <r>
      <rPr>
        <b/>
        <sz val="10"/>
        <rFont val="宋体"/>
        <charset val="134"/>
      </rPr>
      <t>政府办公厅</t>
    </r>
    <r>
      <rPr>
        <b/>
        <sz val="10"/>
        <rFont val="Arial Narrow"/>
        <charset val="0"/>
      </rPr>
      <t>(</t>
    </r>
    <r>
      <rPr>
        <b/>
        <sz val="10"/>
        <rFont val="宋体"/>
        <charset val="134"/>
      </rPr>
      <t>室</t>
    </r>
    <r>
      <rPr>
        <b/>
        <sz val="10"/>
        <rFont val="Arial Narrow"/>
        <charset val="0"/>
      </rPr>
      <t>)</t>
    </r>
    <r>
      <rPr>
        <b/>
        <sz val="10"/>
        <rFont val="宋体"/>
        <charset val="134"/>
      </rPr>
      <t>及相关机构事务</t>
    </r>
  </si>
  <si>
    <t xml:space="preserve">      政务公开审批</t>
  </si>
  <si>
    <t xml:space="preserve">      信访事务</t>
  </si>
  <si>
    <t xml:space="preserve">      其他政府办公厅（室）及相关机构事务支出</t>
  </si>
  <si>
    <r>
      <rPr>
        <b/>
        <sz val="10"/>
        <rFont val="Arial Narrow"/>
        <charset val="0"/>
      </rPr>
      <t xml:space="preserve">  </t>
    </r>
    <r>
      <rPr>
        <b/>
        <sz val="10"/>
        <rFont val="宋体"/>
        <charset val="134"/>
      </rPr>
      <t>发展与改革事务</t>
    </r>
  </si>
  <si>
    <t xml:space="preserve">      物价管理</t>
  </si>
  <si>
    <t xml:space="preserve">      其他发展与改革事务支出</t>
  </si>
  <si>
    <r>
      <rPr>
        <b/>
        <sz val="10"/>
        <rFont val="Arial Narrow"/>
        <charset val="0"/>
      </rPr>
      <t xml:space="preserve">  </t>
    </r>
    <r>
      <rPr>
        <b/>
        <sz val="10"/>
        <rFont val="宋体"/>
        <charset val="134"/>
      </rPr>
      <t>统计信息事务</t>
    </r>
  </si>
  <si>
    <t xml:space="preserve">      信息事务</t>
  </si>
  <si>
    <t xml:space="preserve">      专项统计业务</t>
  </si>
  <si>
    <t xml:space="preserve">      统计管理</t>
  </si>
  <si>
    <t xml:space="preserve">      专项普查活动</t>
  </si>
  <si>
    <t xml:space="preserve">      统计抽样调查</t>
  </si>
  <si>
    <t xml:space="preserve">      其他统计信息事务支出</t>
  </si>
  <si>
    <r>
      <rPr>
        <b/>
        <sz val="10"/>
        <rFont val="Arial Narrow"/>
        <charset val="0"/>
      </rPr>
      <t xml:space="preserve">  </t>
    </r>
    <r>
      <rPr>
        <b/>
        <sz val="10"/>
        <rFont val="宋体"/>
        <charset val="134"/>
      </rPr>
      <t>财政事务</t>
    </r>
  </si>
  <si>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</si>
  <si>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</si>
  <si>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</si>
  <si>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</si>
  <si>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</si>
  <si>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</si>
  <si>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r>
      <rPr>
        <b/>
        <sz val="10"/>
        <rFont val="Arial Narrow"/>
        <charset val="0"/>
      </rPr>
      <t xml:space="preserve">  </t>
    </r>
    <r>
      <rPr>
        <b/>
        <sz val="10"/>
        <rFont val="宋体"/>
        <charset val="134"/>
      </rPr>
      <t>税收事务</t>
    </r>
  </si>
  <si>
    <t xml:space="preserve">      税收业务</t>
  </si>
  <si>
    <t xml:space="preserve">      其他税收事务支出</t>
  </si>
  <si>
    <r>
      <rPr>
        <b/>
        <sz val="10"/>
        <rFont val="Arial Narrow"/>
        <charset val="0"/>
      </rPr>
      <t xml:space="preserve">  </t>
    </r>
    <r>
      <rPr>
        <b/>
        <sz val="10"/>
        <rFont val="宋体"/>
        <charset val="134"/>
      </rPr>
      <t>审计事务</t>
    </r>
  </si>
  <si>
    <t xml:space="preserve">      审计业务</t>
  </si>
  <si>
    <t xml:space="preserve">      审计管理</t>
  </si>
  <si>
    <t xml:space="preserve">      其他审计事务支出</t>
  </si>
  <si>
    <r>
      <rPr>
        <b/>
        <sz val="10"/>
        <rFont val="Arial Narrow"/>
        <charset val="0"/>
      </rPr>
      <t xml:space="preserve">  </t>
    </r>
    <r>
      <rPr>
        <b/>
        <sz val="10"/>
        <rFont val="宋体"/>
        <charset val="134"/>
      </rPr>
      <t>纪检监察事务</t>
    </r>
  </si>
  <si>
    <t xml:space="preserve">      大案要案查处</t>
  </si>
  <si>
    <t xml:space="preserve">      派驻派出机构</t>
  </si>
  <si>
    <t xml:space="preserve">      巡视工作</t>
  </si>
  <si>
    <t xml:space="preserve">      其他纪检监察事务支出</t>
  </si>
  <si>
    <r>
      <rPr>
        <b/>
        <sz val="10"/>
        <rFont val="Arial Narrow"/>
        <charset val="0"/>
      </rPr>
      <t xml:space="preserve">  </t>
    </r>
    <r>
      <rPr>
        <b/>
        <sz val="10"/>
        <rFont val="宋体"/>
        <charset val="134"/>
      </rPr>
      <t>商贸事务</t>
    </r>
  </si>
  <si>
    <t xml:space="preserve">      招商引资</t>
  </si>
  <si>
    <t xml:space="preserve">      其他商贸事务支出</t>
  </si>
  <si>
    <r>
      <rPr>
        <b/>
        <sz val="10"/>
        <rFont val="Arial Narrow"/>
        <charset val="0"/>
      </rPr>
      <t xml:space="preserve">  </t>
    </r>
    <r>
      <rPr>
        <b/>
        <sz val="10"/>
        <rFont val="宋体"/>
        <charset val="134"/>
      </rPr>
      <t>知识产权事务</t>
    </r>
  </si>
  <si>
    <r>
      <rPr>
        <sz val="10"/>
        <rFont val="宋体"/>
        <charset val="134"/>
        <scheme val="minor"/>
      </rPr>
      <t xml:space="preserve">      </t>
    </r>
    <r>
      <rPr>
        <sz val="10"/>
        <rFont val="宋体"/>
        <charset val="134"/>
      </rPr>
      <t>知识产权宏观管理</t>
    </r>
  </si>
  <si>
    <r>
      <rPr>
        <b/>
        <sz val="10"/>
        <rFont val="Arial Narrow"/>
        <charset val="0"/>
      </rPr>
      <t xml:space="preserve">  </t>
    </r>
    <r>
      <rPr>
        <b/>
        <sz val="10"/>
        <rFont val="宋体"/>
        <charset val="134"/>
      </rPr>
      <t>民族事务</t>
    </r>
  </si>
  <si>
    <t xml:space="preserve">      其他民族事务支出</t>
  </si>
  <si>
    <r>
      <rPr>
        <b/>
        <sz val="10"/>
        <rFont val="Arial Narrow"/>
        <charset val="0"/>
      </rPr>
      <t xml:space="preserve">  </t>
    </r>
    <r>
      <rPr>
        <b/>
        <sz val="10"/>
        <rFont val="宋体"/>
        <charset val="134"/>
      </rPr>
      <t>港澳台事务</t>
    </r>
  </si>
  <si>
    <t xml:space="preserve">      台湾事务</t>
  </si>
  <si>
    <r>
      <rPr>
        <b/>
        <sz val="10"/>
        <rFont val="Arial Narrow"/>
        <charset val="0"/>
      </rPr>
      <t xml:space="preserve">  </t>
    </r>
    <r>
      <rPr>
        <b/>
        <sz val="10"/>
        <rFont val="宋体"/>
        <charset val="134"/>
      </rPr>
      <t>档案事务</t>
    </r>
  </si>
  <si>
    <t xml:space="preserve">      档案馆</t>
  </si>
  <si>
    <t xml:space="preserve">      其他档案事务支出</t>
  </si>
  <si>
    <r>
      <rPr>
        <b/>
        <sz val="10"/>
        <rFont val="Arial Narrow"/>
        <charset val="0"/>
      </rPr>
      <t xml:space="preserve">  </t>
    </r>
    <r>
      <rPr>
        <b/>
        <sz val="10"/>
        <rFont val="宋体"/>
        <charset val="134"/>
      </rPr>
      <t>民主党派及工商联事务</t>
    </r>
  </si>
  <si>
    <t xml:space="preserve">      其他民主党派及工商联事务支出</t>
  </si>
  <si>
    <r>
      <rPr>
        <b/>
        <sz val="10"/>
        <rFont val="Arial Narrow"/>
        <charset val="0"/>
      </rPr>
      <t xml:space="preserve">  </t>
    </r>
    <r>
      <rPr>
        <b/>
        <sz val="10"/>
        <rFont val="宋体"/>
        <charset val="134"/>
      </rPr>
      <t>群众团体事务</t>
    </r>
  </si>
  <si>
    <t xml:space="preserve">      工会事务</t>
  </si>
  <si>
    <t xml:space="preserve">      其他群众团体事务支出</t>
  </si>
  <si>
    <r>
      <rPr>
        <b/>
        <sz val="10"/>
        <rFont val="Arial Narrow"/>
        <charset val="0"/>
      </rPr>
      <t xml:space="preserve">  </t>
    </r>
    <r>
      <rPr>
        <b/>
        <sz val="10"/>
        <rFont val="宋体"/>
        <charset val="134"/>
      </rPr>
      <t>党委办公厅</t>
    </r>
    <r>
      <rPr>
        <b/>
        <sz val="10"/>
        <rFont val="Arial Narrow"/>
        <charset val="0"/>
      </rPr>
      <t>(</t>
    </r>
    <r>
      <rPr>
        <b/>
        <sz val="10"/>
        <rFont val="宋体"/>
        <charset val="134"/>
      </rPr>
      <t>室</t>
    </r>
    <r>
      <rPr>
        <b/>
        <sz val="10"/>
        <rFont val="Arial Narrow"/>
        <charset val="0"/>
      </rPr>
      <t>)</t>
    </r>
    <r>
      <rPr>
        <b/>
        <sz val="10"/>
        <rFont val="宋体"/>
        <charset val="134"/>
      </rPr>
      <t>及相关机构事务</t>
    </r>
  </si>
  <si>
    <t xml:space="preserve">      专项业务</t>
  </si>
  <si>
    <t xml:space="preserve">      其他党委办公厅（室）及相关机构事务支出</t>
  </si>
  <si>
    <r>
      <rPr>
        <b/>
        <sz val="10"/>
        <rFont val="Arial Narrow"/>
        <charset val="0"/>
      </rPr>
      <t xml:space="preserve">  </t>
    </r>
    <r>
      <rPr>
        <b/>
        <sz val="10"/>
        <rFont val="宋体"/>
        <charset val="134"/>
      </rPr>
      <t>组织事务</t>
    </r>
  </si>
  <si>
    <t xml:space="preserve">      公务员事务</t>
  </si>
  <si>
    <t xml:space="preserve">      其他组织事务支出</t>
  </si>
  <si>
    <r>
      <rPr>
        <b/>
        <sz val="10"/>
        <rFont val="Arial Narrow"/>
        <charset val="0"/>
      </rPr>
      <t xml:space="preserve">  </t>
    </r>
    <r>
      <rPr>
        <b/>
        <sz val="10"/>
        <rFont val="宋体"/>
        <charset val="134"/>
      </rPr>
      <t>宣传事务</t>
    </r>
  </si>
  <si>
    <t xml:space="preserve">      宣传管理</t>
  </si>
  <si>
    <t xml:space="preserve">      其他宣传事务支出</t>
  </si>
  <si>
    <r>
      <rPr>
        <b/>
        <sz val="10"/>
        <rFont val="Arial Narrow"/>
        <charset val="0"/>
      </rPr>
      <t xml:space="preserve">  </t>
    </r>
    <r>
      <rPr>
        <b/>
        <sz val="10"/>
        <rFont val="宋体"/>
        <charset val="134"/>
      </rPr>
      <t>统战事务</t>
    </r>
  </si>
  <si>
    <t xml:space="preserve">      宗教事务</t>
  </si>
  <si>
    <t xml:space="preserve">      华侨事务</t>
  </si>
  <si>
    <t xml:space="preserve">      其他统战事务支出</t>
  </si>
  <si>
    <r>
      <rPr>
        <b/>
        <sz val="10"/>
        <rFont val="Arial Narrow"/>
        <charset val="0"/>
      </rPr>
      <t xml:space="preserve">  </t>
    </r>
    <r>
      <rPr>
        <b/>
        <sz val="10"/>
        <rFont val="宋体"/>
        <charset val="134"/>
      </rPr>
      <t>其他共产党事务支出</t>
    </r>
  </si>
  <si>
    <t xml:space="preserve">      其他共产党事务支出</t>
  </si>
  <si>
    <t xml:space="preserve"> 市场监督管理事务</t>
  </si>
  <si>
    <t xml:space="preserve">      市场主体管理</t>
  </si>
  <si>
    <t xml:space="preserve">      市场秩序执法</t>
  </si>
  <si>
    <t xml:space="preserve">      药品事务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</si>
  <si>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</si>
  <si>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</si>
  <si>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</si>
  <si>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</si>
  <si>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</si>
  <si>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</si>
  <si>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r>
      <rPr>
        <b/>
        <sz val="10"/>
        <rFont val="Arial Narrow"/>
        <charset val="0"/>
      </rPr>
      <t xml:space="preserve">  </t>
    </r>
    <r>
      <rPr>
        <b/>
        <sz val="10"/>
        <rFont val="宋体"/>
        <charset val="134"/>
      </rPr>
      <t>其他一般公共服务支出</t>
    </r>
  </si>
  <si>
    <t xml:space="preserve">      其他一般公共服务支出</t>
  </si>
  <si>
    <t>国防支出</t>
  </si>
  <si>
    <r>
      <rPr>
        <b/>
        <sz val="10"/>
        <rFont val="Arial Narrow"/>
        <charset val="0"/>
      </rPr>
      <t xml:space="preserve">  </t>
    </r>
    <r>
      <rPr>
        <b/>
        <sz val="10"/>
        <rFont val="宋体"/>
        <charset val="134"/>
      </rPr>
      <t>国防动员</t>
    </r>
  </si>
  <si>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</si>
  <si>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</si>
  <si>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</si>
  <si>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</si>
  <si>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</si>
  <si>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</si>
  <si>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</si>
  <si>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r>
      <rPr>
        <b/>
        <sz val="10"/>
        <rFont val="Arial Narrow"/>
        <charset val="0"/>
      </rPr>
      <t xml:space="preserve">  </t>
    </r>
    <r>
      <rPr>
        <b/>
        <sz val="10"/>
        <rFont val="宋体"/>
        <charset val="134"/>
      </rPr>
      <t>其他国防支出</t>
    </r>
  </si>
  <si>
    <t xml:space="preserve">      其他国防支出(项)</t>
  </si>
  <si>
    <t>公共安全支出</t>
  </si>
  <si>
    <r>
      <rPr>
        <b/>
        <sz val="10"/>
        <rFont val="Arial Narrow"/>
        <charset val="0"/>
      </rPr>
      <t xml:space="preserve">  </t>
    </r>
    <r>
      <rPr>
        <b/>
        <sz val="10"/>
        <rFont val="宋体"/>
        <charset val="134"/>
      </rPr>
      <t>武装警察</t>
    </r>
  </si>
  <si>
    <t xml:space="preserve">      武装警察部队</t>
  </si>
  <si>
    <t xml:space="preserve">      其他武装警察部队支出</t>
  </si>
  <si>
    <r>
      <rPr>
        <b/>
        <sz val="10"/>
        <rFont val="Arial Narrow"/>
        <charset val="0"/>
      </rPr>
      <t xml:space="preserve">  </t>
    </r>
    <r>
      <rPr>
        <b/>
        <sz val="10"/>
        <rFont val="宋体"/>
        <charset val="134"/>
      </rPr>
      <t>公安</t>
    </r>
  </si>
  <si>
    <t xml:space="preserve">      执法办案</t>
  </si>
  <si>
    <t xml:space="preserve">      特别业务</t>
  </si>
  <si>
    <t xml:space="preserve">      特勤业务</t>
  </si>
  <si>
    <t xml:space="preserve">      移民事务</t>
  </si>
  <si>
    <t xml:space="preserve">      其他公安支出</t>
  </si>
  <si>
    <r>
      <rPr>
        <b/>
        <sz val="10"/>
        <rFont val="Arial Narrow"/>
        <charset val="0"/>
      </rPr>
      <t xml:space="preserve">  </t>
    </r>
    <r>
      <rPr>
        <b/>
        <sz val="10"/>
        <rFont val="宋体"/>
        <charset val="134"/>
      </rPr>
      <t>检察</t>
    </r>
  </si>
  <si>
    <t xml:space="preserve">      “两房”建设</t>
  </si>
  <si>
    <t xml:space="preserve">      检查监督</t>
  </si>
  <si>
    <t xml:space="preserve">      其他检察支出</t>
  </si>
  <si>
    <r>
      <rPr>
        <b/>
        <sz val="10"/>
        <rFont val="Arial Narrow"/>
        <charset val="0"/>
      </rPr>
      <t xml:space="preserve">  </t>
    </r>
    <r>
      <rPr>
        <b/>
        <sz val="10"/>
        <rFont val="宋体"/>
        <charset val="134"/>
      </rPr>
      <t>法院</t>
    </r>
  </si>
  <si>
    <t xml:space="preserve">      案件审判</t>
  </si>
  <si>
    <t xml:space="preserve">      案件执行</t>
  </si>
  <si>
    <t xml:space="preserve">      “两庭”建设</t>
  </si>
  <si>
    <t xml:space="preserve">      其他法院支出</t>
  </si>
  <si>
    <r>
      <rPr>
        <b/>
        <sz val="10"/>
        <rFont val="Arial Narrow"/>
        <charset val="0"/>
      </rPr>
      <t xml:space="preserve">  </t>
    </r>
    <r>
      <rPr>
        <b/>
        <sz val="10"/>
        <rFont val="宋体"/>
        <charset val="134"/>
      </rPr>
      <t>司法</t>
    </r>
  </si>
  <si>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</si>
  <si>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</si>
  <si>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</si>
  <si>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</si>
  <si>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</si>
  <si>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</si>
  <si>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</si>
  <si>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</si>
  <si>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r>
      <rPr>
        <b/>
        <sz val="10"/>
        <rFont val="Arial Narrow"/>
        <charset val="0"/>
      </rPr>
      <t xml:space="preserve">  </t>
    </r>
    <r>
      <rPr>
        <b/>
        <sz val="10"/>
        <rFont val="宋体"/>
        <charset val="134"/>
      </rPr>
      <t>监狱</t>
    </r>
  </si>
  <si>
    <r>
      <rPr>
        <b/>
        <sz val="10"/>
        <rFont val="Arial Narrow"/>
        <charset val="0"/>
      </rPr>
      <t xml:space="preserve">  </t>
    </r>
    <r>
      <rPr>
        <b/>
        <sz val="10"/>
        <rFont val="宋体"/>
        <charset val="134"/>
      </rPr>
      <t>强制隔离戒毒</t>
    </r>
  </si>
  <si>
    <r>
      <rPr>
        <b/>
        <sz val="10"/>
        <rFont val="Arial Narrow"/>
        <charset val="0"/>
      </rPr>
      <t xml:space="preserve">  </t>
    </r>
    <r>
      <rPr>
        <b/>
        <sz val="10"/>
        <rFont val="宋体"/>
        <charset val="134"/>
      </rPr>
      <t>国家保密</t>
    </r>
  </si>
  <si>
    <r>
      <rPr>
        <b/>
        <sz val="10"/>
        <rFont val="Arial Narrow"/>
        <charset val="0"/>
      </rPr>
      <t xml:space="preserve">  </t>
    </r>
    <r>
      <rPr>
        <b/>
        <sz val="10"/>
        <rFont val="宋体"/>
        <charset val="134"/>
      </rPr>
      <t>缉私警察</t>
    </r>
  </si>
  <si>
    <r>
      <rPr>
        <b/>
        <sz val="10"/>
        <rFont val="Arial Narrow"/>
        <charset val="0"/>
      </rPr>
      <t xml:space="preserve">  </t>
    </r>
    <r>
      <rPr>
        <b/>
        <sz val="10"/>
        <rFont val="宋体"/>
        <charset val="134"/>
      </rPr>
      <t>其他公共安全支出</t>
    </r>
  </si>
  <si>
    <t xml:space="preserve">      国家司法救助支出</t>
  </si>
  <si>
    <t xml:space="preserve">      其他公共安全支出</t>
  </si>
  <si>
    <t>教育支出</t>
  </si>
  <si>
    <r>
      <rPr>
        <b/>
        <sz val="10"/>
        <rFont val="Arial Narrow"/>
        <charset val="0"/>
      </rPr>
      <t xml:space="preserve">  </t>
    </r>
    <r>
      <rPr>
        <b/>
        <sz val="10"/>
        <rFont val="宋体"/>
        <charset val="134"/>
      </rPr>
      <t>教育管理事务</t>
    </r>
  </si>
  <si>
    <t xml:space="preserve">      其他教育管理事务支出</t>
  </si>
  <si>
    <r>
      <rPr>
        <b/>
        <sz val="10"/>
        <rFont val="Arial Narrow"/>
        <charset val="0"/>
      </rPr>
      <t xml:space="preserve">  </t>
    </r>
    <r>
      <rPr>
        <b/>
        <sz val="10"/>
        <rFont val="宋体"/>
        <charset val="134"/>
      </rPr>
      <t>普通教育</t>
    </r>
  </si>
  <si>
    <t xml:space="preserve">      学前教育</t>
  </si>
  <si>
    <t xml:space="preserve">      小学教育</t>
  </si>
  <si>
    <t xml:space="preserve">      初中教育</t>
  </si>
  <si>
    <t xml:space="preserve">      高中教育</t>
  </si>
  <si>
    <t xml:space="preserve">      高等教育</t>
  </si>
  <si>
    <t xml:space="preserve">      其他普通教育支出</t>
  </si>
  <si>
    <r>
      <rPr>
        <b/>
        <sz val="10"/>
        <rFont val="Arial Narrow"/>
        <charset val="0"/>
      </rPr>
      <t xml:space="preserve">  </t>
    </r>
    <r>
      <rPr>
        <b/>
        <sz val="10"/>
        <rFont val="宋体"/>
        <charset val="134"/>
      </rPr>
      <t>职业教育</t>
    </r>
  </si>
  <si>
    <t xml:space="preserve">      初等职业教育</t>
  </si>
  <si>
    <t xml:space="preserve">      中等职业教育</t>
  </si>
  <si>
    <t xml:space="preserve">      技校教育</t>
  </si>
  <si>
    <t xml:space="preserve">      高等职业教育</t>
  </si>
  <si>
    <t xml:space="preserve">      其他职业教育支出</t>
  </si>
  <si>
    <r>
      <rPr>
        <b/>
        <sz val="10"/>
        <rFont val="Arial Narrow"/>
        <charset val="0"/>
      </rPr>
      <t xml:space="preserve">  </t>
    </r>
    <r>
      <rPr>
        <b/>
        <sz val="10"/>
        <rFont val="宋体"/>
        <charset val="134"/>
      </rPr>
      <t>成人教育</t>
    </r>
  </si>
  <si>
    <r>
      <rPr>
        <b/>
        <sz val="10"/>
        <rFont val="Arial Narrow"/>
        <charset val="0"/>
      </rPr>
      <t xml:space="preserve">  </t>
    </r>
    <r>
      <rPr>
        <b/>
        <sz val="10"/>
        <rFont val="宋体"/>
        <charset val="134"/>
      </rPr>
      <t>广播电视教育</t>
    </r>
  </si>
  <si>
    <r>
      <rPr>
        <b/>
        <sz val="10"/>
        <rFont val="Arial Narrow"/>
        <charset val="0"/>
      </rPr>
      <t xml:space="preserve">  </t>
    </r>
    <r>
      <rPr>
        <b/>
        <sz val="10"/>
        <rFont val="宋体"/>
        <charset val="134"/>
      </rPr>
      <t>留学教育</t>
    </r>
  </si>
  <si>
    <r>
      <rPr>
        <b/>
        <sz val="10"/>
        <rFont val="Arial Narrow"/>
        <charset val="0"/>
      </rPr>
      <t xml:space="preserve">  </t>
    </r>
    <r>
      <rPr>
        <b/>
        <sz val="10"/>
        <rFont val="宋体"/>
        <charset val="134"/>
      </rPr>
      <t>特殊教育</t>
    </r>
  </si>
  <si>
    <t xml:space="preserve">      特殊学校教育</t>
  </si>
  <si>
    <t xml:space="preserve">      工读学校教育</t>
  </si>
  <si>
    <t xml:space="preserve">      其他特殊教育支出</t>
  </si>
  <si>
    <r>
      <rPr>
        <b/>
        <sz val="10"/>
        <rFont val="Arial Narrow"/>
        <charset val="0"/>
      </rPr>
      <t xml:space="preserve">  </t>
    </r>
    <r>
      <rPr>
        <b/>
        <sz val="10"/>
        <rFont val="宋体"/>
        <charset val="134"/>
      </rPr>
      <t>进修及培训</t>
    </r>
  </si>
  <si>
    <t xml:space="preserve">      教师进修</t>
  </si>
  <si>
    <t xml:space="preserve">      干部教育</t>
  </si>
  <si>
    <t xml:space="preserve">      培训支出</t>
  </si>
  <si>
    <t xml:space="preserve">      退役士兵能力提升</t>
  </si>
  <si>
    <t xml:space="preserve">      其他进修及培训</t>
  </si>
  <si>
    <r>
      <rPr>
        <b/>
        <sz val="10"/>
        <rFont val="Arial Narrow"/>
        <charset val="0"/>
      </rPr>
      <t xml:space="preserve">  </t>
    </r>
    <r>
      <rPr>
        <b/>
        <sz val="10"/>
        <rFont val="宋体"/>
        <charset val="134"/>
      </rPr>
      <t>教育费附加安排的支出</t>
    </r>
  </si>
  <si>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</si>
  <si>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</si>
  <si>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</si>
  <si>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</si>
  <si>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</si>
  <si>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</si>
  <si>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r>
      <rPr>
        <b/>
        <sz val="10"/>
        <rFont val="Arial Narrow"/>
        <charset val="0"/>
      </rPr>
      <t xml:space="preserve">  </t>
    </r>
    <r>
      <rPr>
        <b/>
        <sz val="10"/>
        <rFont val="宋体"/>
        <charset val="134"/>
      </rPr>
      <t>其他教育支出</t>
    </r>
  </si>
  <si>
    <t xml:space="preserve">      其他教育支出(项)</t>
  </si>
  <si>
    <t>科学技术支出</t>
  </si>
  <si>
    <r>
      <rPr>
        <b/>
        <sz val="10"/>
        <rFont val="Arial Narrow"/>
        <charset val="0"/>
      </rPr>
      <t xml:space="preserve">  </t>
    </r>
    <r>
      <rPr>
        <b/>
        <sz val="10"/>
        <rFont val="宋体"/>
        <charset val="134"/>
      </rPr>
      <t>科学技术管理事务</t>
    </r>
  </si>
  <si>
    <t xml:space="preserve">      其他科学技术管理事务支出</t>
  </si>
  <si>
    <r>
      <rPr>
        <b/>
        <sz val="10"/>
        <rFont val="Arial Narrow"/>
        <charset val="0"/>
      </rPr>
      <t xml:space="preserve">  </t>
    </r>
    <r>
      <rPr>
        <b/>
        <sz val="10"/>
        <rFont val="宋体"/>
        <charset val="134"/>
      </rPr>
      <t>基础研究</t>
    </r>
  </si>
  <si>
    <r>
      <rPr>
        <b/>
        <sz val="10"/>
        <rFont val="Arial Narrow"/>
        <charset val="0"/>
      </rPr>
      <t xml:space="preserve">  </t>
    </r>
    <r>
      <rPr>
        <b/>
        <sz val="10"/>
        <rFont val="宋体"/>
        <charset val="134"/>
      </rPr>
      <t>应用研究</t>
    </r>
  </si>
  <si>
    <t xml:space="preserve">      机构运行</t>
  </si>
  <si>
    <t xml:space="preserve">      社会公益研究</t>
  </si>
  <si>
    <t xml:space="preserve">      高技术研究</t>
  </si>
  <si>
    <t xml:space="preserve">      专项科研试制</t>
  </si>
  <si>
    <t xml:space="preserve">      其他应用研究支出</t>
  </si>
  <si>
    <r>
      <rPr>
        <b/>
        <sz val="10"/>
        <rFont val="Arial Narrow"/>
        <charset val="0"/>
      </rPr>
      <t xml:space="preserve">  </t>
    </r>
    <r>
      <rPr>
        <b/>
        <sz val="10"/>
        <rFont val="宋体"/>
        <charset val="134"/>
      </rPr>
      <t>技术研究与开发</t>
    </r>
  </si>
  <si>
    <t xml:space="preserve">      科技成果转化与扩散</t>
  </si>
  <si>
    <t xml:space="preserve">      共性技术研究与开发</t>
  </si>
  <si>
    <t xml:space="preserve">      其他技术研究与开发支出</t>
  </si>
  <si>
    <r>
      <rPr>
        <b/>
        <sz val="10"/>
        <rFont val="Arial Narrow"/>
        <charset val="0"/>
      </rPr>
      <t xml:space="preserve">  </t>
    </r>
    <r>
      <rPr>
        <b/>
        <sz val="10"/>
        <rFont val="宋体"/>
        <charset val="134"/>
      </rPr>
      <t>科技条件与服务</t>
    </r>
  </si>
  <si>
    <t xml:space="preserve">      技术创新服务体系</t>
  </si>
  <si>
    <t xml:space="preserve">      科技条件专项</t>
  </si>
  <si>
    <t xml:space="preserve">      其他科技条件与服务支出</t>
  </si>
  <si>
    <r>
      <rPr>
        <b/>
        <sz val="10"/>
        <rFont val="Arial Narrow"/>
        <charset val="0"/>
      </rPr>
      <t xml:space="preserve">  </t>
    </r>
    <r>
      <rPr>
        <b/>
        <sz val="10"/>
        <rFont val="宋体"/>
        <charset val="134"/>
      </rPr>
      <t>社会科学</t>
    </r>
  </si>
  <si>
    <r>
      <rPr>
        <b/>
        <sz val="10"/>
        <rFont val="Arial Narrow"/>
        <charset val="0"/>
      </rPr>
      <t xml:space="preserve">  </t>
    </r>
    <r>
      <rPr>
        <b/>
        <sz val="10"/>
        <rFont val="宋体"/>
        <charset val="134"/>
      </rPr>
      <t>科学技术普及</t>
    </r>
  </si>
  <si>
    <t xml:space="preserve">      科普活动</t>
  </si>
  <si>
    <t xml:space="preserve">      青少年科技活动</t>
  </si>
  <si>
    <t xml:space="preserve">      学术交流活动</t>
  </si>
  <si>
    <t xml:space="preserve">      科技馆站</t>
  </si>
  <si>
    <t xml:space="preserve">      其他科学技术普及支出</t>
  </si>
  <si>
    <r>
      <rPr>
        <b/>
        <sz val="10"/>
        <rFont val="Arial Narrow"/>
        <charset val="0"/>
      </rPr>
      <t xml:space="preserve">  </t>
    </r>
    <r>
      <rPr>
        <b/>
        <sz val="10"/>
        <rFont val="宋体"/>
        <charset val="134"/>
      </rPr>
      <t>科技交流与合作</t>
    </r>
  </si>
  <si>
    <r>
      <rPr>
        <b/>
        <sz val="10"/>
        <rFont val="Arial Narrow"/>
        <charset val="0"/>
      </rPr>
      <t xml:space="preserve">  </t>
    </r>
    <r>
      <rPr>
        <b/>
        <sz val="10"/>
        <rFont val="宋体"/>
        <charset val="134"/>
      </rPr>
      <t>科技重大专项</t>
    </r>
  </si>
  <si>
    <r>
      <rPr>
        <b/>
        <sz val="10"/>
        <rFont val="Arial Narrow"/>
        <charset val="0"/>
      </rPr>
      <t xml:space="preserve">  </t>
    </r>
    <r>
      <rPr>
        <b/>
        <sz val="10"/>
        <rFont val="宋体"/>
        <charset val="134"/>
      </rPr>
      <t>其他科学技术支出</t>
    </r>
  </si>
  <si>
    <t xml:space="preserve">      科技奖励</t>
  </si>
  <si>
    <t xml:space="preserve">      核应急</t>
  </si>
  <si>
    <t xml:space="preserve">      转制科研机构</t>
  </si>
  <si>
    <t xml:space="preserve">      其他科学技术支出</t>
  </si>
  <si>
    <t>文化旅游体育与传媒支出</t>
  </si>
  <si>
    <r>
      <rPr>
        <b/>
        <sz val="10"/>
        <rFont val="Arial Narrow"/>
        <charset val="0"/>
      </rPr>
      <t xml:space="preserve">  </t>
    </r>
    <r>
      <rPr>
        <b/>
        <sz val="10"/>
        <rFont val="宋体"/>
        <charset val="134"/>
      </rPr>
      <t>文化和旅游</t>
    </r>
  </si>
  <si>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</si>
  <si>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</si>
  <si>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</si>
  <si>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</si>
  <si>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</si>
  <si>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</si>
  <si>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</si>
  <si>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</si>
  <si>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</si>
  <si>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</si>
  <si>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</si>
  <si>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</si>
  <si>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r>
      <rPr>
        <b/>
        <sz val="10"/>
        <rFont val="Arial Narrow"/>
        <charset val="0"/>
      </rPr>
      <t xml:space="preserve">  </t>
    </r>
    <r>
      <rPr>
        <b/>
        <sz val="10"/>
        <rFont val="宋体"/>
        <charset val="134"/>
      </rPr>
      <t>文物</t>
    </r>
  </si>
  <si>
    <t xml:space="preserve">      文物保护</t>
  </si>
  <si>
    <t xml:space="preserve">      博物馆</t>
  </si>
  <si>
    <t xml:space="preserve">      历史名城与古迹</t>
  </si>
  <si>
    <t xml:space="preserve">      其他文物支出</t>
  </si>
  <si>
    <r>
      <rPr>
        <b/>
        <sz val="10"/>
        <rFont val="Arial Narrow"/>
        <charset val="0"/>
      </rPr>
      <t xml:space="preserve">  </t>
    </r>
    <r>
      <rPr>
        <b/>
        <sz val="10"/>
        <rFont val="宋体"/>
        <charset val="134"/>
      </rPr>
      <t>体育</t>
    </r>
  </si>
  <si>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</si>
  <si>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</si>
  <si>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</si>
  <si>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</si>
  <si>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</si>
  <si>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</si>
  <si>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</si>
  <si>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r>
      <rPr>
        <b/>
        <sz val="10"/>
        <rFont val="Arial Narrow"/>
        <charset val="0"/>
      </rPr>
      <t xml:space="preserve">  </t>
    </r>
    <r>
      <rPr>
        <b/>
        <sz val="10"/>
        <rFont val="宋体"/>
        <charset val="134"/>
      </rPr>
      <t>新闻出版电影</t>
    </r>
  </si>
  <si>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</si>
  <si>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</si>
  <si>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</si>
  <si>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</si>
  <si>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</si>
  <si>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</si>
  <si>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</si>
  <si>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</si>
  <si>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</si>
  <si>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</si>
  <si>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r>
      <rPr>
        <b/>
        <sz val="10"/>
        <rFont val="Arial Narrow"/>
        <charset val="0"/>
      </rPr>
      <t xml:space="preserve">  </t>
    </r>
    <r>
      <rPr>
        <b/>
        <sz val="10"/>
        <rFont val="宋体"/>
        <charset val="134"/>
      </rPr>
      <t>其他文化体育与传媒支出</t>
    </r>
  </si>
  <si>
    <t xml:space="preserve">      宣传文化发展专项支出</t>
  </si>
  <si>
    <t xml:space="preserve">      文化产业发展专项支出</t>
  </si>
  <si>
    <t xml:space="preserve">      其他文化旅游体育与传媒支出</t>
  </si>
  <si>
    <t>社会保障和就业支出</t>
  </si>
  <si>
    <r>
      <rPr>
        <b/>
        <sz val="10"/>
        <rFont val="Arial Narrow"/>
        <charset val="0"/>
      </rPr>
      <t xml:space="preserve">  </t>
    </r>
    <r>
      <rPr>
        <b/>
        <sz val="10"/>
        <rFont val="宋体"/>
        <charset val="134"/>
      </rPr>
      <t>人力资源和社会保障管理事务</t>
    </r>
  </si>
  <si>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</si>
  <si>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</si>
  <si>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</si>
  <si>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</si>
  <si>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</si>
  <si>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</si>
  <si>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</si>
  <si>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</si>
  <si>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</si>
  <si>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</si>
  <si>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</si>
  <si>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</si>
  <si>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</si>
  <si>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r>
      <rPr>
        <b/>
        <sz val="10"/>
        <rFont val="Arial Narrow"/>
        <charset val="0"/>
      </rPr>
      <t xml:space="preserve">  </t>
    </r>
    <r>
      <rPr>
        <b/>
        <sz val="10"/>
        <rFont val="宋体"/>
        <charset val="134"/>
      </rPr>
      <t>民政管理事务</t>
    </r>
  </si>
  <si>
    <t xml:space="preserve">      社会组织管理</t>
  </si>
  <si>
    <t xml:space="preserve">      行政区划和地名管理</t>
  </si>
  <si>
    <t xml:space="preserve">      基层政权建设和社区治理</t>
  </si>
  <si>
    <t xml:space="preserve">      其他民政管理事务支出</t>
  </si>
  <si>
    <r>
      <rPr>
        <b/>
        <sz val="10"/>
        <rFont val="Arial Narrow"/>
        <charset val="0"/>
      </rPr>
      <t xml:space="preserve">  </t>
    </r>
    <r>
      <rPr>
        <b/>
        <sz val="10"/>
        <rFont val="宋体"/>
        <charset val="134"/>
      </rPr>
      <t>补充全国社会保障基金</t>
    </r>
  </si>
  <si>
    <r>
      <rPr>
        <b/>
        <sz val="10"/>
        <rFont val="Arial Narrow"/>
        <charset val="0"/>
      </rPr>
      <t xml:space="preserve">  </t>
    </r>
    <r>
      <rPr>
        <b/>
        <sz val="10"/>
        <rFont val="宋体"/>
        <charset val="134"/>
      </rPr>
      <t>行政事业单位养老支出</t>
    </r>
  </si>
  <si>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</si>
  <si>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</si>
  <si>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</si>
  <si>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</si>
  <si>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</si>
  <si>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</si>
  <si>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</si>
  <si>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</si>
  <si>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r>
      <rPr>
        <b/>
        <sz val="10"/>
        <rFont val="Arial Narrow"/>
        <charset val="0"/>
      </rPr>
      <t xml:space="preserve">  </t>
    </r>
    <r>
      <rPr>
        <b/>
        <sz val="10"/>
        <rFont val="宋体"/>
        <charset val="134"/>
      </rPr>
      <t>企业改革补助</t>
    </r>
  </si>
  <si>
    <r>
      <rPr>
        <b/>
        <sz val="10"/>
        <rFont val="Arial Narrow"/>
        <charset val="0"/>
      </rPr>
      <t xml:space="preserve">  </t>
    </r>
    <r>
      <rPr>
        <b/>
        <sz val="10"/>
        <rFont val="宋体"/>
        <charset val="134"/>
      </rPr>
      <t>就业补助</t>
    </r>
  </si>
  <si>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</si>
  <si>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</si>
  <si>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</si>
  <si>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</si>
  <si>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</si>
  <si>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</si>
  <si>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</si>
  <si>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</si>
  <si>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</si>
  <si>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r>
      <rPr>
        <b/>
        <sz val="10"/>
        <rFont val="Arial Narrow"/>
        <charset val="0"/>
      </rPr>
      <t xml:space="preserve">  </t>
    </r>
    <r>
      <rPr>
        <b/>
        <sz val="10"/>
        <rFont val="宋体"/>
        <charset val="134"/>
      </rPr>
      <t>抚恤</t>
    </r>
  </si>
  <si>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</si>
  <si>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</si>
  <si>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</si>
  <si>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</si>
  <si>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</si>
  <si>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</si>
  <si>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光荣院</t>
  </si>
  <si>
    <t xml:space="preserve">      烈士纪念设施管理维护</t>
  </si>
  <si>
    <t xml:space="preserve">      其他优抚支出</t>
  </si>
  <si>
    <r>
      <rPr>
        <b/>
        <sz val="10"/>
        <rFont val="Arial Narrow"/>
        <charset val="0"/>
      </rPr>
      <t xml:space="preserve">  </t>
    </r>
    <r>
      <rPr>
        <b/>
        <sz val="10"/>
        <rFont val="宋体"/>
        <charset val="134"/>
      </rPr>
      <t>退役安置</t>
    </r>
  </si>
  <si>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</si>
  <si>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</si>
  <si>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</si>
  <si>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</si>
  <si>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</si>
  <si>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</si>
  <si>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r>
      <rPr>
        <b/>
        <sz val="10"/>
        <rFont val="Arial Narrow"/>
        <charset val="0"/>
      </rPr>
      <t xml:space="preserve">  </t>
    </r>
    <r>
      <rPr>
        <b/>
        <sz val="10"/>
        <rFont val="宋体"/>
        <charset val="134"/>
      </rPr>
      <t>社会福利</t>
    </r>
  </si>
  <si>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</si>
  <si>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</si>
  <si>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</si>
  <si>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</si>
  <si>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</si>
  <si>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</si>
  <si>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</si>
  <si>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r>
      <rPr>
        <b/>
        <sz val="10"/>
        <rFont val="Arial Narrow"/>
        <charset val="0"/>
      </rPr>
      <t xml:space="preserve">  </t>
    </r>
    <r>
      <rPr>
        <b/>
        <sz val="10"/>
        <rFont val="宋体"/>
        <charset val="134"/>
      </rPr>
      <t>残疾人事业</t>
    </r>
  </si>
  <si>
    <t xml:space="preserve">      残疾人康复</t>
  </si>
  <si>
    <t xml:space="preserve">      残疾人就业</t>
  </si>
  <si>
    <t xml:space="preserve">      残疾人体育</t>
  </si>
  <si>
    <t xml:space="preserve">      残疾人生活和护理补贴</t>
  </si>
  <si>
    <t xml:space="preserve">      其他残疾人事业支出</t>
  </si>
  <si>
    <r>
      <rPr>
        <b/>
        <sz val="10"/>
        <rFont val="Arial Narrow"/>
        <charset val="0"/>
      </rPr>
      <t xml:space="preserve">  </t>
    </r>
    <r>
      <rPr>
        <b/>
        <sz val="10"/>
        <rFont val="宋体"/>
        <charset val="134"/>
      </rPr>
      <t>红十字事业</t>
    </r>
  </si>
  <si>
    <t xml:space="preserve">      其他红十字事业支出</t>
  </si>
  <si>
    <r>
      <rPr>
        <b/>
        <sz val="10"/>
        <rFont val="Arial Narrow"/>
        <charset val="0"/>
      </rPr>
      <t xml:space="preserve"> </t>
    </r>
    <r>
      <rPr>
        <b/>
        <sz val="10"/>
        <rFont val="宋体"/>
        <charset val="134"/>
      </rPr>
      <t>最低生活保障</t>
    </r>
  </si>
  <si>
    <t xml:space="preserve">      城市最低生活保障金支出</t>
  </si>
  <si>
    <t xml:space="preserve">      农村最低生活保障金支出</t>
  </si>
  <si>
    <r>
      <rPr>
        <b/>
        <sz val="10"/>
        <rFont val="Arial Narrow"/>
        <charset val="0"/>
      </rPr>
      <t xml:space="preserve">  </t>
    </r>
    <r>
      <rPr>
        <b/>
        <sz val="10"/>
        <rFont val="宋体"/>
        <charset val="134"/>
      </rPr>
      <t>临时救助</t>
    </r>
  </si>
  <si>
    <t xml:space="preserve">      临时救助支出</t>
  </si>
  <si>
    <t xml:space="preserve">      流浪乞讨人员救助支出</t>
  </si>
  <si>
    <r>
      <rPr>
        <b/>
        <sz val="10"/>
        <rFont val="Arial Narrow"/>
        <charset val="0"/>
      </rPr>
      <t xml:space="preserve">  </t>
    </r>
    <r>
      <rPr>
        <b/>
        <sz val="10"/>
        <rFont val="宋体"/>
        <charset val="134"/>
      </rPr>
      <t>特困人员救助供养</t>
    </r>
  </si>
  <si>
    <t xml:space="preserve">      城市特困人员救助供养支出</t>
  </si>
  <si>
    <t xml:space="preserve">      农村特困人员救助供养支出</t>
  </si>
  <si>
    <r>
      <rPr>
        <b/>
        <sz val="10"/>
        <rFont val="Arial Narrow"/>
        <charset val="0"/>
      </rPr>
      <t xml:space="preserve">  </t>
    </r>
    <r>
      <rPr>
        <b/>
        <sz val="10"/>
        <rFont val="宋体"/>
        <charset val="134"/>
      </rPr>
      <t>补充道路交通事故社会救助基金</t>
    </r>
  </si>
  <si>
    <r>
      <rPr>
        <b/>
        <sz val="10"/>
        <rFont val="Arial Narrow"/>
        <charset val="0"/>
      </rPr>
      <t xml:space="preserve">  </t>
    </r>
    <r>
      <rPr>
        <b/>
        <sz val="10"/>
        <rFont val="宋体"/>
        <charset val="134"/>
      </rPr>
      <t>其他生活救助</t>
    </r>
  </si>
  <si>
    <r>
      <rPr>
        <b/>
        <sz val="10"/>
        <rFont val="Arial Narrow"/>
        <charset val="0"/>
      </rPr>
      <t xml:space="preserve">           </t>
    </r>
    <r>
      <rPr>
        <sz val="10"/>
        <rFont val="Arial Narrow"/>
        <charset val="0"/>
      </rPr>
      <t xml:space="preserve">   </t>
    </r>
    <r>
      <rPr>
        <sz val="10"/>
        <rFont val="宋体"/>
        <charset val="134"/>
      </rPr>
      <t>其他城市生活救助</t>
    </r>
  </si>
  <si>
    <t xml:space="preserve">      其他农村生活救助</t>
  </si>
  <si>
    <r>
      <rPr>
        <b/>
        <sz val="10"/>
        <rFont val="Arial Narrow"/>
        <charset val="0"/>
      </rPr>
      <t xml:space="preserve">   </t>
    </r>
    <r>
      <rPr>
        <b/>
        <sz val="10"/>
        <rFont val="宋体"/>
        <charset val="134"/>
      </rPr>
      <t>财政对基本养老保险基金的补助</t>
    </r>
  </si>
  <si>
    <t xml:space="preserve">      财政对企业职工基本养老保险基金的补助</t>
  </si>
  <si>
    <t xml:space="preserve">      财政对城乡居民基本养老保险基金的补助</t>
  </si>
  <si>
    <t xml:space="preserve">      财政对其他基本养老保险基金的补助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</si>
  <si>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</si>
  <si>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</si>
  <si>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</si>
  <si>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</si>
  <si>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</si>
  <si>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</si>
  <si>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</si>
  <si>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r>
      <rPr>
        <b/>
        <sz val="10"/>
        <rFont val="Arial Narrow"/>
        <charset val="0"/>
      </rPr>
      <t xml:space="preserve">  </t>
    </r>
    <r>
      <rPr>
        <b/>
        <sz val="10"/>
        <rFont val="宋体"/>
        <charset val="134"/>
      </rPr>
      <t>其他社会保障和就业支出</t>
    </r>
  </si>
  <si>
    <t xml:space="preserve">      其他社会保障和就业支出(项)</t>
  </si>
  <si>
    <t>卫生健康支出</t>
  </si>
  <si>
    <r>
      <rPr>
        <b/>
        <sz val="10"/>
        <rFont val="Arial Narrow"/>
        <charset val="0"/>
      </rPr>
      <t xml:space="preserve">  </t>
    </r>
    <r>
      <rPr>
        <b/>
        <sz val="10"/>
        <rFont val="宋体"/>
        <charset val="134"/>
      </rPr>
      <t>卫生健康管理事务</t>
    </r>
  </si>
  <si>
    <t xml:space="preserve">      其他卫生健康管理事务支出</t>
  </si>
  <si>
    <r>
      <rPr>
        <b/>
        <sz val="10"/>
        <rFont val="Arial Narrow"/>
        <charset val="0"/>
      </rPr>
      <t xml:space="preserve">  </t>
    </r>
    <r>
      <rPr>
        <b/>
        <sz val="10"/>
        <rFont val="宋体"/>
        <charset val="134"/>
      </rPr>
      <t>公立医院</t>
    </r>
  </si>
  <si>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</si>
  <si>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</si>
  <si>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</si>
  <si>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</si>
  <si>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</si>
  <si>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</si>
  <si>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</si>
  <si>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优抚医院</t>
  </si>
  <si>
    <t xml:space="preserve">      其他公立医院支出</t>
  </si>
  <si>
    <r>
      <rPr>
        <b/>
        <sz val="10"/>
        <rFont val="Arial Narrow"/>
        <charset val="0"/>
      </rPr>
      <t xml:space="preserve">  </t>
    </r>
    <r>
      <rPr>
        <b/>
        <sz val="10"/>
        <rFont val="宋体"/>
        <charset val="134"/>
      </rPr>
      <t>基层医疗卫生机构</t>
    </r>
  </si>
  <si>
    <t xml:space="preserve">      城市社区卫生机构</t>
  </si>
  <si>
    <t xml:space="preserve">      乡镇卫生院</t>
  </si>
  <si>
    <t xml:space="preserve">      其他基层医疗卫生机构支出</t>
  </si>
  <si>
    <r>
      <rPr>
        <b/>
        <sz val="10"/>
        <rFont val="Arial Narrow"/>
        <charset val="0"/>
      </rPr>
      <t xml:space="preserve">  </t>
    </r>
    <r>
      <rPr>
        <b/>
        <sz val="10"/>
        <rFont val="宋体"/>
        <charset val="134"/>
      </rPr>
      <t>公共卫生</t>
    </r>
  </si>
  <si>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</si>
  <si>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</si>
  <si>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</si>
  <si>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</si>
  <si>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</si>
  <si>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</si>
  <si>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</si>
  <si>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</si>
  <si>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</si>
  <si>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</si>
  <si>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</si>
  <si>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r>
      <rPr>
        <b/>
        <sz val="10"/>
        <rFont val="Arial Narrow"/>
        <charset val="0"/>
      </rPr>
      <t xml:space="preserve">  </t>
    </r>
    <r>
      <rPr>
        <b/>
        <sz val="10"/>
        <rFont val="宋体"/>
        <charset val="134"/>
      </rPr>
      <t>计划生育事务</t>
    </r>
  </si>
  <si>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</si>
  <si>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</si>
  <si>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</si>
  <si>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</si>
  <si>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</si>
  <si>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</si>
  <si>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</si>
  <si>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</si>
  <si>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</si>
  <si>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</si>
  <si>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</si>
  <si>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</si>
  <si>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</si>
  <si>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</si>
  <si>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</si>
  <si>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</si>
  <si>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</si>
  <si>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</si>
  <si>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</si>
  <si>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</si>
  <si>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</si>
  <si>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</si>
  <si>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</si>
  <si>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中医药事务</t>
  </si>
  <si>
    <t xml:space="preserve">      其他中医药事务支出</t>
  </si>
  <si>
    <t xml:space="preserve"> 疾病预防控制事务</t>
  </si>
  <si>
    <t xml:space="preserve">      其他疾病预防控制事务支出</t>
  </si>
  <si>
    <t xml:space="preserve"> 托育服务</t>
  </si>
  <si>
    <t xml:space="preserve">      其他托育服务支出</t>
  </si>
  <si>
    <r>
      <rPr>
        <b/>
        <sz val="10"/>
        <rFont val="Arial Narrow"/>
        <charset val="0"/>
      </rPr>
      <t xml:space="preserve">  </t>
    </r>
    <r>
      <rPr>
        <b/>
        <sz val="10"/>
        <rFont val="宋体"/>
        <charset val="134"/>
      </rPr>
      <t>其他卫生健康支出</t>
    </r>
  </si>
  <si>
    <t xml:space="preserve">      其他卫生健康支出(项)</t>
  </si>
  <si>
    <t>节能环保支出</t>
  </si>
  <si>
    <r>
      <rPr>
        <b/>
        <sz val="10"/>
        <rFont val="Arial Narrow"/>
        <charset val="0"/>
      </rPr>
      <t xml:space="preserve">  </t>
    </r>
    <r>
      <rPr>
        <b/>
        <sz val="10"/>
        <rFont val="宋体"/>
        <charset val="134"/>
      </rPr>
      <t>环境保护管理事务</t>
    </r>
  </si>
  <si>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</si>
  <si>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</si>
  <si>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</si>
  <si>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</si>
  <si>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</si>
  <si>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</si>
  <si>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r>
      <rPr>
        <b/>
        <sz val="10"/>
        <rFont val="Arial Narrow"/>
        <charset val="0"/>
      </rPr>
      <t xml:space="preserve">  </t>
    </r>
    <r>
      <rPr>
        <b/>
        <sz val="10"/>
        <rFont val="宋体"/>
        <charset val="134"/>
      </rPr>
      <t>环境监测与监察</t>
    </r>
  </si>
  <si>
    <t xml:space="preserve">      建设项目环评审查与监督</t>
  </si>
  <si>
    <t xml:space="preserve">      核与辐射安全监督</t>
  </si>
  <si>
    <t xml:space="preserve">      其他环境监测与监察支出</t>
  </si>
  <si>
    <r>
      <rPr>
        <b/>
        <sz val="10"/>
        <rFont val="Arial Narrow"/>
        <charset val="0"/>
      </rPr>
      <t xml:space="preserve">  </t>
    </r>
    <r>
      <rPr>
        <b/>
        <sz val="10"/>
        <rFont val="宋体"/>
        <charset val="134"/>
      </rPr>
      <t>污染防治</t>
    </r>
  </si>
  <si>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</si>
  <si>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</si>
  <si>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</si>
  <si>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</si>
  <si>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</si>
  <si>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</si>
  <si>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</si>
  <si>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</si>
  <si>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r>
      <rPr>
        <b/>
        <sz val="10"/>
        <rFont val="Arial Narrow"/>
        <charset val="0"/>
      </rPr>
      <t xml:space="preserve">  </t>
    </r>
    <r>
      <rPr>
        <b/>
        <sz val="10"/>
        <rFont val="宋体"/>
        <charset val="134"/>
      </rPr>
      <t>自然生态保护</t>
    </r>
  </si>
  <si>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</si>
  <si>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</si>
  <si>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</si>
  <si>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</si>
  <si>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</si>
  <si>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</si>
  <si>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r>
      <rPr>
        <b/>
        <sz val="10"/>
        <rFont val="Arial Narrow"/>
        <charset val="0"/>
      </rPr>
      <t xml:space="preserve">  </t>
    </r>
    <r>
      <rPr>
        <b/>
        <sz val="10"/>
        <rFont val="宋体"/>
        <charset val="134"/>
      </rPr>
      <t>天然林保护</t>
    </r>
  </si>
  <si>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</si>
  <si>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</si>
  <si>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</si>
  <si>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</si>
  <si>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</si>
  <si>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</si>
  <si>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r>
      <rPr>
        <b/>
        <sz val="10"/>
        <rFont val="Arial Narrow"/>
        <charset val="0"/>
      </rPr>
      <t xml:space="preserve">  </t>
    </r>
    <r>
      <rPr>
        <b/>
        <sz val="10"/>
        <rFont val="宋体"/>
        <charset val="134"/>
      </rPr>
      <t>退耕还林</t>
    </r>
  </si>
  <si>
    <t xml:space="preserve">      退耕现金</t>
  </si>
  <si>
    <t xml:space="preserve">      退耕还林粮食折现补贴</t>
  </si>
  <si>
    <t xml:space="preserve">      退耕还林粮食费用补贴</t>
  </si>
  <si>
    <t xml:space="preserve">      退耕还林工程建设</t>
  </si>
  <si>
    <t xml:space="preserve">      其他退耕还林还草支出</t>
  </si>
  <si>
    <r>
      <rPr>
        <b/>
        <sz val="10"/>
        <rFont val="Arial Narrow"/>
        <charset val="0"/>
      </rPr>
      <t xml:space="preserve">  </t>
    </r>
    <r>
      <rPr>
        <b/>
        <sz val="10"/>
        <rFont val="宋体"/>
        <charset val="134"/>
      </rPr>
      <t>风沙荒漠治理</t>
    </r>
  </si>
  <si>
    <t xml:space="preserve">      其他风沙荒漠治理支出</t>
  </si>
  <si>
    <r>
      <rPr>
        <b/>
        <sz val="10"/>
        <rFont val="Arial Narrow"/>
        <charset val="0"/>
      </rPr>
      <t xml:space="preserve">  </t>
    </r>
    <r>
      <rPr>
        <b/>
        <sz val="10"/>
        <rFont val="宋体"/>
        <charset val="134"/>
      </rPr>
      <t>退牧还草</t>
    </r>
  </si>
  <si>
    <r>
      <rPr>
        <b/>
        <sz val="10"/>
        <rFont val="Arial Narrow"/>
        <charset val="0"/>
      </rPr>
      <t xml:space="preserve">  </t>
    </r>
    <r>
      <rPr>
        <b/>
        <sz val="10"/>
        <rFont val="宋体"/>
        <charset val="134"/>
      </rPr>
      <t>已垦草原退耕还草</t>
    </r>
  </si>
  <si>
    <r>
      <rPr>
        <b/>
        <sz val="10"/>
        <rFont val="Arial Narrow"/>
        <charset val="0"/>
      </rPr>
      <t xml:space="preserve">  </t>
    </r>
    <r>
      <rPr>
        <b/>
        <sz val="10"/>
        <rFont val="宋体"/>
        <charset val="134"/>
      </rPr>
      <t>能源节约利用</t>
    </r>
  </si>
  <si>
    <t xml:space="preserve">      能源节约利用</t>
  </si>
  <si>
    <r>
      <rPr>
        <b/>
        <sz val="10"/>
        <rFont val="Arial Narrow"/>
        <charset val="0"/>
      </rPr>
      <t xml:space="preserve">  </t>
    </r>
    <r>
      <rPr>
        <b/>
        <sz val="10"/>
        <rFont val="宋体"/>
        <charset val="134"/>
      </rPr>
      <t>污染减排</t>
    </r>
  </si>
  <si>
    <t xml:space="preserve">      生态环境监测与信息</t>
  </si>
  <si>
    <t xml:space="preserve">      生态环境执法监察</t>
  </si>
  <si>
    <t xml:space="preserve">      减排专项支出</t>
  </si>
  <si>
    <t xml:space="preserve">      清洁生产专项支出</t>
  </si>
  <si>
    <t xml:space="preserve">      其他污染减排支出</t>
  </si>
  <si>
    <r>
      <rPr>
        <b/>
        <sz val="10"/>
        <rFont val="Arial Narrow"/>
        <charset val="0"/>
      </rPr>
      <t xml:space="preserve">  </t>
    </r>
    <r>
      <rPr>
        <b/>
        <sz val="10"/>
        <rFont val="宋体"/>
        <charset val="134"/>
      </rPr>
      <t>可再生能源</t>
    </r>
  </si>
  <si>
    <r>
      <rPr>
        <b/>
        <sz val="10"/>
        <rFont val="Arial Narrow"/>
        <charset val="0"/>
      </rPr>
      <t xml:space="preserve">  </t>
    </r>
    <r>
      <rPr>
        <b/>
        <sz val="10"/>
        <rFont val="宋体"/>
        <charset val="134"/>
      </rPr>
      <t>循环经济</t>
    </r>
  </si>
  <si>
    <r>
      <rPr>
        <b/>
        <sz val="10"/>
        <rFont val="Arial Narrow"/>
        <charset val="0"/>
      </rPr>
      <t xml:space="preserve">  </t>
    </r>
    <r>
      <rPr>
        <b/>
        <sz val="10"/>
        <rFont val="宋体"/>
        <charset val="134"/>
      </rPr>
      <t>能源管理事务</t>
    </r>
  </si>
  <si>
    <r>
      <rPr>
        <b/>
        <sz val="10"/>
        <rFont val="Arial Narrow"/>
        <charset val="0"/>
      </rPr>
      <t xml:space="preserve">  </t>
    </r>
    <r>
      <rPr>
        <b/>
        <sz val="10"/>
        <rFont val="宋体"/>
        <charset val="134"/>
      </rPr>
      <t>其他节能环保支出</t>
    </r>
  </si>
  <si>
    <t xml:space="preserve">      其他节能环保支出(项)</t>
  </si>
  <si>
    <t>城乡社区支出</t>
  </si>
  <si>
    <r>
      <rPr>
        <b/>
        <sz val="10"/>
        <rFont val="Arial Narrow"/>
        <charset val="0"/>
      </rPr>
      <t xml:space="preserve">  </t>
    </r>
    <r>
      <rPr>
        <b/>
        <sz val="10"/>
        <rFont val="宋体"/>
        <charset val="134"/>
      </rPr>
      <t>城乡社区管理事务</t>
    </r>
  </si>
  <si>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</si>
  <si>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</si>
  <si>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</si>
  <si>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</si>
  <si>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</si>
  <si>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</si>
  <si>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</si>
  <si>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r>
      <rPr>
        <b/>
        <sz val="10"/>
        <rFont val="Arial Narrow"/>
        <charset val="0"/>
      </rPr>
      <t xml:space="preserve">  </t>
    </r>
    <r>
      <rPr>
        <b/>
        <sz val="10"/>
        <rFont val="宋体"/>
        <charset val="134"/>
      </rPr>
      <t>城乡社区规划与管理</t>
    </r>
  </si>
  <si>
    <t xml:space="preserve">      城乡社区规划与管理(项)</t>
  </si>
  <si>
    <r>
      <rPr>
        <b/>
        <sz val="10"/>
        <rFont val="Arial Narrow"/>
        <charset val="0"/>
      </rPr>
      <t xml:space="preserve">  </t>
    </r>
    <r>
      <rPr>
        <b/>
        <sz val="10"/>
        <rFont val="宋体"/>
        <charset val="134"/>
      </rPr>
      <t>城乡社区公共设施</t>
    </r>
  </si>
  <si>
    <t xml:space="preserve">      小城镇基础设施建设</t>
  </si>
  <si>
    <t xml:space="preserve">      其他城乡社区公共设施支出</t>
  </si>
  <si>
    <r>
      <rPr>
        <b/>
        <sz val="10"/>
        <rFont val="Arial Narrow"/>
        <charset val="0"/>
      </rPr>
      <t xml:space="preserve">  </t>
    </r>
    <r>
      <rPr>
        <b/>
        <sz val="10"/>
        <rFont val="宋体"/>
        <charset val="134"/>
      </rPr>
      <t>城乡社区环境卫生</t>
    </r>
  </si>
  <si>
    <t xml:space="preserve">      城乡社区环境卫生(项)</t>
  </si>
  <si>
    <r>
      <rPr>
        <b/>
        <sz val="10"/>
        <rFont val="Arial Narrow"/>
        <charset val="0"/>
      </rPr>
      <t xml:space="preserve">  </t>
    </r>
    <r>
      <rPr>
        <b/>
        <sz val="10"/>
        <rFont val="宋体"/>
        <charset val="134"/>
      </rPr>
      <t>建设市场管理与监督</t>
    </r>
  </si>
  <si>
    <t xml:space="preserve">      建设市场管理与监督(项)</t>
  </si>
  <si>
    <r>
      <rPr>
        <b/>
        <sz val="10"/>
        <rFont val="Arial Narrow"/>
        <charset val="0"/>
      </rPr>
      <t xml:space="preserve">  </t>
    </r>
    <r>
      <rPr>
        <b/>
        <sz val="10"/>
        <rFont val="宋体"/>
        <charset val="134"/>
      </rPr>
      <t>其他城乡社区支出</t>
    </r>
  </si>
  <si>
    <t xml:space="preserve">      其他城乡社区支出(项)</t>
  </si>
  <si>
    <t>农林水支出</t>
  </si>
  <si>
    <r>
      <rPr>
        <b/>
        <sz val="10"/>
        <rFont val="Arial Narrow"/>
        <charset val="0"/>
      </rPr>
      <t xml:space="preserve">  </t>
    </r>
    <r>
      <rPr>
        <b/>
        <sz val="10"/>
        <rFont val="宋体"/>
        <charset val="134"/>
      </rPr>
      <t>农业农村</t>
    </r>
  </si>
  <si>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</si>
  <si>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</si>
  <si>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</si>
  <si>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</si>
  <si>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</si>
  <si>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</si>
  <si>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</si>
  <si>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</si>
  <si>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</si>
  <si>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</si>
  <si>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</si>
  <si>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</si>
  <si>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</si>
  <si>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</si>
  <si>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</si>
  <si>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</si>
  <si>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</si>
  <si>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</si>
  <si>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</si>
  <si>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</si>
  <si>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</si>
  <si>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r>
      <rPr>
        <b/>
        <sz val="10"/>
        <rFont val="Arial Narrow"/>
        <charset val="0"/>
      </rPr>
      <t xml:space="preserve">  </t>
    </r>
    <r>
      <rPr>
        <b/>
        <sz val="10"/>
        <rFont val="宋体"/>
        <charset val="134"/>
      </rPr>
      <t>林业和草原</t>
    </r>
  </si>
  <si>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</si>
  <si>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</si>
  <si>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</si>
  <si>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</si>
  <si>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</si>
  <si>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</si>
  <si>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</si>
  <si>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</si>
  <si>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</si>
  <si>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</si>
  <si>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</si>
  <si>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</si>
  <si>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</si>
  <si>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</si>
  <si>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</si>
  <si>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</si>
  <si>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</si>
  <si>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</si>
  <si>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</si>
  <si>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</si>
  <si>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r>
      <rPr>
        <b/>
        <sz val="10"/>
        <rFont val="Arial Narrow"/>
        <charset val="0"/>
      </rPr>
      <t xml:space="preserve">  </t>
    </r>
    <r>
      <rPr>
        <b/>
        <sz val="10"/>
        <rFont val="宋体"/>
        <charset val="134"/>
      </rPr>
      <t>水利</t>
    </r>
  </si>
  <si>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</si>
  <si>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</si>
  <si>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</si>
  <si>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</si>
  <si>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</si>
  <si>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</si>
  <si>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</si>
  <si>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</si>
  <si>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</si>
  <si>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</si>
  <si>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</si>
  <si>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</si>
  <si>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</si>
  <si>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</si>
  <si>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</si>
  <si>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</si>
  <si>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</si>
  <si>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</si>
  <si>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</si>
  <si>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</si>
  <si>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</si>
  <si>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</si>
  <si>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</si>
  <si>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r>
      <rPr>
        <b/>
        <sz val="10"/>
        <rFont val="Arial Narrow"/>
        <charset val="0"/>
      </rPr>
      <t xml:space="preserve">  </t>
    </r>
    <r>
      <rPr>
        <b/>
        <sz val="10"/>
        <rFont val="宋体"/>
        <charset val="134"/>
      </rPr>
      <t>巩固脱贫衔接乡村振兴</t>
    </r>
  </si>
  <si>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</si>
  <si>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</si>
  <si>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</si>
  <si>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</si>
  <si>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</si>
  <si>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</si>
  <si>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r>
      <rPr>
        <b/>
        <sz val="10"/>
        <rFont val="Arial Narrow"/>
        <charset val="0"/>
      </rPr>
      <t xml:space="preserve">  </t>
    </r>
    <r>
      <rPr>
        <b/>
        <sz val="10"/>
        <rFont val="宋体"/>
        <charset val="134"/>
      </rPr>
      <t>农村综合改革</t>
    </r>
  </si>
  <si>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</si>
  <si>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</si>
  <si>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</si>
  <si>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</si>
  <si>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</si>
  <si>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</si>
  <si>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r>
      <rPr>
        <b/>
        <sz val="10"/>
        <rFont val="Arial Narrow"/>
        <charset val="0"/>
      </rPr>
      <t xml:space="preserve">  </t>
    </r>
    <r>
      <rPr>
        <b/>
        <sz val="10"/>
        <rFont val="宋体"/>
        <charset val="134"/>
      </rPr>
      <t>普惠金融发展支出</t>
    </r>
  </si>
  <si>
    <t xml:space="preserve">      支持农村金融机构</t>
  </si>
  <si>
    <t xml:space="preserve">      涉农贷款增量奖励</t>
  </si>
  <si>
    <t xml:space="preserve">      农业保险保费补贴</t>
  </si>
  <si>
    <t xml:space="preserve">      创业担保贷款贴息及奖补</t>
  </si>
  <si>
    <t xml:space="preserve">      补充创业担保贷款基金</t>
  </si>
  <si>
    <t xml:space="preserve">      其他普惠金融发展支出</t>
  </si>
  <si>
    <r>
      <rPr>
        <b/>
        <sz val="10"/>
        <rFont val="Arial Narrow"/>
        <charset val="0"/>
      </rPr>
      <t xml:space="preserve">  </t>
    </r>
    <r>
      <rPr>
        <b/>
        <sz val="10"/>
        <rFont val="宋体"/>
        <charset val="134"/>
      </rPr>
      <t>目标价格补贴</t>
    </r>
  </si>
  <si>
    <t xml:space="preserve">      棉花目标价格补贴</t>
  </si>
  <si>
    <t xml:space="preserve">      其他目标价格补贴</t>
  </si>
  <si>
    <r>
      <rPr>
        <b/>
        <sz val="10"/>
        <rFont val="Arial Narrow"/>
        <charset val="0"/>
      </rPr>
      <t xml:space="preserve">  </t>
    </r>
    <r>
      <rPr>
        <b/>
        <sz val="10"/>
        <rFont val="宋体"/>
        <charset val="134"/>
      </rPr>
      <t>其他农林水支出</t>
    </r>
  </si>
  <si>
    <t xml:space="preserve">      化解其他公益性乡村债务支出</t>
  </si>
  <si>
    <t xml:space="preserve">      其他农林水支出</t>
  </si>
  <si>
    <t>交通运输支出</t>
  </si>
  <si>
    <r>
      <rPr>
        <b/>
        <sz val="10"/>
        <rFont val="Arial Narrow"/>
        <charset val="0"/>
      </rPr>
      <t xml:space="preserve">  </t>
    </r>
    <r>
      <rPr>
        <b/>
        <sz val="10"/>
        <rFont val="宋体"/>
        <charset val="134"/>
      </rPr>
      <t>公路水路运输</t>
    </r>
  </si>
  <si>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</si>
  <si>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</si>
  <si>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</si>
  <si>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</si>
  <si>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</si>
  <si>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</si>
  <si>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</si>
  <si>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水路运输管理支出</t>
  </si>
  <si>
    <t xml:space="preserve">      其他公路水路运输支出</t>
  </si>
  <si>
    <r>
      <rPr>
        <b/>
        <sz val="10"/>
        <rFont val="Arial Narrow"/>
        <charset val="0"/>
      </rPr>
      <t xml:space="preserve">  </t>
    </r>
    <r>
      <rPr>
        <b/>
        <sz val="10"/>
        <rFont val="宋体"/>
        <charset val="134"/>
      </rPr>
      <t>铁路运输</t>
    </r>
  </si>
  <si>
    <r>
      <rPr>
        <b/>
        <sz val="10"/>
        <rFont val="宋体"/>
        <charset val="134"/>
      </rPr>
      <t xml:space="preserve">   </t>
    </r>
    <r>
      <rPr>
        <sz val="10"/>
        <rFont val="宋体"/>
        <charset val="134"/>
      </rPr>
      <t xml:space="preserve">   铁路安全</t>
    </r>
  </si>
  <si>
    <r>
      <rPr>
        <b/>
        <sz val="10"/>
        <rFont val="Arial Narrow"/>
        <charset val="0"/>
      </rPr>
      <t xml:space="preserve">  </t>
    </r>
    <r>
      <rPr>
        <b/>
        <sz val="10"/>
        <rFont val="宋体"/>
        <charset val="134"/>
      </rPr>
      <t>民用航空运输</t>
    </r>
  </si>
  <si>
    <r>
      <rPr>
        <b/>
        <sz val="10"/>
        <rFont val="Arial Narrow"/>
        <charset val="0"/>
      </rPr>
      <t xml:space="preserve">  </t>
    </r>
    <r>
      <rPr>
        <b/>
        <sz val="10"/>
        <rFont val="宋体"/>
        <charset val="134"/>
      </rPr>
      <t>邮政业支出</t>
    </r>
  </si>
  <si>
    <r>
      <rPr>
        <b/>
        <sz val="10"/>
        <rFont val="Arial Narrow"/>
        <charset val="0"/>
      </rPr>
      <t xml:space="preserve">  </t>
    </r>
    <r>
      <rPr>
        <b/>
        <sz val="10"/>
        <rFont val="宋体"/>
        <charset val="134"/>
      </rPr>
      <t>车辆购置税支出</t>
    </r>
  </si>
  <si>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</si>
  <si>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</si>
  <si>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</si>
  <si>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</si>
  <si>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r>
      <rPr>
        <b/>
        <sz val="10"/>
        <rFont val="Arial Narrow"/>
        <charset val="0"/>
      </rPr>
      <t xml:space="preserve">  </t>
    </r>
    <r>
      <rPr>
        <b/>
        <sz val="10"/>
        <rFont val="宋体"/>
        <charset val="134"/>
      </rPr>
      <t>其他交通运输支出</t>
    </r>
  </si>
  <si>
    <t xml:space="preserve">      公共交通运营补助</t>
  </si>
  <si>
    <t xml:space="preserve">      其他交通运输支出</t>
  </si>
  <si>
    <t>资源勘探信息等支出</t>
  </si>
  <si>
    <r>
      <rPr>
        <b/>
        <sz val="10"/>
        <rFont val="Arial Narrow"/>
        <charset val="0"/>
      </rPr>
      <t xml:space="preserve">  </t>
    </r>
    <r>
      <rPr>
        <b/>
        <sz val="10"/>
        <rFont val="宋体"/>
        <charset val="134"/>
      </rPr>
      <t>资源勘探开发</t>
    </r>
  </si>
  <si>
    <t xml:space="preserve">       行政运行</t>
  </si>
  <si>
    <t xml:space="preserve">       一般行政管理事务</t>
  </si>
  <si>
    <t xml:space="preserve">       其他资源勘探业支出</t>
  </si>
  <si>
    <r>
      <rPr>
        <b/>
        <sz val="10"/>
        <rFont val="Arial Narrow"/>
        <charset val="0"/>
      </rPr>
      <t xml:space="preserve">  </t>
    </r>
    <r>
      <rPr>
        <b/>
        <sz val="10"/>
        <rFont val="宋体"/>
        <charset val="134"/>
      </rPr>
      <t>制造业</t>
    </r>
  </si>
  <si>
    <t xml:space="preserve">       医药制造业</t>
  </si>
  <si>
    <t xml:space="preserve">       其他制造业支出</t>
  </si>
  <si>
    <r>
      <rPr>
        <b/>
        <sz val="10"/>
        <rFont val="Arial Narrow"/>
        <charset val="0"/>
      </rPr>
      <t xml:space="preserve">  </t>
    </r>
    <r>
      <rPr>
        <b/>
        <sz val="10"/>
        <rFont val="宋体"/>
        <charset val="134"/>
      </rPr>
      <t>建筑业</t>
    </r>
  </si>
  <si>
    <t xml:space="preserve">      其他建筑业支出</t>
  </si>
  <si>
    <r>
      <rPr>
        <b/>
        <sz val="10"/>
        <rFont val="Arial Narrow"/>
        <charset val="0"/>
      </rPr>
      <t xml:space="preserve">  </t>
    </r>
    <r>
      <rPr>
        <b/>
        <sz val="10"/>
        <rFont val="宋体"/>
        <charset val="134"/>
      </rPr>
      <t>工业和信息产业监管</t>
    </r>
  </si>
  <si>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</si>
  <si>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</si>
  <si>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</si>
  <si>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</si>
  <si>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</si>
  <si>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</si>
  <si>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r>
      <rPr>
        <b/>
        <sz val="10"/>
        <rFont val="Arial Narrow"/>
        <charset val="0"/>
      </rPr>
      <t xml:space="preserve">  </t>
    </r>
    <r>
      <rPr>
        <b/>
        <sz val="10"/>
        <rFont val="宋体"/>
        <charset val="134"/>
      </rPr>
      <t>国有资产监管</t>
    </r>
  </si>
  <si>
    <r>
      <rPr>
        <b/>
        <sz val="10"/>
        <rFont val="Arial Narrow"/>
        <charset val="0"/>
      </rPr>
      <t xml:space="preserve">  </t>
    </r>
    <r>
      <rPr>
        <b/>
        <sz val="10"/>
        <rFont val="宋体"/>
        <charset val="134"/>
      </rPr>
      <t>支持中小企业发展和管理支出</t>
    </r>
  </si>
  <si>
    <t xml:space="preserve">      科技型中小企业技术创新基金</t>
  </si>
  <si>
    <t xml:space="preserve">      中小企业发展专项</t>
  </si>
  <si>
    <t xml:space="preserve">      减免房租补贴</t>
  </si>
  <si>
    <t xml:space="preserve">      其他支持中小企业发展和管理支出</t>
  </si>
  <si>
    <r>
      <rPr>
        <b/>
        <sz val="10"/>
        <rFont val="Arial Narrow"/>
        <charset val="0"/>
      </rPr>
      <t xml:space="preserve">  </t>
    </r>
    <r>
      <rPr>
        <b/>
        <sz val="10"/>
        <rFont val="宋体"/>
        <charset val="134"/>
      </rPr>
      <t>其他资源勘探信息等支出</t>
    </r>
  </si>
  <si>
    <t xml:space="preserve">      技术改造支出</t>
  </si>
  <si>
    <t xml:space="preserve">      其他资源勘探工业信息等支出</t>
  </si>
  <si>
    <t>商业服务业等支出</t>
  </si>
  <si>
    <r>
      <rPr>
        <b/>
        <sz val="10"/>
        <rFont val="Arial Narrow"/>
        <charset val="0"/>
      </rPr>
      <t xml:space="preserve">  </t>
    </r>
    <r>
      <rPr>
        <b/>
        <sz val="10"/>
        <rFont val="宋体"/>
        <charset val="134"/>
      </rPr>
      <t>商业流通事务</t>
    </r>
  </si>
  <si>
    <t xml:space="preserve">      食品流通安全补贴</t>
  </si>
  <si>
    <t xml:space="preserve">      市场监测及信息管理</t>
  </si>
  <si>
    <t xml:space="preserve">      民贸企业补贴</t>
  </si>
  <si>
    <t xml:space="preserve">      民贸民品贷款贴息</t>
  </si>
  <si>
    <t xml:space="preserve">      其他商业流通事务支出</t>
  </si>
  <si>
    <r>
      <rPr>
        <b/>
        <sz val="10"/>
        <rFont val="Arial Narrow"/>
        <charset val="0"/>
      </rPr>
      <t xml:space="preserve">  </t>
    </r>
    <r>
      <rPr>
        <b/>
        <sz val="10"/>
        <rFont val="宋体"/>
        <charset val="134"/>
      </rPr>
      <t>涉外发展服务支出</t>
    </r>
  </si>
  <si>
    <t xml:space="preserve">      外商投资环境建设补助资金</t>
  </si>
  <si>
    <t xml:space="preserve">      其他涉外发展服务支出</t>
  </si>
  <si>
    <r>
      <rPr>
        <b/>
        <sz val="10"/>
        <rFont val="Arial Narrow"/>
        <charset val="0"/>
      </rPr>
      <t xml:space="preserve">  </t>
    </r>
    <r>
      <rPr>
        <b/>
        <sz val="10"/>
        <rFont val="宋体"/>
        <charset val="134"/>
      </rPr>
      <t>其他商业服务业等支出</t>
    </r>
  </si>
  <si>
    <t xml:space="preserve">      其他商业服务业等支出</t>
  </si>
  <si>
    <t>金融支出</t>
  </si>
  <si>
    <r>
      <rPr>
        <b/>
        <sz val="10"/>
        <rFont val="Arial Narrow"/>
        <charset val="0"/>
      </rPr>
      <t xml:space="preserve">  </t>
    </r>
    <r>
      <rPr>
        <b/>
        <sz val="10"/>
        <rFont val="宋体"/>
        <charset val="134"/>
      </rPr>
      <t>金融部门行政支出</t>
    </r>
  </si>
  <si>
    <t xml:space="preserve">      安全防卫</t>
  </si>
  <si>
    <t xml:space="preserve">      金融部门其他行政支出</t>
  </si>
  <si>
    <r>
      <rPr>
        <b/>
        <sz val="10"/>
        <rFont val="Arial Narrow"/>
        <charset val="0"/>
      </rPr>
      <t xml:space="preserve">  </t>
    </r>
    <r>
      <rPr>
        <b/>
        <sz val="10"/>
        <rFont val="宋体"/>
        <charset val="134"/>
      </rPr>
      <t>金融部门监管支出</t>
    </r>
  </si>
  <si>
    <r>
      <rPr>
        <b/>
        <sz val="10"/>
        <rFont val="Arial Narrow"/>
        <charset val="0"/>
      </rPr>
      <t xml:space="preserve">  </t>
    </r>
    <r>
      <rPr>
        <b/>
        <sz val="10"/>
        <rFont val="宋体"/>
        <charset val="134"/>
      </rPr>
      <t>金融发展支出</t>
    </r>
  </si>
  <si>
    <t xml:space="preserve">      政策性银行亏损补贴</t>
  </si>
  <si>
    <t xml:space="preserve">      利息费用补贴支出</t>
  </si>
  <si>
    <t xml:space="preserve">      补充资本金</t>
  </si>
  <si>
    <t xml:space="preserve">      风险基金补助</t>
  </si>
  <si>
    <t xml:space="preserve">      其他金融发展支出</t>
  </si>
  <si>
    <r>
      <rPr>
        <b/>
        <sz val="10"/>
        <rFont val="Arial Narrow"/>
        <charset val="0"/>
      </rPr>
      <t xml:space="preserve">  </t>
    </r>
    <r>
      <rPr>
        <b/>
        <sz val="10"/>
        <rFont val="宋体"/>
        <charset val="134"/>
      </rPr>
      <t>金融调控支出</t>
    </r>
  </si>
  <si>
    <r>
      <rPr>
        <b/>
        <sz val="10"/>
        <rFont val="Arial Narrow"/>
        <charset val="0"/>
      </rPr>
      <t xml:space="preserve">  </t>
    </r>
    <r>
      <rPr>
        <b/>
        <sz val="10"/>
        <rFont val="宋体"/>
        <charset val="134"/>
      </rPr>
      <t>其他金融支出</t>
    </r>
  </si>
  <si>
    <t xml:space="preserve">      重点企业贷款贴息</t>
  </si>
  <si>
    <t xml:space="preserve">      其他金融支出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</si>
  <si>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</si>
  <si>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</si>
  <si>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</si>
  <si>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</si>
  <si>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</si>
  <si>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自然资源调查与确权登记</t>
  </si>
  <si>
    <t xml:space="preserve">      土地资源储备支出</t>
  </si>
  <si>
    <t xml:space="preserve">      地质勘查与矿产资源管理</t>
  </si>
  <si>
    <t xml:space="preserve">      其他自然资源事务支出</t>
  </si>
  <si>
    <r>
      <rPr>
        <b/>
        <sz val="10"/>
        <rFont val="Arial Narrow"/>
        <charset val="0"/>
      </rPr>
      <t xml:space="preserve">  </t>
    </r>
    <r>
      <rPr>
        <b/>
        <sz val="10"/>
        <rFont val="宋体"/>
        <charset val="134"/>
      </rPr>
      <t>气象事务</t>
    </r>
  </si>
  <si>
    <t xml:space="preserve">      气象事业机构</t>
  </si>
  <si>
    <t xml:space="preserve">      气象信息传输及管理</t>
  </si>
  <si>
    <t xml:space="preserve">      气象预报预测</t>
  </si>
  <si>
    <t xml:space="preserve">      气象服务</t>
  </si>
  <si>
    <t xml:space="preserve">      其他气象事务支出</t>
  </si>
  <si>
    <r>
      <rPr>
        <b/>
        <sz val="10"/>
        <rFont val="Arial Narrow"/>
        <charset val="0"/>
      </rPr>
      <t xml:space="preserve">  </t>
    </r>
    <r>
      <rPr>
        <b/>
        <sz val="10"/>
        <rFont val="宋体"/>
        <charset val="134"/>
      </rPr>
      <t>其他自然资源海洋气象等支出</t>
    </r>
  </si>
  <si>
    <t>住房保障支出</t>
  </si>
  <si>
    <r>
      <rPr>
        <b/>
        <sz val="10"/>
        <rFont val="Arial Narrow"/>
        <charset val="0"/>
      </rPr>
      <t xml:space="preserve">  </t>
    </r>
    <r>
      <rPr>
        <b/>
        <sz val="10"/>
        <rFont val="宋体"/>
        <charset val="134"/>
      </rPr>
      <t>保障性安居工程支出</t>
    </r>
  </si>
  <si>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</si>
  <si>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</si>
  <si>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</si>
  <si>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</si>
  <si>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</si>
  <si>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</si>
  <si>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</si>
  <si>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</si>
  <si>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</si>
  <si>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r>
      <rPr>
        <b/>
        <sz val="10"/>
        <rFont val="Arial Narrow"/>
        <charset val="0"/>
      </rPr>
      <t xml:space="preserve">  </t>
    </r>
    <r>
      <rPr>
        <b/>
        <sz val="10"/>
        <rFont val="宋体"/>
        <charset val="134"/>
      </rPr>
      <t>住房改革支出</t>
    </r>
  </si>
  <si>
    <t xml:space="preserve">      住房公积金</t>
  </si>
  <si>
    <t xml:space="preserve">      提租补贴</t>
  </si>
  <si>
    <t xml:space="preserve">      购房补贴</t>
  </si>
  <si>
    <r>
      <rPr>
        <b/>
        <sz val="10"/>
        <rFont val="Arial Narrow"/>
        <charset val="0"/>
      </rPr>
      <t xml:space="preserve">  </t>
    </r>
    <r>
      <rPr>
        <b/>
        <sz val="10"/>
        <rFont val="宋体"/>
        <charset val="134"/>
      </rPr>
      <t>城乡社区住宅</t>
    </r>
  </si>
  <si>
    <t xml:space="preserve">      公有住房建设和维修改造支出</t>
  </si>
  <si>
    <t xml:space="preserve">      住房公积金管理</t>
  </si>
  <si>
    <t xml:space="preserve">      其他城乡社区住宅支出</t>
  </si>
  <si>
    <t>粮油物资储备支出</t>
  </si>
  <si>
    <r>
      <rPr>
        <b/>
        <sz val="10"/>
        <rFont val="Arial Narrow"/>
        <charset val="0"/>
      </rPr>
      <t xml:space="preserve">  </t>
    </r>
    <r>
      <rPr>
        <b/>
        <sz val="10"/>
        <rFont val="宋体"/>
        <charset val="134"/>
      </rPr>
      <t>粮油物资事务</t>
    </r>
  </si>
  <si>
    <t xml:space="preserve">      财务与审计支出</t>
  </si>
  <si>
    <t xml:space="preserve">      信息统计</t>
  </si>
  <si>
    <t xml:space="preserve">      专项业务活动</t>
  </si>
  <si>
    <t xml:space="preserve">      粮食风险基金</t>
  </si>
  <si>
    <t xml:space="preserve">      其他粮油物资事务支出</t>
  </si>
  <si>
    <t xml:space="preserve"> 粮油储备</t>
  </si>
  <si>
    <t xml:space="preserve">      储备粮（油）库建设</t>
  </si>
  <si>
    <t xml:space="preserve">      其他粮油储备支出</t>
  </si>
  <si>
    <r>
      <rPr>
        <b/>
        <sz val="10"/>
        <rFont val="Arial Narrow"/>
        <charset val="0"/>
      </rPr>
      <t xml:space="preserve">  </t>
    </r>
    <r>
      <rPr>
        <b/>
        <sz val="10"/>
        <rFont val="宋体"/>
        <charset val="134"/>
      </rPr>
      <t>重要商品储备</t>
    </r>
  </si>
  <si>
    <r>
      <rPr>
        <sz val="10"/>
        <rFont val="宋体"/>
        <charset val="134"/>
      </rPr>
      <t xml:space="preserve">      </t>
    </r>
    <r>
      <rPr>
        <sz val="10"/>
        <rFont val="宋体"/>
        <charset val="134"/>
      </rPr>
      <t>应急物资储备</t>
    </r>
  </si>
  <si>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</si>
  <si>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</si>
  <si>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</si>
  <si>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</si>
  <si>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</si>
  <si>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</si>
  <si>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</si>
  <si>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</si>
  <si>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</si>
  <si>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</si>
  <si>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</si>
  <si>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</si>
  <si>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森林消防事务</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</si>
  <si>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</si>
  <si>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</si>
  <si>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</si>
  <si>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</si>
  <si>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</si>
  <si>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</si>
  <si>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</si>
  <si>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</si>
  <si>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</si>
  <si>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</si>
  <si>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</si>
  <si>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</si>
  <si>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</si>
  <si>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</si>
  <si>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</si>
  <si>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</si>
  <si>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</si>
  <si>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</si>
  <si>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</si>
  <si>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其他灾害防治及应急管理支出(项)</t>
  </si>
  <si>
    <t>预备费</t>
  </si>
  <si>
    <t>债务付息支出</t>
  </si>
  <si>
    <r>
      <rPr>
        <b/>
        <sz val="10"/>
        <rFont val="Arial Narrow"/>
        <charset val="0"/>
      </rPr>
      <t xml:space="preserve">  </t>
    </r>
    <r>
      <rPr>
        <b/>
        <sz val="10"/>
        <rFont val="宋体"/>
        <charset val="134"/>
      </rPr>
      <t>地方政府一般债务付息支出</t>
    </r>
  </si>
  <si>
    <t xml:space="preserve">      地方政府一般债券付息支出</t>
  </si>
  <si>
    <t xml:space="preserve">      地方政府向国际组织借款付息支出</t>
  </si>
  <si>
    <t>债务发行费用支出</t>
  </si>
  <si>
    <r>
      <rPr>
        <b/>
        <sz val="10"/>
        <rFont val="Arial Narrow"/>
        <charset val="0"/>
      </rPr>
      <t xml:space="preserve">  </t>
    </r>
    <r>
      <rPr>
        <b/>
        <sz val="10"/>
        <rFont val="宋体"/>
        <charset val="134"/>
      </rPr>
      <t>地方政府一般债务发行费用支出</t>
    </r>
  </si>
  <si>
    <t>其他支出</t>
  </si>
  <si>
    <r>
      <rPr>
        <b/>
        <sz val="10"/>
        <rFont val="Arial Narrow"/>
        <charset val="0"/>
      </rPr>
      <t xml:space="preserve">  </t>
    </r>
    <r>
      <rPr>
        <b/>
        <sz val="10"/>
        <rFont val="宋体"/>
        <charset val="134"/>
      </rPr>
      <t>年初预留</t>
    </r>
  </si>
  <si>
    <t xml:space="preserve">      年初预留(项)</t>
  </si>
  <si>
    <r>
      <rPr>
        <b/>
        <sz val="10"/>
        <rFont val="Arial Narrow"/>
        <charset val="0"/>
      </rPr>
      <t xml:space="preserve">  </t>
    </r>
    <r>
      <rPr>
        <b/>
        <sz val="10"/>
        <rFont val="宋体"/>
        <charset val="134"/>
      </rPr>
      <t>其他支出</t>
    </r>
    <r>
      <rPr>
        <b/>
        <sz val="10"/>
        <rFont val="Arial Narrow"/>
        <charset val="0"/>
      </rPr>
      <t>(</t>
    </r>
    <r>
      <rPr>
        <b/>
        <sz val="10"/>
        <rFont val="宋体"/>
        <charset val="134"/>
      </rPr>
      <t>款</t>
    </r>
    <r>
      <rPr>
        <b/>
        <sz val="10"/>
        <rFont val="Arial Narrow"/>
        <charset val="0"/>
      </rPr>
      <t>)</t>
    </r>
  </si>
  <si>
    <t xml:space="preserve">      其他支出(项)</t>
  </si>
  <si>
    <t>一般公共预算支出合计</t>
  </si>
  <si>
    <t>上解上级支出</t>
  </si>
  <si>
    <r>
      <rPr>
        <sz val="10"/>
        <rFont val="Arial Narrow"/>
        <charset val="0"/>
      </rPr>
      <t xml:space="preserve">  </t>
    </r>
    <r>
      <rPr>
        <sz val="10"/>
        <rFont val="宋体"/>
        <charset val="134"/>
      </rPr>
      <t>体制上解支出</t>
    </r>
  </si>
  <si>
    <r>
      <rPr>
        <sz val="10"/>
        <rFont val="Arial Narrow"/>
        <charset val="0"/>
      </rPr>
      <t xml:space="preserve">  </t>
    </r>
    <r>
      <rPr>
        <sz val="10"/>
        <rFont val="宋体"/>
        <charset val="134"/>
      </rPr>
      <t>专项上解支出</t>
    </r>
  </si>
  <si>
    <t>调出资金</t>
  </si>
  <si>
    <t>年终结余</t>
  </si>
  <si>
    <t>安排预算稳定调节基金</t>
  </si>
  <si>
    <t>补充预算周转金</t>
  </si>
  <si>
    <t>债务还本支出</t>
  </si>
  <si>
    <t>地方政府一般债务还本支出</t>
  </si>
  <si>
    <r>
      <rPr>
        <sz val="10"/>
        <rFont val="Arial Narrow"/>
        <charset val="0"/>
      </rPr>
      <t xml:space="preserve">  </t>
    </r>
    <r>
      <rPr>
        <sz val="10"/>
        <rFont val="宋体"/>
        <charset val="134"/>
      </rPr>
      <t>地方政府一般债券还本支出</t>
    </r>
  </si>
  <si>
    <r>
      <rPr>
        <sz val="10"/>
        <rFont val="Arial Narrow"/>
        <charset val="0"/>
      </rPr>
      <t xml:space="preserve">  </t>
    </r>
    <r>
      <rPr>
        <sz val="10"/>
        <rFont val="宋体"/>
        <charset val="134"/>
      </rPr>
      <t>地方政府向国际组织借款还本支出</t>
    </r>
  </si>
  <si>
    <r>
      <rPr>
        <b/>
        <sz val="10"/>
        <rFont val="宋体"/>
        <charset val="134"/>
      </rPr>
      <t>支</t>
    </r>
    <r>
      <rPr>
        <b/>
        <sz val="10"/>
        <rFont val="Arial Narrow"/>
        <charset val="0"/>
      </rPr>
      <t xml:space="preserve">  </t>
    </r>
    <r>
      <rPr>
        <b/>
        <sz val="10"/>
        <rFont val="宋体"/>
        <charset val="134"/>
      </rPr>
      <t>出</t>
    </r>
    <r>
      <rPr>
        <b/>
        <sz val="10"/>
        <rFont val="Arial Narrow"/>
        <charset val="0"/>
      </rPr>
      <t xml:space="preserve">  </t>
    </r>
    <r>
      <rPr>
        <b/>
        <sz val="10"/>
        <rFont val="宋体"/>
        <charset val="134"/>
      </rPr>
      <t>总</t>
    </r>
    <r>
      <rPr>
        <b/>
        <sz val="10"/>
        <rFont val="Arial Narrow"/>
        <charset val="0"/>
      </rPr>
      <t xml:space="preserve">  </t>
    </r>
    <r>
      <rPr>
        <b/>
        <sz val="10"/>
        <rFont val="宋体"/>
        <charset val="134"/>
      </rPr>
      <t>计</t>
    </r>
  </si>
  <si>
    <t>表三</t>
  </si>
  <si>
    <t>永福县2025年政府性基金预算收支预算调整表（草案）</t>
  </si>
  <si>
    <t>2025年拟调整数</t>
  </si>
  <si>
    <t>比年预算数增减</t>
  </si>
  <si>
    <t>一、政府性基金收入</t>
  </si>
  <si>
    <t>一、文化旅游体育与传媒支出</t>
  </si>
  <si>
    <t xml:space="preserve">    国有土地使用权出让收入</t>
  </si>
  <si>
    <t>二、城乡社区支出</t>
  </si>
  <si>
    <t xml:space="preserve">    城市基础设施配套费收入</t>
  </si>
  <si>
    <t>三、农林水支出</t>
  </si>
  <si>
    <t xml:space="preserve">    污水处理费</t>
  </si>
  <si>
    <t>四、资源勘探工业信息等支出</t>
  </si>
  <si>
    <t>二、专项债务对应项目专项收入</t>
  </si>
  <si>
    <t>五、其他支出</t>
  </si>
  <si>
    <t xml:space="preserve">    国有土地使用权出让金专项债务对应项目专项收入</t>
  </si>
  <si>
    <t>六、债务付息支出</t>
  </si>
  <si>
    <t xml:space="preserve">    其他政府性基金专项债务对应项目专项收入</t>
  </si>
  <si>
    <t>七、债务发行费用支出</t>
  </si>
  <si>
    <t>收入小计</t>
  </si>
  <si>
    <t>支出小计</t>
  </si>
  <si>
    <t>一、调出资金</t>
  </si>
  <si>
    <t>二、上年结余收入</t>
  </si>
  <si>
    <t>二、年终结余</t>
  </si>
  <si>
    <t>三、债务转贷收入</t>
  </si>
  <si>
    <t>表四</t>
  </si>
  <si>
    <t>永福县2025年政府性基金预算支出预算调整表（草案）（项级科目）</t>
  </si>
  <si>
    <t xml:space="preserve"> 国家电影事业发展专项资金安排的支出</t>
  </si>
  <si>
    <t xml:space="preserve">  其他国家电影事业发展专项资金支出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</si>
  <si>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</si>
  <si>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</si>
  <si>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</si>
  <si>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</si>
  <si>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</si>
  <si>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</si>
  <si>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</si>
  <si>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棚户区改造支出</t>
  </si>
  <si>
    <t xml:space="preserve">  农业生产发展支出</t>
  </si>
  <si>
    <t xml:space="preserve">  农村社会事业支出</t>
  </si>
  <si>
    <t xml:space="preserve">  农业农村生态环境支出</t>
  </si>
  <si>
    <t xml:space="preserve">  其他国有土地使用权出让收入安排的支出</t>
  </si>
  <si>
    <t xml:space="preserve"> 城市基础设施配套费安排的支出</t>
  </si>
  <si>
    <t xml:space="preserve">  其他城市基础设施配套费安排的支出</t>
  </si>
  <si>
    <t xml:space="preserve"> 污水处理费安排的支出</t>
  </si>
  <si>
    <t xml:space="preserve">  污水处理设施建设和运营</t>
  </si>
  <si>
    <t xml:space="preserve">  代征手续费</t>
  </si>
  <si>
    <t xml:space="preserve"> 棚户区改造专项债券收入安排的支出</t>
  </si>
  <si>
    <t xml:space="preserve">  其他棚户区改造专项债券收入安排的支出</t>
  </si>
  <si>
    <r>
      <rPr>
        <b/>
        <sz val="11"/>
        <rFont val="宋体"/>
        <charset val="134"/>
      </rPr>
      <t xml:space="preserve">  </t>
    </r>
    <r>
      <rPr>
        <b/>
        <sz val="11"/>
        <rFont val="宋体"/>
        <charset val="134"/>
      </rPr>
      <t>国有土地使用权出让收入对应专项债务收入安排的支出</t>
    </r>
  </si>
  <si>
    <t xml:space="preserve">  其他国有土地使用权出让收入对应专项债务收入安排的支出</t>
  </si>
  <si>
    <t xml:space="preserve"> 超长期特别国债安排的支出</t>
  </si>
  <si>
    <t xml:space="preserve">  城乡社区公共设施</t>
  </si>
  <si>
    <t xml:space="preserve"> 大中型水库库区基金支出</t>
  </si>
  <si>
    <t xml:space="preserve">  基础设施建设和经济发展</t>
  </si>
  <si>
    <t xml:space="preserve">  解决移民遗留问题</t>
  </si>
  <si>
    <t xml:space="preserve">  库区防护工程维护</t>
  </si>
  <si>
    <t xml:space="preserve">  其他大中型水库库区基金支出</t>
  </si>
  <si>
    <t xml:space="preserve"> 大中型水库移民后期扶持基金支出</t>
  </si>
  <si>
    <t xml:space="preserve">  移民补助</t>
  </si>
  <si>
    <t>资源勘探工业信息等支出</t>
  </si>
  <si>
    <t xml:space="preserve">  制造业</t>
  </si>
  <si>
    <t xml:space="preserve"> 其他政府性基金及对应专项债务收入安排的支出</t>
  </si>
  <si>
    <t xml:space="preserve">   其他地方自行试点项目收益专项债券收入安排的支出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</si>
  <si>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</si>
  <si>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</si>
  <si>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</si>
  <si>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</si>
  <si>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</si>
  <si>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</si>
  <si>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地方政府专项债务付息支出</t>
  </si>
  <si>
    <t>　国有土地使用权出让金债务付息支出</t>
  </si>
  <si>
    <t xml:space="preserve">  土地储备专项债券付息支出</t>
  </si>
  <si>
    <t xml:space="preserve">  棚户区改造专项债券付息支出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</si>
  <si>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</si>
  <si>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</si>
  <si>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</si>
  <si>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棚户区改造专项债券发行费用支出</t>
  </si>
  <si>
    <t xml:space="preserve">  其他地方自行试点项目收益专项债券发行费用支出</t>
  </si>
  <si>
    <t>政府性基金支出</t>
  </si>
  <si>
    <t xml:space="preserve"> 调出资金</t>
  </si>
  <si>
    <t xml:space="preserve"> 年终结余</t>
  </si>
  <si>
    <t>表五</t>
  </si>
  <si>
    <t>永福县2025年社会保险基金预算收支调整表（草案）</t>
  </si>
  <si>
    <t>项        目</t>
  </si>
  <si>
    <t>合计</t>
  </si>
  <si>
    <t>城乡居民基本养老保险基金</t>
  </si>
  <si>
    <t>机关事业养老保险基金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</si>
  <si>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</si>
  <si>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</si>
  <si>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</si>
  <si>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</si>
  <si>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</si>
  <si>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</si>
  <si>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</si>
  <si>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二、支出</t>
  </si>
  <si>
    <t xml:space="preserve">    其中:1.社会保险待遇支出</t>
  </si>
  <si>
    <t xml:space="preserve">         2.转移支出</t>
  </si>
  <si>
    <t xml:space="preserve">         3.其他支出</t>
  </si>
  <si>
    <t>三、本年收支结余</t>
  </si>
  <si>
    <t>四、年末滚存结余</t>
  </si>
  <si>
    <t>表六</t>
  </si>
  <si>
    <t>永福县2025年地方政府债务限额调整情况表（草案）</t>
  </si>
  <si>
    <t xml:space="preserve">                 单位：万元</t>
  </si>
  <si>
    <t>公    式</t>
  </si>
  <si>
    <t>永福县</t>
  </si>
  <si>
    <t>一、2024年地方政府债务限额</t>
  </si>
  <si>
    <t>A=B+C</t>
  </si>
  <si>
    <t>其中：一般债务限额</t>
  </si>
  <si>
    <t>B</t>
  </si>
  <si>
    <t xml:space="preserve">  专项债务限额</t>
  </si>
  <si>
    <t>C</t>
  </si>
  <si>
    <t>二、2025年新增地方政府债务限额</t>
  </si>
  <si>
    <t>D=E+F</t>
  </si>
  <si>
    <t>E</t>
  </si>
  <si>
    <t xml:space="preserve"> 专项债务限额</t>
  </si>
  <si>
    <t>F</t>
  </si>
  <si>
    <t>三、预计2025年地方政府债务限额</t>
  </si>
  <si>
    <t>J=K+L</t>
  </si>
  <si>
    <t>K</t>
  </si>
  <si>
    <t>专项债务限额</t>
  </si>
  <si>
    <t>L</t>
  </si>
  <si>
    <t>注：
1.本表反映本地区及本级当年地方政府债务限额调整情况，由县级以上地方各级财政部门在同级人大常委会批准调整预算后二十日内公开。
2.2025年地方政府债务限额自治区尚未下达，本表中数据为按照往年计算方法计算的预计数，即2025年地方政府债务限额=2024年地方政府债务限额+2025年新增地方政府债务限额。</t>
  </si>
  <si>
    <t>表七</t>
  </si>
  <si>
    <t>永福县2025年自治区转贷债券资金安排表（草案）</t>
  </si>
  <si>
    <t xml:space="preserve">              单位：万元</t>
  </si>
  <si>
    <t>序号</t>
  </si>
  <si>
    <t>单位名称</t>
  </si>
  <si>
    <t>债券类型</t>
  </si>
  <si>
    <t>项目名称</t>
  </si>
  <si>
    <t>安排金额</t>
  </si>
  <si>
    <t>备注</t>
  </si>
  <si>
    <t>永福县供水公司</t>
  </si>
  <si>
    <t>一般债券</t>
  </si>
  <si>
    <t>永福县应急备用水源建设项目（永福县供水系统改扩建工程（一期））</t>
  </si>
  <si>
    <t>永福县住房和城乡建设局</t>
  </si>
  <si>
    <t>增发国债、超长期特别国债项目市县财政配套资金</t>
  </si>
  <si>
    <t>保障性租赁租房</t>
  </si>
  <si>
    <t>属于自治区发行债券，不列入新增债务限额</t>
  </si>
  <si>
    <t>城市危旧房改造</t>
  </si>
  <si>
    <t>永福县农业农村局</t>
  </si>
  <si>
    <t>2025年自治区农田建设补助配套资金</t>
  </si>
  <si>
    <t>永福县水利局</t>
  </si>
  <si>
    <t>水利项目建设新增政府一般债券（山洪灾害防治）</t>
  </si>
  <si>
    <t>水利项目建设资金（病险水库（闸）除险加固）</t>
  </si>
  <si>
    <t>水利项目建设</t>
  </si>
  <si>
    <t>永福县教育局</t>
  </si>
  <si>
    <t>学前教育发展项目</t>
  </si>
  <si>
    <t>农村义务教育校舍安全保障长效机制项目</t>
  </si>
  <si>
    <t>城乡义务教育自治区补助经费（校舍安全保障长效机制）</t>
  </si>
  <si>
    <t>永福县工信局</t>
  </si>
  <si>
    <t>第二批工业企业技术改造升级项目</t>
  </si>
  <si>
    <t>2025年一季度“开门红”政策补助资金</t>
  </si>
  <si>
    <t>一般债券小计</t>
  </si>
  <si>
    <t>永福县财政局</t>
  </si>
  <si>
    <t>再融资一般债券</t>
  </si>
  <si>
    <t>偿还法定债务本金</t>
  </si>
  <si>
    <t>偿还存量债务，不列入新增债务限额</t>
  </si>
  <si>
    <t>再融资一般债券小计</t>
  </si>
  <si>
    <t>专项债券</t>
  </si>
  <si>
    <t>永福县政府投资等项目</t>
  </si>
  <si>
    <t>金融发展专项资金第一期</t>
  </si>
  <si>
    <t>专项债券小计</t>
  </si>
  <si>
    <t>再融资专项债券</t>
  </si>
  <si>
    <t>再融资专项债券小计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</si>
</sst>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 ;\-#,##0;;"/>
    <numFmt numFmtId="179" formatCode="0_ "/>
    <numFmt numFmtId="180" formatCode="0.0_ "/>
    <numFmt numFmtId="181" formatCode="_ * #,##0_ ;_ * \-#,##0_ ;_ * &quot;-&quot;??_ ;_ @_ "/>
  </numFmts>
  <fonts count="75">
    <font>
      <sz val="11"/>
      <color theme="1"/>
      <name val="宋体"/>
      <charset val="134"/>
      <scheme val="minor"/>
    </font>
    <font>
      <sz val="16"/>
      <color theme="1"/>
      <name val="宋体"/>
      <charset val="134"/>
      <scheme val="minor"/>
    </font>
    <font>
      <sz val="11"/>
      <name val="宋体"/>
      <charset val="134"/>
    </font>
    <font>
      <b/>
      <sz val="18"/>
      <color theme="1"/>
      <name val="宋体"/>
      <charset val="134"/>
      <scheme val="minor"/>
    </font>
    <font>
      <b/>
      <sz val="16"/>
      <name val="宋体"/>
      <charset val="134"/>
    </font>
    <font>
      <sz val="16"/>
      <name val="宋体"/>
      <charset val="134"/>
    </font>
    <font>
      <sz val="16"/>
      <color theme="1"/>
      <name val="宋体"/>
      <charset val="134"/>
    </font>
    <font>
      <b/>
      <sz val="16"/>
      <color theme="1"/>
      <name val="宋体"/>
      <charset val="134"/>
    </font>
    <font>
      <b/>
      <sz val="16"/>
      <name val="Microsoft JhengHei"/>
      <charset val="134"/>
    </font>
    <font>
      <b/>
      <sz val="16"/>
      <name val="Times New Roman"/>
      <charset val="0"/>
    </font>
    <font>
      <sz val="16"/>
      <name val="Times New Roman"/>
      <charset val="0"/>
    </font>
    <font>
      <b/>
      <sz val="24"/>
      <color theme="1"/>
      <name val="宋体"/>
      <charset val="134"/>
      <scheme val="minor"/>
    </font>
    <font>
      <b/>
      <sz val="11"/>
      <color indexed="8"/>
      <name val="宋体"/>
      <charset val="134"/>
    </font>
    <font>
      <b/>
      <sz val="11"/>
      <color theme="1"/>
      <name val="宋体"/>
      <charset val="134"/>
      <scheme val="minor"/>
    </font>
    <font>
      <sz val="11"/>
      <color indexed="8"/>
      <name val="宋体"/>
      <charset val="134"/>
    </font>
    <font>
      <sz val="11"/>
      <name val="宋体"/>
      <charset val="134"/>
      <scheme val="minor"/>
    </font>
    <font>
      <b/>
      <sz val="18"/>
      <name val="宋体"/>
      <charset val="134"/>
      <scheme val="minor"/>
    </font>
    <font>
      <b/>
      <sz val="11"/>
      <name val="宋体"/>
      <charset val="134"/>
      <scheme val="minor"/>
    </font>
    <font>
      <b/>
      <sz val="10"/>
      <name val="宋体"/>
      <charset val="134"/>
      <scheme val="minor"/>
    </font>
    <font>
      <b/>
      <sz val="11"/>
      <name val="宋体"/>
      <charset val="134"/>
    </font>
    <font>
      <b/>
      <sz val="12"/>
      <name val="Times New Roman"/>
      <charset val="0"/>
    </font>
    <font>
      <sz val="12"/>
      <name val="Times New Roman"/>
      <charset val="0"/>
    </font>
    <font>
      <sz val="10"/>
      <name val="宋体"/>
      <charset val="134"/>
      <scheme val="minor"/>
    </font>
    <font>
      <sz val="12"/>
      <name val="仿宋_GB2312"/>
      <charset val="134"/>
    </font>
    <font>
      <sz val="13"/>
      <name val="黑体"/>
      <charset val="134"/>
    </font>
    <font>
      <sz val="12"/>
      <name val="宋体"/>
      <charset val="134"/>
    </font>
    <font>
      <sz val="12"/>
      <name val="Arial Narrow"/>
      <charset val="0"/>
    </font>
    <font>
      <sz val="11"/>
      <color theme="1"/>
      <name val="宋体"/>
      <charset val="134"/>
    </font>
    <font>
      <sz val="12"/>
      <name val="黑体"/>
      <charset val="134"/>
    </font>
    <font>
      <b/>
      <sz val="12"/>
      <name val="宋体"/>
      <charset val="134"/>
    </font>
    <font>
      <b/>
      <sz val="18"/>
      <color theme="1"/>
      <name val="Arial Narrow"/>
      <charset val="0"/>
    </font>
    <font>
      <sz val="10"/>
      <name val="仿宋_GB2312"/>
      <charset val="134"/>
    </font>
    <font>
      <b/>
      <sz val="11"/>
      <color theme="1"/>
      <name val="Arial Narrow"/>
      <charset val="0"/>
    </font>
    <font>
      <b/>
      <sz val="10"/>
      <name val="宋体"/>
      <charset val="134"/>
    </font>
    <font>
      <b/>
      <sz val="11"/>
      <name val="Arial Narrow"/>
      <charset val="0"/>
    </font>
    <font>
      <b/>
      <sz val="12"/>
      <name val="Arial Narrow"/>
      <charset val="0"/>
    </font>
    <font>
      <b/>
      <sz val="12"/>
      <name val="宋体"/>
      <charset val="134"/>
      <scheme val="minor"/>
    </font>
    <font>
      <b/>
      <sz val="10"/>
      <name val="Arial Narrow"/>
      <charset val="0"/>
    </font>
    <font>
      <sz val="12"/>
      <name val="宋体"/>
      <charset val="0"/>
    </font>
    <font>
      <sz val="13"/>
      <color theme="1"/>
      <name val="黑体"/>
      <charset val="134"/>
    </font>
    <font>
      <b/>
      <sz val="11"/>
      <color theme="1"/>
      <name val="Times New Roman"/>
      <charset val="0"/>
    </font>
    <font>
      <sz val="11"/>
      <color theme="1"/>
      <name val="Times New Roman"/>
      <charset val="0"/>
    </font>
    <font>
      <sz val="10"/>
      <name val="宋体"/>
      <charset val="134"/>
    </font>
    <font>
      <sz val="12"/>
      <name val="宋体"/>
      <charset val="134"/>
      <scheme val="minor"/>
    </font>
    <font>
      <sz val="10"/>
      <name val="Arial Narrow"/>
      <charset val="0"/>
    </font>
    <font>
      <b/>
      <sz val="12"/>
      <color theme="1"/>
      <name val="宋体"/>
      <charset val="134"/>
      <scheme val="minor"/>
    </font>
    <font>
      <b/>
      <sz val="24"/>
      <name val="方正小标宋简体"/>
      <charset val="134"/>
    </font>
    <font>
      <sz val="24"/>
      <name val="方正小标宋简体"/>
      <charset val="134"/>
    </font>
    <font>
      <sz val="14"/>
      <name val="仿宋_GB2312"/>
      <charset val="134"/>
    </font>
    <font>
      <sz val="16"/>
      <name val="Arial Narrow"/>
      <charset val="0"/>
    </font>
    <font>
      <sz val="36"/>
      <name val="Arial Narrow"/>
      <charset val="0"/>
    </font>
    <font>
      <b/>
      <sz val="36"/>
      <name val="Arial Narrow"/>
      <charset val="0"/>
    </font>
    <font>
      <sz val="24"/>
      <name val="Arial Narrow"/>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36"/>
      <name val="方正小标宋简体"/>
      <charset val="0"/>
    </font>
    <font>
      <b/>
      <sz val="36"/>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2" borderId="14"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5" applyNumberFormat="0" applyFill="0" applyAlignment="0" applyProtection="0">
      <alignment vertical="center"/>
    </xf>
    <xf numFmtId="0" fontId="59" fillId="0" borderId="15" applyNumberFormat="0" applyFill="0" applyAlignment="0" applyProtection="0">
      <alignment vertical="center"/>
    </xf>
    <xf numFmtId="0" fontId="60" fillId="0" borderId="16" applyNumberFormat="0" applyFill="0" applyAlignment="0" applyProtection="0">
      <alignment vertical="center"/>
    </xf>
    <xf numFmtId="0" fontId="60" fillId="0" borderId="0" applyNumberFormat="0" applyFill="0" applyBorder="0" applyAlignment="0" applyProtection="0">
      <alignment vertical="center"/>
    </xf>
    <xf numFmtId="0" fontId="61" fillId="3" borderId="17" applyNumberFormat="0" applyAlignment="0" applyProtection="0">
      <alignment vertical="center"/>
    </xf>
    <xf numFmtId="0" fontId="62" fillId="4" borderId="18" applyNumberFormat="0" applyAlignment="0" applyProtection="0">
      <alignment vertical="center"/>
    </xf>
    <xf numFmtId="0" fontId="63" fillId="4" borderId="17" applyNumberFormat="0" applyAlignment="0" applyProtection="0">
      <alignment vertical="center"/>
    </xf>
    <xf numFmtId="0" fontId="64" fillId="5" borderId="19" applyNumberFormat="0" applyAlignment="0" applyProtection="0">
      <alignment vertical="center"/>
    </xf>
    <xf numFmtId="0" fontId="65" fillId="0" borderId="20" applyNumberFormat="0" applyFill="0" applyAlignment="0" applyProtection="0">
      <alignment vertical="center"/>
    </xf>
    <xf numFmtId="0" fontId="66" fillId="0" borderId="21" applyNumberFormat="0" applyFill="0" applyAlignment="0" applyProtection="0">
      <alignment vertical="center"/>
    </xf>
    <xf numFmtId="0" fontId="67" fillId="6" borderId="0" applyNumberFormat="0" applyBorder="0" applyAlignment="0" applyProtection="0">
      <alignment vertical="center"/>
    </xf>
    <xf numFmtId="0" fontId="68" fillId="7" borderId="0" applyNumberFormat="0" applyBorder="0" applyAlignment="0" applyProtection="0">
      <alignment vertical="center"/>
    </xf>
    <xf numFmtId="0" fontId="69" fillId="8" borderId="0" applyNumberFormat="0" applyBorder="0" applyAlignment="0" applyProtection="0">
      <alignment vertical="center"/>
    </xf>
    <xf numFmtId="0" fontId="70" fillId="9" borderId="0" applyNumberFormat="0" applyBorder="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71" fillId="14" borderId="0" applyNumberFormat="0" applyBorder="0" applyAlignment="0" applyProtection="0">
      <alignment vertical="center"/>
    </xf>
    <xf numFmtId="0" fontId="71"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71" fillId="18" borderId="0" applyNumberFormat="0" applyBorder="0" applyAlignment="0" applyProtection="0">
      <alignment vertical="center"/>
    </xf>
    <xf numFmtId="0" fontId="71"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71" fillId="22" borderId="0" applyNumberFormat="0" applyBorder="0" applyAlignment="0" applyProtection="0">
      <alignment vertical="center"/>
    </xf>
    <xf numFmtId="0" fontId="71"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71" fillId="26" borderId="0" applyNumberFormat="0" applyBorder="0" applyAlignment="0" applyProtection="0">
      <alignment vertical="center"/>
    </xf>
    <xf numFmtId="0" fontId="71"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71" fillId="30" borderId="0" applyNumberFormat="0" applyBorder="0" applyAlignment="0" applyProtection="0">
      <alignment vertical="center"/>
    </xf>
    <xf numFmtId="0" fontId="71" fillId="31" borderId="0" applyNumberFormat="0" applyBorder="0" applyAlignment="0" applyProtection="0">
      <alignment vertical="center"/>
    </xf>
    <xf numFmtId="0" fontId="70" fillId="32" borderId="0" applyNumberFormat="0" applyBorder="0" applyAlignment="0" applyProtection="0">
      <alignment vertical="center"/>
    </xf>
    <xf numFmtId="0" fontId="72" fillId="0" borderId="0">
      <alignment vertical="center"/>
    </xf>
    <xf numFmtId="0" fontId="21" fillId="0" borderId="0"/>
    <xf numFmtId="0" fontId="25" fillId="0" borderId="0"/>
    <xf numFmtId="0" fontId="0" fillId="0" borderId="0"/>
    <xf numFmtId="0" fontId="25" fillId="0" borderId="0"/>
    <xf numFmtId="0" fontId="21" fillId="0" borderId="0"/>
    <xf numFmtId="0" fontId="0" fillId="0" borderId="0">
      <alignment vertical="center"/>
    </xf>
  </cellStyleXfs>
  <cellXfs count="217">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176" fontId="0" fillId="0" borderId="0" xfId="0" applyNumberFormat="1" applyFill="1" applyBorder="1" applyAlignment="1">
      <alignment vertical="center"/>
    </xf>
    <xf numFmtId="0" fontId="2" fillId="0" borderId="0" xfId="51" applyNumberFormat="1" applyFont="1" applyFill="1" applyBorder="1" applyAlignment="1" applyProtection="1">
      <alignment vertical="center" shrinkToFi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0" fillId="0" borderId="0" xfId="0" applyFont="1" applyFill="1" applyBorder="1" applyAlignment="1">
      <alignment horizontal="right" vertical="center"/>
    </xf>
    <xf numFmtId="176" fontId="0" fillId="0" borderId="0"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55"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0" fillId="0" borderId="1" xfId="0" applyFill="1" applyBorder="1" applyAlignment="1">
      <alignment vertical="center" wrapText="1"/>
    </xf>
    <xf numFmtId="0" fontId="4" fillId="0" borderId="1" xfId="55" applyFont="1" applyFill="1" applyBorder="1" applyAlignment="1">
      <alignment horizontal="center" vertical="center" wrapText="1"/>
    </xf>
    <xf numFmtId="0" fontId="7" fillId="0" borderId="1" xfId="0" applyFont="1" applyFill="1" applyBorder="1" applyAlignment="1">
      <alignment horizontal="center" vertical="center" wrapText="1"/>
    </xf>
    <xf numFmtId="177" fontId="4" fillId="0" borderId="1" xfId="55"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horizontal="right" vertical="center"/>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3" fontId="10" fillId="0" borderId="1" xfId="0" applyNumberFormat="1" applyFont="1" applyFill="1" applyBorder="1" applyAlignment="1">
      <alignment horizontal="center" vertical="center" shrinkToFit="1"/>
    </xf>
    <xf numFmtId="0" fontId="0" fillId="0" borderId="0" xfId="0" applyFill="1" applyBorder="1" applyAlignment="1">
      <alignment vertical="center" wrapText="1"/>
    </xf>
    <xf numFmtId="0" fontId="11" fillId="0" borderId="0" xfId="0" applyFont="1" applyFill="1" applyBorder="1" applyAlignment="1">
      <alignment horizontal="center" vertical="center"/>
    </xf>
    <xf numFmtId="0" fontId="12" fillId="0" borderId="4" xfId="52" applyFont="1" applyFill="1" applyBorder="1" applyAlignment="1">
      <alignment horizontal="center" vertical="center" wrapText="1"/>
    </xf>
    <xf numFmtId="0" fontId="12" fillId="0" borderId="5" xfId="52" applyFont="1" applyFill="1" applyBorder="1" applyAlignment="1">
      <alignment horizontal="center" vertical="center"/>
    </xf>
    <xf numFmtId="0" fontId="12" fillId="0" borderId="6" xfId="52" applyFont="1" applyFill="1" applyBorder="1" applyAlignment="1">
      <alignment horizontal="center" vertical="center"/>
    </xf>
    <xf numFmtId="0" fontId="12" fillId="0" borderId="7" xfId="52" applyFont="1" applyFill="1" applyBorder="1" applyAlignment="1">
      <alignment horizontal="center" vertical="center"/>
    </xf>
    <xf numFmtId="0" fontId="12" fillId="0" borderId="8" xfId="52"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wrapText="1"/>
    </xf>
    <xf numFmtId="10" fontId="13" fillId="0" borderId="6" xfId="0" applyNumberFormat="1" applyFont="1" applyFill="1" applyBorder="1" applyAlignment="1">
      <alignment horizontal="center" vertical="center" wrapText="1"/>
    </xf>
    <xf numFmtId="0" fontId="12" fillId="0" borderId="9" xfId="52" applyFont="1" applyFill="1" applyBorder="1" applyAlignment="1">
      <alignment horizontal="center" vertical="center" wrapText="1"/>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wrapText="1"/>
    </xf>
    <xf numFmtId="10" fontId="13" fillId="0" borderId="5" xfId="0" applyNumberFormat="1" applyFont="1" applyFill="1" applyBorder="1" applyAlignment="1">
      <alignment horizontal="center" vertical="center" wrapText="1"/>
    </xf>
    <xf numFmtId="0" fontId="12" fillId="0" borderId="10" xfId="52" applyFont="1" applyFill="1" applyBorder="1" applyAlignment="1">
      <alignment vertical="center" wrapText="1"/>
    </xf>
    <xf numFmtId="176" fontId="12" fillId="0" borderId="11" xfId="52" applyNumberFormat="1" applyFont="1" applyFill="1" applyBorder="1" applyAlignment="1">
      <alignment horizontal="right" vertical="center"/>
    </xf>
    <xf numFmtId="10" fontId="12" fillId="0" borderId="11" xfId="52" applyNumberFormat="1" applyFont="1" applyFill="1" applyBorder="1" applyAlignment="1">
      <alignment horizontal="right" vertical="center"/>
    </xf>
    <xf numFmtId="0" fontId="14" fillId="0" borderId="11" xfId="52" applyFont="1" applyFill="1" applyBorder="1" applyAlignment="1">
      <alignment vertical="center" wrapText="1"/>
    </xf>
    <xf numFmtId="176" fontId="14" fillId="0" borderId="11" xfId="52" applyNumberFormat="1" applyFont="1" applyFill="1" applyBorder="1" applyAlignment="1">
      <alignment horizontal="right" vertical="center"/>
    </xf>
    <xf numFmtId="10" fontId="14" fillId="0" borderId="11" xfId="52" applyNumberFormat="1" applyFont="1" applyFill="1" applyBorder="1" applyAlignment="1">
      <alignment horizontal="right" vertical="center"/>
    </xf>
    <xf numFmtId="0" fontId="12" fillId="0" borderId="11" xfId="52" applyFont="1" applyFill="1" applyBorder="1" applyAlignment="1">
      <alignment vertical="center" wrapText="1"/>
    </xf>
    <xf numFmtId="0" fontId="12" fillId="0" borderId="1" xfId="52" applyFont="1" applyFill="1" applyBorder="1" applyAlignment="1">
      <alignment horizontal="center" vertical="center"/>
    </xf>
    <xf numFmtId="10" fontId="13" fillId="0" borderId="7"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178" fontId="14" fillId="0" borderId="11" xfId="52" applyNumberFormat="1" applyFont="1" applyFill="1" applyBorder="1" applyAlignment="1">
      <alignment horizontal="right" vertical="center"/>
    </xf>
    <xf numFmtId="179" fontId="14" fillId="0" borderId="11" xfId="52" applyNumberFormat="1" applyFont="1" applyFill="1" applyBorder="1" applyAlignment="1">
      <alignment horizontal="right" vertical="center"/>
    </xf>
    <xf numFmtId="178" fontId="12" fillId="0" borderId="11" xfId="52" applyNumberFormat="1" applyFont="1" applyFill="1" applyBorder="1" applyAlignment="1">
      <alignment horizontal="right" vertical="center"/>
    </xf>
    <xf numFmtId="10" fontId="12" fillId="0" borderId="11" xfId="3" applyNumberFormat="1" applyFont="1" applyFill="1" applyBorder="1" applyAlignment="1" applyProtection="1">
      <alignment horizontal="righ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wrapText="1"/>
    </xf>
    <xf numFmtId="0" fontId="15" fillId="0" borderId="0" xfId="0" applyNumberFormat="1" applyFont="1" applyFill="1" applyBorder="1" applyAlignment="1">
      <alignment horizontal="lef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5" fillId="0" borderId="4"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179" fontId="18" fillId="0" borderId="1" xfId="0" applyNumberFormat="1" applyFont="1" applyFill="1" applyBorder="1" applyAlignment="1">
      <alignment horizontal="left" vertical="center"/>
    </xf>
    <xf numFmtId="0" fontId="19" fillId="0" borderId="9" xfId="0" applyFont="1" applyFill="1" applyBorder="1" applyAlignment="1">
      <alignment horizontal="left" vertical="center" wrapText="1"/>
    </xf>
    <xf numFmtId="0" fontId="17" fillId="0" borderId="9" xfId="0" applyFont="1" applyFill="1" applyBorder="1" applyAlignment="1">
      <alignment horizontal="right" vertical="center" wrapText="1"/>
    </xf>
    <xf numFmtId="176" fontId="20" fillId="0" borderId="1" xfId="1" applyNumberFormat="1" applyFont="1" applyFill="1" applyBorder="1" applyAlignment="1" applyProtection="1">
      <alignment vertical="center" shrinkToFit="1"/>
    </xf>
    <xf numFmtId="10" fontId="21" fillId="0" borderId="1" xfId="1" applyNumberFormat="1" applyFont="1" applyFill="1" applyBorder="1" applyAlignment="1" applyProtection="1">
      <alignment horizontal="right" vertical="center" wrapText="1"/>
    </xf>
    <xf numFmtId="179" fontId="22" fillId="0" borderId="1" xfId="0" applyNumberFormat="1" applyFont="1" applyFill="1" applyBorder="1" applyAlignment="1">
      <alignment horizontal="left" vertical="center"/>
    </xf>
    <xf numFmtId="0" fontId="2" fillId="0" borderId="9" xfId="0" applyFont="1" applyFill="1" applyBorder="1" applyAlignment="1">
      <alignment horizontal="left" vertical="center" wrapText="1"/>
    </xf>
    <xf numFmtId="0" fontId="15" fillId="0" borderId="9" xfId="0" applyFont="1" applyFill="1" applyBorder="1" applyAlignment="1">
      <alignment horizontal="right" vertical="center" wrapText="1"/>
    </xf>
    <xf numFmtId="176" fontId="21" fillId="0" borderId="1" xfId="1" applyNumberFormat="1" applyFont="1" applyFill="1" applyBorder="1" applyAlignment="1" applyProtection="1">
      <alignment vertical="center" shrinkToFit="1"/>
    </xf>
    <xf numFmtId="0" fontId="19" fillId="0" borderId="1" xfId="0" applyFont="1" applyFill="1" applyBorder="1" applyAlignment="1">
      <alignment horizontal="left" vertical="center" wrapText="1"/>
    </xf>
    <xf numFmtId="0" fontId="19" fillId="0" borderId="1" xfId="0" applyNumberFormat="1" applyFont="1" applyFill="1" applyBorder="1" applyAlignment="1" applyProtection="1">
      <alignment vertical="center" shrinkToFit="1"/>
    </xf>
    <xf numFmtId="0" fontId="2" fillId="0" borderId="1" xfId="0" applyNumberFormat="1" applyFont="1" applyFill="1" applyBorder="1" applyAlignment="1" applyProtection="1">
      <alignment vertical="center" shrinkToFit="1"/>
    </xf>
    <xf numFmtId="0" fontId="2" fillId="0" borderId="5" xfId="0" applyNumberFormat="1" applyFont="1" applyFill="1" applyBorder="1" applyAlignment="1" applyProtection="1">
      <alignment horizontal="left" vertical="center"/>
    </xf>
    <xf numFmtId="0" fontId="19" fillId="0" borderId="5" xfId="0" applyNumberFormat="1" applyFont="1" applyFill="1" applyBorder="1" applyAlignment="1" applyProtection="1">
      <alignment horizontal="left" vertical="center"/>
    </xf>
    <xf numFmtId="0" fontId="19" fillId="0" borderId="5"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19" fillId="0" borderId="1" xfId="0" applyNumberFormat="1" applyFont="1" applyFill="1" applyBorder="1" applyAlignment="1" applyProtection="1">
      <alignment horizontal="left" vertical="center" shrinkToFit="1"/>
    </xf>
    <xf numFmtId="0" fontId="19" fillId="0" borderId="1" xfId="0" applyNumberFormat="1" applyFont="1" applyFill="1" applyBorder="1" applyAlignment="1" applyProtection="1">
      <alignment vertical="center"/>
    </xf>
    <xf numFmtId="0" fontId="15"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vertical="center"/>
    </xf>
    <xf numFmtId="176" fontId="21" fillId="0" borderId="4" xfId="1" applyNumberFormat="1" applyFont="1" applyFill="1" applyBorder="1" applyAlignment="1" applyProtection="1">
      <alignment vertical="center" shrinkToFit="1"/>
    </xf>
    <xf numFmtId="0" fontId="19" fillId="0" borderId="1" xfId="0" applyFont="1" applyFill="1" applyBorder="1" applyAlignment="1">
      <alignment horizontal="center" vertical="center" wrapText="1"/>
    </xf>
    <xf numFmtId="10" fontId="20" fillId="0" borderId="1" xfId="1" applyNumberFormat="1" applyFont="1" applyFill="1" applyBorder="1" applyAlignment="1" applyProtection="1">
      <alignment horizontal="right" vertical="center" wrapText="1"/>
    </xf>
    <xf numFmtId="10" fontId="15"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0" fontId="16" fillId="0" borderId="0"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0" fontId="17" fillId="0" borderId="7" xfId="0" applyNumberFormat="1"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3" fontId="2" fillId="0" borderId="1" xfId="50" applyNumberFormat="1" applyFont="1" applyFill="1" applyBorder="1" applyAlignment="1" applyProtection="1">
      <alignment horizontal="left" vertical="center"/>
    </xf>
    <xf numFmtId="3" fontId="2" fillId="0" borderId="1" xfId="50" applyNumberFormat="1" applyFont="1" applyFill="1" applyBorder="1" applyAlignment="1" applyProtection="1">
      <alignment horizontal="left" vertical="center" wrapText="1"/>
    </xf>
    <xf numFmtId="176" fontId="21" fillId="0" borderId="1" xfId="1" applyNumberFormat="1" applyFont="1" applyFill="1" applyBorder="1" applyAlignment="1" applyProtection="1">
      <alignment horizontal="right" vertical="center" wrapText="1"/>
    </xf>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7" fillId="0" borderId="1" xfId="0" applyFont="1" applyFill="1" applyBorder="1" applyAlignment="1">
      <alignment horizontal="right" vertical="center" wrapText="1"/>
    </xf>
    <xf numFmtId="0" fontId="17" fillId="0" borderId="0" xfId="0" applyFont="1" applyFill="1" applyBorder="1" applyAlignment="1">
      <alignment horizontal="center" vertical="center" wrapText="1"/>
    </xf>
    <xf numFmtId="0" fontId="23" fillId="0" borderId="0" xfId="0" applyFont="1" applyFill="1" applyBorder="1" applyAlignment="1">
      <alignment vertical="center"/>
    </xf>
    <xf numFmtId="0" fontId="24" fillId="0" borderId="0" xfId="0" applyFont="1" applyFill="1" applyBorder="1" applyAlignment="1">
      <alignment vertical="center"/>
    </xf>
    <xf numFmtId="0" fontId="13" fillId="0" borderId="0" xfId="0" applyFont="1" applyFill="1" applyBorder="1" applyAlignment="1">
      <alignment vertical="center"/>
    </xf>
    <xf numFmtId="0" fontId="0" fillId="0" borderId="0" xfId="0" applyFont="1" applyFill="1" applyBorder="1" applyAlignment="1">
      <alignment vertical="center"/>
    </xf>
    <xf numFmtId="0" fontId="21" fillId="0" borderId="0"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right" vertical="center"/>
    </xf>
    <xf numFmtId="176" fontId="25"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0" fontId="26" fillId="0" borderId="0" xfId="0" applyNumberFormat="1" applyFont="1" applyFill="1" applyBorder="1" applyAlignment="1">
      <alignment horizontal="right" vertical="center"/>
    </xf>
    <xf numFmtId="0" fontId="27" fillId="0" borderId="0" xfId="0" applyFont="1" applyFill="1" applyBorder="1" applyAlignment="1">
      <alignment vertical="center"/>
    </xf>
    <xf numFmtId="0" fontId="28" fillId="0" borderId="0" xfId="51" applyNumberFormat="1" applyFont="1" applyFill="1" applyBorder="1" applyAlignment="1" applyProtection="1">
      <alignment vertical="center" shrinkToFit="1"/>
    </xf>
    <xf numFmtId="0" fontId="29"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10" fontId="30" fillId="0" borderId="0" xfId="0" applyNumberFormat="1" applyFont="1" applyFill="1" applyBorder="1" applyAlignment="1">
      <alignment horizontal="center" vertical="center" wrapText="1"/>
    </xf>
    <xf numFmtId="0" fontId="23" fillId="0" borderId="12" xfId="51" applyNumberFormat="1" applyFont="1" applyFill="1" applyBorder="1" applyAlignment="1" applyProtection="1">
      <alignment vertical="center"/>
    </xf>
    <xf numFmtId="0" fontId="31" fillId="0" borderId="12" xfId="51" applyNumberFormat="1" applyFont="1" applyFill="1" applyBorder="1" applyAlignment="1" applyProtection="1">
      <alignment horizontal="right" vertical="center"/>
    </xf>
    <xf numFmtId="176" fontId="31" fillId="0" borderId="12" xfId="0" applyNumberFormat="1" applyFont="1" applyFill="1" applyBorder="1" applyAlignment="1" applyProtection="1">
      <alignment horizontal="right" vertical="center" wrapText="1"/>
      <protection locked="0"/>
    </xf>
    <xf numFmtId="0" fontId="32" fillId="0" borderId="0" xfId="0" applyFont="1" applyFill="1" applyBorder="1" applyAlignment="1">
      <alignment horizontal="right" vertical="center" wrapText="1"/>
    </xf>
    <xf numFmtId="10" fontId="32" fillId="0" borderId="0" xfId="0" applyNumberFormat="1" applyFont="1" applyFill="1" applyBorder="1" applyAlignment="1">
      <alignment horizontal="right" vertical="center" wrapText="1"/>
    </xf>
    <xf numFmtId="179" fontId="18" fillId="0" borderId="4" xfId="51" applyNumberFormat="1" applyFont="1" applyFill="1" applyBorder="1" applyAlignment="1" applyProtection="1">
      <alignment horizontal="center" vertical="center" wrapText="1"/>
    </xf>
    <xf numFmtId="0" fontId="33" fillId="0" borderId="4" xfId="51" applyNumberFormat="1" applyFont="1" applyFill="1" applyBorder="1" applyAlignment="1" applyProtection="1">
      <alignment horizontal="center" vertical="center" wrapText="1"/>
    </xf>
    <xf numFmtId="0" fontId="13" fillId="0" borderId="4" xfId="0" applyFont="1" applyFill="1" applyBorder="1" applyAlignment="1">
      <alignment horizontal="center" vertical="center" wrapText="1"/>
    </xf>
    <xf numFmtId="0" fontId="34" fillId="0" borderId="1" xfId="51" applyNumberFormat="1" applyFont="1" applyFill="1" applyBorder="1" applyAlignment="1" applyProtection="1">
      <alignment horizontal="center" vertical="center" shrinkToFit="1"/>
    </xf>
    <xf numFmtId="10" fontId="34" fillId="0" borderId="1" xfId="51" applyNumberFormat="1" applyFont="1" applyFill="1" applyBorder="1" applyAlignment="1" applyProtection="1">
      <alignment horizontal="center" vertical="center" shrinkToFit="1"/>
    </xf>
    <xf numFmtId="10" fontId="34" fillId="0" borderId="0" xfId="51" applyNumberFormat="1" applyFont="1" applyFill="1" applyBorder="1" applyAlignment="1" applyProtection="1">
      <alignment horizontal="center" vertical="center" shrinkToFit="1"/>
    </xf>
    <xf numFmtId="179" fontId="18" fillId="0" borderId="8" xfId="51" applyNumberFormat="1" applyFont="1" applyFill="1" applyBorder="1" applyAlignment="1" applyProtection="1">
      <alignment horizontal="center" vertical="center" wrapText="1"/>
    </xf>
    <xf numFmtId="0" fontId="33" fillId="0" borderId="8" xfId="51" applyNumberFormat="1" applyFont="1" applyFill="1" applyBorder="1" applyAlignment="1" applyProtection="1">
      <alignment horizontal="center" vertical="center" wrapText="1"/>
    </xf>
    <xf numFmtId="0" fontId="13" fillId="0" borderId="9" xfId="0" applyFont="1" applyFill="1" applyBorder="1" applyAlignment="1">
      <alignment horizontal="center" vertical="center" wrapText="1"/>
    </xf>
    <xf numFmtId="49" fontId="29" fillId="0" borderId="1" xfId="0" applyNumberFormat="1" applyFont="1" applyFill="1" applyBorder="1" applyAlignment="1">
      <alignment horizontal="left" vertical="center"/>
    </xf>
    <xf numFmtId="0" fontId="29" fillId="0" borderId="6" xfId="51" applyNumberFormat="1" applyFont="1" applyFill="1" applyBorder="1" applyAlignment="1" applyProtection="1">
      <alignment vertical="center" shrinkToFit="1"/>
    </xf>
    <xf numFmtId="176" fontId="35" fillId="0" borderId="1" xfId="1" applyNumberFormat="1" applyFont="1" applyFill="1" applyBorder="1" applyAlignment="1" applyProtection="1">
      <alignment vertical="center" shrinkToFit="1"/>
    </xf>
    <xf numFmtId="10" fontId="35" fillId="0" borderId="1" xfId="1" applyNumberFormat="1" applyFont="1" applyFill="1" applyBorder="1" applyAlignment="1" applyProtection="1">
      <alignment horizontal="right" vertical="center" wrapText="1"/>
    </xf>
    <xf numFmtId="10" fontId="35" fillId="0" borderId="0" xfId="1" applyNumberFormat="1" applyFont="1" applyFill="1" applyBorder="1" applyAlignment="1" applyProtection="1">
      <alignment horizontal="right" vertical="center" wrapText="1"/>
    </xf>
    <xf numFmtId="0" fontId="29" fillId="0" borderId="0" xfId="0" applyFont="1" applyFill="1" applyBorder="1" applyAlignment="1">
      <alignment vertical="center"/>
    </xf>
    <xf numFmtId="179" fontId="36" fillId="0" borderId="1" xfId="51" applyNumberFormat="1" applyFont="1" applyFill="1" applyBorder="1" applyAlignment="1" applyProtection="1">
      <alignment horizontal="left" vertical="center" shrinkToFit="1"/>
    </xf>
    <xf numFmtId="0" fontId="37" fillId="0" borderId="6" xfId="51" applyNumberFormat="1" applyFont="1" applyFill="1" applyBorder="1" applyAlignment="1" applyProtection="1">
      <alignment vertical="center" shrinkToFit="1"/>
    </xf>
    <xf numFmtId="176" fontId="35" fillId="0" borderId="1" xfId="49" applyNumberFormat="1" applyFont="1" applyFill="1" applyBorder="1" applyAlignment="1" applyProtection="1">
      <alignment vertical="center"/>
    </xf>
    <xf numFmtId="179" fontId="22" fillId="0" borderId="6" xfId="0" applyNumberFormat="1" applyFont="1" applyFill="1" applyBorder="1" applyAlignment="1" applyProtection="1">
      <alignment horizontal="left" vertical="center"/>
      <protection locked="0"/>
    </xf>
    <xf numFmtId="0" fontId="26" fillId="0" borderId="1" xfId="49" applyNumberFormat="1" applyFont="1" applyFill="1" applyBorder="1" applyAlignment="1" applyProtection="1">
      <alignment vertical="center"/>
    </xf>
    <xf numFmtId="176" fontId="26" fillId="0" borderId="1" xfId="49" applyNumberFormat="1" applyFont="1" applyFill="1" applyBorder="1" applyAlignment="1" applyProtection="1">
      <alignment vertical="center"/>
    </xf>
    <xf numFmtId="176" fontId="26" fillId="0" borderId="1" xfId="1" applyNumberFormat="1" applyFont="1" applyFill="1" applyBorder="1" applyAlignment="1" applyProtection="1">
      <alignment vertical="center" shrinkToFit="1"/>
    </xf>
    <xf numFmtId="10" fontId="26" fillId="0" borderId="1" xfId="1" applyNumberFormat="1" applyFont="1" applyFill="1" applyBorder="1" applyAlignment="1" applyProtection="1">
      <alignment horizontal="right" vertical="center" wrapText="1"/>
    </xf>
    <xf numFmtId="10" fontId="26" fillId="0" borderId="0" xfId="1" applyNumberFormat="1" applyFont="1" applyFill="1" applyBorder="1" applyAlignment="1" applyProtection="1">
      <alignment horizontal="right" vertical="center" wrapText="1"/>
    </xf>
    <xf numFmtId="180" fontId="22" fillId="0" borderId="6" xfId="0" applyNumberFormat="1" applyFont="1" applyFill="1" applyBorder="1" applyAlignment="1" applyProtection="1">
      <alignment horizontal="left" vertical="center"/>
      <protection locked="0"/>
    </xf>
    <xf numFmtId="10" fontId="38" fillId="0" borderId="0" xfId="1" applyNumberFormat="1" applyFont="1" applyFill="1" applyBorder="1" applyAlignment="1" applyProtection="1">
      <alignment horizontal="right" vertical="center" wrapText="1"/>
    </xf>
    <xf numFmtId="0" fontId="22" fillId="0" borderId="6" xfId="0" applyFont="1" applyFill="1" applyBorder="1" applyAlignment="1">
      <alignment vertical="center"/>
    </xf>
    <xf numFmtId="179" fontId="22" fillId="0" borderId="12" xfId="0" applyNumberFormat="1" applyFont="1" applyFill="1" applyBorder="1" applyAlignment="1" applyProtection="1">
      <alignment horizontal="left" vertical="center"/>
      <protection locked="0"/>
    </xf>
    <xf numFmtId="0" fontId="39" fillId="0" borderId="0" xfId="0" applyFont="1" applyFill="1" applyBorder="1" applyAlignment="1">
      <alignment vertical="center"/>
    </xf>
    <xf numFmtId="0" fontId="40" fillId="0" borderId="0" xfId="0" applyFont="1" applyFill="1" applyBorder="1" applyAlignment="1">
      <alignment vertical="center"/>
    </xf>
    <xf numFmtId="0" fontId="41" fillId="0" borderId="0" xfId="0" applyFont="1" applyFill="1" applyBorder="1" applyAlignment="1">
      <alignment vertical="center"/>
    </xf>
    <xf numFmtId="0" fontId="22" fillId="0" borderId="1" xfId="0" applyNumberFormat="1" applyFont="1" applyFill="1" applyBorder="1" applyAlignment="1">
      <alignment horizontal="left" vertical="center"/>
    </xf>
    <xf numFmtId="180" fontId="22" fillId="0" borderId="12" xfId="0" applyNumberFormat="1" applyFont="1" applyFill="1" applyBorder="1" applyAlignment="1" applyProtection="1">
      <alignment horizontal="left" vertical="center"/>
      <protection locked="0"/>
    </xf>
    <xf numFmtId="176" fontId="35" fillId="0" borderId="1" xfId="0" applyNumberFormat="1" applyFont="1" applyFill="1" applyBorder="1" applyAlignment="1">
      <alignment vertical="center" shrinkToFit="1"/>
    </xf>
    <xf numFmtId="176" fontId="26" fillId="0" borderId="1" xfId="0" applyNumberFormat="1" applyFont="1" applyFill="1" applyBorder="1" applyAlignment="1">
      <alignment vertical="center" shrinkToFit="1"/>
    </xf>
    <xf numFmtId="0" fontId="33" fillId="0" borderId="6" xfId="51" applyNumberFormat="1" applyFont="1" applyFill="1" applyBorder="1" applyAlignment="1" applyProtection="1">
      <alignment vertical="center" shrinkToFit="1"/>
    </xf>
    <xf numFmtId="0" fontId="42" fillId="0" borderId="1" xfId="0" applyFont="1" applyFill="1" applyBorder="1" applyAlignment="1">
      <alignment horizontal="left" vertical="center"/>
    </xf>
    <xf numFmtId="0" fontId="42" fillId="0" borderId="13" xfId="0" applyFont="1" applyFill="1" applyBorder="1" applyAlignment="1">
      <alignment horizontal="left" vertical="center"/>
    </xf>
    <xf numFmtId="0" fontId="18" fillId="0" borderId="1" xfId="0" applyNumberFormat="1" applyFont="1" applyFill="1" applyBorder="1" applyAlignment="1">
      <alignment horizontal="left" vertical="center"/>
    </xf>
    <xf numFmtId="179" fontId="18" fillId="0" borderId="6" xfId="0" applyNumberFormat="1" applyFont="1" applyFill="1" applyBorder="1" applyAlignment="1" applyProtection="1">
      <alignment horizontal="left" vertical="center"/>
      <protection locked="0"/>
    </xf>
    <xf numFmtId="0" fontId="35" fillId="0" borderId="1" xfId="49" applyNumberFormat="1" applyFont="1" applyFill="1" applyBorder="1" applyAlignment="1" applyProtection="1">
      <alignment vertical="center"/>
    </xf>
    <xf numFmtId="0" fontId="29" fillId="0" borderId="1" xfId="51" applyNumberFormat="1" applyFont="1" applyFill="1" applyBorder="1" applyAlignment="1" applyProtection="1">
      <alignment horizontal="left" vertical="center" shrinkToFit="1"/>
    </xf>
    <xf numFmtId="0" fontId="42" fillId="0" borderId="6" xfId="51" applyNumberFormat="1" applyFont="1" applyFill="1" applyBorder="1" applyAlignment="1" applyProtection="1">
      <alignment vertical="center" shrinkToFit="1"/>
    </xf>
    <xf numFmtId="179" fontId="43" fillId="0" borderId="1" xfId="51" applyNumberFormat="1" applyFont="1" applyFill="1" applyBorder="1" applyAlignment="1" applyProtection="1">
      <alignment horizontal="left" vertical="center" shrinkToFit="1"/>
    </xf>
    <xf numFmtId="176" fontId="35" fillId="0" borderId="1" xfId="0" applyNumberFormat="1" applyFont="1" applyFill="1" applyBorder="1" applyAlignment="1">
      <alignment horizontal="right" vertical="center" shrinkToFit="1"/>
    </xf>
    <xf numFmtId="176" fontId="35" fillId="0" borderId="1" xfId="1" applyNumberFormat="1" applyFont="1" applyFill="1" applyBorder="1" applyAlignment="1" applyProtection="1">
      <alignment horizontal="right" vertical="center" shrinkToFit="1"/>
    </xf>
    <xf numFmtId="0" fontId="22" fillId="0" borderId="0" xfId="0" applyFont="1" applyFill="1" applyBorder="1" applyAlignment="1">
      <alignment vertical="center"/>
    </xf>
    <xf numFmtId="181" fontId="35" fillId="0" borderId="1" xfId="1" applyNumberFormat="1" applyFont="1" applyFill="1" applyBorder="1" applyAlignment="1" applyProtection="1">
      <alignment vertical="center" shrinkToFit="1"/>
    </xf>
    <xf numFmtId="0" fontId="29" fillId="0" borderId="1" xfId="0" applyNumberFormat="1" applyFont="1" applyFill="1" applyBorder="1" applyAlignment="1" applyProtection="1">
      <alignment horizontal="left" vertical="center" shrinkToFit="1"/>
    </xf>
    <xf numFmtId="0" fontId="29" fillId="0" borderId="6" xfId="0" applyNumberFormat="1" applyFont="1" applyFill="1" applyBorder="1" applyAlignment="1" applyProtection="1">
      <alignment horizontal="left" vertical="center" shrinkToFit="1"/>
    </xf>
    <xf numFmtId="3" fontId="33" fillId="0" borderId="6" xfId="0" applyNumberFormat="1" applyFont="1" applyFill="1" applyBorder="1" applyAlignment="1" applyProtection="1">
      <alignment horizontal="left" vertical="center" shrinkToFit="1"/>
    </xf>
    <xf numFmtId="3" fontId="44" fillId="0" borderId="6" xfId="0" applyNumberFormat="1" applyFont="1" applyFill="1" applyBorder="1" applyAlignment="1" applyProtection="1">
      <alignment horizontal="left" vertical="center" shrinkToFit="1"/>
    </xf>
    <xf numFmtId="179" fontId="43" fillId="0" borderId="1" xfId="0" applyNumberFormat="1" applyFont="1" applyFill="1" applyBorder="1" applyAlignment="1" applyProtection="1">
      <alignment horizontal="left" vertical="center" shrinkToFit="1"/>
    </xf>
    <xf numFmtId="3" fontId="44" fillId="0" borderId="1" xfId="0" applyNumberFormat="1" applyFont="1" applyFill="1" applyBorder="1" applyAlignment="1" applyProtection="1">
      <alignment horizontal="left" vertical="center" shrinkToFit="1"/>
    </xf>
    <xf numFmtId="10" fontId="26" fillId="0" borderId="1" xfId="0" applyNumberFormat="1" applyFont="1" applyFill="1" applyBorder="1" applyAlignment="1">
      <alignment horizontal="right" vertical="center"/>
    </xf>
    <xf numFmtId="179" fontId="36" fillId="0" borderId="1" xfId="0" applyNumberFormat="1" applyFont="1" applyFill="1" applyBorder="1" applyAlignment="1" applyProtection="1">
      <alignment horizontal="left" vertical="center" shrinkToFit="1"/>
    </xf>
    <xf numFmtId="0" fontId="33" fillId="0" borderId="1" xfId="0" applyNumberFormat="1" applyFont="1" applyFill="1" applyBorder="1" applyAlignment="1" applyProtection="1">
      <alignment horizontal="center" vertical="center" shrinkToFit="1"/>
    </xf>
    <xf numFmtId="0" fontId="13"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10" fontId="0" fillId="0" borderId="0" xfId="0" applyNumberFormat="1" applyFill="1" applyBorder="1" applyAlignment="1">
      <alignment horizontal="center" vertical="center" wrapText="1"/>
    </xf>
    <xf numFmtId="0" fontId="27" fillId="0" borderId="0" xfId="0" applyFont="1" applyFill="1" applyBorder="1" applyAlignment="1">
      <alignment horizontal="left" vertical="center" wrapText="1"/>
    </xf>
    <xf numFmtId="10" fontId="3" fillId="0" borderId="0"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20" fillId="0" borderId="1" xfId="49" applyNumberFormat="1" applyFont="1" applyFill="1" applyBorder="1" applyAlignment="1" applyProtection="1">
      <alignment vertical="center"/>
    </xf>
    <xf numFmtId="3" fontId="23" fillId="0" borderId="1" xfId="50" applyNumberFormat="1" applyFont="1" applyFill="1" applyBorder="1" applyAlignment="1" applyProtection="1">
      <alignment horizontal="left" vertical="center"/>
    </xf>
    <xf numFmtId="176" fontId="21" fillId="0" borderId="1" xfId="49" applyNumberFormat="1" applyFont="1" applyFill="1" applyBorder="1" applyAlignment="1" applyProtection="1">
      <alignment vertical="center"/>
    </xf>
    <xf numFmtId="0" fontId="13" fillId="0" borderId="4" xfId="0" applyFont="1" applyFill="1" applyBorder="1" applyAlignment="1">
      <alignment horizontal="left" vertical="center" wrapText="1"/>
    </xf>
    <xf numFmtId="176" fontId="20" fillId="0" borderId="1" xfId="1" applyNumberFormat="1" applyFont="1" applyFill="1" applyBorder="1" applyAlignment="1" applyProtection="1">
      <alignment horizontal="right" vertical="center" wrapText="1"/>
    </xf>
    <xf numFmtId="176" fontId="20" fillId="0" borderId="7" xfId="49" applyNumberFormat="1" applyFont="1" applyFill="1" applyBorder="1" applyAlignment="1" applyProtection="1">
      <alignment vertical="center"/>
    </xf>
    <xf numFmtId="0" fontId="0" fillId="0" borderId="1" xfId="0" applyFill="1" applyBorder="1" applyAlignment="1">
      <alignment horizontal="left" vertical="center" wrapText="1"/>
    </xf>
    <xf numFmtId="0" fontId="4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6" fillId="0" borderId="0" xfId="53" applyFont="1" applyAlignment="1">
      <alignment horizontal="center" vertical="center"/>
    </xf>
    <xf numFmtId="0" fontId="21" fillId="0" borderId="0" xfId="53" applyFont="1" applyAlignment="1">
      <alignment vertical="center"/>
    </xf>
    <xf numFmtId="0" fontId="47" fillId="0" borderId="0" xfId="53" applyFont="1" applyAlignment="1">
      <alignment horizontal="center" vertical="center"/>
    </xf>
    <xf numFmtId="0" fontId="48" fillId="0" borderId="0" xfId="53" applyFont="1" applyAlignment="1">
      <alignment vertical="center"/>
    </xf>
    <xf numFmtId="0" fontId="48" fillId="0" borderId="0" xfId="53" applyFont="1" applyAlignment="1">
      <alignment vertical="center" wrapText="1"/>
    </xf>
    <xf numFmtId="0" fontId="48" fillId="0" borderId="0" xfId="54" applyFont="1" applyAlignment="1">
      <alignment vertical="center"/>
    </xf>
    <xf numFmtId="0" fontId="49" fillId="0" borderId="0" xfId="53" applyFont="1"/>
    <xf numFmtId="0" fontId="26" fillId="0" borderId="0" xfId="53" applyFont="1"/>
    <xf numFmtId="0" fontId="50" fillId="0" borderId="0" xfId="53" applyFont="1" applyAlignment="1">
      <alignment horizontal="center"/>
    </xf>
    <xf numFmtId="0" fontId="51" fillId="0" borderId="0" xfId="53" applyFont="1" applyAlignment="1">
      <alignment horizontal="center"/>
    </xf>
    <xf numFmtId="0" fontId="52" fillId="0" borderId="0" xfId="53" applyFont="1" applyAlignment="1">
      <alignment horizontal="center"/>
    </xf>
    <xf numFmtId="0" fontId="47" fillId="0" borderId="0" xfId="53" applyFont="1" applyAlignment="1">
      <alignment horizontal="center"/>
    </xf>
    <xf numFmtId="58" fontId="52" fillId="0" borderId="0" xfId="53" applyNumberFormat="1" applyFont="1" applyAlignment="1">
      <alignment horizontal="center"/>
    </xf>
    <xf numFmtId="0" fontId="51" fillId="0" borderId="0" xfId="53" applyFont="1" applyAlignment="1"/>
    <xf numFmtId="0" fontId="47" fillId="0" borderId="0" xfId="53" applyFont="1" applyAlignment="1"/>
    <xf numFmtId="58" fontId="52" fillId="0" borderId="0" xfId="53" applyNumberFormat="1" applyFont="1" applyAlignment="1"/>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公支" xfId="49"/>
    <cellStyle name="样式 1" xfId="50"/>
    <cellStyle name="常规_Sheet1" xfId="51"/>
    <cellStyle name="Normal" xfId="52"/>
    <cellStyle name="常规_广西壮族自治区全区与自治区本级2012年预算执行情况和2013年预算（草案）（最终）" xfId="53"/>
    <cellStyle name="常规_2013年公共财政预算草案1209" xfId="54"/>
    <cellStyle name="常规 7"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B6E1BD"/>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N21"/>
  <sheetViews>
    <sheetView tabSelected="1" workbookViewId="0">
      <selection activeCell="K13" sqref="K13"/>
    </sheetView>
  </sheetViews>
  <sheetFormatPr defaultColWidth="10" defaultRowHeight="15.6"/>
  <cols>
    <col min="1" max="16384" width="10" style="111"/>
  </cols>
  <sheetData>
    <row r="1" s="111" customFormat="1" ht="20.4" spans="1:14">
      <c r="A1" s="207"/>
      <c r="B1" s="208"/>
      <c r="C1" s="208"/>
      <c r="D1" s="208"/>
      <c r="E1" s="208"/>
      <c r="F1" s="208"/>
      <c r="G1" s="208"/>
      <c r="H1" s="208"/>
      <c r="I1" s="208"/>
      <c r="J1" s="208"/>
      <c r="K1" s="208"/>
      <c r="L1" s="208"/>
      <c r="M1" s="208"/>
      <c r="N1" s="208"/>
    </row>
    <row r="2" s="111" customFormat="1" spans="1:14">
      <c r="A2" s="208"/>
      <c r="B2" s="208"/>
      <c r="C2" s="208"/>
      <c r="D2" s="208"/>
      <c r="E2" s="208"/>
      <c r="F2" s="208"/>
      <c r="G2" s="208"/>
      <c r="H2" s="208"/>
      <c r="I2" s="208"/>
      <c r="J2" s="208"/>
      <c r="K2" s="208"/>
      <c r="L2" s="208"/>
      <c r="M2" s="208"/>
      <c r="N2" s="208"/>
    </row>
    <row r="3" s="111" customFormat="1" spans="1:14">
      <c r="A3" s="208"/>
      <c r="B3" s="208"/>
      <c r="C3" s="208"/>
      <c r="D3" s="208"/>
      <c r="E3" s="208"/>
      <c r="F3" s="208"/>
      <c r="G3" s="208"/>
      <c r="H3" s="208"/>
      <c r="I3" s="208"/>
      <c r="J3" s="208"/>
      <c r="K3" s="208"/>
      <c r="L3" s="208"/>
      <c r="M3" s="208"/>
      <c r="N3" s="208"/>
    </row>
    <row r="4" s="111" customFormat="1" spans="1:14">
      <c r="A4" s="208"/>
      <c r="B4" s="208"/>
      <c r="C4" s="208"/>
      <c r="D4" s="208"/>
      <c r="E4" s="208"/>
      <c r="F4" s="208"/>
      <c r="G4" s="208"/>
      <c r="H4" s="208"/>
      <c r="I4" s="208"/>
      <c r="J4" s="208"/>
      <c r="K4" s="208"/>
      <c r="L4" s="208"/>
      <c r="M4" s="208"/>
      <c r="N4" s="208"/>
    </row>
    <row r="5" s="111" customFormat="1" spans="1:14">
      <c r="A5" s="208"/>
      <c r="B5" s="208"/>
      <c r="C5" s="208"/>
      <c r="D5" s="208"/>
      <c r="E5" s="208"/>
      <c r="F5" s="208"/>
      <c r="G5" s="208"/>
      <c r="H5" s="208"/>
      <c r="I5" s="208"/>
      <c r="J5" s="208"/>
      <c r="K5" s="208"/>
      <c r="L5" s="208"/>
      <c r="M5" s="208"/>
      <c r="N5" s="208"/>
    </row>
    <row r="6" s="111" customFormat="1" spans="1:14">
      <c r="A6" s="208"/>
      <c r="B6" s="208"/>
      <c r="C6" s="208"/>
      <c r="D6" s="208"/>
      <c r="E6" s="208"/>
      <c r="F6" s="208"/>
      <c r="G6" s="208"/>
      <c r="H6" s="208"/>
      <c r="I6" s="208"/>
      <c r="J6" s="208"/>
      <c r="K6" s="208"/>
      <c r="L6" s="208"/>
      <c r="M6" s="208"/>
      <c r="N6" s="208"/>
    </row>
    <row r="7" s="111" customFormat="1" spans="1:14">
      <c r="A7" s="208"/>
      <c r="B7" s="208"/>
      <c r="C7" s="208"/>
      <c r="D7" s="208"/>
      <c r="E7" s="208"/>
      <c r="F7" s="208"/>
      <c r="G7" s="208"/>
      <c r="H7" s="208"/>
      <c r="I7" s="208"/>
      <c r="J7" s="208"/>
      <c r="K7" s="208"/>
      <c r="L7" s="208"/>
      <c r="M7" s="208"/>
      <c r="N7" s="208"/>
    </row>
    <row r="8" s="111" customFormat="1" ht="46.8" spans="1:14">
      <c r="A8" s="209" t="s">
        <v>0</v>
      </c>
      <c r="B8" s="209"/>
      <c r="C8" s="209"/>
      <c r="D8" s="209"/>
      <c r="E8" s="209"/>
      <c r="F8" s="209"/>
      <c r="G8" s="209"/>
      <c r="H8" s="209"/>
      <c r="I8" s="209"/>
      <c r="J8" s="209"/>
      <c r="K8" s="209"/>
      <c r="L8" s="209"/>
      <c r="M8" s="209"/>
      <c r="N8" s="214"/>
    </row>
    <row r="9" s="111" customFormat="1" ht="45" spans="1:14">
      <c r="A9" s="210" t="s">
        <v>1</v>
      </c>
      <c r="B9" s="210"/>
      <c r="C9" s="210"/>
      <c r="D9" s="210"/>
      <c r="E9" s="210"/>
      <c r="F9" s="210"/>
      <c r="G9" s="210"/>
      <c r="H9" s="210"/>
      <c r="I9" s="210"/>
      <c r="J9" s="210"/>
      <c r="K9" s="210"/>
      <c r="L9" s="210"/>
      <c r="M9" s="210"/>
      <c r="N9" s="214"/>
    </row>
    <row r="10" s="111" customFormat="1" ht="30" spans="1:14">
      <c r="A10" s="211"/>
      <c r="B10" s="211"/>
      <c r="C10" s="211"/>
      <c r="D10" s="211"/>
      <c r="E10" s="211"/>
      <c r="F10" s="211"/>
      <c r="G10" s="211"/>
      <c r="H10" s="211"/>
      <c r="I10" s="211"/>
      <c r="J10" s="211"/>
      <c r="K10" s="211"/>
      <c r="L10" s="211"/>
      <c r="M10" s="211"/>
      <c r="N10" s="211"/>
    </row>
    <row r="11" s="111" customFormat="1" spans="1:14">
      <c r="A11" s="208"/>
      <c r="B11" s="208"/>
      <c r="C11" s="208"/>
      <c r="D11" s="208"/>
      <c r="E11" s="208"/>
      <c r="F11" s="208"/>
      <c r="G11" s="208"/>
      <c r="H11" s="208"/>
      <c r="I11" s="208"/>
      <c r="J11" s="208"/>
      <c r="K11" s="208"/>
      <c r="L11" s="208"/>
      <c r="M11" s="208"/>
      <c r="N11" s="208"/>
    </row>
    <row r="12" s="111" customFormat="1" spans="1:14">
      <c r="A12" s="208"/>
      <c r="B12" s="208"/>
      <c r="C12" s="208"/>
      <c r="D12" s="208"/>
      <c r="E12" s="208"/>
      <c r="F12" s="208"/>
      <c r="G12" s="208"/>
      <c r="H12" s="208"/>
      <c r="I12" s="208"/>
      <c r="J12" s="208"/>
      <c r="K12" s="208"/>
      <c r="L12" s="208"/>
      <c r="M12" s="208"/>
      <c r="N12" s="208"/>
    </row>
    <row r="13" s="111" customFormat="1" spans="1:14">
      <c r="A13" s="208"/>
      <c r="B13" s="208"/>
      <c r="C13" s="208"/>
      <c r="D13" s="208"/>
      <c r="E13" s="208"/>
      <c r="F13" s="208"/>
      <c r="G13" s="208"/>
      <c r="H13" s="208"/>
      <c r="I13" s="208"/>
      <c r="J13" s="208"/>
      <c r="K13" s="208"/>
      <c r="L13" s="208"/>
      <c r="M13" s="208"/>
      <c r="N13" s="208"/>
    </row>
    <row r="14" s="111" customFormat="1" spans="1:14">
      <c r="A14" s="208"/>
      <c r="B14" s="208"/>
      <c r="C14" s="208"/>
      <c r="D14" s="208"/>
      <c r="E14" s="208"/>
      <c r="F14" s="208"/>
      <c r="G14" s="208"/>
      <c r="H14" s="208"/>
      <c r="I14" s="208"/>
      <c r="J14" s="208"/>
      <c r="K14" s="208"/>
      <c r="L14" s="208"/>
      <c r="M14" s="208"/>
      <c r="N14" s="208"/>
    </row>
    <row r="15" s="111" customFormat="1" spans="1:14">
      <c r="A15" s="208"/>
      <c r="B15" s="208"/>
      <c r="C15" s="208"/>
      <c r="D15" s="208"/>
      <c r="E15" s="208"/>
      <c r="F15" s="208"/>
      <c r="G15" s="208"/>
      <c r="H15" s="208"/>
      <c r="I15" s="208"/>
      <c r="J15" s="208"/>
      <c r="K15" s="208"/>
      <c r="L15" s="208"/>
      <c r="M15" s="208"/>
      <c r="N15" s="208"/>
    </row>
    <row r="16" s="111" customFormat="1" ht="31.8" spans="1:14">
      <c r="A16" s="212" t="s">
        <v>2</v>
      </c>
      <c r="B16" s="212"/>
      <c r="C16" s="212"/>
      <c r="D16" s="212"/>
      <c r="E16" s="212"/>
      <c r="F16" s="212"/>
      <c r="G16" s="212"/>
      <c r="H16" s="212"/>
      <c r="I16" s="212"/>
      <c r="J16" s="212"/>
      <c r="K16" s="212"/>
      <c r="L16" s="212"/>
      <c r="M16" s="212"/>
      <c r="N16" s="215"/>
    </row>
    <row r="17" s="111" customFormat="1" ht="30" spans="1:14">
      <c r="A17" s="213">
        <v>45975</v>
      </c>
      <c r="B17" s="213"/>
      <c r="C17" s="213"/>
      <c r="D17" s="213"/>
      <c r="E17" s="213"/>
      <c r="F17" s="213"/>
      <c r="G17" s="213"/>
      <c r="H17" s="213"/>
      <c r="I17" s="213"/>
      <c r="J17" s="213"/>
      <c r="K17" s="213"/>
      <c r="L17" s="213"/>
      <c r="M17" s="213"/>
      <c r="N17" s="216"/>
    </row>
    <row r="18" s="111" customFormat="1" spans="1:14">
      <c r="A18" s="208"/>
      <c r="B18" s="208"/>
      <c r="C18" s="208"/>
      <c r="D18" s="208"/>
      <c r="E18" s="208"/>
      <c r="F18" s="208"/>
      <c r="G18" s="208"/>
      <c r="H18" s="208"/>
      <c r="I18" s="208"/>
      <c r="J18" s="208"/>
      <c r="K18" s="208"/>
      <c r="L18" s="208"/>
      <c r="M18" s="208"/>
      <c r="N18" s="208"/>
    </row>
    <row r="19" s="111" customFormat="1" spans="1:14">
      <c r="A19" s="208"/>
      <c r="B19" s="208"/>
      <c r="C19" s="208"/>
      <c r="D19" s="208"/>
      <c r="E19" s="208"/>
      <c r="F19" s="208"/>
      <c r="G19" s="208"/>
      <c r="H19" s="208"/>
      <c r="I19" s="208"/>
      <c r="J19" s="208"/>
      <c r="K19" s="208"/>
      <c r="L19" s="208"/>
      <c r="M19" s="208"/>
      <c r="N19" s="208"/>
    </row>
    <row r="20" s="111" customFormat="1" spans="1:14">
      <c r="A20" s="208"/>
      <c r="B20" s="208"/>
      <c r="C20" s="208"/>
      <c r="D20" s="208"/>
      <c r="E20" s="208"/>
      <c r="F20" s="208"/>
      <c r="G20" s="208"/>
      <c r="H20" s="208"/>
      <c r="I20" s="208"/>
      <c r="J20" s="208"/>
      <c r="K20" s="208"/>
      <c r="L20" s="208"/>
      <c r="M20" s="208"/>
      <c r="N20" s="208"/>
    </row>
    <row r="21" s="111" customFormat="1" spans="1:14">
      <c r="A21" s="208"/>
      <c r="B21" s="208"/>
      <c r="C21" s="208"/>
      <c r="D21" s="208"/>
      <c r="E21" s="208"/>
      <c r="F21" s="208"/>
      <c r="G21" s="208"/>
      <c r="H21" s="208"/>
      <c r="I21" s="208"/>
      <c r="J21" s="208"/>
      <c r="K21" s="208"/>
      <c r="L21" s="208"/>
      <c r="M21" s="208"/>
      <c r="N21" s="208"/>
    </row>
  </sheetData>
  <mergeCells count="5">
    <mergeCell ref="A8:M8"/>
    <mergeCell ref="A9:M9"/>
    <mergeCell ref="A10:N10"/>
    <mergeCell ref="A16:M16"/>
    <mergeCell ref="A17:M17"/>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B2:I10"/>
  <sheetViews>
    <sheetView workbookViewId="0">
      <selection activeCell="B9" sqref="B9:I9"/>
    </sheetView>
  </sheetViews>
  <sheetFormatPr defaultColWidth="10" defaultRowHeight="15.6"/>
  <cols>
    <col min="1" max="8" width="10" style="111"/>
    <col min="9" max="9" width="42.5" style="111" customWidth="1"/>
    <col min="10" max="16384" width="10" style="111"/>
  </cols>
  <sheetData>
    <row r="2" s="111" customFormat="1" ht="31.8" spans="2:9">
      <c r="B2" s="201" t="s">
        <v>3</v>
      </c>
      <c r="C2" s="201"/>
      <c r="D2" s="201"/>
      <c r="E2" s="201"/>
      <c r="F2" s="201"/>
      <c r="G2" s="201"/>
      <c r="H2" s="201"/>
      <c r="I2" s="201"/>
    </row>
    <row r="3" s="111" customFormat="1" ht="31.8" spans="2:9">
      <c r="B3" s="202"/>
      <c r="C3" s="202"/>
      <c r="D3" s="202"/>
      <c r="E3" s="203"/>
      <c r="F3" s="203"/>
      <c r="G3" s="202"/>
      <c r="H3" s="202"/>
      <c r="I3" s="202"/>
    </row>
    <row r="4" s="111" customFormat="1" ht="35.25" customHeight="1" spans="2:9">
      <c r="B4" s="204" t="s">
        <v>4</v>
      </c>
      <c r="C4" s="204"/>
      <c r="D4" s="204"/>
      <c r="E4" s="204"/>
      <c r="F4" s="204"/>
      <c r="G4" s="204"/>
      <c r="H4" s="204"/>
      <c r="I4" s="204"/>
    </row>
    <row r="5" s="111" customFormat="1" ht="35.25" customHeight="1" spans="2:9">
      <c r="B5" s="204" t="s">
        <v>5</v>
      </c>
      <c r="C5" s="204"/>
      <c r="D5" s="204"/>
      <c r="E5" s="204"/>
      <c r="F5" s="204"/>
      <c r="G5" s="204"/>
      <c r="H5" s="204"/>
      <c r="I5" s="204"/>
    </row>
    <row r="6" s="111" customFormat="1" ht="35.25" customHeight="1" spans="2:9">
      <c r="B6" s="205" t="s">
        <v>6</v>
      </c>
      <c r="C6" s="204"/>
      <c r="D6" s="204"/>
      <c r="E6" s="204"/>
      <c r="F6" s="204"/>
      <c r="G6" s="204"/>
      <c r="H6" s="204"/>
      <c r="I6" s="204"/>
    </row>
    <row r="7" s="111" customFormat="1" ht="35.25" customHeight="1" spans="2:9">
      <c r="B7" s="205" t="s">
        <v>7</v>
      </c>
      <c r="C7" s="204"/>
      <c r="D7" s="204"/>
      <c r="E7" s="204"/>
      <c r="F7" s="204"/>
      <c r="G7" s="204"/>
      <c r="H7" s="204"/>
      <c r="I7" s="204"/>
    </row>
    <row r="8" s="111" customFormat="1" ht="35.25" customHeight="1" spans="2:9">
      <c r="B8" s="204" t="s">
        <v>8</v>
      </c>
      <c r="C8" s="204"/>
      <c r="D8" s="204"/>
      <c r="E8" s="204"/>
      <c r="F8" s="204"/>
      <c r="G8" s="204"/>
      <c r="H8" s="204"/>
      <c r="I8" s="204"/>
    </row>
    <row r="9" s="111" customFormat="1" ht="35.25" customHeight="1" spans="2:9">
      <c r="B9" s="206" t="s">
        <v>9</v>
      </c>
      <c r="C9" s="206"/>
      <c r="D9" s="206"/>
      <c r="E9" s="206"/>
      <c r="F9" s="206"/>
      <c r="G9" s="206"/>
      <c r="H9" s="206"/>
      <c r="I9" s="206"/>
    </row>
    <row r="10" s="111" customFormat="1" ht="35.25" customHeight="1" spans="2:9">
      <c r="B10" s="206" t="s">
        <v>10</v>
      </c>
      <c r="C10" s="206"/>
      <c r="D10" s="206"/>
      <c r="E10" s="206"/>
      <c r="F10" s="206"/>
      <c r="G10" s="206"/>
      <c r="H10" s="206"/>
      <c r="I10" s="206"/>
    </row>
  </sheetData>
  <mergeCells count="8">
    <mergeCell ref="B2:I2"/>
    <mergeCell ref="B4:I4"/>
    <mergeCell ref="B5:I5"/>
    <mergeCell ref="B6:I6"/>
    <mergeCell ref="B7:I7"/>
    <mergeCell ref="B8:I8"/>
    <mergeCell ref="B9:I9"/>
    <mergeCell ref="B10:I10"/>
  </mergeCells>
  <pageMargins left="0.75" right="0.75" top="1" bottom="1" header="0.5" footer="0.5"/>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B1:L38"/>
  <sheetViews>
    <sheetView workbookViewId="0">
      <pane xSplit="1" ySplit="6" topLeftCell="B7" activePane="bottomRight" state="frozen"/>
      <selection/>
      <selection pane="topRight"/>
      <selection pane="bottomLeft"/>
      <selection pane="bottomRight" activeCell="G14" sqref="G14"/>
    </sheetView>
  </sheetViews>
  <sheetFormatPr defaultColWidth="9" defaultRowHeight="28" customHeight="1"/>
  <cols>
    <col min="1" max="1" width="2.25" style="185" customWidth="1"/>
    <col min="2" max="2" width="29.1296296296296" style="185" customWidth="1"/>
    <col min="3" max="4" width="9.87962962962963" style="185" customWidth="1"/>
    <col min="5" max="5" width="10" style="185" customWidth="1"/>
    <col min="6" max="6" width="9.62962962962963" style="186" customWidth="1"/>
    <col min="7" max="7" width="29.5" style="185" customWidth="1"/>
    <col min="8" max="8" width="11.4444444444444" style="185" hidden="1" customWidth="1"/>
    <col min="9" max="10" width="10.3796296296296" style="185" customWidth="1"/>
    <col min="11" max="11" width="9.12962962962963" style="185" customWidth="1"/>
    <col min="12" max="12" width="11.6666666666667" style="185" customWidth="1"/>
    <col min="13" max="16384" width="9" style="185"/>
  </cols>
  <sheetData>
    <row r="1" ht="23" customHeight="1" spans="2:2">
      <c r="B1" s="187" t="s">
        <v>11</v>
      </c>
    </row>
    <row r="2" ht="24" customHeight="1" spans="2:12">
      <c r="B2" s="119" t="s">
        <v>12</v>
      </c>
      <c r="C2" s="119"/>
      <c r="D2" s="119"/>
      <c r="E2" s="119"/>
      <c r="F2" s="188"/>
      <c r="G2" s="119"/>
      <c r="H2" s="119"/>
      <c r="I2" s="119"/>
      <c r="J2" s="119"/>
      <c r="K2" s="119"/>
      <c r="L2" s="119"/>
    </row>
    <row r="3" ht="24" customHeight="1" spans="11:12">
      <c r="K3" s="183" t="s">
        <v>13</v>
      </c>
      <c r="L3" s="183"/>
    </row>
    <row r="4" ht="23" customHeight="1" spans="2:12">
      <c r="B4" s="35" t="s">
        <v>14</v>
      </c>
      <c r="C4" s="189"/>
      <c r="D4" s="189"/>
      <c r="E4" s="189"/>
      <c r="F4" s="49"/>
      <c r="G4" s="35" t="s">
        <v>15</v>
      </c>
      <c r="H4" s="189"/>
      <c r="I4" s="189"/>
      <c r="J4" s="189"/>
      <c r="K4" s="189"/>
      <c r="L4" s="190"/>
    </row>
    <row r="5" ht="21" customHeight="1" spans="2:12">
      <c r="B5" s="128" t="s">
        <v>16</v>
      </c>
      <c r="C5" s="128" t="s">
        <v>17</v>
      </c>
      <c r="D5" s="128" t="s">
        <v>18</v>
      </c>
      <c r="E5" s="189" t="s">
        <v>19</v>
      </c>
      <c r="F5" s="49"/>
      <c r="G5" s="128" t="s">
        <v>16</v>
      </c>
      <c r="H5" s="128"/>
      <c r="I5" s="128" t="s">
        <v>17</v>
      </c>
      <c r="J5" s="39" t="s">
        <v>18</v>
      </c>
      <c r="K5" s="189" t="s">
        <v>19</v>
      </c>
      <c r="L5" s="190"/>
    </row>
    <row r="6" ht="20" customHeight="1" spans="2:12">
      <c r="B6" s="134"/>
      <c r="C6" s="134"/>
      <c r="D6" s="134"/>
      <c r="E6" s="190" t="s">
        <v>20</v>
      </c>
      <c r="F6" s="50" t="s">
        <v>21</v>
      </c>
      <c r="G6" s="134"/>
      <c r="H6" s="134"/>
      <c r="I6" s="134"/>
      <c r="J6" s="39"/>
      <c r="K6" s="190" t="s">
        <v>20</v>
      </c>
      <c r="L6" s="39" t="s">
        <v>21</v>
      </c>
    </row>
    <row r="7" ht="27" customHeight="1" spans="2:12">
      <c r="B7" s="191" t="s">
        <v>22</v>
      </c>
      <c r="C7" s="70">
        <v>26114</v>
      </c>
      <c r="D7" s="70">
        <v>26114</v>
      </c>
      <c r="E7" s="70">
        <f>D7-C7</f>
        <v>0</v>
      </c>
      <c r="F7" s="91">
        <f>E7/C7</f>
        <v>0</v>
      </c>
      <c r="G7" s="191" t="s">
        <v>23</v>
      </c>
      <c r="H7" s="191">
        <v>201</v>
      </c>
      <c r="I7" s="70">
        <v>22074</v>
      </c>
      <c r="J7" s="70">
        <v>25728</v>
      </c>
      <c r="K7" s="196">
        <f t="shared" ref="K7:K35" si="0">J7-I7</f>
        <v>3654</v>
      </c>
      <c r="L7" s="91">
        <f t="shared" ref="L7:L20" si="1">K7/I7</f>
        <v>0.165534112530579</v>
      </c>
    </row>
    <row r="8" ht="27" customHeight="1" spans="2:12">
      <c r="B8" s="191" t="s">
        <v>24</v>
      </c>
      <c r="C8" s="192">
        <v>28101</v>
      </c>
      <c r="D8" s="192">
        <v>9372</v>
      </c>
      <c r="E8" s="70">
        <f>D8-C8</f>
        <v>-18729</v>
      </c>
      <c r="F8" s="91">
        <f>E8/C8</f>
        <v>-0.666488737055621</v>
      </c>
      <c r="G8" s="191" t="s">
        <v>25</v>
      </c>
      <c r="H8" s="191">
        <v>203</v>
      </c>
      <c r="I8" s="70">
        <v>476</v>
      </c>
      <c r="J8" s="70">
        <v>510</v>
      </c>
      <c r="K8" s="196">
        <f t="shared" si="0"/>
        <v>34</v>
      </c>
      <c r="L8" s="91">
        <f t="shared" si="1"/>
        <v>0.0714285714285714</v>
      </c>
    </row>
    <row r="9" ht="27" customHeight="1" spans="2:12">
      <c r="B9" s="193"/>
      <c r="C9" s="194"/>
      <c r="D9" s="194"/>
      <c r="E9" s="194"/>
      <c r="F9" s="71"/>
      <c r="G9" s="191" t="s">
        <v>26</v>
      </c>
      <c r="H9" s="191">
        <v>204</v>
      </c>
      <c r="I9" s="70">
        <v>7418</v>
      </c>
      <c r="J9" s="70">
        <v>8205</v>
      </c>
      <c r="K9" s="196">
        <f t="shared" si="0"/>
        <v>787</v>
      </c>
      <c r="L9" s="91">
        <f t="shared" si="1"/>
        <v>0.106093286600162</v>
      </c>
    </row>
    <row r="10" ht="27" customHeight="1" spans="2:12">
      <c r="B10" s="193"/>
      <c r="C10" s="194"/>
      <c r="D10" s="194"/>
      <c r="E10" s="194"/>
      <c r="F10" s="71"/>
      <c r="G10" s="191" t="s">
        <v>27</v>
      </c>
      <c r="H10" s="191">
        <v>205</v>
      </c>
      <c r="I10" s="70">
        <v>39013</v>
      </c>
      <c r="J10" s="70">
        <v>43649</v>
      </c>
      <c r="K10" s="196">
        <f t="shared" si="0"/>
        <v>4636</v>
      </c>
      <c r="L10" s="91">
        <f t="shared" si="1"/>
        <v>0.118832184143747</v>
      </c>
    </row>
    <row r="11" ht="27" customHeight="1" spans="2:12">
      <c r="B11" s="193"/>
      <c r="C11" s="194"/>
      <c r="D11" s="194"/>
      <c r="E11" s="194"/>
      <c r="F11" s="71"/>
      <c r="G11" s="191" t="s">
        <v>28</v>
      </c>
      <c r="H11" s="191">
        <v>206</v>
      </c>
      <c r="I11" s="70">
        <v>3084</v>
      </c>
      <c r="J11" s="70">
        <v>2451</v>
      </c>
      <c r="K11" s="196">
        <f t="shared" si="0"/>
        <v>-633</v>
      </c>
      <c r="L11" s="91">
        <f t="shared" si="1"/>
        <v>-0.205252918287938</v>
      </c>
    </row>
    <row r="12" ht="27" customHeight="1" spans="2:12">
      <c r="B12" s="193"/>
      <c r="C12" s="194"/>
      <c r="D12" s="194"/>
      <c r="E12" s="194"/>
      <c r="F12" s="71"/>
      <c r="G12" s="191" t="s">
        <v>29</v>
      </c>
      <c r="H12" s="191">
        <v>207</v>
      </c>
      <c r="I12" s="70">
        <v>1384</v>
      </c>
      <c r="J12" s="70">
        <v>2496</v>
      </c>
      <c r="K12" s="196">
        <f t="shared" si="0"/>
        <v>1112</v>
      </c>
      <c r="L12" s="91">
        <f t="shared" si="1"/>
        <v>0.803468208092486</v>
      </c>
    </row>
    <row r="13" ht="27" customHeight="1" spans="2:12">
      <c r="B13" s="193"/>
      <c r="C13" s="194"/>
      <c r="D13" s="194"/>
      <c r="E13" s="194"/>
      <c r="F13" s="71"/>
      <c r="G13" s="191" t="s">
        <v>30</v>
      </c>
      <c r="H13" s="191">
        <v>208</v>
      </c>
      <c r="I13" s="70">
        <v>49541</v>
      </c>
      <c r="J13" s="70">
        <v>55378</v>
      </c>
      <c r="K13" s="196">
        <f t="shared" si="0"/>
        <v>5837</v>
      </c>
      <c r="L13" s="91">
        <f t="shared" si="1"/>
        <v>0.117821602309198</v>
      </c>
    </row>
    <row r="14" ht="27" customHeight="1" spans="2:12">
      <c r="B14" s="193"/>
      <c r="C14" s="194"/>
      <c r="D14" s="194"/>
      <c r="E14" s="194"/>
      <c r="F14" s="71"/>
      <c r="G14" s="191" t="s">
        <v>31</v>
      </c>
      <c r="H14" s="191">
        <v>210</v>
      </c>
      <c r="I14" s="70">
        <v>19352</v>
      </c>
      <c r="J14" s="70">
        <v>19639</v>
      </c>
      <c r="K14" s="196">
        <f t="shared" si="0"/>
        <v>287</v>
      </c>
      <c r="L14" s="91">
        <f t="shared" si="1"/>
        <v>0.0148305084745763</v>
      </c>
    </row>
    <row r="15" ht="27" customHeight="1" spans="2:12">
      <c r="B15" s="193"/>
      <c r="C15" s="194"/>
      <c r="D15" s="194"/>
      <c r="E15" s="194"/>
      <c r="F15" s="71"/>
      <c r="G15" s="191" t="s">
        <v>32</v>
      </c>
      <c r="H15" s="191">
        <v>211</v>
      </c>
      <c r="I15" s="70">
        <v>5498</v>
      </c>
      <c r="J15" s="70">
        <v>4228</v>
      </c>
      <c r="K15" s="196">
        <f t="shared" si="0"/>
        <v>-1270</v>
      </c>
      <c r="L15" s="91">
        <f t="shared" si="1"/>
        <v>-0.23099308839578</v>
      </c>
    </row>
    <row r="16" ht="27" customHeight="1" spans="2:12">
      <c r="B16" s="193"/>
      <c r="C16" s="194"/>
      <c r="D16" s="194"/>
      <c r="E16" s="194"/>
      <c r="F16" s="71"/>
      <c r="G16" s="191" t="s">
        <v>33</v>
      </c>
      <c r="H16" s="195">
        <v>212</v>
      </c>
      <c r="I16" s="70">
        <v>3985</v>
      </c>
      <c r="J16" s="70">
        <v>12980</v>
      </c>
      <c r="K16" s="196">
        <f t="shared" si="0"/>
        <v>8995</v>
      </c>
      <c r="L16" s="91">
        <f t="shared" si="1"/>
        <v>2.25721455457967</v>
      </c>
    </row>
    <row r="17" ht="27" customHeight="1" spans="2:12">
      <c r="B17" s="193"/>
      <c r="C17" s="194"/>
      <c r="D17" s="194"/>
      <c r="E17" s="194"/>
      <c r="F17" s="71"/>
      <c r="G17" s="191" t="s">
        <v>34</v>
      </c>
      <c r="H17" s="191">
        <v>213</v>
      </c>
      <c r="I17" s="70">
        <v>39721</v>
      </c>
      <c r="J17" s="70">
        <v>42768</v>
      </c>
      <c r="K17" s="196">
        <f t="shared" si="0"/>
        <v>3047</v>
      </c>
      <c r="L17" s="91">
        <f t="shared" si="1"/>
        <v>0.0767100526170036</v>
      </c>
    </row>
    <row r="18" ht="27" customHeight="1" spans="2:12">
      <c r="B18" s="193"/>
      <c r="C18" s="194"/>
      <c r="D18" s="194"/>
      <c r="E18" s="194"/>
      <c r="F18" s="71"/>
      <c r="G18" s="191" t="s">
        <v>35</v>
      </c>
      <c r="H18" s="191">
        <v>214</v>
      </c>
      <c r="I18" s="70">
        <v>2419</v>
      </c>
      <c r="J18" s="70">
        <v>3280</v>
      </c>
      <c r="K18" s="196">
        <f t="shared" si="0"/>
        <v>861</v>
      </c>
      <c r="L18" s="91">
        <f t="shared" si="1"/>
        <v>0.355932203389831</v>
      </c>
    </row>
    <row r="19" ht="27" customHeight="1" spans="2:12">
      <c r="B19" s="193"/>
      <c r="C19" s="194"/>
      <c r="D19" s="194"/>
      <c r="E19" s="194"/>
      <c r="F19" s="71"/>
      <c r="G19" s="191" t="s">
        <v>36</v>
      </c>
      <c r="H19" s="191">
        <v>215</v>
      </c>
      <c r="I19" s="70">
        <v>415</v>
      </c>
      <c r="J19" s="70">
        <v>2064</v>
      </c>
      <c r="K19" s="196">
        <f t="shared" si="0"/>
        <v>1649</v>
      </c>
      <c r="L19" s="91">
        <f t="shared" si="1"/>
        <v>3.97349397590361</v>
      </c>
    </row>
    <row r="20" ht="27" customHeight="1" spans="2:12">
      <c r="B20" s="193"/>
      <c r="C20" s="194"/>
      <c r="D20" s="194"/>
      <c r="E20" s="194"/>
      <c r="F20" s="71"/>
      <c r="G20" s="191" t="s">
        <v>37</v>
      </c>
      <c r="H20" s="191">
        <v>216</v>
      </c>
      <c r="I20" s="70">
        <v>553</v>
      </c>
      <c r="J20" s="70">
        <v>4309</v>
      </c>
      <c r="K20" s="196">
        <f t="shared" si="0"/>
        <v>3756</v>
      </c>
      <c r="L20" s="91">
        <f t="shared" si="1"/>
        <v>6.79204339963834</v>
      </c>
    </row>
    <row r="21" ht="27" customHeight="1" spans="2:12">
      <c r="B21" s="191"/>
      <c r="C21" s="196"/>
      <c r="D21" s="196"/>
      <c r="E21" s="196"/>
      <c r="F21" s="91"/>
      <c r="G21" s="191" t="s">
        <v>38</v>
      </c>
      <c r="H21" s="191">
        <v>217</v>
      </c>
      <c r="I21" s="70">
        <v>148</v>
      </c>
      <c r="J21" s="70">
        <v>1236</v>
      </c>
      <c r="K21" s="196">
        <f t="shared" si="0"/>
        <v>1088</v>
      </c>
      <c r="L21" s="91"/>
    </row>
    <row r="22" ht="27" customHeight="1" spans="2:12">
      <c r="B22" s="193"/>
      <c r="C22" s="194"/>
      <c r="D22" s="194"/>
      <c r="E22" s="194"/>
      <c r="F22" s="71"/>
      <c r="G22" s="191" t="s">
        <v>39</v>
      </c>
      <c r="H22" s="191">
        <v>220</v>
      </c>
      <c r="I22" s="70">
        <v>1159</v>
      </c>
      <c r="J22" s="70">
        <v>1063</v>
      </c>
      <c r="K22" s="196">
        <f t="shared" si="0"/>
        <v>-96</v>
      </c>
      <c r="L22" s="91">
        <f t="shared" ref="L22:L33" si="2">K22/I22</f>
        <v>-0.0828300258843831</v>
      </c>
    </row>
    <row r="23" ht="27" customHeight="1" spans="2:12">
      <c r="B23" s="193"/>
      <c r="C23" s="194"/>
      <c r="D23" s="194"/>
      <c r="E23" s="194"/>
      <c r="F23" s="71"/>
      <c r="G23" s="191" t="s">
        <v>40</v>
      </c>
      <c r="H23" s="191">
        <v>221</v>
      </c>
      <c r="I23" s="70">
        <v>9313</v>
      </c>
      <c r="J23" s="70">
        <v>6754</v>
      </c>
      <c r="K23" s="196">
        <f t="shared" si="0"/>
        <v>-2559</v>
      </c>
      <c r="L23" s="91">
        <f t="shared" si="2"/>
        <v>-0.274777193170836</v>
      </c>
    </row>
    <row r="24" ht="27" customHeight="1" spans="2:12">
      <c r="B24" s="193"/>
      <c r="C24" s="194"/>
      <c r="D24" s="194"/>
      <c r="E24" s="194"/>
      <c r="F24" s="71"/>
      <c r="G24" s="191" t="s">
        <v>41</v>
      </c>
      <c r="H24" s="191">
        <v>222</v>
      </c>
      <c r="I24" s="70">
        <v>51</v>
      </c>
      <c r="J24" s="70">
        <v>51</v>
      </c>
      <c r="K24" s="196">
        <f t="shared" si="0"/>
        <v>0</v>
      </c>
      <c r="L24" s="91">
        <f t="shared" si="2"/>
        <v>0</v>
      </c>
    </row>
    <row r="25" ht="27" customHeight="1" spans="2:12">
      <c r="B25" s="193"/>
      <c r="C25" s="194"/>
      <c r="D25" s="194"/>
      <c r="E25" s="194"/>
      <c r="F25" s="71"/>
      <c r="G25" s="191" t="s">
        <v>42</v>
      </c>
      <c r="H25" s="191">
        <v>224</v>
      </c>
      <c r="I25" s="70">
        <v>3328</v>
      </c>
      <c r="J25" s="70">
        <v>3882</v>
      </c>
      <c r="K25" s="196">
        <f t="shared" si="0"/>
        <v>554</v>
      </c>
      <c r="L25" s="91">
        <f t="shared" si="2"/>
        <v>0.166466346153846</v>
      </c>
    </row>
    <row r="26" ht="27" customHeight="1" spans="2:12">
      <c r="B26" s="193"/>
      <c r="C26" s="194"/>
      <c r="D26" s="194"/>
      <c r="E26" s="194"/>
      <c r="F26" s="71"/>
      <c r="G26" s="191" t="s">
        <v>43</v>
      </c>
      <c r="H26" s="191">
        <v>227</v>
      </c>
      <c r="I26" s="70">
        <v>2500</v>
      </c>
      <c r="J26" s="70">
        <v>0</v>
      </c>
      <c r="K26" s="196">
        <f t="shared" si="0"/>
        <v>-2500</v>
      </c>
      <c r="L26" s="91">
        <f t="shared" si="2"/>
        <v>-1</v>
      </c>
    </row>
    <row r="27" ht="27" customHeight="1" spans="2:12">
      <c r="B27" s="193"/>
      <c r="C27" s="194"/>
      <c r="D27" s="194"/>
      <c r="E27" s="194"/>
      <c r="F27" s="71"/>
      <c r="G27" s="191" t="s">
        <v>44</v>
      </c>
      <c r="H27" s="191">
        <v>232</v>
      </c>
      <c r="I27" s="70">
        <v>2803</v>
      </c>
      <c r="J27" s="70">
        <v>2901</v>
      </c>
      <c r="K27" s="196">
        <f t="shared" si="0"/>
        <v>98</v>
      </c>
      <c r="L27" s="91">
        <f t="shared" si="2"/>
        <v>0.034962540135569</v>
      </c>
    </row>
    <row r="28" ht="27" customHeight="1" spans="2:12">
      <c r="B28" s="193"/>
      <c r="C28" s="194"/>
      <c r="D28" s="194"/>
      <c r="E28" s="194"/>
      <c r="F28" s="71"/>
      <c r="G28" s="191" t="s">
        <v>45</v>
      </c>
      <c r="H28" s="191">
        <v>233</v>
      </c>
      <c r="I28" s="70">
        <v>30</v>
      </c>
      <c r="J28" s="70">
        <v>30</v>
      </c>
      <c r="K28" s="196">
        <f t="shared" si="0"/>
        <v>0</v>
      </c>
      <c r="L28" s="91">
        <f t="shared" si="2"/>
        <v>0</v>
      </c>
    </row>
    <row r="29" ht="27" customHeight="1" spans="2:12">
      <c r="B29" s="193"/>
      <c r="C29" s="194"/>
      <c r="D29" s="194"/>
      <c r="E29" s="194"/>
      <c r="F29" s="71"/>
      <c r="G29" s="191" t="s">
        <v>46</v>
      </c>
      <c r="H29" s="191">
        <v>229</v>
      </c>
      <c r="I29" s="70">
        <v>22888</v>
      </c>
      <c r="J29" s="70">
        <v>0</v>
      </c>
      <c r="K29" s="196">
        <f t="shared" si="0"/>
        <v>-22888</v>
      </c>
      <c r="L29" s="91">
        <f t="shared" si="2"/>
        <v>-1</v>
      </c>
    </row>
    <row r="30" s="183" customFormat="1" ht="27" customHeight="1" spans="2:12">
      <c r="B30" s="191" t="s">
        <v>47</v>
      </c>
      <c r="C30" s="70">
        <f>SUM(C8+C7)</f>
        <v>54215</v>
      </c>
      <c r="D30" s="70">
        <f>SUM(D8+D7)</f>
        <v>35486</v>
      </c>
      <c r="E30" s="197">
        <f t="shared" ref="E30:E37" si="3">D30-C30</f>
        <v>-18729</v>
      </c>
      <c r="F30" s="91">
        <f t="shared" ref="F30:F37" si="4">E30/C30</f>
        <v>-0.345457899105414</v>
      </c>
      <c r="G30" s="191" t="s">
        <v>48</v>
      </c>
      <c r="H30" s="191"/>
      <c r="I30" s="70">
        <f>SUM(I7:I29)</f>
        <v>237153</v>
      </c>
      <c r="J30" s="70">
        <f>SUM(J7:J29)</f>
        <v>243602</v>
      </c>
      <c r="K30" s="197">
        <f t="shared" si="0"/>
        <v>6449</v>
      </c>
      <c r="L30" s="91">
        <f t="shared" si="2"/>
        <v>0.0271934152213972</v>
      </c>
    </row>
    <row r="31" ht="27" customHeight="1" spans="2:12">
      <c r="B31" s="191" t="s">
        <v>49</v>
      </c>
      <c r="C31" s="70">
        <f>SUM(C32:C36)</f>
        <v>194338</v>
      </c>
      <c r="D31" s="70">
        <f>SUM(D32:D36)</f>
        <v>219342</v>
      </c>
      <c r="E31" s="192">
        <f t="shared" si="3"/>
        <v>25004</v>
      </c>
      <c r="F31" s="91">
        <f t="shared" si="4"/>
        <v>0.128662433492163</v>
      </c>
      <c r="G31" s="191" t="s">
        <v>50</v>
      </c>
      <c r="H31" s="191"/>
      <c r="I31" s="70">
        <f>SUM(I32:I36)</f>
        <v>11400</v>
      </c>
      <c r="J31" s="70">
        <f>SUM(J32:J36)</f>
        <v>11226</v>
      </c>
      <c r="K31" s="192">
        <f t="shared" si="0"/>
        <v>-174</v>
      </c>
      <c r="L31" s="91">
        <f t="shared" si="2"/>
        <v>-0.0152631578947368</v>
      </c>
    </row>
    <row r="32" ht="27" customHeight="1" spans="2:12">
      <c r="B32" s="198" t="s">
        <v>51</v>
      </c>
      <c r="C32" s="194">
        <v>136686</v>
      </c>
      <c r="D32" s="194">
        <f>169636+7000+525+254</f>
        <v>177415</v>
      </c>
      <c r="E32" s="194">
        <f t="shared" si="3"/>
        <v>40729</v>
      </c>
      <c r="F32" s="71">
        <f t="shared" si="4"/>
        <v>0.297974920620985</v>
      </c>
      <c r="G32" s="198" t="s">
        <v>52</v>
      </c>
      <c r="H32" s="198">
        <v>23006</v>
      </c>
      <c r="I32" s="75">
        <v>1000</v>
      </c>
      <c r="J32" s="75">
        <v>1000</v>
      </c>
      <c r="K32" s="194">
        <f t="shared" si="0"/>
        <v>0</v>
      </c>
      <c r="L32" s="71">
        <f t="shared" si="2"/>
        <v>0</v>
      </c>
    </row>
    <row r="33" ht="27" customHeight="1" spans="2:12">
      <c r="B33" s="198" t="s">
        <v>53</v>
      </c>
      <c r="C33" s="194">
        <v>8800</v>
      </c>
      <c r="D33" s="194">
        <v>10748</v>
      </c>
      <c r="E33" s="194">
        <f t="shared" si="3"/>
        <v>1948</v>
      </c>
      <c r="F33" s="71">
        <f t="shared" si="4"/>
        <v>0.221363636363636</v>
      </c>
      <c r="G33" s="198" t="s">
        <v>54</v>
      </c>
      <c r="H33" s="198">
        <v>231</v>
      </c>
      <c r="I33" s="75">
        <v>10400</v>
      </c>
      <c r="J33" s="75">
        <v>10226</v>
      </c>
      <c r="K33" s="194">
        <f t="shared" si="0"/>
        <v>-174</v>
      </c>
      <c r="L33" s="71">
        <f t="shared" si="2"/>
        <v>-0.0167307692307692</v>
      </c>
    </row>
    <row r="34" ht="27" customHeight="1" spans="2:12">
      <c r="B34" s="198" t="s">
        <v>55</v>
      </c>
      <c r="C34" s="194">
        <v>23602</v>
      </c>
      <c r="D34" s="194">
        <v>23602</v>
      </c>
      <c r="E34" s="194">
        <f t="shared" si="3"/>
        <v>0</v>
      </c>
      <c r="F34" s="71">
        <f t="shared" si="4"/>
        <v>0</v>
      </c>
      <c r="G34" s="198" t="s">
        <v>56</v>
      </c>
      <c r="H34" s="198">
        <v>23015</v>
      </c>
      <c r="I34" s="75">
        <v>0</v>
      </c>
      <c r="J34" s="75">
        <v>0</v>
      </c>
      <c r="K34" s="194">
        <f t="shared" si="0"/>
        <v>0</v>
      </c>
      <c r="L34" s="71"/>
    </row>
    <row r="35" ht="27" customHeight="1" spans="2:12">
      <c r="B35" s="198" t="s">
        <v>57</v>
      </c>
      <c r="C35" s="194">
        <v>17800</v>
      </c>
      <c r="D35" s="194">
        <v>0</v>
      </c>
      <c r="E35" s="194">
        <f t="shared" si="3"/>
        <v>-17800</v>
      </c>
      <c r="F35" s="71">
        <f t="shared" si="4"/>
        <v>-1</v>
      </c>
      <c r="G35" s="198" t="s">
        <v>58</v>
      </c>
      <c r="H35" s="198">
        <v>23009</v>
      </c>
      <c r="I35" s="75">
        <v>0</v>
      </c>
      <c r="J35" s="75">
        <v>0</v>
      </c>
      <c r="K35" s="194">
        <f t="shared" si="0"/>
        <v>0</v>
      </c>
      <c r="L35" s="71"/>
    </row>
    <row r="36" ht="27" customHeight="1" spans="2:12">
      <c r="B36" s="198" t="s">
        <v>59</v>
      </c>
      <c r="C36" s="194">
        <v>7450</v>
      </c>
      <c r="D36" s="194">
        <v>7577</v>
      </c>
      <c r="E36" s="194">
        <f t="shared" si="3"/>
        <v>127</v>
      </c>
      <c r="F36" s="71">
        <f t="shared" si="4"/>
        <v>0.0170469798657718</v>
      </c>
      <c r="G36" s="198"/>
      <c r="H36" s="198"/>
      <c r="I36" s="200"/>
      <c r="J36" s="200"/>
      <c r="K36" s="192"/>
      <c r="L36" s="91"/>
    </row>
    <row r="37" s="184" customFormat="1" ht="27" customHeight="1" spans="2:12">
      <c r="B37" s="199" t="s">
        <v>60</v>
      </c>
      <c r="C37" s="192">
        <f>C31+C30</f>
        <v>248553</v>
      </c>
      <c r="D37" s="192">
        <f>D31+D30</f>
        <v>254828</v>
      </c>
      <c r="E37" s="192">
        <f t="shared" si="3"/>
        <v>6275</v>
      </c>
      <c r="F37" s="91">
        <f t="shared" si="4"/>
        <v>0.0252461245690054</v>
      </c>
      <c r="G37" s="199" t="s">
        <v>61</v>
      </c>
      <c r="H37" s="199"/>
      <c r="I37" s="192">
        <f>I31+I30</f>
        <v>248553</v>
      </c>
      <c r="J37" s="192">
        <f>J31+J30</f>
        <v>254828</v>
      </c>
      <c r="K37" s="192">
        <f>J37-I37</f>
        <v>6275</v>
      </c>
      <c r="L37" s="91">
        <f>K37/I37</f>
        <v>0.0252461245690054</v>
      </c>
    </row>
    <row r="38" ht="27" customHeight="1"/>
  </sheetData>
  <mergeCells count="12">
    <mergeCell ref="B2:L2"/>
    <mergeCell ref="K3:L3"/>
    <mergeCell ref="B4:F4"/>
    <mergeCell ref="G4:L4"/>
    <mergeCell ref="E5:F5"/>
    <mergeCell ref="K5:L5"/>
    <mergeCell ref="B5:B6"/>
    <mergeCell ref="C5:C6"/>
    <mergeCell ref="D5:D6"/>
    <mergeCell ref="G5:G6"/>
    <mergeCell ref="I5:I6"/>
    <mergeCell ref="J5:J6"/>
  </mergeCells>
  <pageMargins left="0.196527777777778" right="0.196527777777778" top="0.393055555555556" bottom="0.275" header="0.279166666666667" footer="0.156944444444444"/>
  <pageSetup paperSize="9"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pageSetUpPr fitToPage="1"/>
  </sheetPr>
  <dimension ref="A1:IP984"/>
  <sheetViews>
    <sheetView workbookViewId="0">
      <pane xSplit="2" ySplit="5" topLeftCell="C637" activePane="bottomRight" state="frozen"/>
      <selection/>
      <selection pane="topRight"/>
      <selection pane="bottomLeft"/>
      <selection pane="bottomRight" activeCell="A1" sqref="$A1:$XFD1048576"/>
    </sheetView>
  </sheetViews>
  <sheetFormatPr defaultColWidth="9" defaultRowHeight="15.6"/>
  <cols>
    <col min="1" max="1" width="10.7777777777778" style="1" customWidth="1"/>
    <col min="2" max="2" width="42.5555555555556" style="111" customWidth="1"/>
    <col min="3" max="3" width="14.8796296296296" style="112" customWidth="1"/>
    <col min="4" max="4" width="17.4444444444444" style="113" customWidth="1"/>
    <col min="5" max="5" width="14.8796296296296" style="114" customWidth="1"/>
    <col min="6" max="6" width="12.2222222222222" style="115" customWidth="1"/>
    <col min="7" max="7" width="6.33333333333333" style="115" hidden="1" customWidth="1"/>
    <col min="8" max="8" width="9" style="111" hidden="1" customWidth="1"/>
    <col min="9" max="9" width="9" style="111" customWidth="1"/>
    <col min="10" max="243" width="9" style="111"/>
    <col min="244" max="16384" width="9" style="1"/>
  </cols>
  <sheetData>
    <row r="1" s="1" customFormat="1" spans="1:243">
      <c r="A1" s="116" t="s">
        <v>62</v>
      </c>
      <c r="B1" s="117"/>
      <c r="C1" s="118"/>
      <c r="D1" s="113"/>
      <c r="E1" s="114"/>
      <c r="F1" s="115"/>
      <c r="G1" s="115"/>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1"/>
      <c r="BK1" s="111"/>
      <c r="BL1" s="111"/>
      <c r="BM1" s="111"/>
      <c r="BN1" s="111"/>
      <c r="BO1" s="111"/>
      <c r="BP1" s="111"/>
      <c r="BQ1" s="111"/>
      <c r="BR1" s="111"/>
      <c r="BS1" s="111"/>
      <c r="BT1" s="111"/>
      <c r="BU1" s="111"/>
      <c r="BV1" s="111"/>
      <c r="BW1" s="111"/>
      <c r="BX1" s="111"/>
      <c r="BY1" s="111"/>
      <c r="BZ1" s="111"/>
      <c r="CA1" s="111"/>
      <c r="CB1" s="111"/>
      <c r="CC1" s="111"/>
      <c r="CD1" s="111"/>
      <c r="CE1" s="111"/>
      <c r="CF1" s="111"/>
      <c r="CG1" s="111"/>
      <c r="CH1" s="111"/>
      <c r="CI1" s="111"/>
      <c r="CJ1" s="111"/>
      <c r="CK1" s="111"/>
      <c r="CL1" s="111"/>
      <c r="CM1" s="111"/>
      <c r="CN1" s="111"/>
      <c r="CO1" s="111"/>
      <c r="CP1" s="111"/>
      <c r="CQ1" s="111"/>
      <c r="CR1" s="111"/>
      <c r="CS1" s="111"/>
      <c r="CT1" s="111"/>
      <c r="CU1" s="111"/>
      <c r="CV1" s="111"/>
      <c r="CW1" s="111"/>
      <c r="CX1" s="111"/>
      <c r="CY1" s="111"/>
      <c r="CZ1" s="111"/>
      <c r="DA1" s="111"/>
      <c r="DB1" s="111"/>
      <c r="DC1" s="111"/>
      <c r="DD1" s="111"/>
      <c r="DE1" s="111"/>
      <c r="DF1" s="111"/>
      <c r="DG1" s="111"/>
      <c r="DH1" s="111"/>
      <c r="DI1" s="111"/>
      <c r="DJ1" s="111"/>
      <c r="DK1" s="111"/>
      <c r="DL1" s="111"/>
      <c r="DM1" s="111"/>
      <c r="DN1" s="111"/>
      <c r="DO1" s="111"/>
      <c r="DP1" s="111"/>
      <c r="DQ1" s="111"/>
      <c r="DR1" s="111"/>
      <c r="DS1" s="111"/>
      <c r="DT1" s="111"/>
      <c r="DU1" s="111"/>
      <c r="DV1" s="111"/>
      <c r="DW1" s="111"/>
      <c r="DX1" s="111"/>
      <c r="DY1" s="111"/>
      <c r="DZ1" s="111"/>
      <c r="EA1" s="111"/>
      <c r="EB1" s="111"/>
      <c r="EC1" s="111"/>
      <c r="ED1" s="111"/>
      <c r="EE1" s="111"/>
      <c r="EF1" s="111"/>
      <c r="EG1" s="111"/>
      <c r="EH1" s="111"/>
      <c r="EI1" s="111"/>
      <c r="EJ1" s="111"/>
      <c r="EK1" s="111"/>
      <c r="EL1" s="111"/>
      <c r="EM1" s="111"/>
      <c r="EN1" s="111"/>
      <c r="EO1" s="111"/>
      <c r="EP1" s="111"/>
      <c r="EQ1" s="111"/>
      <c r="ER1" s="111"/>
      <c r="ES1" s="111"/>
      <c r="ET1" s="111"/>
      <c r="EU1" s="111"/>
      <c r="EV1" s="111"/>
      <c r="EW1" s="111"/>
      <c r="EX1" s="111"/>
      <c r="EY1" s="111"/>
      <c r="EZ1" s="111"/>
      <c r="FA1" s="111"/>
      <c r="FB1" s="111"/>
      <c r="FC1" s="111"/>
      <c r="FD1" s="111"/>
      <c r="FE1" s="111"/>
      <c r="FF1" s="111"/>
      <c r="FG1" s="111"/>
      <c r="FH1" s="111"/>
      <c r="FI1" s="111"/>
      <c r="FJ1" s="111"/>
      <c r="FK1" s="111"/>
      <c r="FL1" s="111"/>
      <c r="FM1" s="111"/>
      <c r="FN1" s="111"/>
      <c r="FO1" s="111"/>
      <c r="FP1" s="111"/>
      <c r="FQ1" s="111"/>
      <c r="FR1" s="111"/>
      <c r="FS1" s="111"/>
      <c r="FT1" s="111"/>
      <c r="FU1" s="111"/>
      <c r="FV1" s="111"/>
      <c r="FW1" s="111"/>
      <c r="FX1" s="111"/>
      <c r="FY1" s="111"/>
      <c r="FZ1" s="111"/>
      <c r="GA1" s="111"/>
      <c r="GB1" s="111"/>
      <c r="GC1" s="111"/>
      <c r="GD1" s="111"/>
      <c r="GE1" s="111"/>
      <c r="GF1" s="111"/>
      <c r="GG1" s="111"/>
      <c r="GH1" s="111"/>
      <c r="GI1" s="111"/>
      <c r="GJ1" s="111"/>
      <c r="GK1" s="111"/>
      <c r="GL1" s="111"/>
      <c r="GM1" s="111"/>
      <c r="GN1" s="111"/>
      <c r="GO1" s="111"/>
      <c r="GP1" s="111"/>
      <c r="GQ1" s="111"/>
      <c r="GR1" s="111"/>
      <c r="GS1" s="111"/>
      <c r="GT1" s="111"/>
      <c r="GU1" s="111"/>
      <c r="GV1" s="111"/>
      <c r="GW1" s="111"/>
      <c r="GX1" s="111"/>
      <c r="GY1" s="111"/>
      <c r="GZ1" s="111"/>
      <c r="HA1" s="111"/>
      <c r="HB1" s="111"/>
      <c r="HC1" s="111"/>
      <c r="HD1" s="111"/>
      <c r="HE1" s="111"/>
      <c r="HF1" s="111"/>
      <c r="HG1" s="111"/>
      <c r="HH1" s="111"/>
      <c r="HI1" s="111"/>
      <c r="HJ1" s="111"/>
      <c r="HK1" s="111"/>
      <c r="HL1" s="111"/>
      <c r="HM1" s="111"/>
      <c r="HN1" s="111"/>
      <c r="HO1" s="111"/>
      <c r="HP1" s="111"/>
      <c r="HQ1" s="111"/>
      <c r="HR1" s="111"/>
      <c r="HS1" s="111"/>
      <c r="HT1" s="111"/>
      <c r="HU1" s="111"/>
      <c r="HV1" s="111"/>
      <c r="HW1" s="111"/>
      <c r="HX1" s="111"/>
      <c r="HY1" s="111"/>
      <c r="HZ1" s="111"/>
      <c r="IA1" s="111"/>
      <c r="IB1" s="111"/>
      <c r="IC1" s="111"/>
      <c r="ID1" s="111"/>
      <c r="IE1" s="111"/>
      <c r="IF1" s="111"/>
      <c r="IG1" s="111"/>
      <c r="IH1" s="111"/>
      <c r="II1" s="111"/>
    </row>
    <row r="2" s="1" customFormat="1" ht="33" customHeight="1" spans="2:243">
      <c r="B2" s="119" t="s">
        <v>63</v>
      </c>
      <c r="C2" s="119"/>
      <c r="D2" s="119"/>
      <c r="E2" s="120"/>
      <c r="F2" s="120"/>
      <c r="G2" s="120"/>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c r="BD2" s="111"/>
      <c r="BE2" s="111"/>
      <c r="BF2" s="111"/>
      <c r="BG2" s="111"/>
      <c r="BH2" s="111"/>
      <c r="BI2" s="111"/>
      <c r="BJ2" s="111"/>
      <c r="BK2" s="111"/>
      <c r="BL2" s="111"/>
      <c r="BM2" s="111"/>
      <c r="BN2" s="111"/>
      <c r="BO2" s="111"/>
      <c r="BP2" s="111"/>
      <c r="BQ2" s="111"/>
      <c r="BR2" s="111"/>
      <c r="BS2" s="111"/>
      <c r="BT2" s="111"/>
      <c r="BU2" s="111"/>
      <c r="BV2" s="111"/>
      <c r="BW2" s="111"/>
      <c r="BX2" s="111"/>
      <c r="BY2" s="111"/>
      <c r="BZ2" s="111"/>
      <c r="CA2" s="111"/>
      <c r="CB2" s="111"/>
      <c r="CC2" s="111"/>
      <c r="CD2" s="111"/>
      <c r="CE2" s="111"/>
      <c r="CF2" s="111"/>
      <c r="CG2" s="111"/>
      <c r="CH2" s="111"/>
      <c r="CI2" s="111"/>
      <c r="CJ2" s="111"/>
      <c r="CK2" s="111"/>
      <c r="CL2" s="111"/>
      <c r="CM2" s="111"/>
      <c r="CN2" s="111"/>
      <c r="CO2" s="111"/>
      <c r="CP2" s="111"/>
      <c r="CQ2" s="111"/>
      <c r="CR2" s="111"/>
      <c r="CS2" s="111"/>
      <c r="CT2" s="111"/>
      <c r="CU2" s="111"/>
      <c r="CV2" s="111"/>
      <c r="CW2" s="111"/>
      <c r="CX2" s="111"/>
      <c r="CY2" s="111"/>
      <c r="CZ2" s="111"/>
      <c r="DA2" s="111"/>
      <c r="DB2" s="111"/>
      <c r="DC2" s="111"/>
      <c r="DD2" s="111"/>
      <c r="DE2" s="111"/>
      <c r="DF2" s="111"/>
      <c r="DG2" s="111"/>
      <c r="DH2" s="111"/>
      <c r="DI2" s="111"/>
      <c r="DJ2" s="111"/>
      <c r="DK2" s="111"/>
      <c r="DL2" s="111"/>
      <c r="DM2" s="111"/>
      <c r="DN2" s="111"/>
      <c r="DO2" s="111"/>
      <c r="DP2" s="111"/>
      <c r="DQ2" s="111"/>
      <c r="DR2" s="111"/>
      <c r="DS2" s="111"/>
      <c r="DT2" s="111"/>
      <c r="DU2" s="111"/>
      <c r="DV2" s="111"/>
      <c r="DW2" s="111"/>
      <c r="DX2" s="111"/>
      <c r="DY2" s="111"/>
      <c r="DZ2" s="111"/>
      <c r="EA2" s="111"/>
      <c r="EB2" s="111"/>
      <c r="EC2" s="111"/>
      <c r="ED2" s="111"/>
      <c r="EE2" s="111"/>
      <c r="EF2" s="111"/>
      <c r="EG2" s="111"/>
      <c r="EH2" s="111"/>
      <c r="EI2" s="111"/>
      <c r="EJ2" s="111"/>
      <c r="EK2" s="111"/>
      <c r="EL2" s="111"/>
      <c r="EM2" s="111"/>
      <c r="EN2" s="111"/>
      <c r="EO2" s="111"/>
      <c r="EP2" s="111"/>
      <c r="EQ2" s="111"/>
      <c r="ER2" s="111"/>
      <c r="ES2" s="111"/>
      <c r="ET2" s="111"/>
      <c r="EU2" s="111"/>
      <c r="EV2" s="111"/>
      <c r="EW2" s="111"/>
      <c r="EX2" s="111"/>
      <c r="EY2" s="111"/>
      <c r="EZ2" s="111"/>
      <c r="FA2" s="111"/>
      <c r="FB2" s="111"/>
      <c r="FC2" s="111"/>
      <c r="FD2" s="111"/>
      <c r="FE2" s="111"/>
      <c r="FF2" s="111"/>
      <c r="FG2" s="111"/>
      <c r="FH2" s="111"/>
      <c r="FI2" s="111"/>
      <c r="FJ2" s="111"/>
      <c r="FK2" s="111"/>
      <c r="FL2" s="111"/>
      <c r="FM2" s="111"/>
      <c r="FN2" s="111"/>
      <c r="FO2" s="111"/>
      <c r="FP2" s="111"/>
      <c r="FQ2" s="111"/>
      <c r="FR2" s="111"/>
      <c r="FS2" s="111"/>
      <c r="FT2" s="111"/>
      <c r="FU2" s="111"/>
      <c r="FV2" s="111"/>
      <c r="FW2" s="111"/>
      <c r="FX2" s="111"/>
      <c r="FY2" s="111"/>
      <c r="FZ2" s="111"/>
      <c r="GA2" s="111"/>
      <c r="GB2" s="111"/>
      <c r="GC2" s="111"/>
      <c r="GD2" s="111"/>
      <c r="GE2" s="111"/>
      <c r="GF2" s="111"/>
      <c r="GG2" s="111"/>
      <c r="GH2" s="111"/>
      <c r="GI2" s="111"/>
      <c r="GJ2" s="111"/>
      <c r="GK2" s="111"/>
      <c r="GL2" s="111"/>
      <c r="GM2" s="111"/>
      <c r="GN2" s="111"/>
      <c r="GO2" s="111"/>
      <c r="GP2" s="111"/>
      <c r="GQ2" s="111"/>
      <c r="GR2" s="111"/>
      <c r="GS2" s="111"/>
      <c r="GT2" s="111"/>
      <c r="GU2" s="111"/>
      <c r="GV2" s="111"/>
      <c r="GW2" s="111"/>
      <c r="GX2" s="111"/>
      <c r="GY2" s="111"/>
      <c r="GZ2" s="111"/>
      <c r="HA2" s="111"/>
      <c r="HB2" s="111"/>
      <c r="HC2" s="111"/>
      <c r="HD2" s="111"/>
      <c r="HE2" s="111"/>
      <c r="HF2" s="111"/>
      <c r="HG2" s="111"/>
      <c r="HH2" s="111"/>
      <c r="HI2" s="111"/>
      <c r="HJ2" s="111"/>
      <c r="HK2" s="111"/>
      <c r="HL2" s="111"/>
      <c r="HM2" s="111"/>
      <c r="HN2" s="111"/>
      <c r="HO2" s="111"/>
      <c r="HP2" s="111"/>
      <c r="HQ2" s="111"/>
      <c r="HR2" s="111"/>
      <c r="HS2" s="111"/>
      <c r="HT2" s="111"/>
      <c r="HU2" s="111"/>
      <c r="HV2" s="111"/>
      <c r="HW2" s="111"/>
      <c r="HX2" s="111"/>
      <c r="HY2" s="111"/>
      <c r="HZ2" s="111"/>
      <c r="IA2" s="111"/>
      <c r="IB2" s="111"/>
      <c r="IC2" s="111"/>
      <c r="ID2" s="111"/>
      <c r="IE2" s="111"/>
      <c r="IF2" s="111"/>
      <c r="IG2" s="111"/>
      <c r="IH2" s="111"/>
      <c r="II2" s="111"/>
    </row>
    <row r="3" s="106" customFormat="1" ht="25" customHeight="1" spans="2:7">
      <c r="B3" s="121"/>
      <c r="C3" s="122"/>
      <c r="D3" s="123"/>
      <c r="E3" s="124" t="s">
        <v>13</v>
      </c>
      <c r="F3" s="125"/>
      <c r="G3" s="125"/>
    </row>
    <row r="4" s="107" customFormat="1" ht="25.5" customHeight="1" spans="1:246">
      <c r="A4" s="126" t="s">
        <v>64</v>
      </c>
      <c r="B4" s="127" t="s">
        <v>65</v>
      </c>
      <c r="C4" s="128" t="s">
        <v>66</v>
      </c>
      <c r="D4" s="128" t="s">
        <v>67</v>
      </c>
      <c r="E4" s="129" t="s">
        <v>68</v>
      </c>
      <c r="F4" s="130"/>
      <c r="G4" s="131"/>
      <c r="IJ4" s="154"/>
      <c r="IK4" s="154"/>
      <c r="IL4" s="154"/>
    </row>
    <row r="5" s="107" customFormat="1" ht="25.5" customHeight="1" spans="1:246">
      <c r="A5" s="132"/>
      <c r="B5" s="133"/>
      <c r="C5" s="134"/>
      <c r="D5" s="134"/>
      <c r="E5" s="129" t="s">
        <v>20</v>
      </c>
      <c r="F5" s="130" t="s">
        <v>69</v>
      </c>
      <c r="G5" s="131"/>
      <c r="IJ5" s="154"/>
      <c r="IK5" s="154"/>
      <c r="IL5" s="154"/>
    </row>
    <row r="6" s="108" customFormat="1" ht="18" customHeight="1" spans="1:246">
      <c r="A6" s="135">
        <v>201</v>
      </c>
      <c r="B6" s="136" t="s">
        <v>70</v>
      </c>
      <c r="C6" s="137">
        <f>C7+C18+C26+C34+C40+C51+C62+C70+C79+C88+C97+C95+C102+C104+C110+C115+C122+C129+C136+C143+C151+C157+C176+C173+C169</f>
        <v>22074</v>
      </c>
      <c r="D6" s="137">
        <f>D7+D18+D26+D34+D40+D51+D62+D70+D79+D88+D97+D95+D102+D104+D110+D115+D122+D129+D136+D143+D151+D157+D176+D173+D169</f>
        <v>25728</v>
      </c>
      <c r="E6" s="137">
        <f t="shared" ref="E6:E69" si="0">D6-C6</f>
        <v>3654</v>
      </c>
      <c r="F6" s="138">
        <f t="shared" ref="F6:F69" si="1">E6/C6</f>
        <v>0.165534112530579</v>
      </c>
      <c r="G6" s="139"/>
      <c r="H6" s="140">
        <f t="shared" ref="H6:H69" si="2">LEN(A6)</f>
        <v>3</v>
      </c>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55"/>
      <c r="IK6" s="155"/>
      <c r="IL6" s="155"/>
    </row>
    <row r="7" s="108" customFormat="1" ht="18" customHeight="1" spans="1:246">
      <c r="A7" s="141">
        <v>20101</v>
      </c>
      <c r="B7" s="142" t="s">
        <v>71</v>
      </c>
      <c r="C7" s="143">
        <f>SUM(C8:C17)</f>
        <v>720</v>
      </c>
      <c r="D7" s="143">
        <f>SUM(D8:D17)</f>
        <v>762</v>
      </c>
      <c r="E7" s="137">
        <f t="shared" si="0"/>
        <v>42</v>
      </c>
      <c r="F7" s="138">
        <f t="shared" si="1"/>
        <v>0.0583333333333333</v>
      </c>
      <c r="G7" s="139"/>
      <c r="H7" s="140">
        <f t="shared" si="2"/>
        <v>5</v>
      </c>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0"/>
      <c r="ID7" s="140"/>
      <c r="IE7" s="140"/>
      <c r="IF7" s="140"/>
      <c r="IG7" s="140"/>
      <c r="IH7" s="140"/>
      <c r="II7" s="140"/>
      <c r="IJ7" s="155"/>
      <c r="IK7" s="155"/>
      <c r="IL7" s="155"/>
    </row>
    <row r="8" s="109" customFormat="1" ht="18" customHeight="1" spans="1:246">
      <c r="A8" s="72">
        <v>2010101</v>
      </c>
      <c r="B8" s="144" t="s">
        <v>72</v>
      </c>
      <c r="C8" s="145">
        <v>450</v>
      </c>
      <c r="D8" s="146">
        <v>491</v>
      </c>
      <c r="E8" s="147">
        <f t="shared" si="0"/>
        <v>41</v>
      </c>
      <c r="F8" s="148">
        <f t="shared" si="1"/>
        <v>0.0911111111111111</v>
      </c>
      <c r="G8" s="149"/>
      <c r="H8" s="140">
        <f t="shared" si="2"/>
        <v>7</v>
      </c>
      <c r="I8" s="140"/>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c r="DD8" s="111"/>
      <c r="DE8" s="111"/>
      <c r="DF8" s="111"/>
      <c r="DG8" s="111"/>
      <c r="DH8" s="111"/>
      <c r="DI8" s="111"/>
      <c r="DJ8" s="111"/>
      <c r="DK8" s="111"/>
      <c r="DL8" s="111"/>
      <c r="DM8" s="111"/>
      <c r="DN8" s="111"/>
      <c r="DO8" s="111"/>
      <c r="DP8" s="111"/>
      <c r="DQ8" s="111"/>
      <c r="DR8" s="111"/>
      <c r="DS8" s="111"/>
      <c r="DT8" s="111"/>
      <c r="DU8" s="111"/>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56"/>
      <c r="IK8" s="156"/>
      <c r="IL8" s="156"/>
    </row>
    <row r="9" s="109" customFormat="1" ht="18" customHeight="1" spans="1:246">
      <c r="A9" s="72">
        <v>2010102</v>
      </c>
      <c r="B9" s="144" t="s">
        <v>73</v>
      </c>
      <c r="C9" s="145">
        <v>44</v>
      </c>
      <c r="D9" s="146">
        <v>44</v>
      </c>
      <c r="E9" s="147">
        <f t="shared" si="0"/>
        <v>0</v>
      </c>
      <c r="F9" s="148">
        <f t="shared" si="1"/>
        <v>0</v>
      </c>
      <c r="G9" s="149"/>
      <c r="H9" s="140">
        <f t="shared" si="2"/>
        <v>7</v>
      </c>
      <c r="I9" s="140"/>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c r="ED9" s="111"/>
      <c r="EE9" s="111"/>
      <c r="EF9" s="111"/>
      <c r="EG9" s="111"/>
      <c r="EH9" s="111"/>
      <c r="EI9" s="111"/>
      <c r="EJ9" s="111"/>
      <c r="EK9" s="111"/>
      <c r="EL9" s="111"/>
      <c r="EM9" s="111"/>
      <c r="EN9" s="111"/>
      <c r="EO9" s="111"/>
      <c r="EP9" s="111"/>
      <c r="EQ9" s="111"/>
      <c r="ER9" s="111"/>
      <c r="ES9" s="111"/>
      <c r="ET9" s="111"/>
      <c r="EU9" s="111"/>
      <c r="EV9" s="111"/>
      <c r="EW9" s="111"/>
      <c r="EX9" s="111"/>
      <c r="EY9" s="111"/>
      <c r="EZ9" s="111"/>
      <c r="FA9" s="111"/>
      <c r="FB9" s="111"/>
      <c r="FC9" s="111"/>
      <c r="FD9" s="111"/>
      <c r="FE9" s="111"/>
      <c r="FF9" s="111"/>
      <c r="FG9" s="111"/>
      <c r="FH9" s="111"/>
      <c r="FI9" s="111"/>
      <c r="FJ9" s="111"/>
      <c r="FK9" s="111"/>
      <c r="FL9" s="111"/>
      <c r="FM9" s="111"/>
      <c r="FN9" s="111"/>
      <c r="FO9" s="111"/>
      <c r="FP9" s="111"/>
      <c r="FQ9" s="111"/>
      <c r="FR9" s="111"/>
      <c r="FS9" s="111"/>
      <c r="FT9" s="111"/>
      <c r="FU9" s="111"/>
      <c r="FV9" s="111"/>
      <c r="FW9" s="111"/>
      <c r="FX9" s="111"/>
      <c r="FY9" s="111"/>
      <c r="FZ9" s="111"/>
      <c r="GA9" s="111"/>
      <c r="GB9" s="111"/>
      <c r="GC9" s="111"/>
      <c r="GD9" s="111"/>
      <c r="GE9" s="111"/>
      <c r="GF9" s="111"/>
      <c r="GG9" s="111"/>
      <c r="GH9" s="111"/>
      <c r="GI9" s="111"/>
      <c r="GJ9" s="111"/>
      <c r="GK9" s="111"/>
      <c r="GL9" s="111"/>
      <c r="GM9" s="111"/>
      <c r="GN9" s="111"/>
      <c r="GO9" s="111"/>
      <c r="GP9" s="111"/>
      <c r="GQ9" s="111"/>
      <c r="GR9" s="111"/>
      <c r="GS9" s="111"/>
      <c r="GT9" s="111"/>
      <c r="GU9" s="111"/>
      <c r="GV9" s="111"/>
      <c r="GW9" s="111"/>
      <c r="GX9" s="111"/>
      <c r="GY9" s="111"/>
      <c r="GZ9" s="111"/>
      <c r="HA9" s="111"/>
      <c r="HB9" s="111"/>
      <c r="HC9" s="111"/>
      <c r="HD9" s="111"/>
      <c r="HE9" s="111"/>
      <c r="HF9" s="111"/>
      <c r="HG9" s="111"/>
      <c r="HH9" s="111"/>
      <c r="HI9" s="111"/>
      <c r="HJ9" s="111"/>
      <c r="HK9" s="111"/>
      <c r="HL9" s="111"/>
      <c r="HM9" s="111"/>
      <c r="HN9" s="111"/>
      <c r="HO9" s="111"/>
      <c r="HP9" s="111"/>
      <c r="HQ9" s="111"/>
      <c r="HR9" s="111"/>
      <c r="HS9" s="111"/>
      <c r="HT9" s="111"/>
      <c r="HU9" s="111"/>
      <c r="HV9" s="111"/>
      <c r="HW9" s="111"/>
      <c r="HX9" s="111"/>
      <c r="HY9" s="111"/>
      <c r="HZ9" s="111"/>
      <c r="IA9" s="111"/>
      <c r="IB9" s="111"/>
      <c r="IC9" s="111"/>
      <c r="ID9" s="111"/>
      <c r="IE9" s="111"/>
      <c r="IF9" s="111"/>
      <c r="IG9" s="111"/>
      <c r="IH9" s="111"/>
      <c r="II9" s="111"/>
      <c r="IJ9" s="156"/>
      <c r="IK9" s="156"/>
      <c r="IL9" s="156"/>
    </row>
    <row r="10" s="109" customFormat="1" ht="18" hidden="1" customHeight="1" spans="1:246">
      <c r="A10" s="72">
        <v>2010103</v>
      </c>
      <c r="B10" s="150" t="s">
        <v>74</v>
      </c>
      <c r="C10" s="145">
        <v>0</v>
      </c>
      <c r="D10" s="146"/>
      <c r="E10" s="147">
        <f t="shared" si="0"/>
        <v>0</v>
      </c>
      <c r="F10" s="148"/>
      <c r="G10" s="151" t="s">
        <v>75</v>
      </c>
      <c r="H10" s="140">
        <f t="shared" si="2"/>
        <v>7</v>
      </c>
      <c r="I10" s="140"/>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56"/>
      <c r="IK10" s="156"/>
      <c r="IL10" s="156"/>
    </row>
    <row r="11" s="109" customFormat="1" ht="18" customHeight="1" spans="1:246">
      <c r="A11" s="72">
        <v>2010104</v>
      </c>
      <c r="B11" s="150" t="s">
        <v>76</v>
      </c>
      <c r="C11" s="145">
        <v>65</v>
      </c>
      <c r="D11" s="146">
        <v>65</v>
      </c>
      <c r="E11" s="147">
        <f t="shared" si="0"/>
        <v>0</v>
      </c>
      <c r="F11" s="148">
        <f t="shared" si="1"/>
        <v>0</v>
      </c>
      <c r="G11" s="149"/>
      <c r="H11" s="140">
        <f t="shared" si="2"/>
        <v>7</v>
      </c>
      <c r="I11" s="140"/>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56"/>
      <c r="IK11" s="156"/>
      <c r="IL11" s="156"/>
    </row>
    <row r="12" s="109" customFormat="1" ht="18" hidden="1" customHeight="1" spans="1:246">
      <c r="A12" s="72">
        <v>2010105</v>
      </c>
      <c r="B12" s="150" t="s">
        <v>77</v>
      </c>
      <c r="C12" s="145">
        <v>0</v>
      </c>
      <c r="D12" s="146"/>
      <c r="E12" s="147">
        <f t="shared" si="0"/>
        <v>0</v>
      </c>
      <c r="F12" s="148"/>
      <c r="G12" s="151" t="s">
        <v>75</v>
      </c>
      <c r="H12" s="140">
        <f t="shared" si="2"/>
        <v>7</v>
      </c>
      <c r="I12" s="140"/>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56"/>
      <c r="IK12" s="156"/>
      <c r="IL12" s="156"/>
    </row>
    <row r="13" s="109" customFormat="1" ht="18" hidden="1" customHeight="1" spans="1:246">
      <c r="A13" s="72">
        <v>2010106</v>
      </c>
      <c r="B13" s="152" t="s">
        <v>78</v>
      </c>
      <c r="C13" s="145">
        <v>0</v>
      </c>
      <c r="D13" s="146"/>
      <c r="E13" s="147">
        <f t="shared" si="0"/>
        <v>0</v>
      </c>
      <c r="F13" s="148"/>
      <c r="G13" s="151" t="s">
        <v>75</v>
      </c>
      <c r="H13" s="140">
        <f t="shared" si="2"/>
        <v>7</v>
      </c>
      <c r="I13" s="140"/>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56"/>
      <c r="IK13" s="156"/>
      <c r="IL13" s="156"/>
    </row>
    <row r="14" s="109" customFormat="1" ht="18" customHeight="1" spans="1:246">
      <c r="A14" s="72">
        <v>2010107</v>
      </c>
      <c r="B14" s="152" t="s">
        <v>79</v>
      </c>
      <c r="C14" s="145">
        <v>8</v>
      </c>
      <c r="D14" s="146">
        <v>8</v>
      </c>
      <c r="E14" s="147">
        <f t="shared" si="0"/>
        <v>0</v>
      </c>
      <c r="F14" s="148">
        <f t="shared" si="1"/>
        <v>0</v>
      </c>
      <c r="G14" s="149"/>
      <c r="H14" s="140">
        <f t="shared" si="2"/>
        <v>7</v>
      </c>
      <c r="I14" s="140"/>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56"/>
      <c r="IK14" s="156"/>
      <c r="IL14" s="156"/>
    </row>
    <row r="15" s="110" customFormat="1" ht="18" customHeight="1" spans="1:246">
      <c r="A15" s="72">
        <v>2010108</v>
      </c>
      <c r="B15" s="152" t="s">
        <v>80</v>
      </c>
      <c r="C15" s="145">
        <v>146</v>
      </c>
      <c r="D15" s="146">
        <v>146</v>
      </c>
      <c r="E15" s="147">
        <f t="shared" si="0"/>
        <v>0</v>
      </c>
      <c r="F15" s="148">
        <f t="shared" si="1"/>
        <v>0</v>
      </c>
      <c r="G15" s="149"/>
      <c r="H15" s="140">
        <f t="shared" si="2"/>
        <v>7</v>
      </c>
      <c r="I15" s="140"/>
      <c r="IJ15" s="156"/>
      <c r="IK15" s="156"/>
      <c r="IL15" s="156"/>
    </row>
    <row r="16" s="110" customFormat="1" ht="18" customHeight="1" spans="1:246">
      <c r="A16" s="72">
        <v>2010150</v>
      </c>
      <c r="B16" s="152" t="s">
        <v>81</v>
      </c>
      <c r="C16" s="145">
        <v>4</v>
      </c>
      <c r="D16" s="146">
        <v>5</v>
      </c>
      <c r="E16" s="147">
        <f t="shared" si="0"/>
        <v>1</v>
      </c>
      <c r="F16" s="148">
        <f t="shared" si="1"/>
        <v>0.25</v>
      </c>
      <c r="G16" s="149"/>
      <c r="H16" s="140">
        <f t="shared" si="2"/>
        <v>7</v>
      </c>
      <c r="I16" s="140"/>
      <c r="IJ16" s="156"/>
      <c r="IK16" s="156"/>
      <c r="IL16" s="156"/>
    </row>
    <row r="17" s="110" customFormat="1" ht="18" customHeight="1" spans="1:246">
      <c r="A17" s="72">
        <v>2010199</v>
      </c>
      <c r="B17" s="152" t="s">
        <v>82</v>
      </c>
      <c r="C17" s="145">
        <v>3</v>
      </c>
      <c r="D17" s="146">
        <v>3</v>
      </c>
      <c r="E17" s="147">
        <f t="shared" si="0"/>
        <v>0</v>
      </c>
      <c r="F17" s="148">
        <f t="shared" si="1"/>
        <v>0</v>
      </c>
      <c r="G17" s="149"/>
      <c r="H17" s="140">
        <f t="shared" si="2"/>
        <v>7</v>
      </c>
      <c r="I17" s="140"/>
      <c r="IJ17" s="156"/>
      <c r="IK17" s="156"/>
      <c r="IL17" s="156"/>
    </row>
    <row r="18" s="110" customFormat="1" ht="18" customHeight="1" spans="1:246">
      <c r="A18" s="141">
        <v>20102</v>
      </c>
      <c r="B18" s="142" t="s">
        <v>83</v>
      </c>
      <c r="C18" s="143">
        <f>SUM(C19:C25)</f>
        <v>432</v>
      </c>
      <c r="D18" s="143">
        <f>SUM(D19:D25)</f>
        <v>459</v>
      </c>
      <c r="E18" s="137">
        <f t="shared" si="0"/>
        <v>27</v>
      </c>
      <c r="F18" s="138">
        <f t="shared" si="1"/>
        <v>0.0625</v>
      </c>
      <c r="G18" s="139"/>
      <c r="H18" s="140">
        <f t="shared" si="2"/>
        <v>5</v>
      </c>
      <c r="I18" s="140"/>
      <c r="IJ18" s="156"/>
      <c r="IK18" s="156"/>
      <c r="IL18" s="156"/>
    </row>
    <row r="19" s="110" customFormat="1" ht="18" customHeight="1" spans="1:246">
      <c r="A19" s="72">
        <v>2010201</v>
      </c>
      <c r="B19" s="144" t="s">
        <v>72</v>
      </c>
      <c r="C19" s="145">
        <v>301</v>
      </c>
      <c r="D19" s="146">
        <v>327</v>
      </c>
      <c r="E19" s="147">
        <f t="shared" si="0"/>
        <v>26</v>
      </c>
      <c r="F19" s="148">
        <f t="shared" si="1"/>
        <v>0.0863787375415282</v>
      </c>
      <c r="G19" s="149"/>
      <c r="H19" s="140">
        <f t="shared" si="2"/>
        <v>7</v>
      </c>
      <c r="I19" s="140"/>
      <c r="IJ19" s="156"/>
      <c r="IK19" s="156"/>
      <c r="IL19" s="156"/>
    </row>
    <row r="20" s="110" customFormat="1" ht="18" customHeight="1" spans="1:246">
      <c r="A20" s="72">
        <v>2010202</v>
      </c>
      <c r="B20" s="144" t="s">
        <v>73</v>
      </c>
      <c r="C20" s="145">
        <v>127</v>
      </c>
      <c r="D20" s="146">
        <v>127</v>
      </c>
      <c r="E20" s="147">
        <f t="shared" si="0"/>
        <v>0</v>
      </c>
      <c r="F20" s="148">
        <f t="shared" si="1"/>
        <v>0</v>
      </c>
      <c r="G20" s="149"/>
      <c r="H20" s="140">
        <f t="shared" si="2"/>
        <v>7</v>
      </c>
      <c r="I20" s="140"/>
      <c r="IJ20" s="156"/>
      <c r="IK20" s="156"/>
      <c r="IL20" s="156"/>
    </row>
    <row r="21" s="110" customFormat="1" ht="18" hidden="1" customHeight="1" spans="1:246">
      <c r="A21" s="72">
        <v>2010203</v>
      </c>
      <c r="B21" s="150" t="s">
        <v>74</v>
      </c>
      <c r="C21" s="145">
        <v>0</v>
      </c>
      <c r="D21" s="146"/>
      <c r="E21" s="147">
        <f t="shared" si="0"/>
        <v>0</v>
      </c>
      <c r="F21" s="148"/>
      <c r="G21" s="151" t="s">
        <v>75</v>
      </c>
      <c r="H21" s="140">
        <f t="shared" si="2"/>
        <v>7</v>
      </c>
      <c r="I21" s="140"/>
      <c r="IJ21" s="156"/>
      <c r="IK21" s="156"/>
      <c r="IL21" s="156"/>
    </row>
    <row r="22" s="110" customFormat="1" ht="18" hidden="1" customHeight="1" spans="1:246">
      <c r="A22" s="72">
        <v>2010204</v>
      </c>
      <c r="B22" s="150" t="s">
        <v>84</v>
      </c>
      <c r="C22" s="145">
        <v>0</v>
      </c>
      <c r="D22" s="146"/>
      <c r="E22" s="147">
        <f t="shared" si="0"/>
        <v>0</v>
      </c>
      <c r="F22" s="148"/>
      <c r="G22" s="151" t="s">
        <v>75</v>
      </c>
      <c r="H22" s="140">
        <f t="shared" si="2"/>
        <v>7</v>
      </c>
      <c r="I22" s="140"/>
      <c r="IJ22" s="156"/>
      <c r="IK22" s="156"/>
      <c r="IL22" s="156"/>
    </row>
    <row r="23" s="110" customFormat="1" ht="18" hidden="1" customHeight="1" spans="1:246">
      <c r="A23" s="72">
        <v>2010205</v>
      </c>
      <c r="B23" s="150" t="s">
        <v>85</v>
      </c>
      <c r="C23" s="145">
        <v>0</v>
      </c>
      <c r="D23" s="146"/>
      <c r="E23" s="147">
        <f t="shared" si="0"/>
        <v>0</v>
      </c>
      <c r="F23" s="148"/>
      <c r="G23" s="151" t="s">
        <v>75</v>
      </c>
      <c r="H23" s="140">
        <f t="shared" si="2"/>
        <v>7</v>
      </c>
      <c r="I23" s="140"/>
      <c r="IJ23" s="156"/>
      <c r="IK23" s="156"/>
      <c r="IL23" s="156"/>
    </row>
    <row r="24" s="110" customFormat="1" ht="18" customHeight="1" spans="1:246">
      <c r="A24" s="72">
        <v>2010250</v>
      </c>
      <c r="B24" s="150" t="s">
        <v>81</v>
      </c>
      <c r="C24" s="145">
        <v>4</v>
      </c>
      <c r="D24" s="146">
        <v>5</v>
      </c>
      <c r="E24" s="147">
        <f t="shared" si="0"/>
        <v>1</v>
      </c>
      <c r="F24" s="148">
        <f t="shared" si="1"/>
        <v>0.25</v>
      </c>
      <c r="G24" s="149"/>
      <c r="H24" s="140">
        <f t="shared" si="2"/>
        <v>7</v>
      </c>
      <c r="I24" s="140"/>
      <c r="IJ24" s="156"/>
      <c r="IK24" s="156"/>
      <c r="IL24" s="156"/>
    </row>
    <row r="25" s="110" customFormat="1" ht="18" hidden="1" customHeight="1" spans="1:246">
      <c r="A25" s="72">
        <v>2010299</v>
      </c>
      <c r="B25" s="150" t="s">
        <v>86</v>
      </c>
      <c r="C25" s="145">
        <v>0</v>
      </c>
      <c r="D25" s="146"/>
      <c r="E25" s="147">
        <f t="shared" si="0"/>
        <v>0</v>
      </c>
      <c r="F25" s="148"/>
      <c r="G25" s="151" t="s">
        <v>75</v>
      </c>
      <c r="H25" s="140">
        <f t="shared" si="2"/>
        <v>7</v>
      </c>
      <c r="I25" s="140"/>
      <c r="IJ25" s="156"/>
      <c r="IK25" s="156"/>
      <c r="IL25" s="156"/>
    </row>
    <row r="26" s="110" customFormat="1" ht="18" customHeight="1" spans="1:246">
      <c r="A26" s="141">
        <v>20103</v>
      </c>
      <c r="B26" s="142" t="s">
        <v>87</v>
      </c>
      <c r="C26" s="143">
        <f>SUM(C27:C33)</f>
        <v>8564</v>
      </c>
      <c r="D26" s="143">
        <f>SUM(D27:D33)</f>
        <v>10223</v>
      </c>
      <c r="E26" s="137">
        <f t="shared" si="0"/>
        <v>1659</v>
      </c>
      <c r="F26" s="138">
        <f t="shared" si="1"/>
        <v>0.193717888836992</v>
      </c>
      <c r="G26" s="139"/>
      <c r="H26" s="140">
        <f t="shared" si="2"/>
        <v>5</v>
      </c>
      <c r="I26" s="140"/>
      <c r="IJ26" s="156"/>
      <c r="IK26" s="156"/>
      <c r="IL26" s="156"/>
    </row>
    <row r="27" s="110" customFormat="1" ht="18" customHeight="1" spans="1:246">
      <c r="A27" s="72">
        <v>2010301</v>
      </c>
      <c r="B27" s="144" t="s">
        <v>72</v>
      </c>
      <c r="C27" s="145">
        <v>6056</v>
      </c>
      <c r="D27" s="146">
        <v>6746</v>
      </c>
      <c r="E27" s="147">
        <f t="shared" si="0"/>
        <v>690</v>
      </c>
      <c r="F27" s="148">
        <f t="shared" si="1"/>
        <v>0.113936591809775</v>
      </c>
      <c r="G27" s="149"/>
      <c r="H27" s="140">
        <f t="shared" si="2"/>
        <v>7</v>
      </c>
      <c r="I27" s="140"/>
      <c r="IJ27" s="156"/>
      <c r="IK27" s="156"/>
      <c r="IL27" s="156"/>
    </row>
    <row r="28" s="110" customFormat="1" ht="18" customHeight="1" spans="1:246">
      <c r="A28" s="72">
        <v>2010302</v>
      </c>
      <c r="B28" s="144" t="s">
        <v>73</v>
      </c>
      <c r="C28" s="145">
        <v>573</v>
      </c>
      <c r="D28" s="146">
        <v>922</v>
      </c>
      <c r="E28" s="147">
        <f t="shared" si="0"/>
        <v>349</v>
      </c>
      <c r="F28" s="148">
        <f t="shared" si="1"/>
        <v>0.609075043630017</v>
      </c>
      <c r="G28" s="149"/>
      <c r="H28" s="140">
        <f t="shared" si="2"/>
        <v>7</v>
      </c>
      <c r="I28" s="140"/>
      <c r="IJ28" s="156"/>
      <c r="IK28" s="156"/>
      <c r="IL28" s="156"/>
    </row>
    <row r="29" s="110" customFormat="1" ht="18" customHeight="1" spans="1:246">
      <c r="A29" s="72">
        <v>2010303</v>
      </c>
      <c r="B29" s="150" t="s">
        <v>74</v>
      </c>
      <c r="C29" s="145">
        <v>705</v>
      </c>
      <c r="D29" s="146">
        <v>1868</v>
      </c>
      <c r="E29" s="147">
        <f t="shared" si="0"/>
        <v>1163</v>
      </c>
      <c r="F29" s="148">
        <f t="shared" si="1"/>
        <v>1.64964539007092</v>
      </c>
      <c r="G29" s="149"/>
      <c r="H29" s="140">
        <f t="shared" si="2"/>
        <v>7</v>
      </c>
      <c r="I29" s="140"/>
      <c r="IJ29" s="156"/>
      <c r="IK29" s="156"/>
      <c r="IL29" s="156"/>
    </row>
    <row r="30" s="110" customFormat="1" ht="18" customHeight="1" spans="1:246">
      <c r="A30" s="72">
        <v>2010306</v>
      </c>
      <c r="B30" s="153" t="s">
        <v>88</v>
      </c>
      <c r="C30" s="145">
        <v>310</v>
      </c>
      <c r="D30" s="146">
        <v>327</v>
      </c>
      <c r="E30" s="147">
        <f t="shared" si="0"/>
        <v>17</v>
      </c>
      <c r="F30" s="148">
        <f t="shared" si="1"/>
        <v>0.0548387096774194</v>
      </c>
      <c r="G30" s="149"/>
      <c r="H30" s="140">
        <f t="shared" si="2"/>
        <v>7</v>
      </c>
      <c r="I30" s="140"/>
      <c r="IJ30" s="156"/>
      <c r="IK30" s="156"/>
      <c r="IL30" s="156"/>
    </row>
    <row r="31" s="110" customFormat="1" ht="18" hidden="1" customHeight="1" spans="1:246">
      <c r="A31" s="72">
        <v>2010308</v>
      </c>
      <c r="B31" s="144" t="s">
        <v>89</v>
      </c>
      <c r="C31" s="145"/>
      <c r="D31" s="146"/>
      <c r="E31" s="147">
        <f t="shared" si="0"/>
        <v>0</v>
      </c>
      <c r="F31" s="148"/>
      <c r="G31" s="151" t="s">
        <v>75</v>
      </c>
      <c r="H31" s="140">
        <f t="shared" si="2"/>
        <v>7</v>
      </c>
      <c r="I31" s="140"/>
      <c r="IJ31" s="156"/>
      <c r="IK31" s="156"/>
      <c r="IL31" s="156"/>
    </row>
    <row r="32" s="110" customFormat="1" ht="18" customHeight="1" spans="1:246">
      <c r="A32" s="72">
        <v>2010350</v>
      </c>
      <c r="B32" s="150" t="s">
        <v>81</v>
      </c>
      <c r="C32" s="145">
        <v>67</v>
      </c>
      <c r="D32" s="146">
        <v>77</v>
      </c>
      <c r="E32" s="147">
        <f t="shared" si="0"/>
        <v>10</v>
      </c>
      <c r="F32" s="148">
        <f t="shared" si="1"/>
        <v>0.149253731343284</v>
      </c>
      <c r="G32" s="149"/>
      <c r="H32" s="140">
        <f t="shared" si="2"/>
        <v>7</v>
      </c>
      <c r="I32" s="140"/>
      <c r="IJ32" s="156"/>
      <c r="IK32" s="156"/>
      <c r="IL32" s="156"/>
    </row>
    <row r="33" s="110" customFormat="1" ht="18" customHeight="1" spans="1:246">
      <c r="A33" s="72">
        <v>2010399</v>
      </c>
      <c r="B33" s="150" t="s">
        <v>90</v>
      </c>
      <c r="C33" s="145">
        <v>853</v>
      </c>
      <c r="D33" s="146">
        <v>283</v>
      </c>
      <c r="E33" s="147">
        <f t="shared" si="0"/>
        <v>-570</v>
      </c>
      <c r="F33" s="148">
        <f t="shared" si="1"/>
        <v>-0.668229777256741</v>
      </c>
      <c r="G33" s="149"/>
      <c r="H33" s="140">
        <f t="shared" si="2"/>
        <v>7</v>
      </c>
      <c r="I33" s="140"/>
      <c r="IJ33" s="156"/>
      <c r="IK33" s="156"/>
      <c r="IL33" s="156"/>
    </row>
    <row r="34" s="110" customFormat="1" ht="18" customHeight="1" spans="1:246">
      <c r="A34" s="141">
        <v>20104</v>
      </c>
      <c r="B34" s="142" t="s">
        <v>91</v>
      </c>
      <c r="C34" s="143">
        <f>SUM(C35:C39)</f>
        <v>455</v>
      </c>
      <c r="D34" s="143">
        <f>SUM(D35:D39)</f>
        <v>1428</v>
      </c>
      <c r="E34" s="137">
        <f t="shared" si="0"/>
        <v>973</v>
      </c>
      <c r="F34" s="138">
        <f t="shared" si="1"/>
        <v>2.13846153846154</v>
      </c>
      <c r="G34" s="139"/>
      <c r="H34" s="140">
        <f t="shared" si="2"/>
        <v>5</v>
      </c>
      <c r="I34" s="140"/>
      <c r="IJ34" s="156"/>
      <c r="IK34" s="156"/>
      <c r="IL34" s="156"/>
    </row>
    <row r="35" s="110" customFormat="1" ht="18" customHeight="1" spans="1:246">
      <c r="A35" s="72">
        <v>2010401</v>
      </c>
      <c r="B35" s="144" t="s">
        <v>72</v>
      </c>
      <c r="C35" s="145">
        <v>396</v>
      </c>
      <c r="D35" s="146">
        <v>427</v>
      </c>
      <c r="E35" s="147">
        <f t="shared" si="0"/>
        <v>31</v>
      </c>
      <c r="F35" s="148">
        <f t="shared" si="1"/>
        <v>0.0782828282828283</v>
      </c>
      <c r="G35" s="149"/>
      <c r="H35" s="140">
        <f t="shared" si="2"/>
        <v>7</v>
      </c>
      <c r="I35" s="140"/>
      <c r="IJ35" s="156"/>
      <c r="IK35" s="156"/>
      <c r="IL35" s="156"/>
    </row>
    <row r="36" s="110" customFormat="1" ht="18" customHeight="1" spans="1:246">
      <c r="A36" s="72">
        <v>2010402</v>
      </c>
      <c r="B36" s="144" t="s">
        <v>73</v>
      </c>
      <c r="C36" s="145">
        <v>0</v>
      </c>
      <c r="D36" s="146">
        <v>1</v>
      </c>
      <c r="E36" s="147">
        <f t="shared" si="0"/>
        <v>1</v>
      </c>
      <c r="F36" s="148"/>
      <c r="G36" s="149"/>
      <c r="H36" s="140">
        <f t="shared" si="2"/>
        <v>7</v>
      </c>
      <c r="I36" s="140"/>
      <c r="IJ36" s="156"/>
      <c r="IK36" s="156"/>
      <c r="IL36" s="156"/>
    </row>
    <row r="37" s="110" customFormat="1" ht="18" hidden="1" customHeight="1" spans="1:246">
      <c r="A37" s="72">
        <v>2010408</v>
      </c>
      <c r="B37" s="144" t="s">
        <v>92</v>
      </c>
      <c r="C37" s="145">
        <v>0</v>
      </c>
      <c r="D37" s="146"/>
      <c r="E37" s="147">
        <f t="shared" si="0"/>
        <v>0</v>
      </c>
      <c r="F37" s="148"/>
      <c r="G37" s="151" t="s">
        <v>75</v>
      </c>
      <c r="H37" s="140">
        <f t="shared" si="2"/>
        <v>7</v>
      </c>
      <c r="I37" s="140"/>
      <c r="IJ37" s="156"/>
      <c r="IK37" s="156"/>
      <c r="IL37" s="156"/>
    </row>
    <row r="38" s="110" customFormat="1" ht="18" hidden="1" customHeight="1" spans="1:246">
      <c r="A38" s="72">
        <v>2010450</v>
      </c>
      <c r="B38" s="144" t="s">
        <v>81</v>
      </c>
      <c r="C38" s="145">
        <v>0</v>
      </c>
      <c r="D38" s="146"/>
      <c r="E38" s="147">
        <f t="shared" si="0"/>
        <v>0</v>
      </c>
      <c r="F38" s="148"/>
      <c r="G38" s="151" t="s">
        <v>75</v>
      </c>
      <c r="H38" s="140">
        <f t="shared" si="2"/>
        <v>7</v>
      </c>
      <c r="I38" s="140"/>
      <c r="IJ38" s="156"/>
      <c r="IK38" s="156"/>
      <c r="IL38" s="156"/>
    </row>
    <row r="39" s="110" customFormat="1" ht="18" customHeight="1" spans="1:246">
      <c r="A39" s="72">
        <v>2010499</v>
      </c>
      <c r="B39" s="150" t="s">
        <v>93</v>
      </c>
      <c r="C39" s="145">
        <v>59</v>
      </c>
      <c r="D39" s="146">
        <v>1000</v>
      </c>
      <c r="E39" s="147">
        <f t="shared" si="0"/>
        <v>941</v>
      </c>
      <c r="F39" s="148">
        <f t="shared" si="1"/>
        <v>15.9491525423729</v>
      </c>
      <c r="G39" s="149"/>
      <c r="H39" s="140">
        <f t="shared" si="2"/>
        <v>7</v>
      </c>
      <c r="I39" s="140"/>
      <c r="IJ39" s="156"/>
      <c r="IK39" s="156"/>
      <c r="IL39" s="156"/>
    </row>
    <row r="40" s="110" customFormat="1" ht="18" customHeight="1" spans="1:246">
      <c r="A40" s="141">
        <v>20105</v>
      </c>
      <c r="B40" s="142" t="s">
        <v>94</v>
      </c>
      <c r="C40" s="143">
        <f>SUM(C41:C50)</f>
        <v>488</v>
      </c>
      <c r="D40" s="143">
        <f>SUM(D41:D50)</f>
        <v>549</v>
      </c>
      <c r="E40" s="137">
        <f t="shared" si="0"/>
        <v>61</v>
      </c>
      <c r="F40" s="138">
        <f t="shared" si="1"/>
        <v>0.125</v>
      </c>
      <c r="G40" s="139"/>
      <c r="H40" s="140">
        <f t="shared" si="2"/>
        <v>5</v>
      </c>
      <c r="I40" s="140"/>
      <c r="IJ40" s="156"/>
      <c r="IK40" s="156"/>
      <c r="IL40" s="156"/>
    </row>
    <row r="41" s="110" customFormat="1" ht="18" customHeight="1" spans="1:246">
      <c r="A41" s="72">
        <v>2010501</v>
      </c>
      <c r="B41" s="150" t="s">
        <v>72</v>
      </c>
      <c r="C41" s="145">
        <v>293</v>
      </c>
      <c r="D41" s="146">
        <v>305</v>
      </c>
      <c r="E41" s="147">
        <f t="shared" si="0"/>
        <v>12</v>
      </c>
      <c r="F41" s="148">
        <f t="shared" si="1"/>
        <v>0.0409556313993174</v>
      </c>
      <c r="G41" s="149"/>
      <c r="H41" s="140">
        <f t="shared" si="2"/>
        <v>7</v>
      </c>
      <c r="I41" s="140"/>
      <c r="IJ41" s="156"/>
      <c r="IK41" s="156"/>
      <c r="IL41" s="156"/>
    </row>
    <row r="42" s="110" customFormat="1" ht="18" customHeight="1" spans="1:246">
      <c r="A42" s="72">
        <v>2010502</v>
      </c>
      <c r="B42" s="152" t="s">
        <v>73</v>
      </c>
      <c r="C42" s="145">
        <v>65</v>
      </c>
      <c r="D42" s="146">
        <v>68</v>
      </c>
      <c r="E42" s="147">
        <f t="shared" si="0"/>
        <v>3</v>
      </c>
      <c r="F42" s="148">
        <f t="shared" si="1"/>
        <v>0.0461538461538462</v>
      </c>
      <c r="G42" s="149"/>
      <c r="H42" s="140">
        <f t="shared" si="2"/>
        <v>7</v>
      </c>
      <c r="I42" s="140"/>
      <c r="IJ42" s="156"/>
      <c r="IK42" s="156"/>
      <c r="IL42" s="156"/>
    </row>
    <row r="43" s="110" customFormat="1" ht="18" hidden="1" customHeight="1" spans="1:246">
      <c r="A43" s="72">
        <v>2010503</v>
      </c>
      <c r="B43" s="144" t="s">
        <v>74</v>
      </c>
      <c r="C43" s="145">
        <v>0</v>
      </c>
      <c r="D43" s="146"/>
      <c r="E43" s="147">
        <f t="shared" si="0"/>
        <v>0</v>
      </c>
      <c r="F43" s="148"/>
      <c r="G43" s="151" t="s">
        <v>75</v>
      </c>
      <c r="H43" s="140">
        <f t="shared" si="2"/>
        <v>7</v>
      </c>
      <c r="I43" s="140"/>
      <c r="IJ43" s="156"/>
      <c r="IK43" s="156"/>
      <c r="IL43" s="156"/>
    </row>
    <row r="44" s="110" customFormat="1" ht="18" hidden="1" customHeight="1" spans="1:246">
      <c r="A44" s="72">
        <v>2010504</v>
      </c>
      <c r="B44" s="144" t="s">
        <v>95</v>
      </c>
      <c r="C44" s="145">
        <v>0</v>
      </c>
      <c r="D44" s="146"/>
      <c r="E44" s="147">
        <f t="shared" si="0"/>
        <v>0</v>
      </c>
      <c r="F44" s="148"/>
      <c r="G44" s="151" t="s">
        <v>75</v>
      </c>
      <c r="H44" s="140">
        <f t="shared" si="2"/>
        <v>7</v>
      </c>
      <c r="I44" s="140"/>
      <c r="IJ44" s="156"/>
      <c r="IK44" s="156"/>
      <c r="IL44" s="156"/>
    </row>
    <row r="45" s="110" customFormat="1" ht="18" customHeight="1" spans="1:246">
      <c r="A45" s="72">
        <v>2010505</v>
      </c>
      <c r="B45" s="144" t="s">
        <v>96</v>
      </c>
      <c r="C45" s="145">
        <v>84</v>
      </c>
      <c r="D45" s="146">
        <v>84</v>
      </c>
      <c r="E45" s="147">
        <f t="shared" si="0"/>
        <v>0</v>
      </c>
      <c r="F45" s="148">
        <f t="shared" si="1"/>
        <v>0</v>
      </c>
      <c r="G45" s="149"/>
      <c r="H45" s="140">
        <f t="shared" si="2"/>
        <v>7</v>
      </c>
      <c r="I45" s="140"/>
      <c r="IJ45" s="156"/>
      <c r="IK45" s="156"/>
      <c r="IL45" s="156"/>
    </row>
    <row r="46" s="110" customFormat="1" ht="18" customHeight="1" spans="1:246">
      <c r="A46" s="72">
        <v>2010506</v>
      </c>
      <c r="B46" s="150" t="s">
        <v>97</v>
      </c>
      <c r="C46" s="145">
        <v>28</v>
      </c>
      <c r="D46" s="146">
        <v>47</v>
      </c>
      <c r="E46" s="147">
        <f t="shared" si="0"/>
        <v>19</v>
      </c>
      <c r="F46" s="148">
        <f t="shared" si="1"/>
        <v>0.678571428571429</v>
      </c>
      <c r="G46" s="149"/>
      <c r="H46" s="140">
        <f t="shared" si="2"/>
        <v>7</v>
      </c>
      <c r="I46" s="140"/>
      <c r="IJ46" s="156"/>
      <c r="IK46" s="156"/>
      <c r="IL46" s="156"/>
    </row>
    <row r="47" s="110" customFormat="1" ht="18" customHeight="1" spans="1:246">
      <c r="A47" s="72">
        <v>2010507</v>
      </c>
      <c r="B47" s="150" t="s">
        <v>98</v>
      </c>
      <c r="C47" s="145">
        <v>18</v>
      </c>
      <c r="D47" s="146">
        <v>45</v>
      </c>
      <c r="E47" s="147">
        <f t="shared" si="0"/>
        <v>27</v>
      </c>
      <c r="F47" s="148">
        <f t="shared" si="1"/>
        <v>1.5</v>
      </c>
      <c r="G47" s="149"/>
      <c r="H47" s="140">
        <f t="shared" si="2"/>
        <v>7</v>
      </c>
      <c r="I47" s="140"/>
      <c r="IJ47" s="156"/>
      <c r="IK47" s="156"/>
      <c r="IL47" s="156"/>
    </row>
    <row r="48" s="110" customFormat="1" ht="18" hidden="1" customHeight="1" spans="1:246">
      <c r="A48" s="72">
        <v>2010508</v>
      </c>
      <c r="B48" s="150" t="s">
        <v>99</v>
      </c>
      <c r="C48" s="145">
        <v>0</v>
      </c>
      <c r="D48" s="146"/>
      <c r="E48" s="147">
        <f t="shared" si="0"/>
        <v>0</v>
      </c>
      <c r="F48" s="148"/>
      <c r="G48" s="151" t="s">
        <v>75</v>
      </c>
      <c r="H48" s="140">
        <f t="shared" si="2"/>
        <v>7</v>
      </c>
      <c r="I48" s="140"/>
      <c r="IJ48" s="156"/>
      <c r="IK48" s="156"/>
      <c r="IL48" s="156"/>
    </row>
    <row r="49" s="110" customFormat="1" ht="18" hidden="1" customHeight="1" spans="1:246">
      <c r="A49" s="72">
        <v>2010550</v>
      </c>
      <c r="B49" s="144" t="s">
        <v>81</v>
      </c>
      <c r="C49" s="145">
        <v>0</v>
      </c>
      <c r="D49" s="146"/>
      <c r="E49" s="147">
        <f t="shared" si="0"/>
        <v>0</v>
      </c>
      <c r="F49" s="148"/>
      <c r="G49" s="151" t="s">
        <v>75</v>
      </c>
      <c r="H49" s="140">
        <f t="shared" si="2"/>
        <v>7</v>
      </c>
      <c r="I49" s="140"/>
      <c r="IJ49" s="156"/>
      <c r="IK49" s="156"/>
      <c r="IL49" s="156"/>
    </row>
    <row r="50" s="110" customFormat="1" ht="18" hidden="1" customHeight="1" spans="1:246">
      <c r="A50" s="72">
        <v>2010599</v>
      </c>
      <c r="B50" s="150" t="s">
        <v>100</v>
      </c>
      <c r="C50" s="145">
        <v>0</v>
      </c>
      <c r="D50" s="146"/>
      <c r="E50" s="147">
        <f t="shared" si="0"/>
        <v>0</v>
      </c>
      <c r="F50" s="148"/>
      <c r="G50" s="151" t="s">
        <v>75</v>
      </c>
      <c r="H50" s="140">
        <f t="shared" si="2"/>
        <v>7</v>
      </c>
      <c r="I50" s="140"/>
      <c r="IJ50" s="156"/>
      <c r="IK50" s="156"/>
      <c r="IL50" s="156"/>
    </row>
    <row r="51" s="110" customFormat="1" ht="18" customHeight="1" spans="1:246">
      <c r="A51" s="141">
        <v>20106</v>
      </c>
      <c r="B51" s="142" t="s">
        <v>101</v>
      </c>
      <c r="C51" s="143">
        <f>SUM(C52:C61)</f>
        <v>1608</v>
      </c>
      <c r="D51" s="143">
        <f>SUM(D52:D61)</f>
        <v>1868</v>
      </c>
      <c r="E51" s="137">
        <f t="shared" si="0"/>
        <v>260</v>
      </c>
      <c r="F51" s="138">
        <f t="shared" si="1"/>
        <v>0.161691542288557</v>
      </c>
      <c r="G51" s="139"/>
      <c r="H51" s="140">
        <f t="shared" si="2"/>
        <v>5</v>
      </c>
      <c r="I51" s="140"/>
      <c r="IJ51" s="156"/>
      <c r="IK51" s="156"/>
      <c r="IL51" s="156"/>
    </row>
    <row r="52" s="110" customFormat="1" ht="18" customHeight="1" spans="1:246">
      <c r="A52" s="72">
        <v>2010601</v>
      </c>
      <c r="B52" s="150" t="s">
        <v>72</v>
      </c>
      <c r="C52" s="145">
        <v>865</v>
      </c>
      <c r="D52" s="146">
        <v>1109</v>
      </c>
      <c r="E52" s="147">
        <f t="shared" si="0"/>
        <v>244</v>
      </c>
      <c r="F52" s="148">
        <f t="shared" si="1"/>
        <v>0.282080924855491</v>
      </c>
      <c r="G52" s="149"/>
      <c r="H52" s="140">
        <f t="shared" si="2"/>
        <v>7</v>
      </c>
      <c r="I52" s="140"/>
      <c r="IJ52" s="156"/>
      <c r="IK52" s="156"/>
      <c r="IL52" s="156"/>
    </row>
    <row r="53" s="110" customFormat="1" ht="18" customHeight="1" spans="1:246">
      <c r="A53" s="72">
        <v>2010602</v>
      </c>
      <c r="B53" s="152" t="s">
        <v>73</v>
      </c>
      <c r="C53" s="145">
        <v>31</v>
      </c>
      <c r="D53" s="146">
        <v>31</v>
      </c>
      <c r="E53" s="147">
        <f t="shared" si="0"/>
        <v>0</v>
      </c>
      <c r="F53" s="148">
        <f t="shared" si="1"/>
        <v>0</v>
      </c>
      <c r="G53" s="149"/>
      <c r="H53" s="140">
        <f t="shared" si="2"/>
        <v>7</v>
      </c>
      <c r="I53" s="140"/>
      <c r="IJ53" s="156"/>
      <c r="IK53" s="156"/>
      <c r="IL53" s="156"/>
    </row>
    <row r="54" s="110" customFormat="1" ht="18" hidden="1" customHeight="1" spans="1:246">
      <c r="A54" s="72">
        <v>2010603</v>
      </c>
      <c r="B54" s="152" t="s">
        <v>74</v>
      </c>
      <c r="C54" s="145">
        <v>0</v>
      </c>
      <c r="D54" s="146"/>
      <c r="E54" s="147">
        <f t="shared" si="0"/>
        <v>0</v>
      </c>
      <c r="F54" s="148"/>
      <c r="G54" s="151" t="s">
        <v>75</v>
      </c>
      <c r="H54" s="140">
        <f t="shared" si="2"/>
        <v>7</v>
      </c>
      <c r="I54" s="140"/>
      <c r="IJ54" s="156"/>
      <c r="IK54" s="156"/>
      <c r="IL54" s="156"/>
    </row>
    <row r="55" s="110" customFormat="1" ht="18" hidden="1" customHeight="1" spans="1:246">
      <c r="A55" s="72">
        <v>2010604</v>
      </c>
      <c r="B55" s="152" t="s">
        <v>102</v>
      </c>
      <c r="C55" s="145">
        <v>0</v>
      </c>
      <c r="D55" s="146"/>
      <c r="E55" s="147">
        <f t="shared" si="0"/>
        <v>0</v>
      </c>
      <c r="F55" s="148"/>
      <c r="G55" s="151" t="s">
        <v>75</v>
      </c>
      <c r="H55" s="140">
        <f t="shared" si="2"/>
        <v>7</v>
      </c>
      <c r="I55" s="140"/>
      <c r="IJ55" s="156"/>
      <c r="IK55" s="156"/>
      <c r="IL55" s="156"/>
    </row>
    <row r="56" s="110" customFormat="1" ht="18" hidden="1" customHeight="1" spans="1:246">
      <c r="A56" s="72">
        <v>2010605</v>
      </c>
      <c r="B56" s="152" t="s">
        <v>103</v>
      </c>
      <c r="C56" s="145">
        <v>0</v>
      </c>
      <c r="D56" s="146"/>
      <c r="E56" s="147">
        <f t="shared" si="0"/>
        <v>0</v>
      </c>
      <c r="F56" s="148"/>
      <c r="G56" s="151" t="s">
        <v>75</v>
      </c>
      <c r="H56" s="140">
        <f t="shared" si="2"/>
        <v>7</v>
      </c>
      <c r="I56" s="140"/>
      <c r="IJ56" s="156"/>
      <c r="IK56" s="156"/>
      <c r="IL56" s="156"/>
    </row>
    <row r="57" s="110" customFormat="1" ht="18" hidden="1" customHeight="1" spans="1:246">
      <c r="A57" s="72">
        <v>2010606</v>
      </c>
      <c r="B57" s="152" t="s">
        <v>104</v>
      </c>
      <c r="C57" s="145">
        <v>0</v>
      </c>
      <c r="D57" s="146"/>
      <c r="E57" s="147">
        <f t="shared" si="0"/>
        <v>0</v>
      </c>
      <c r="F57" s="148"/>
      <c r="G57" s="151" t="s">
        <v>75</v>
      </c>
      <c r="H57" s="140">
        <f t="shared" si="2"/>
        <v>7</v>
      </c>
      <c r="I57" s="140"/>
      <c r="IJ57" s="156"/>
      <c r="IK57" s="156"/>
      <c r="IL57" s="156"/>
    </row>
    <row r="58" s="110" customFormat="1" ht="18" customHeight="1" spans="1:246">
      <c r="A58" s="72">
        <v>2010607</v>
      </c>
      <c r="B58" s="144" t="s">
        <v>105</v>
      </c>
      <c r="C58" s="145">
        <v>120</v>
      </c>
      <c r="D58" s="146">
        <v>120</v>
      </c>
      <c r="E58" s="147">
        <f t="shared" si="0"/>
        <v>0</v>
      </c>
      <c r="F58" s="148">
        <f t="shared" si="1"/>
        <v>0</v>
      </c>
      <c r="G58" s="149"/>
      <c r="H58" s="140">
        <f t="shared" si="2"/>
        <v>7</v>
      </c>
      <c r="I58" s="140"/>
      <c r="IJ58" s="156"/>
      <c r="IK58" s="156"/>
      <c r="IL58" s="156"/>
    </row>
    <row r="59" s="110" customFormat="1" ht="18" customHeight="1" spans="1:246">
      <c r="A59" s="72">
        <v>2010608</v>
      </c>
      <c r="B59" s="150" t="s">
        <v>106</v>
      </c>
      <c r="C59" s="145">
        <v>207</v>
      </c>
      <c r="D59" s="146">
        <v>207</v>
      </c>
      <c r="E59" s="147">
        <f t="shared" si="0"/>
        <v>0</v>
      </c>
      <c r="F59" s="148">
        <f t="shared" si="1"/>
        <v>0</v>
      </c>
      <c r="G59" s="149"/>
      <c r="H59" s="140">
        <f t="shared" si="2"/>
        <v>7</v>
      </c>
      <c r="I59" s="140"/>
      <c r="IJ59" s="156"/>
      <c r="IK59" s="156"/>
      <c r="IL59" s="156"/>
    </row>
    <row r="60" s="110" customFormat="1" ht="18" customHeight="1" spans="1:246">
      <c r="A60" s="72">
        <v>2010650</v>
      </c>
      <c r="B60" s="150" t="s">
        <v>81</v>
      </c>
      <c r="C60" s="145">
        <v>31</v>
      </c>
      <c r="D60" s="146">
        <v>35</v>
      </c>
      <c r="E60" s="147">
        <f t="shared" si="0"/>
        <v>4</v>
      </c>
      <c r="F60" s="148">
        <f t="shared" si="1"/>
        <v>0.129032258064516</v>
      </c>
      <c r="G60" s="149"/>
      <c r="H60" s="140">
        <f t="shared" si="2"/>
        <v>7</v>
      </c>
      <c r="I60" s="140"/>
      <c r="IJ60" s="156"/>
      <c r="IK60" s="156"/>
      <c r="IL60" s="156"/>
    </row>
    <row r="61" s="110" customFormat="1" ht="18" customHeight="1" spans="1:246">
      <c r="A61" s="72">
        <v>2010699</v>
      </c>
      <c r="B61" s="150" t="s">
        <v>107</v>
      </c>
      <c r="C61" s="145">
        <v>354</v>
      </c>
      <c r="D61" s="146">
        <v>366</v>
      </c>
      <c r="E61" s="147">
        <f t="shared" si="0"/>
        <v>12</v>
      </c>
      <c r="F61" s="148">
        <f t="shared" si="1"/>
        <v>0.0338983050847458</v>
      </c>
      <c r="G61" s="149"/>
      <c r="H61" s="140">
        <f t="shared" si="2"/>
        <v>7</v>
      </c>
      <c r="I61" s="140"/>
      <c r="IJ61" s="156"/>
      <c r="IK61" s="156"/>
      <c r="IL61" s="156"/>
    </row>
    <row r="62" s="110" customFormat="1" ht="18" customHeight="1" spans="1:246">
      <c r="A62" s="141">
        <v>20107</v>
      </c>
      <c r="B62" s="142" t="s">
        <v>108</v>
      </c>
      <c r="C62" s="143">
        <f>SUM(C63:C69)</f>
        <v>650</v>
      </c>
      <c r="D62" s="143">
        <f>SUM(D63:D69)</f>
        <v>650</v>
      </c>
      <c r="E62" s="137">
        <f t="shared" si="0"/>
        <v>0</v>
      </c>
      <c r="F62" s="138">
        <f t="shared" si="1"/>
        <v>0</v>
      </c>
      <c r="G62" s="139"/>
      <c r="H62" s="140">
        <f t="shared" si="2"/>
        <v>5</v>
      </c>
      <c r="I62" s="140"/>
      <c r="IJ62" s="156"/>
      <c r="IK62" s="156"/>
      <c r="IL62" s="156"/>
    </row>
    <row r="63" s="110" customFormat="1" ht="18" hidden="1" customHeight="1" spans="1:246">
      <c r="A63" s="72">
        <v>2010701</v>
      </c>
      <c r="B63" s="144" t="s">
        <v>72</v>
      </c>
      <c r="C63" s="145">
        <v>0</v>
      </c>
      <c r="D63" s="146"/>
      <c r="E63" s="147">
        <f t="shared" si="0"/>
        <v>0</v>
      </c>
      <c r="F63" s="148"/>
      <c r="G63" s="151" t="s">
        <v>75</v>
      </c>
      <c r="H63" s="140">
        <f t="shared" si="2"/>
        <v>7</v>
      </c>
      <c r="I63" s="140"/>
      <c r="IJ63" s="156"/>
      <c r="IK63" s="156"/>
      <c r="IL63" s="156"/>
    </row>
    <row r="64" s="110" customFormat="1" ht="18" hidden="1" customHeight="1" spans="1:246">
      <c r="A64" s="72">
        <v>2010702</v>
      </c>
      <c r="B64" s="144" t="s">
        <v>73</v>
      </c>
      <c r="C64" s="145">
        <v>0</v>
      </c>
      <c r="D64" s="146"/>
      <c r="E64" s="147">
        <f t="shared" si="0"/>
        <v>0</v>
      </c>
      <c r="F64" s="148"/>
      <c r="G64" s="151" t="s">
        <v>75</v>
      </c>
      <c r="H64" s="140">
        <f t="shared" si="2"/>
        <v>7</v>
      </c>
      <c r="I64" s="140"/>
      <c r="IJ64" s="156"/>
      <c r="IK64" s="156"/>
      <c r="IL64" s="156"/>
    </row>
    <row r="65" s="110" customFormat="1" ht="18" hidden="1" customHeight="1" spans="1:246">
      <c r="A65" s="72">
        <v>2010703</v>
      </c>
      <c r="B65" s="144" t="s">
        <v>74</v>
      </c>
      <c r="C65" s="145">
        <v>0</v>
      </c>
      <c r="D65" s="146"/>
      <c r="E65" s="147">
        <f t="shared" si="0"/>
        <v>0</v>
      </c>
      <c r="F65" s="148"/>
      <c r="G65" s="151" t="s">
        <v>75</v>
      </c>
      <c r="H65" s="140">
        <f t="shared" si="2"/>
        <v>7</v>
      </c>
      <c r="I65" s="140"/>
      <c r="IJ65" s="156"/>
      <c r="IK65" s="156"/>
      <c r="IL65" s="156"/>
    </row>
    <row r="66" s="110" customFormat="1" ht="18" hidden="1" customHeight="1" spans="1:246">
      <c r="A66" s="72">
        <v>2010709</v>
      </c>
      <c r="B66" s="144" t="s">
        <v>105</v>
      </c>
      <c r="C66" s="145">
        <v>0</v>
      </c>
      <c r="D66" s="146"/>
      <c r="E66" s="147">
        <f t="shared" si="0"/>
        <v>0</v>
      </c>
      <c r="F66" s="148"/>
      <c r="G66" s="151" t="s">
        <v>75</v>
      </c>
      <c r="H66" s="140">
        <f t="shared" si="2"/>
        <v>7</v>
      </c>
      <c r="I66" s="140"/>
      <c r="IJ66" s="156"/>
      <c r="IK66" s="156"/>
      <c r="IL66" s="156"/>
    </row>
    <row r="67" s="110" customFormat="1" ht="18" customHeight="1" spans="1:246">
      <c r="A67" s="72">
        <v>2010710</v>
      </c>
      <c r="B67" s="144" t="s">
        <v>109</v>
      </c>
      <c r="C67" s="145">
        <v>650</v>
      </c>
      <c r="D67" s="146">
        <v>650</v>
      </c>
      <c r="E67" s="147">
        <f t="shared" si="0"/>
        <v>0</v>
      </c>
      <c r="F67" s="148">
        <f t="shared" si="1"/>
        <v>0</v>
      </c>
      <c r="G67" s="149"/>
      <c r="H67" s="140">
        <f t="shared" si="2"/>
        <v>7</v>
      </c>
      <c r="I67" s="140"/>
      <c r="IJ67" s="156"/>
      <c r="IK67" s="156"/>
      <c r="IL67" s="156"/>
    </row>
    <row r="68" s="110" customFormat="1" ht="18" hidden="1" customHeight="1" spans="1:246">
      <c r="A68" s="72">
        <v>2010750</v>
      </c>
      <c r="B68" s="150" t="s">
        <v>81</v>
      </c>
      <c r="C68" s="145">
        <v>0</v>
      </c>
      <c r="D68" s="146"/>
      <c r="E68" s="147">
        <f t="shared" si="0"/>
        <v>0</v>
      </c>
      <c r="F68" s="148"/>
      <c r="G68" s="151" t="s">
        <v>75</v>
      </c>
      <c r="H68" s="140">
        <f t="shared" si="2"/>
        <v>7</v>
      </c>
      <c r="I68" s="140"/>
      <c r="IJ68" s="156"/>
      <c r="IK68" s="156"/>
      <c r="IL68" s="156"/>
    </row>
    <row r="69" s="110" customFormat="1" ht="18" hidden="1" customHeight="1" spans="1:246">
      <c r="A69" s="72">
        <v>2010799</v>
      </c>
      <c r="B69" s="150" t="s">
        <v>110</v>
      </c>
      <c r="C69" s="145">
        <v>0</v>
      </c>
      <c r="D69" s="146"/>
      <c r="E69" s="147">
        <f t="shared" si="0"/>
        <v>0</v>
      </c>
      <c r="F69" s="148"/>
      <c r="G69" s="151" t="s">
        <v>75</v>
      </c>
      <c r="H69" s="140">
        <f t="shared" si="2"/>
        <v>7</v>
      </c>
      <c r="I69" s="140"/>
      <c r="IJ69" s="156"/>
      <c r="IK69" s="156"/>
      <c r="IL69" s="156"/>
    </row>
    <row r="70" s="110" customFormat="1" ht="18" customHeight="1" spans="1:246">
      <c r="A70" s="141">
        <v>20108</v>
      </c>
      <c r="B70" s="142" t="s">
        <v>111</v>
      </c>
      <c r="C70" s="143">
        <f>SUM(C71:C78)</f>
        <v>227</v>
      </c>
      <c r="D70" s="143">
        <f>SUM(D71:D78)</f>
        <v>235</v>
      </c>
      <c r="E70" s="137">
        <f t="shared" ref="E70:E133" si="3">D70-C70</f>
        <v>8</v>
      </c>
      <c r="F70" s="138">
        <f>E70/C70</f>
        <v>0.0352422907488987</v>
      </c>
      <c r="G70" s="139"/>
      <c r="H70" s="140">
        <f t="shared" ref="H70:H133" si="4">LEN(A70)</f>
        <v>5</v>
      </c>
      <c r="I70" s="140"/>
      <c r="IJ70" s="156"/>
      <c r="IK70" s="156"/>
      <c r="IL70" s="156"/>
    </row>
    <row r="71" s="110" customFormat="1" ht="18" customHeight="1" spans="1:246">
      <c r="A71" s="157">
        <v>2010801</v>
      </c>
      <c r="B71" s="144" t="s">
        <v>72</v>
      </c>
      <c r="C71" s="145">
        <v>194</v>
      </c>
      <c r="D71" s="146">
        <v>198</v>
      </c>
      <c r="E71" s="147">
        <f t="shared" si="3"/>
        <v>4</v>
      </c>
      <c r="F71" s="148">
        <f>E71/C71</f>
        <v>0.0206185567010309</v>
      </c>
      <c r="G71" s="149"/>
      <c r="H71" s="140">
        <f t="shared" si="4"/>
        <v>7</v>
      </c>
      <c r="I71" s="140"/>
      <c r="IJ71" s="156"/>
      <c r="IK71" s="156"/>
      <c r="IL71" s="156"/>
    </row>
    <row r="72" s="110" customFormat="1" ht="18" customHeight="1" spans="1:246">
      <c r="A72" s="157">
        <v>2010802</v>
      </c>
      <c r="B72" s="144" t="s">
        <v>73</v>
      </c>
      <c r="C72" s="145">
        <v>18</v>
      </c>
      <c r="D72" s="146">
        <v>22</v>
      </c>
      <c r="E72" s="147">
        <f t="shared" si="3"/>
        <v>4</v>
      </c>
      <c r="F72" s="148">
        <f>E72/C72</f>
        <v>0.222222222222222</v>
      </c>
      <c r="G72" s="149"/>
      <c r="H72" s="140">
        <f t="shared" si="4"/>
        <v>7</v>
      </c>
      <c r="I72" s="140"/>
      <c r="IJ72" s="156"/>
      <c r="IK72" s="156"/>
      <c r="IL72" s="156"/>
    </row>
    <row r="73" s="110" customFormat="1" ht="18" hidden="1" customHeight="1" spans="1:246">
      <c r="A73" s="157">
        <v>2010803</v>
      </c>
      <c r="B73" s="144" t="s">
        <v>74</v>
      </c>
      <c r="C73" s="145">
        <v>0</v>
      </c>
      <c r="D73" s="146"/>
      <c r="E73" s="147">
        <f t="shared" si="3"/>
        <v>0</v>
      </c>
      <c r="F73" s="148"/>
      <c r="G73" s="151" t="s">
        <v>75</v>
      </c>
      <c r="H73" s="140">
        <f t="shared" si="4"/>
        <v>7</v>
      </c>
      <c r="I73" s="140"/>
      <c r="IJ73" s="156"/>
      <c r="IK73" s="156"/>
      <c r="IL73" s="156"/>
    </row>
    <row r="74" s="110" customFormat="1" ht="18" hidden="1" customHeight="1" spans="1:246">
      <c r="A74" s="157">
        <v>2010804</v>
      </c>
      <c r="B74" s="158" t="s">
        <v>112</v>
      </c>
      <c r="C74" s="145">
        <v>0</v>
      </c>
      <c r="D74" s="146"/>
      <c r="E74" s="147">
        <f t="shared" si="3"/>
        <v>0</v>
      </c>
      <c r="F74" s="148"/>
      <c r="G74" s="151" t="s">
        <v>75</v>
      </c>
      <c r="H74" s="140">
        <f t="shared" si="4"/>
        <v>7</v>
      </c>
      <c r="I74" s="140"/>
      <c r="IJ74" s="156"/>
      <c r="IK74" s="156"/>
      <c r="IL74" s="156"/>
    </row>
    <row r="75" s="110" customFormat="1" ht="18" hidden="1" customHeight="1" spans="1:246">
      <c r="A75" s="157">
        <v>2010805</v>
      </c>
      <c r="B75" s="150" t="s">
        <v>113</v>
      </c>
      <c r="C75" s="145">
        <v>0</v>
      </c>
      <c r="D75" s="146"/>
      <c r="E75" s="147">
        <f t="shared" si="3"/>
        <v>0</v>
      </c>
      <c r="F75" s="148"/>
      <c r="G75" s="151" t="s">
        <v>75</v>
      </c>
      <c r="H75" s="140">
        <f t="shared" si="4"/>
        <v>7</v>
      </c>
      <c r="I75" s="140"/>
      <c r="IJ75" s="156"/>
      <c r="IK75" s="156"/>
      <c r="IL75" s="156"/>
    </row>
    <row r="76" s="110" customFormat="1" ht="18" hidden="1" customHeight="1" spans="1:246">
      <c r="A76" s="157">
        <v>2010806</v>
      </c>
      <c r="B76" s="150" t="s">
        <v>105</v>
      </c>
      <c r="C76" s="145">
        <v>0</v>
      </c>
      <c r="D76" s="146"/>
      <c r="E76" s="147">
        <f t="shared" si="3"/>
        <v>0</v>
      </c>
      <c r="F76" s="148"/>
      <c r="G76" s="151" t="s">
        <v>75</v>
      </c>
      <c r="H76" s="140">
        <f t="shared" si="4"/>
        <v>7</v>
      </c>
      <c r="I76" s="140"/>
      <c r="IJ76" s="156"/>
      <c r="IK76" s="156"/>
      <c r="IL76" s="156"/>
    </row>
    <row r="77" s="110" customFormat="1" ht="18" hidden="1" customHeight="1" spans="1:246">
      <c r="A77" s="157">
        <v>2010850</v>
      </c>
      <c r="B77" s="150" t="s">
        <v>81</v>
      </c>
      <c r="C77" s="145">
        <v>0</v>
      </c>
      <c r="D77" s="146"/>
      <c r="E77" s="147">
        <f t="shared" si="3"/>
        <v>0</v>
      </c>
      <c r="F77" s="148"/>
      <c r="G77" s="151" t="s">
        <v>75</v>
      </c>
      <c r="H77" s="140">
        <f t="shared" si="4"/>
        <v>7</v>
      </c>
      <c r="I77" s="140"/>
      <c r="IJ77" s="156"/>
      <c r="IK77" s="156"/>
      <c r="IL77" s="156"/>
    </row>
    <row r="78" s="110" customFormat="1" ht="18" customHeight="1" spans="1:246">
      <c r="A78" s="157">
        <v>2010899</v>
      </c>
      <c r="B78" s="152" t="s">
        <v>114</v>
      </c>
      <c r="C78" s="145">
        <v>15</v>
      </c>
      <c r="D78" s="146">
        <v>15</v>
      </c>
      <c r="E78" s="147">
        <f t="shared" si="3"/>
        <v>0</v>
      </c>
      <c r="F78" s="148">
        <f>E78/C78</f>
        <v>0</v>
      </c>
      <c r="G78" s="149"/>
      <c r="H78" s="140">
        <f t="shared" si="4"/>
        <v>7</v>
      </c>
      <c r="I78" s="140"/>
      <c r="IJ78" s="156"/>
      <c r="IK78" s="156"/>
      <c r="IL78" s="156"/>
    </row>
    <row r="79" s="110" customFormat="1" ht="18" customHeight="1" spans="1:246">
      <c r="A79" s="141">
        <v>20111</v>
      </c>
      <c r="B79" s="142" t="s">
        <v>115</v>
      </c>
      <c r="C79" s="143">
        <f>SUM(C80:C87)</f>
        <v>1311</v>
      </c>
      <c r="D79" s="143">
        <f>SUM(D80:D87)</f>
        <v>1450</v>
      </c>
      <c r="E79" s="137">
        <f t="shared" si="3"/>
        <v>139</v>
      </c>
      <c r="F79" s="138">
        <f>E79/C79</f>
        <v>0.10602593440122</v>
      </c>
      <c r="G79" s="139"/>
      <c r="H79" s="140">
        <f t="shared" si="4"/>
        <v>5</v>
      </c>
      <c r="I79" s="140"/>
      <c r="IJ79" s="156"/>
      <c r="IK79" s="156"/>
      <c r="IL79" s="156"/>
    </row>
    <row r="80" s="110" customFormat="1" ht="18" customHeight="1" spans="1:246">
      <c r="A80" s="157">
        <v>2011101</v>
      </c>
      <c r="B80" s="144" t="s">
        <v>72</v>
      </c>
      <c r="C80" s="145">
        <v>995</v>
      </c>
      <c r="D80" s="146">
        <v>1101</v>
      </c>
      <c r="E80" s="147">
        <f t="shared" si="3"/>
        <v>106</v>
      </c>
      <c r="F80" s="148">
        <f>E80/C80</f>
        <v>0.106532663316583</v>
      </c>
      <c r="G80" s="149"/>
      <c r="H80" s="140">
        <f t="shared" si="4"/>
        <v>7</v>
      </c>
      <c r="I80" s="140"/>
      <c r="IJ80" s="156"/>
      <c r="IK80" s="156"/>
      <c r="IL80" s="156"/>
    </row>
    <row r="81" s="110" customFormat="1" ht="18" customHeight="1" spans="1:246">
      <c r="A81" s="157">
        <v>2011102</v>
      </c>
      <c r="B81" s="144" t="s">
        <v>73</v>
      </c>
      <c r="C81" s="145">
        <v>297</v>
      </c>
      <c r="D81" s="146">
        <v>297</v>
      </c>
      <c r="E81" s="147">
        <f t="shared" si="3"/>
        <v>0</v>
      </c>
      <c r="F81" s="148">
        <f>E81/C81</f>
        <v>0</v>
      </c>
      <c r="G81" s="149"/>
      <c r="H81" s="140">
        <f t="shared" si="4"/>
        <v>7</v>
      </c>
      <c r="I81" s="140"/>
      <c r="IJ81" s="156"/>
      <c r="IK81" s="156"/>
      <c r="IL81" s="156"/>
    </row>
    <row r="82" s="110" customFormat="1" ht="18" hidden="1" customHeight="1" spans="1:246">
      <c r="A82" s="157">
        <v>2011103</v>
      </c>
      <c r="B82" s="144" t="s">
        <v>74</v>
      </c>
      <c r="C82" s="145">
        <v>0</v>
      </c>
      <c r="D82" s="146"/>
      <c r="E82" s="147">
        <f t="shared" si="3"/>
        <v>0</v>
      </c>
      <c r="F82" s="148"/>
      <c r="G82" s="151" t="s">
        <v>75</v>
      </c>
      <c r="H82" s="140">
        <f t="shared" si="4"/>
        <v>7</v>
      </c>
      <c r="I82" s="140"/>
      <c r="IJ82" s="156"/>
      <c r="IK82" s="156"/>
      <c r="IL82" s="156"/>
    </row>
    <row r="83" s="110" customFormat="1" ht="18" hidden="1" customHeight="1" spans="1:246">
      <c r="A83" s="157">
        <v>2011104</v>
      </c>
      <c r="B83" s="150" t="s">
        <v>116</v>
      </c>
      <c r="C83" s="145">
        <v>0</v>
      </c>
      <c r="D83" s="146"/>
      <c r="E83" s="147">
        <f t="shared" si="3"/>
        <v>0</v>
      </c>
      <c r="F83" s="148"/>
      <c r="G83" s="151" t="s">
        <v>75</v>
      </c>
      <c r="H83" s="140">
        <f t="shared" si="4"/>
        <v>7</v>
      </c>
      <c r="I83" s="140"/>
      <c r="IJ83" s="156"/>
      <c r="IK83" s="156"/>
      <c r="IL83" s="156"/>
    </row>
    <row r="84" s="110" customFormat="1" ht="18" hidden="1" customHeight="1" spans="1:246">
      <c r="A84" s="157">
        <v>2011105</v>
      </c>
      <c r="B84" s="150" t="s">
        <v>117</v>
      </c>
      <c r="C84" s="145">
        <v>0</v>
      </c>
      <c r="D84" s="146"/>
      <c r="E84" s="147">
        <f t="shared" si="3"/>
        <v>0</v>
      </c>
      <c r="F84" s="148"/>
      <c r="G84" s="151" t="s">
        <v>75</v>
      </c>
      <c r="H84" s="140">
        <f t="shared" si="4"/>
        <v>7</v>
      </c>
      <c r="I84" s="140"/>
      <c r="IJ84" s="156"/>
      <c r="IK84" s="156"/>
      <c r="IL84" s="156"/>
    </row>
    <row r="85" s="110" customFormat="1" ht="18" customHeight="1" spans="1:246">
      <c r="A85" s="157">
        <v>2011106</v>
      </c>
      <c r="B85" s="150" t="s">
        <v>118</v>
      </c>
      <c r="C85" s="145">
        <v>19</v>
      </c>
      <c r="D85" s="146">
        <v>19</v>
      </c>
      <c r="E85" s="147">
        <f t="shared" si="3"/>
        <v>0</v>
      </c>
      <c r="F85" s="148">
        <f>E85/C85</f>
        <v>0</v>
      </c>
      <c r="G85" s="149"/>
      <c r="H85" s="140">
        <f t="shared" si="4"/>
        <v>7</v>
      </c>
      <c r="I85" s="140"/>
      <c r="IJ85" s="156"/>
      <c r="IK85" s="156"/>
      <c r="IL85" s="156"/>
    </row>
    <row r="86" s="110" customFormat="1" ht="18" hidden="1" customHeight="1" spans="1:246">
      <c r="A86" s="157">
        <v>2011150</v>
      </c>
      <c r="B86" s="144" t="s">
        <v>81</v>
      </c>
      <c r="C86" s="145">
        <v>0</v>
      </c>
      <c r="D86" s="146"/>
      <c r="E86" s="147">
        <f t="shared" si="3"/>
        <v>0</v>
      </c>
      <c r="F86" s="148"/>
      <c r="G86" s="151" t="s">
        <v>75</v>
      </c>
      <c r="H86" s="140">
        <f t="shared" si="4"/>
        <v>7</v>
      </c>
      <c r="I86" s="140"/>
      <c r="IJ86" s="156"/>
      <c r="IK86" s="156"/>
      <c r="IL86" s="156"/>
    </row>
    <row r="87" s="110" customFormat="1" ht="18" customHeight="1" spans="1:246">
      <c r="A87" s="157">
        <v>2011199</v>
      </c>
      <c r="B87" s="144" t="s">
        <v>119</v>
      </c>
      <c r="C87" s="145">
        <v>0</v>
      </c>
      <c r="D87" s="146">
        <v>33</v>
      </c>
      <c r="E87" s="147">
        <f t="shared" si="3"/>
        <v>33</v>
      </c>
      <c r="F87" s="148"/>
      <c r="G87" s="149"/>
      <c r="H87" s="140">
        <f t="shared" si="4"/>
        <v>7</v>
      </c>
      <c r="I87" s="140"/>
      <c r="IJ87" s="156"/>
      <c r="IK87" s="156"/>
      <c r="IL87" s="156"/>
    </row>
    <row r="88" s="110" customFormat="1" ht="18" customHeight="1" spans="1:246">
      <c r="A88" s="141">
        <v>20113</v>
      </c>
      <c r="B88" s="142" t="s">
        <v>120</v>
      </c>
      <c r="C88" s="143">
        <f>SUM(C89:C94)</f>
        <v>0</v>
      </c>
      <c r="D88" s="143">
        <f>SUM(D89:D94)</f>
        <v>0</v>
      </c>
      <c r="E88" s="137">
        <f t="shared" si="3"/>
        <v>0</v>
      </c>
      <c r="F88" s="138"/>
      <c r="G88" s="151"/>
      <c r="H88" s="140">
        <f t="shared" si="4"/>
        <v>5</v>
      </c>
      <c r="I88" s="140"/>
      <c r="IJ88" s="156"/>
      <c r="IK88" s="156"/>
      <c r="IL88" s="156"/>
    </row>
    <row r="89" s="110" customFormat="1" ht="18" hidden="1" customHeight="1" spans="1:246">
      <c r="A89" s="72">
        <v>2011301</v>
      </c>
      <c r="B89" s="144" t="s">
        <v>72</v>
      </c>
      <c r="C89" s="145">
        <v>0</v>
      </c>
      <c r="D89" s="146"/>
      <c r="E89" s="147">
        <f t="shared" si="3"/>
        <v>0</v>
      </c>
      <c r="F89" s="148"/>
      <c r="G89" s="151" t="s">
        <v>75</v>
      </c>
      <c r="H89" s="140">
        <f t="shared" si="4"/>
        <v>7</v>
      </c>
      <c r="I89" s="140"/>
      <c r="IJ89" s="156"/>
      <c r="IK89" s="156"/>
      <c r="IL89" s="156"/>
    </row>
    <row r="90" s="110" customFormat="1" ht="18" hidden="1" customHeight="1" spans="1:246">
      <c r="A90" s="157">
        <v>2011302</v>
      </c>
      <c r="B90" s="144" t="s">
        <v>73</v>
      </c>
      <c r="C90" s="145">
        <v>0</v>
      </c>
      <c r="D90" s="146"/>
      <c r="E90" s="147">
        <f t="shared" si="3"/>
        <v>0</v>
      </c>
      <c r="F90" s="148"/>
      <c r="G90" s="151" t="s">
        <v>75</v>
      </c>
      <c r="H90" s="140">
        <f t="shared" si="4"/>
        <v>7</v>
      </c>
      <c r="I90" s="140"/>
      <c r="IJ90" s="156"/>
      <c r="IK90" s="156"/>
      <c r="IL90" s="156"/>
    </row>
    <row r="91" s="110" customFormat="1" ht="18" hidden="1" customHeight="1" spans="1:246">
      <c r="A91" s="157">
        <v>2011303</v>
      </c>
      <c r="B91" s="144" t="s">
        <v>74</v>
      </c>
      <c r="C91" s="145">
        <v>0</v>
      </c>
      <c r="D91" s="146"/>
      <c r="E91" s="147">
        <f t="shared" si="3"/>
        <v>0</v>
      </c>
      <c r="F91" s="148"/>
      <c r="G91" s="151" t="s">
        <v>75</v>
      </c>
      <c r="H91" s="140">
        <f t="shared" si="4"/>
        <v>7</v>
      </c>
      <c r="I91" s="140"/>
      <c r="IJ91" s="156"/>
      <c r="IK91" s="156"/>
      <c r="IL91" s="156"/>
    </row>
    <row r="92" s="110" customFormat="1" ht="18" hidden="1" customHeight="1" spans="1:246">
      <c r="A92" s="157">
        <v>2011308</v>
      </c>
      <c r="B92" s="144" t="s">
        <v>121</v>
      </c>
      <c r="C92" s="145">
        <v>0</v>
      </c>
      <c r="D92" s="146"/>
      <c r="E92" s="147">
        <f t="shared" si="3"/>
        <v>0</v>
      </c>
      <c r="F92" s="148"/>
      <c r="G92" s="151" t="s">
        <v>75</v>
      </c>
      <c r="H92" s="140">
        <f t="shared" si="4"/>
        <v>7</v>
      </c>
      <c r="I92" s="140"/>
      <c r="IJ92" s="156"/>
      <c r="IK92" s="156"/>
      <c r="IL92" s="156"/>
    </row>
    <row r="93" s="110" customFormat="1" ht="18" hidden="1" customHeight="1" spans="1:246">
      <c r="A93" s="157">
        <v>2011350</v>
      </c>
      <c r="B93" s="144" t="s">
        <v>81</v>
      </c>
      <c r="C93" s="145">
        <v>0</v>
      </c>
      <c r="D93" s="146"/>
      <c r="E93" s="147">
        <f t="shared" si="3"/>
        <v>0</v>
      </c>
      <c r="F93" s="148"/>
      <c r="G93" s="151" t="s">
        <v>75</v>
      </c>
      <c r="H93" s="140">
        <f t="shared" si="4"/>
        <v>7</v>
      </c>
      <c r="I93" s="140"/>
      <c r="IJ93" s="156"/>
      <c r="IK93" s="156"/>
      <c r="IL93" s="156"/>
    </row>
    <row r="94" s="110" customFormat="1" ht="18" hidden="1" customHeight="1" spans="1:246">
      <c r="A94" s="157">
        <v>2011399</v>
      </c>
      <c r="B94" s="150" t="s">
        <v>122</v>
      </c>
      <c r="C94" s="145">
        <v>0</v>
      </c>
      <c r="D94" s="146"/>
      <c r="E94" s="147">
        <f t="shared" si="3"/>
        <v>0</v>
      </c>
      <c r="F94" s="148"/>
      <c r="G94" s="151" t="s">
        <v>75</v>
      </c>
      <c r="H94" s="140">
        <f t="shared" si="4"/>
        <v>7</v>
      </c>
      <c r="I94" s="140"/>
      <c r="IJ94" s="156"/>
      <c r="IK94" s="156"/>
      <c r="IL94" s="156"/>
    </row>
    <row r="95" s="110" customFormat="1" ht="18" customHeight="1" spans="1:246">
      <c r="A95" s="141">
        <v>20114</v>
      </c>
      <c r="B95" s="142" t="s">
        <v>123</v>
      </c>
      <c r="C95" s="159">
        <f>C96</f>
        <v>0</v>
      </c>
      <c r="D95" s="159">
        <f>D96</f>
        <v>30</v>
      </c>
      <c r="E95" s="137">
        <f t="shared" si="3"/>
        <v>30</v>
      </c>
      <c r="F95" s="138"/>
      <c r="G95" s="149"/>
      <c r="H95" s="140">
        <f t="shared" si="4"/>
        <v>5</v>
      </c>
      <c r="I95" s="140"/>
      <c r="IJ95" s="156"/>
      <c r="IK95" s="156"/>
      <c r="IL95" s="156"/>
    </row>
    <row r="96" s="110" customFormat="1" ht="18" customHeight="1" spans="1:246">
      <c r="A96" s="157">
        <v>2011409</v>
      </c>
      <c r="B96" s="150" t="s">
        <v>124</v>
      </c>
      <c r="C96" s="160"/>
      <c r="D96" s="160">
        <v>30</v>
      </c>
      <c r="E96" s="147">
        <f t="shared" si="3"/>
        <v>30</v>
      </c>
      <c r="F96" s="148"/>
      <c r="G96" s="149"/>
      <c r="H96" s="140">
        <f t="shared" si="4"/>
        <v>7</v>
      </c>
      <c r="I96" s="140"/>
      <c r="IJ96" s="156"/>
      <c r="IK96" s="156"/>
      <c r="IL96" s="156"/>
    </row>
    <row r="97" s="110" customFormat="1" ht="18" customHeight="1" spans="1:246">
      <c r="A97" s="141">
        <v>20123</v>
      </c>
      <c r="B97" s="142" t="s">
        <v>125</v>
      </c>
      <c r="C97" s="143">
        <f>SUM(C98:C101)</f>
        <v>0</v>
      </c>
      <c r="D97" s="143">
        <f>SUM(D98:D101)</f>
        <v>0</v>
      </c>
      <c r="E97" s="137">
        <f t="shared" si="3"/>
        <v>0</v>
      </c>
      <c r="F97" s="138"/>
      <c r="G97" s="151"/>
      <c r="H97" s="140">
        <f t="shared" si="4"/>
        <v>5</v>
      </c>
      <c r="I97" s="140"/>
      <c r="IJ97" s="156"/>
      <c r="IK97" s="156"/>
      <c r="IL97" s="156"/>
    </row>
    <row r="98" s="110" customFormat="1" ht="18" hidden="1" customHeight="1" spans="1:246">
      <c r="A98" s="157">
        <v>2012301</v>
      </c>
      <c r="B98" s="144" t="s">
        <v>72</v>
      </c>
      <c r="C98" s="145">
        <v>0</v>
      </c>
      <c r="D98" s="146"/>
      <c r="E98" s="147">
        <f t="shared" si="3"/>
        <v>0</v>
      </c>
      <c r="F98" s="148"/>
      <c r="G98" s="151" t="s">
        <v>75</v>
      </c>
      <c r="H98" s="140">
        <f t="shared" si="4"/>
        <v>7</v>
      </c>
      <c r="I98" s="140"/>
      <c r="IJ98" s="156"/>
      <c r="IK98" s="156"/>
      <c r="IL98" s="156"/>
    </row>
    <row r="99" s="110" customFormat="1" ht="18" hidden="1" customHeight="1" spans="1:246">
      <c r="A99" s="157">
        <v>2012302</v>
      </c>
      <c r="B99" s="144" t="s">
        <v>73</v>
      </c>
      <c r="C99" s="145">
        <v>0</v>
      </c>
      <c r="D99" s="146"/>
      <c r="E99" s="147">
        <f t="shared" si="3"/>
        <v>0</v>
      </c>
      <c r="F99" s="148"/>
      <c r="G99" s="151" t="s">
        <v>75</v>
      </c>
      <c r="H99" s="140">
        <f t="shared" si="4"/>
        <v>7</v>
      </c>
      <c r="I99" s="140"/>
      <c r="IJ99" s="156"/>
      <c r="IK99" s="156"/>
      <c r="IL99" s="156"/>
    </row>
    <row r="100" s="110" customFormat="1" ht="18" hidden="1" customHeight="1" spans="1:246">
      <c r="A100" s="157">
        <v>2012303</v>
      </c>
      <c r="B100" s="150" t="s">
        <v>74</v>
      </c>
      <c r="C100" s="145">
        <v>0</v>
      </c>
      <c r="D100" s="146"/>
      <c r="E100" s="147">
        <f t="shared" si="3"/>
        <v>0</v>
      </c>
      <c r="F100" s="148"/>
      <c r="G100" s="151" t="s">
        <v>75</v>
      </c>
      <c r="H100" s="140">
        <f t="shared" si="4"/>
        <v>7</v>
      </c>
      <c r="I100" s="140"/>
      <c r="IJ100" s="156"/>
      <c r="IK100" s="156"/>
      <c r="IL100" s="156"/>
    </row>
    <row r="101" s="110" customFormat="1" ht="18" hidden="1" customHeight="1" spans="1:246">
      <c r="A101" s="157">
        <v>2012399</v>
      </c>
      <c r="B101" s="152" t="s">
        <v>126</v>
      </c>
      <c r="C101" s="145">
        <v>0</v>
      </c>
      <c r="D101" s="146"/>
      <c r="E101" s="147">
        <f t="shared" si="3"/>
        <v>0</v>
      </c>
      <c r="F101" s="148"/>
      <c r="G101" s="151" t="s">
        <v>75</v>
      </c>
      <c r="H101" s="140">
        <f t="shared" si="4"/>
        <v>7</v>
      </c>
      <c r="I101" s="140"/>
      <c r="IJ101" s="156"/>
      <c r="IK101" s="156"/>
      <c r="IL101" s="156"/>
    </row>
    <row r="102" s="110" customFormat="1" ht="18" customHeight="1" spans="1:246">
      <c r="A102" s="141">
        <v>20125</v>
      </c>
      <c r="B102" s="142" t="s">
        <v>127</v>
      </c>
      <c r="C102" s="143">
        <f>SUM(C103)</f>
        <v>0</v>
      </c>
      <c r="D102" s="143">
        <f>SUM(D103)</f>
        <v>0</v>
      </c>
      <c r="E102" s="137">
        <f t="shared" si="3"/>
        <v>0</v>
      </c>
      <c r="F102" s="138"/>
      <c r="G102" s="151"/>
      <c r="H102" s="140">
        <f t="shared" si="4"/>
        <v>5</v>
      </c>
      <c r="I102" s="140"/>
      <c r="IJ102" s="156"/>
      <c r="IK102" s="156"/>
      <c r="IL102" s="156"/>
    </row>
    <row r="103" s="110" customFormat="1" ht="18" hidden="1" customHeight="1" spans="1:246">
      <c r="A103" s="72">
        <v>2012505</v>
      </c>
      <c r="B103" s="152" t="s">
        <v>128</v>
      </c>
      <c r="C103" s="145">
        <v>0</v>
      </c>
      <c r="D103" s="146"/>
      <c r="E103" s="147">
        <f t="shared" si="3"/>
        <v>0</v>
      </c>
      <c r="F103" s="148"/>
      <c r="G103" s="151" t="s">
        <v>75</v>
      </c>
      <c r="H103" s="140">
        <f t="shared" si="4"/>
        <v>7</v>
      </c>
      <c r="I103" s="140"/>
      <c r="IJ103" s="156"/>
      <c r="IK103" s="156"/>
      <c r="IL103" s="156"/>
    </row>
    <row r="104" s="110" customFormat="1" ht="18" customHeight="1" spans="1:246">
      <c r="A104" s="141">
        <v>20126</v>
      </c>
      <c r="B104" s="142" t="s">
        <v>129</v>
      </c>
      <c r="C104" s="143">
        <f>SUM(C105:C109)</f>
        <v>84</v>
      </c>
      <c r="D104" s="143">
        <f>SUM(D105:D109)</f>
        <v>102</v>
      </c>
      <c r="E104" s="137">
        <f t="shared" si="3"/>
        <v>18</v>
      </c>
      <c r="F104" s="138">
        <f>E104/C104</f>
        <v>0.214285714285714</v>
      </c>
      <c r="G104" s="139"/>
      <c r="H104" s="140">
        <f t="shared" si="4"/>
        <v>5</v>
      </c>
      <c r="I104" s="140"/>
      <c r="IJ104" s="156"/>
      <c r="IK104" s="156"/>
      <c r="IL104" s="156"/>
    </row>
    <row r="105" s="110" customFormat="1" ht="18" customHeight="1" spans="1:246">
      <c r="A105" s="157">
        <v>2012601</v>
      </c>
      <c r="B105" s="150" t="s">
        <v>72</v>
      </c>
      <c r="C105" s="145">
        <v>76</v>
      </c>
      <c r="D105" s="146">
        <v>88</v>
      </c>
      <c r="E105" s="147">
        <f t="shared" si="3"/>
        <v>12</v>
      </c>
      <c r="F105" s="148">
        <f>E105/C105</f>
        <v>0.157894736842105</v>
      </c>
      <c r="G105" s="149"/>
      <c r="H105" s="140">
        <f t="shared" si="4"/>
        <v>7</v>
      </c>
      <c r="I105" s="140"/>
      <c r="IJ105" s="156"/>
      <c r="IK105" s="156"/>
      <c r="IL105" s="156"/>
    </row>
    <row r="106" s="110" customFormat="1" ht="18" customHeight="1" spans="1:246">
      <c r="A106" s="157">
        <v>2012602</v>
      </c>
      <c r="B106" s="150" t="s">
        <v>73</v>
      </c>
      <c r="C106" s="145">
        <v>8</v>
      </c>
      <c r="D106" s="146">
        <v>14</v>
      </c>
      <c r="E106" s="147">
        <f t="shared" si="3"/>
        <v>6</v>
      </c>
      <c r="F106" s="148">
        <f>E106/C106</f>
        <v>0.75</v>
      </c>
      <c r="G106" s="149"/>
      <c r="H106" s="140">
        <f t="shared" si="4"/>
        <v>7</v>
      </c>
      <c r="I106" s="140"/>
      <c r="IJ106" s="156"/>
      <c r="IK106" s="156"/>
      <c r="IL106" s="156"/>
    </row>
    <row r="107" s="110" customFormat="1" ht="18" hidden="1" customHeight="1" spans="1:246">
      <c r="A107" s="157">
        <v>2012603</v>
      </c>
      <c r="B107" s="144" t="s">
        <v>74</v>
      </c>
      <c r="C107" s="145">
        <v>0</v>
      </c>
      <c r="D107" s="146"/>
      <c r="E107" s="147">
        <f t="shared" si="3"/>
        <v>0</v>
      </c>
      <c r="F107" s="148"/>
      <c r="G107" s="151" t="s">
        <v>75</v>
      </c>
      <c r="H107" s="140">
        <f t="shared" si="4"/>
        <v>7</v>
      </c>
      <c r="I107" s="140"/>
      <c r="IJ107" s="156"/>
      <c r="IK107" s="156"/>
      <c r="IL107" s="156"/>
    </row>
    <row r="108" s="110" customFormat="1" ht="18" hidden="1" customHeight="1" spans="1:246">
      <c r="A108" s="157">
        <v>2012604</v>
      </c>
      <c r="B108" s="153" t="s">
        <v>130</v>
      </c>
      <c r="C108" s="145">
        <v>0</v>
      </c>
      <c r="D108" s="146"/>
      <c r="E108" s="147">
        <f t="shared" si="3"/>
        <v>0</v>
      </c>
      <c r="F108" s="148"/>
      <c r="G108" s="151" t="s">
        <v>75</v>
      </c>
      <c r="H108" s="140">
        <f t="shared" si="4"/>
        <v>7</v>
      </c>
      <c r="I108" s="140"/>
      <c r="IJ108" s="156"/>
      <c r="IK108" s="156"/>
      <c r="IL108" s="156"/>
    </row>
    <row r="109" s="110" customFormat="1" ht="18" hidden="1" customHeight="1" spans="1:246">
      <c r="A109" s="157">
        <v>2012699</v>
      </c>
      <c r="B109" s="144" t="s">
        <v>131</v>
      </c>
      <c r="C109" s="145">
        <v>0</v>
      </c>
      <c r="D109" s="146"/>
      <c r="E109" s="147">
        <f t="shared" si="3"/>
        <v>0</v>
      </c>
      <c r="F109" s="148"/>
      <c r="G109" s="151" t="s">
        <v>75</v>
      </c>
      <c r="H109" s="140">
        <f t="shared" si="4"/>
        <v>7</v>
      </c>
      <c r="I109" s="140"/>
      <c r="IJ109" s="156"/>
      <c r="IK109" s="156"/>
      <c r="IL109" s="156"/>
    </row>
    <row r="110" s="110" customFormat="1" ht="18" customHeight="1" spans="1:246">
      <c r="A110" s="141">
        <v>20128</v>
      </c>
      <c r="B110" s="142" t="s">
        <v>132</v>
      </c>
      <c r="C110" s="143">
        <f>SUM(C111:C114)</f>
        <v>38</v>
      </c>
      <c r="D110" s="143">
        <f>SUM(D111:D114)</f>
        <v>46</v>
      </c>
      <c r="E110" s="137">
        <f t="shared" si="3"/>
        <v>8</v>
      </c>
      <c r="F110" s="138">
        <f>E110/C110</f>
        <v>0.210526315789474</v>
      </c>
      <c r="G110" s="139"/>
      <c r="H110" s="140">
        <f t="shared" si="4"/>
        <v>5</v>
      </c>
      <c r="I110" s="140"/>
      <c r="IJ110" s="156"/>
      <c r="IK110" s="156"/>
      <c r="IL110" s="156"/>
    </row>
    <row r="111" s="110" customFormat="1" ht="18" customHeight="1" spans="1:246">
      <c r="A111" s="157">
        <v>2012801</v>
      </c>
      <c r="B111" s="150" t="s">
        <v>72</v>
      </c>
      <c r="C111" s="145">
        <v>35</v>
      </c>
      <c r="D111" s="146">
        <v>43</v>
      </c>
      <c r="E111" s="147">
        <f t="shared" si="3"/>
        <v>8</v>
      </c>
      <c r="F111" s="148">
        <f>E111/C111</f>
        <v>0.228571428571429</v>
      </c>
      <c r="G111" s="149"/>
      <c r="H111" s="140">
        <f t="shared" si="4"/>
        <v>7</v>
      </c>
      <c r="I111" s="140"/>
      <c r="IJ111" s="156"/>
      <c r="IK111" s="156"/>
      <c r="IL111" s="156"/>
    </row>
    <row r="112" s="110" customFormat="1" ht="18" customHeight="1" spans="1:246">
      <c r="A112" s="157">
        <v>2012802</v>
      </c>
      <c r="B112" s="150" t="s">
        <v>73</v>
      </c>
      <c r="C112" s="145">
        <v>3</v>
      </c>
      <c r="D112" s="146">
        <v>3</v>
      </c>
      <c r="E112" s="147">
        <f t="shared" si="3"/>
        <v>0</v>
      </c>
      <c r="F112" s="148">
        <f>E112/C112</f>
        <v>0</v>
      </c>
      <c r="G112" s="149"/>
      <c r="H112" s="140">
        <f t="shared" si="4"/>
        <v>7</v>
      </c>
      <c r="I112" s="140"/>
      <c r="IJ112" s="156"/>
      <c r="IK112" s="156"/>
      <c r="IL112" s="156"/>
    </row>
    <row r="113" s="110" customFormat="1" ht="18" hidden="1" customHeight="1" spans="1:246">
      <c r="A113" s="157">
        <v>2012803</v>
      </c>
      <c r="B113" s="152" t="s">
        <v>74</v>
      </c>
      <c r="C113" s="145">
        <v>0</v>
      </c>
      <c r="D113" s="146"/>
      <c r="E113" s="147">
        <f t="shared" si="3"/>
        <v>0</v>
      </c>
      <c r="F113" s="148"/>
      <c r="G113" s="151" t="s">
        <v>75</v>
      </c>
      <c r="H113" s="140">
        <f t="shared" si="4"/>
        <v>7</v>
      </c>
      <c r="I113" s="140"/>
      <c r="IJ113" s="156"/>
      <c r="IK113" s="156"/>
      <c r="IL113" s="156"/>
    </row>
    <row r="114" s="110" customFormat="1" ht="18" hidden="1" customHeight="1" spans="1:246">
      <c r="A114" s="157">
        <v>2012899</v>
      </c>
      <c r="B114" s="144" t="s">
        <v>133</v>
      </c>
      <c r="C114" s="145">
        <v>0</v>
      </c>
      <c r="D114" s="146"/>
      <c r="E114" s="147">
        <f t="shared" si="3"/>
        <v>0</v>
      </c>
      <c r="F114" s="148"/>
      <c r="G114" s="151" t="s">
        <v>75</v>
      </c>
      <c r="H114" s="140">
        <f t="shared" si="4"/>
        <v>7</v>
      </c>
      <c r="I114" s="140"/>
      <c r="IJ114" s="156"/>
      <c r="IK114" s="156"/>
      <c r="IL114" s="156"/>
    </row>
    <row r="115" s="110" customFormat="1" ht="18" customHeight="1" spans="1:246">
      <c r="A115" s="141">
        <v>20129</v>
      </c>
      <c r="B115" s="142" t="s">
        <v>134</v>
      </c>
      <c r="C115" s="143">
        <f>SUM(C116:C121)</f>
        <v>975</v>
      </c>
      <c r="D115" s="143">
        <f>SUM(D116:D121)</f>
        <v>1051</v>
      </c>
      <c r="E115" s="137">
        <f t="shared" si="3"/>
        <v>76</v>
      </c>
      <c r="F115" s="138">
        <f>E115/C115</f>
        <v>0.077948717948718</v>
      </c>
      <c r="G115" s="139"/>
      <c r="H115" s="140">
        <f t="shared" si="4"/>
        <v>5</v>
      </c>
      <c r="I115" s="140"/>
      <c r="IJ115" s="156"/>
      <c r="IK115" s="156"/>
      <c r="IL115" s="156"/>
    </row>
    <row r="116" s="110" customFormat="1" ht="18" customHeight="1" spans="1:246">
      <c r="A116" s="157">
        <v>2012901</v>
      </c>
      <c r="B116" s="150" t="s">
        <v>72</v>
      </c>
      <c r="C116" s="145">
        <v>82</v>
      </c>
      <c r="D116" s="146">
        <v>91</v>
      </c>
      <c r="E116" s="147">
        <f t="shared" si="3"/>
        <v>9</v>
      </c>
      <c r="F116" s="148">
        <f>E116/C116</f>
        <v>0.109756097560976</v>
      </c>
      <c r="G116" s="149"/>
      <c r="H116" s="140">
        <f t="shared" si="4"/>
        <v>7</v>
      </c>
      <c r="I116" s="140"/>
      <c r="IJ116" s="156"/>
      <c r="IK116" s="156"/>
      <c r="IL116" s="156"/>
    </row>
    <row r="117" s="110" customFormat="1" ht="18" customHeight="1" spans="1:246">
      <c r="A117" s="157">
        <v>2012902</v>
      </c>
      <c r="B117" s="150" t="s">
        <v>73</v>
      </c>
      <c r="C117" s="145">
        <v>145</v>
      </c>
      <c r="D117" s="146">
        <v>195</v>
      </c>
      <c r="E117" s="147">
        <f t="shared" si="3"/>
        <v>50</v>
      </c>
      <c r="F117" s="148">
        <f>E117/C117</f>
        <v>0.344827586206897</v>
      </c>
      <c r="G117" s="149"/>
      <c r="H117" s="140">
        <f t="shared" si="4"/>
        <v>7</v>
      </c>
      <c r="I117" s="140"/>
      <c r="IJ117" s="156"/>
      <c r="IK117" s="156"/>
      <c r="IL117" s="156"/>
    </row>
    <row r="118" s="110" customFormat="1" ht="18" hidden="1" customHeight="1" spans="1:246">
      <c r="A118" s="157">
        <v>2012903</v>
      </c>
      <c r="B118" s="144" t="s">
        <v>74</v>
      </c>
      <c r="C118" s="145">
        <v>0</v>
      </c>
      <c r="D118" s="146"/>
      <c r="E118" s="147">
        <f t="shared" si="3"/>
        <v>0</v>
      </c>
      <c r="F118" s="148"/>
      <c r="G118" s="151" t="s">
        <v>75</v>
      </c>
      <c r="H118" s="140">
        <f t="shared" si="4"/>
        <v>7</v>
      </c>
      <c r="I118" s="140"/>
      <c r="IJ118" s="156"/>
      <c r="IK118" s="156"/>
      <c r="IL118" s="156"/>
    </row>
    <row r="119" s="110" customFormat="1" ht="18" customHeight="1" spans="1:246">
      <c r="A119" s="157">
        <v>2012906</v>
      </c>
      <c r="B119" s="144" t="s">
        <v>135</v>
      </c>
      <c r="C119" s="145">
        <v>0</v>
      </c>
      <c r="D119" s="146">
        <v>8</v>
      </c>
      <c r="E119" s="147">
        <f t="shared" si="3"/>
        <v>8</v>
      </c>
      <c r="F119" s="148"/>
      <c r="G119" s="149"/>
      <c r="H119" s="140">
        <f t="shared" si="4"/>
        <v>7</v>
      </c>
      <c r="I119" s="140"/>
      <c r="IJ119" s="156"/>
      <c r="IK119" s="156"/>
      <c r="IL119" s="156"/>
    </row>
    <row r="120" s="110" customFormat="1" ht="18" hidden="1" customHeight="1" spans="1:246">
      <c r="A120" s="157">
        <v>2012950</v>
      </c>
      <c r="B120" s="150" t="s">
        <v>81</v>
      </c>
      <c r="C120" s="145">
        <v>0</v>
      </c>
      <c r="D120" s="146"/>
      <c r="E120" s="147">
        <f t="shared" si="3"/>
        <v>0</v>
      </c>
      <c r="F120" s="148"/>
      <c r="G120" s="151" t="s">
        <v>75</v>
      </c>
      <c r="H120" s="140">
        <f t="shared" si="4"/>
        <v>7</v>
      </c>
      <c r="I120" s="140"/>
      <c r="IJ120" s="156"/>
      <c r="IK120" s="156"/>
      <c r="IL120" s="156"/>
    </row>
    <row r="121" s="110" customFormat="1" ht="18" customHeight="1" spans="1:246">
      <c r="A121" s="157">
        <v>2012999</v>
      </c>
      <c r="B121" s="150" t="s">
        <v>136</v>
      </c>
      <c r="C121" s="145">
        <v>748</v>
      </c>
      <c r="D121" s="146">
        <v>757</v>
      </c>
      <c r="E121" s="147">
        <f t="shared" si="3"/>
        <v>9</v>
      </c>
      <c r="F121" s="148">
        <f>E121/C121</f>
        <v>0.0120320855614973</v>
      </c>
      <c r="G121" s="149"/>
      <c r="H121" s="140">
        <f t="shared" si="4"/>
        <v>7</v>
      </c>
      <c r="I121" s="140"/>
      <c r="IJ121" s="156"/>
      <c r="IK121" s="156"/>
      <c r="IL121" s="156"/>
    </row>
    <row r="122" s="110" customFormat="1" ht="18" customHeight="1" spans="1:246">
      <c r="A122" s="141">
        <v>20131</v>
      </c>
      <c r="B122" s="142" t="s">
        <v>137</v>
      </c>
      <c r="C122" s="143">
        <f>SUM(C123:C128)</f>
        <v>1724</v>
      </c>
      <c r="D122" s="143">
        <f>SUM(D123:D128)</f>
        <v>2070</v>
      </c>
      <c r="E122" s="137">
        <f t="shared" si="3"/>
        <v>346</v>
      </c>
      <c r="F122" s="138">
        <f>E122/C122</f>
        <v>0.200696055684455</v>
      </c>
      <c r="G122" s="139"/>
      <c r="H122" s="140">
        <f t="shared" si="4"/>
        <v>5</v>
      </c>
      <c r="I122" s="140"/>
      <c r="IJ122" s="156"/>
      <c r="IK122" s="156"/>
      <c r="IL122" s="156"/>
    </row>
    <row r="123" s="110" customFormat="1" ht="18" customHeight="1" spans="1:246">
      <c r="A123" s="157">
        <v>2013101</v>
      </c>
      <c r="B123" s="150" t="s">
        <v>72</v>
      </c>
      <c r="C123" s="145">
        <v>1175</v>
      </c>
      <c r="D123" s="146">
        <v>1346</v>
      </c>
      <c r="E123" s="147">
        <f t="shared" si="3"/>
        <v>171</v>
      </c>
      <c r="F123" s="148">
        <f>E123/C123</f>
        <v>0.145531914893617</v>
      </c>
      <c r="G123" s="149"/>
      <c r="H123" s="140">
        <f t="shared" si="4"/>
        <v>7</v>
      </c>
      <c r="I123" s="140"/>
      <c r="IJ123" s="156"/>
      <c r="IK123" s="156"/>
      <c r="IL123" s="156"/>
    </row>
    <row r="124" s="110" customFormat="1" ht="18" customHeight="1" spans="1:246">
      <c r="A124" s="157">
        <v>2013102</v>
      </c>
      <c r="B124" s="144" t="s">
        <v>73</v>
      </c>
      <c r="C124" s="145">
        <v>412</v>
      </c>
      <c r="D124" s="146">
        <v>432</v>
      </c>
      <c r="E124" s="147">
        <f t="shared" si="3"/>
        <v>20</v>
      </c>
      <c r="F124" s="148">
        <f>E124/C124</f>
        <v>0.0485436893203883</v>
      </c>
      <c r="G124" s="149"/>
      <c r="H124" s="140">
        <f t="shared" si="4"/>
        <v>7</v>
      </c>
      <c r="I124" s="140"/>
      <c r="IJ124" s="156"/>
      <c r="IK124" s="156"/>
      <c r="IL124" s="156"/>
    </row>
    <row r="125" s="110" customFormat="1" ht="18" hidden="1" customHeight="1" spans="1:246">
      <c r="A125" s="157">
        <v>2013103</v>
      </c>
      <c r="B125" s="144" t="s">
        <v>74</v>
      </c>
      <c r="C125" s="145">
        <v>0</v>
      </c>
      <c r="D125" s="146"/>
      <c r="E125" s="147">
        <f t="shared" si="3"/>
        <v>0</v>
      </c>
      <c r="F125" s="148"/>
      <c r="G125" s="151" t="s">
        <v>75</v>
      </c>
      <c r="H125" s="140">
        <f t="shared" si="4"/>
        <v>7</v>
      </c>
      <c r="I125" s="140"/>
      <c r="IJ125" s="156"/>
      <c r="IK125" s="156"/>
      <c r="IL125" s="156"/>
    </row>
    <row r="126" s="110" customFormat="1" ht="18" customHeight="1" spans="1:246">
      <c r="A126" s="157">
        <v>2013105</v>
      </c>
      <c r="B126" s="144" t="s">
        <v>138</v>
      </c>
      <c r="C126" s="145">
        <v>9</v>
      </c>
      <c r="D126" s="146">
        <v>15</v>
      </c>
      <c r="E126" s="147">
        <f t="shared" si="3"/>
        <v>6</v>
      </c>
      <c r="F126" s="148">
        <f t="shared" ref="F126:F131" si="5">E126/C126</f>
        <v>0.666666666666667</v>
      </c>
      <c r="G126" s="149"/>
      <c r="H126" s="140">
        <f t="shared" si="4"/>
        <v>7</v>
      </c>
      <c r="I126" s="140"/>
      <c r="IJ126" s="156"/>
      <c r="IK126" s="156"/>
      <c r="IL126" s="156"/>
    </row>
    <row r="127" s="110" customFormat="1" ht="18" customHeight="1" spans="1:246">
      <c r="A127" s="157">
        <v>2013150</v>
      </c>
      <c r="B127" s="150" t="s">
        <v>81</v>
      </c>
      <c r="C127" s="145">
        <v>32</v>
      </c>
      <c r="D127" s="146">
        <v>40</v>
      </c>
      <c r="E127" s="147">
        <f t="shared" si="3"/>
        <v>8</v>
      </c>
      <c r="F127" s="148">
        <f t="shared" si="5"/>
        <v>0.25</v>
      </c>
      <c r="G127" s="149"/>
      <c r="H127" s="140">
        <f t="shared" si="4"/>
        <v>7</v>
      </c>
      <c r="I127" s="140"/>
      <c r="IJ127" s="156"/>
      <c r="IK127" s="156"/>
      <c r="IL127" s="156"/>
    </row>
    <row r="128" s="110" customFormat="1" ht="18" customHeight="1" spans="1:246">
      <c r="A128" s="157">
        <v>2013199</v>
      </c>
      <c r="B128" s="150" t="s">
        <v>139</v>
      </c>
      <c r="C128" s="145">
        <v>96</v>
      </c>
      <c r="D128" s="146">
        <v>237</v>
      </c>
      <c r="E128" s="147">
        <f t="shared" si="3"/>
        <v>141</v>
      </c>
      <c r="F128" s="148">
        <f t="shared" si="5"/>
        <v>1.46875</v>
      </c>
      <c r="G128" s="149"/>
      <c r="H128" s="140">
        <f t="shared" si="4"/>
        <v>7</v>
      </c>
      <c r="I128" s="140"/>
      <c r="IJ128" s="156"/>
      <c r="IK128" s="156"/>
      <c r="IL128" s="156"/>
    </row>
    <row r="129" s="110" customFormat="1" ht="18" customHeight="1" spans="1:246">
      <c r="A129" s="141">
        <v>20132</v>
      </c>
      <c r="B129" s="142" t="s">
        <v>140</v>
      </c>
      <c r="C129" s="143">
        <f>SUM(C130:C135)</f>
        <v>2750</v>
      </c>
      <c r="D129" s="143">
        <f>SUM(D130:D135)</f>
        <v>2473</v>
      </c>
      <c r="E129" s="137">
        <f t="shared" si="3"/>
        <v>-277</v>
      </c>
      <c r="F129" s="138">
        <f t="shared" si="5"/>
        <v>-0.100727272727273</v>
      </c>
      <c r="G129" s="139"/>
      <c r="H129" s="140">
        <f t="shared" si="4"/>
        <v>5</v>
      </c>
      <c r="I129" s="140"/>
      <c r="IJ129" s="156"/>
      <c r="IK129" s="156"/>
      <c r="IL129" s="156"/>
    </row>
    <row r="130" s="110" customFormat="1" ht="18" customHeight="1" spans="1:246">
      <c r="A130" s="157">
        <v>2013201</v>
      </c>
      <c r="B130" s="144" t="s">
        <v>72</v>
      </c>
      <c r="C130" s="145">
        <v>2426</v>
      </c>
      <c r="D130" s="146">
        <v>2086</v>
      </c>
      <c r="E130" s="147">
        <f t="shared" si="3"/>
        <v>-340</v>
      </c>
      <c r="F130" s="148">
        <f t="shared" si="5"/>
        <v>-0.140148392415499</v>
      </c>
      <c r="G130" s="149"/>
      <c r="H130" s="140">
        <f t="shared" si="4"/>
        <v>7</v>
      </c>
      <c r="I130" s="140"/>
      <c r="IJ130" s="156"/>
      <c r="IK130" s="156"/>
      <c r="IL130" s="156"/>
    </row>
    <row r="131" s="110" customFormat="1" ht="18" customHeight="1" spans="1:246">
      <c r="A131" s="157">
        <v>2013202</v>
      </c>
      <c r="B131" s="144" t="s">
        <v>73</v>
      </c>
      <c r="C131" s="145">
        <v>229</v>
      </c>
      <c r="D131" s="146">
        <v>229</v>
      </c>
      <c r="E131" s="147">
        <f t="shared" si="3"/>
        <v>0</v>
      </c>
      <c r="F131" s="148">
        <f t="shared" si="5"/>
        <v>0</v>
      </c>
      <c r="G131" s="149"/>
      <c r="H131" s="140">
        <f t="shared" si="4"/>
        <v>7</v>
      </c>
      <c r="I131" s="140"/>
      <c r="IJ131" s="156"/>
      <c r="IK131" s="156"/>
      <c r="IL131" s="156"/>
    </row>
    <row r="132" s="110" customFormat="1" ht="18" hidden="1" customHeight="1" spans="1:246">
      <c r="A132" s="157">
        <v>2013203</v>
      </c>
      <c r="B132" s="144" t="s">
        <v>74</v>
      </c>
      <c r="C132" s="145">
        <v>0</v>
      </c>
      <c r="D132" s="146"/>
      <c r="E132" s="147">
        <f t="shared" si="3"/>
        <v>0</v>
      </c>
      <c r="F132" s="148"/>
      <c r="G132" s="151" t="s">
        <v>75</v>
      </c>
      <c r="H132" s="140">
        <f t="shared" si="4"/>
        <v>7</v>
      </c>
      <c r="I132" s="140"/>
      <c r="IJ132" s="156"/>
      <c r="IK132" s="156"/>
      <c r="IL132" s="156"/>
    </row>
    <row r="133" s="110" customFormat="1" ht="18" hidden="1" customHeight="1" spans="1:246">
      <c r="A133" s="157">
        <v>2013204</v>
      </c>
      <c r="B133" s="144" t="s">
        <v>141</v>
      </c>
      <c r="C133" s="145">
        <v>0</v>
      </c>
      <c r="D133" s="146"/>
      <c r="E133" s="147">
        <f t="shared" si="3"/>
        <v>0</v>
      </c>
      <c r="F133" s="148"/>
      <c r="G133" s="151" t="s">
        <v>75</v>
      </c>
      <c r="H133" s="140">
        <f t="shared" si="4"/>
        <v>7</v>
      </c>
      <c r="I133" s="140"/>
      <c r="IJ133" s="156"/>
      <c r="IK133" s="156"/>
      <c r="IL133" s="156"/>
    </row>
    <row r="134" s="110" customFormat="1" ht="18" customHeight="1" spans="1:246">
      <c r="A134" s="157">
        <v>2013250</v>
      </c>
      <c r="B134" s="144" t="s">
        <v>81</v>
      </c>
      <c r="C134" s="145">
        <v>5</v>
      </c>
      <c r="D134" s="146">
        <v>6</v>
      </c>
      <c r="E134" s="147">
        <f t="shared" ref="E134:E197" si="6">D134-C134</f>
        <v>1</v>
      </c>
      <c r="F134" s="148">
        <f t="shared" ref="F134:F197" si="7">E134/C134</f>
        <v>0.2</v>
      </c>
      <c r="G134" s="149"/>
      <c r="H134" s="140">
        <f t="shared" ref="H134:H197" si="8">LEN(A134)</f>
        <v>7</v>
      </c>
      <c r="I134" s="140"/>
      <c r="IJ134" s="156"/>
      <c r="IK134" s="156"/>
      <c r="IL134" s="156"/>
    </row>
    <row r="135" s="110" customFormat="1" ht="18" customHeight="1" spans="1:246">
      <c r="A135" s="157">
        <v>2013299</v>
      </c>
      <c r="B135" s="150" t="s">
        <v>142</v>
      </c>
      <c r="C135" s="145">
        <v>90</v>
      </c>
      <c r="D135" s="146">
        <v>152</v>
      </c>
      <c r="E135" s="147">
        <f t="shared" si="6"/>
        <v>62</v>
      </c>
      <c r="F135" s="148">
        <f t="shared" si="7"/>
        <v>0.688888888888889</v>
      </c>
      <c r="G135" s="149"/>
      <c r="H135" s="140">
        <f t="shared" si="8"/>
        <v>7</v>
      </c>
      <c r="I135" s="140"/>
      <c r="IJ135" s="156"/>
      <c r="IK135" s="156"/>
      <c r="IL135" s="156"/>
    </row>
    <row r="136" s="110" customFormat="1" ht="18" customHeight="1" spans="1:246">
      <c r="A136" s="141">
        <v>20133</v>
      </c>
      <c r="B136" s="142" t="s">
        <v>143</v>
      </c>
      <c r="C136" s="143">
        <f>SUM(C137:C142)</f>
        <v>380</v>
      </c>
      <c r="D136" s="143">
        <f>SUM(D137:D142)</f>
        <v>473</v>
      </c>
      <c r="E136" s="137">
        <f t="shared" si="6"/>
        <v>93</v>
      </c>
      <c r="F136" s="138">
        <f t="shared" si="7"/>
        <v>0.244736842105263</v>
      </c>
      <c r="G136" s="139"/>
      <c r="H136" s="140">
        <f t="shared" si="8"/>
        <v>5</v>
      </c>
      <c r="I136" s="140"/>
      <c r="IJ136" s="156"/>
      <c r="IK136" s="156"/>
      <c r="IL136" s="156"/>
    </row>
    <row r="137" s="110" customFormat="1" ht="18" customHeight="1" spans="1:246">
      <c r="A137" s="157">
        <v>2013301</v>
      </c>
      <c r="B137" s="152" t="s">
        <v>72</v>
      </c>
      <c r="C137" s="145">
        <v>222</v>
      </c>
      <c r="D137" s="146">
        <v>256</v>
      </c>
      <c r="E137" s="147">
        <f t="shared" si="6"/>
        <v>34</v>
      </c>
      <c r="F137" s="148">
        <f t="shared" si="7"/>
        <v>0.153153153153153</v>
      </c>
      <c r="G137" s="149"/>
      <c r="H137" s="140">
        <f t="shared" si="8"/>
        <v>7</v>
      </c>
      <c r="I137" s="140"/>
      <c r="IJ137" s="156"/>
      <c r="IK137" s="156"/>
      <c r="IL137" s="156"/>
    </row>
    <row r="138" s="110" customFormat="1" ht="18" customHeight="1" spans="1:246">
      <c r="A138" s="157">
        <v>2013302</v>
      </c>
      <c r="B138" s="144" t="s">
        <v>73</v>
      </c>
      <c r="C138" s="145">
        <v>144</v>
      </c>
      <c r="D138" s="146">
        <v>149</v>
      </c>
      <c r="E138" s="147">
        <f t="shared" si="6"/>
        <v>5</v>
      </c>
      <c r="F138" s="148">
        <f t="shared" si="7"/>
        <v>0.0347222222222222</v>
      </c>
      <c r="G138" s="149"/>
      <c r="H138" s="140">
        <f t="shared" si="8"/>
        <v>7</v>
      </c>
      <c r="I138" s="140"/>
      <c r="IJ138" s="156"/>
      <c r="IK138" s="156"/>
      <c r="IL138" s="156"/>
    </row>
    <row r="139" s="110" customFormat="1" ht="18" hidden="1" customHeight="1" spans="1:246">
      <c r="A139" s="157">
        <v>2013303</v>
      </c>
      <c r="B139" s="144" t="s">
        <v>74</v>
      </c>
      <c r="C139" s="145">
        <v>0</v>
      </c>
      <c r="D139" s="146"/>
      <c r="E139" s="147">
        <f t="shared" si="6"/>
        <v>0</v>
      </c>
      <c r="F139" s="148"/>
      <c r="G139" s="151" t="s">
        <v>75</v>
      </c>
      <c r="H139" s="140">
        <f t="shared" si="8"/>
        <v>7</v>
      </c>
      <c r="I139" s="140"/>
      <c r="IJ139" s="156"/>
      <c r="IK139" s="156"/>
      <c r="IL139" s="156"/>
    </row>
    <row r="140" s="110" customFormat="1" ht="18" hidden="1" customHeight="1" spans="1:246">
      <c r="A140" s="157">
        <v>2013304</v>
      </c>
      <c r="B140" s="144" t="s">
        <v>144</v>
      </c>
      <c r="C140" s="145">
        <v>0</v>
      </c>
      <c r="D140" s="146"/>
      <c r="E140" s="147">
        <f t="shared" si="6"/>
        <v>0</v>
      </c>
      <c r="F140" s="148"/>
      <c r="G140" s="151" t="s">
        <v>75</v>
      </c>
      <c r="H140" s="140">
        <f t="shared" si="8"/>
        <v>7</v>
      </c>
      <c r="I140" s="140"/>
      <c r="IJ140" s="156"/>
      <c r="IK140" s="156"/>
      <c r="IL140" s="156"/>
    </row>
    <row r="141" s="110" customFormat="1" ht="18" customHeight="1" spans="1:246">
      <c r="A141" s="157">
        <v>2013350</v>
      </c>
      <c r="B141" s="144" t="s">
        <v>81</v>
      </c>
      <c r="C141" s="145">
        <v>4</v>
      </c>
      <c r="D141" s="146">
        <v>7</v>
      </c>
      <c r="E141" s="147">
        <f t="shared" si="6"/>
        <v>3</v>
      </c>
      <c r="F141" s="148">
        <f t="shared" si="7"/>
        <v>0.75</v>
      </c>
      <c r="G141" s="149"/>
      <c r="H141" s="140">
        <f t="shared" si="8"/>
        <v>7</v>
      </c>
      <c r="I141" s="140"/>
      <c r="IJ141" s="156"/>
      <c r="IK141" s="156"/>
      <c r="IL141" s="156"/>
    </row>
    <row r="142" s="110" customFormat="1" ht="18" customHeight="1" spans="1:246">
      <c r="A142" s="157">
        <v>2013399</v>
      </c>
      <c r="B142" s="150" t="s">
        <v>145</v>
      </c>
      <c r="C142" s="145">
        <v>10</v>
      </c>
      <c r="D142" s="146">
        <v>61</v>
      </c>
      <c r="E142" s="147">
        <f t="shared" si="6"/>
        <v>51</v>
      </c>
      <c r="F142" s="148">
        <f t="shared" si="7"/>
        <v>5.1</v>
      </c>
      <c r="G142" s="149"/>
      <c r="H142" s="140">
        <f t="shared" si="8"/>
        <v>7</v>
      </c>
      <c r="I142" s="140"/>
      <c r="IJ142" s="156"/>
      <c r="IK142" s="156"/>
      <c r="IL142" s="156"/>
    </row>
    <row r="143" s="110" customFormat="1" ht="18" customHeight="1" spans="1:246">
      <c r="A143" s="141">
        <v>20134</v>
      </c>
      <c r="B143" s="142" t="s">
        <v>146</v>
      </c>
      <c r="C143" s="143">
        <f>SUM(C144:C150)</f>
        <v>182</v>
      </c>
      <c r="D143" s="143">
        <f>SUM(D144:D150)</f>
        <v>201</v>
      </c>
      <c r="E143" s="137">
        <f t="shared" si="6"/>
        <v>19</v>
      </c>
      <c r="F143" s="138">
        <f t="shared" si="7"/>
        <v>0.104395604395604</v>
      </c>
      <c r="G143" s="139"/>
      <c r="H143" s="140">
        <f t="shared" si="8"/>
        <v>5</v>
      </c>
      <c r="I143" s="140"/>
      <c r="IJ143" s="156"/>
      <c r="IK143" s="156"/>
      <c r="IL143" s="156"/>
    </row>
    <row r="144" s="110" customFormat="1" ht="18" customHeight="1" spans="1:246">
      <c r="A144" s="157">
        <v>2013401</v>
      </c>
      <c r="B144" s="150" t="s">
        <v>72</v>
      </c>
      <c r="C144" s="145">
        <v>112</v>
      </c>
      <c r="D144" s="146">
        <v>126</v>
      </c>
      <c r="E144" s="147">
        <f t="shared" si="6"/>
        <v>14</v>
      </c>
      <c r="F144" s="148">
        <f t="shared" si="7"/>
        <v>0.125</v>
      </c>
      <c r="G144" s="149"/>
      <c r="H144" s="140">
        <f t="shared" si="8"/>
        <v>7</v>
      </c>
      <c r="I144" s="140"/>
      <c r="IJ144" s="156"/>
      <c r="IK144" s="156"/>
      <c r="IL144" s="156"/>
    </row>
    <row r="145" s="110" customFormat="1" ht="18" customHeight="1" spans="1:246">
      <c r="A145" s="157">
        <v>2013402</v>
      </c>
      <c r="B145" s="144" t="s">
        <v>73</v>
      </c>
      <c r="C145" s="145">
        <v>50</v>
      </c>
      <c r="D145" s="146">
        <v>55</v>
      </c>
      <c r="E145" s="147">
        <f t="shared" si="6"/>
        <v>5</v>
      </c>
      <c r="F145" s="148">
        <f t="shared" si="7"/>
        <v>0.1</v>
      </c>
      <c r="G145" s="149"/>
      <c r="H145" s="140">
        <f t="shared" si="8"/>
        <v>7</v>
      </c>
      <c r="I145" s="140"/>
      <c r="IJ145" s="156"/>
      <c r="IK145" s="156"/>
      <c r="IL145" s="156"/>
    </row>
    <row r="146" s="110" customFormat="1" ht="18" hidden="1" customHeight="1" spans="1:246">
      <c r="A146" s="157">
        <v>2013403</v>
      </c>
      <c r="B146" s="144" t="s">
        <v>74</v>
      </c>
      <c r="C146" s="145">
        <v>0</v>
      </c>
      <c r="D146" s="146"/>
      <c r="E146" s="147">
        <f t="shared" si="6"/>
        <v>0</v>
      </c>
      <c r="F146" s="148"/>
      <c r="G146" s="151" t="s">
        <v>75</v>
      </c>
      <c r="H146" s="140">
        <f t="shared" si="8"/>
        <v>7</v>
      </c>
      <c r="I146" s="140"/>
      <c r="IJ146" s="156"/>
      <c r="IK146" s="156"/>
      <c r="IL146" s="156"/>
    </row>
    <row r="147" s="110" customFormat="1" ht="18" customHeight="1" spans="1:246">
      <c r="A147" s="157">
        <v>2013404</v>
      </c>
      <c r="B147" s="144" t="s">
        <v>147</v>
      </c>
      <c r="C147" s="145">
        <v>20</v>
      </c>
      <c r="D147" s="146">
        <v>20</v>
      </c>
      <c r="E147" s="147">
        <f t="shared" si="6"/>
        <v>0</v>
      </c>
      <c r="F147" s="148">
        <f t="shared" si="7"/>
        <v>0</v>
      </c>
      <c r="G147" s="149"/>
      <c r="H147" s="140">
        <f t="shared" si="8"/>
        <v>7</v>
      </c>
      <c r="I147" s="140"/>
      <c r="IJ147" s="156"/>
      <c r="IK147" s="156"/>
      <c r="IL147" s="156"/>
    </row>
    <row r="148" s="110" customFormat="1" ht="18" hidden="1" customHeight="1" spans="1:246">
      <c r="A148" s="157">
        <v>2013405</v>
      </c>
      <c r="B148" s="144" t="s">
        <v>148</v>
      </c>
      <c r="C148" s="145">
        <v>0</v>
      </c>
      <c r="D148" s="146"/>
      <c r="E148" s="147">
        <f t="shared" si="6"/>
        <v>0</v>
      </c>
      <c r="F148" s="148"/>
      <c r="G148" s="151" t="s">
        <v>75</v>
      </c>
      <c r="H148" s="140">
        <f t="shared" si="8"/>
        <v>7</v>
      </c>
      <c r="I148" s="140"/>
      <c r="IJ148" s="156"/>
      <c r="IK148" s="156"/>
      <c r="IL148" s="156"/>
    </row>
    <row r="149" s="110" customFormat="1" ht="18" hidden="1" customHeight="1" spans="1:246">
      <c r="A149" s="157">
        <v>2013450</v>
      </c>
      <c r="B149" s="144" t="s">
        <v>81</v>
      </c>
      <c r="C149" s="145">
        <v>0</v>
      </c>
      <c r="D149" s="146"/>
      <c r="E149" s="147">
        <f t="shared" si="6"/>
        <v>0</v>
      </c>
      <c r="F149" s="148"/>
      <c r="G149" s="151" t="s">
        <v>75</v>
      </c>
      <c r="H149" s="140">
        <f t="shared" si="8"/>
        <v>7</v>
      </c>
      <c r="I149" s="140"/>
      <c r="IJ149" s="156"/>
      <c r="IK149" s="156"/>
      <c r="IL149" s="156"/>
    </row>
    <row r="150" s="110" customFormat="1" ht="18" hidden="1" customHeight="1" spans="1:246">
      <c r="A150" s="157">
        <v>2013499</v>
      </c>
      <c r="B150" s="150" t="s">
        <v>149</v>
      </c>
      <c r="C150" s="145">
        <v>0</v>
      </c>
      <c r="D150" s="146"/>
      <c r="E150" s="147">
        <f t="shared" si="6"/>
        <v>0</v>
      </c>
      <c r="F150" s="148"/>
      <c r="G150" s="151" t="s">
        <v>75</v>
      </c>
      <c r="H150" s="140">
        <f t="shared" si="8"/>
        <v>7</v>
      </c>
      <c r="I150" s="140"/>
      <c r="IJ150" s="156"/>
      <c r="IK150" s="156"/>
      <c r="IL150" s="156"/>
    </row>
    <row r="151" s="110" customFormat="1" ht="18" customHeight="1" spans="1:246">
      <c r="A151" s="141">
        <v>20136</v>
      </c>
      <c r="B151" s="142" t="s">
        <v>150</v>
      </c>
      <c r="C151" s="143">
        <f>SUM(C152:C156)</f>
        <v>50</v>
      </c>
      <c r="D151" s="143">
        <f>SUM(D152:D156)</f>
        <v>50</v>
      </c>
      <c r="E151" s="137">
        <f t="shared" si="6"/>
        <v>0</v>
      </c>
      <c r="F151" s="138">
        <f t="shared" si="7"/>
        <v>0</v>
      </c>
      <c r="G151" s="139"/>
      <c r="H151" s="140">
        <f t="shared" si="8"/>
        <v>5</v>
      </c>
      <c r="I151" s="140"/>
      <c r="IJ151" s="156"/>
      <c r="IK151" s="156"/>
      <c r="IL151" s="156"/>
    </row>
    <row r="152" s="110" customFormat="1" ht="18" hidden="1" customHeight="1" spans="1:246">
      <c r="A152" s="157">
        <v>2013601</v>
      </c>
      <c r="B152" s="150" t="s">
        <v>72</v>
      </c>
      <c r="C152" s="145">
        <v>0</v>
      </c>
      <c r="D152" s="146"/>
      <c r="E152" s="147">
        <f t="shared" si="6"/>
        <v>0</v>
      </c>
      <c r="F152" s="148"/>
      <c r="G152" s="151" t="s">
        <v>75</v>
      </c>
      <c r="H152" s="140">
        <f t="shared" si="8"/>
        <v>7</v>
      </c>
      <c r="I152" s="140"/>
      <c r="IJ152" s="156"/>
      <c r="IK152" s="156"/>
      <c r="IL152" s="156"/>
    </row>
    <row r="153" s="110" customFormat="1" ht="18" customHeight="1" spans="1:246">
      <c r="A153" s="157">
        <v>2013602</v>
      </c>
      <c r="B153" s="150" t="s">
        <v>73</v>
      </c>
      <c r="C153" s="145">
        <v>11</v>
      </c>
      <c r="D153" s="146">
        <v>11</v>
      </c>
      <c r="E153" s="147">
        <f t="shared" si="6"/>
        <v>0</v>
      </c>
      <c r="F153" s="148">
        <f t="shared" si="7"/>
        <v>0</v>
      </c>
      <c r="G153" s="149"/>
      <c r="H153" s="140">
        <f t="shared" si="8"/>
        <v>7</v>
      </c>
      <c r="I153" s="140"/>
      <c r="IJ153" s="156"/>
      <c r="IK153" s="156"/>
      <c r="IL153" s="156"/>
    </row>
    <row r="154" s="110" customFormat="1" ht="18" hidden="1" customHeight="1" spans="1:246">
      <c r="A154" s="157">
        <v>2013603</v>
      </c>
      <c r="B154" s="144" t="s">
        <v>74</v>
      </c>
      <c r="C154" s="145">
        <v>0</v>
      </c>
      <c r="D154" s="146"/>
      <c r="E154" s="147">
        <f t="shared" si="6"/>
        <v>0</v>
      </c>
      <c r="F154" s="148"/>
      <c r="G154" s="151" t="s">
        <v>75</v>
      </c>
      <c r="H154" s="140">
        <f t="shared" si="8"/>
        <v>7</v>
      </c>
      <c r="I154" s="140"/>
      <c r="IJ154" s="156"/>
      <c r="IK154" s="156"/>
      <c r="IL154" s="156"/>
    </row>
    <row r="155" s="110" customFormat="1" ht="18" hidden="1" customHeight="1" spans="1:246">
      <c r="A155" s="157">
        <v>2013650</v>
      </c>
      <c r="B155" s="144" t="s">
        <v>81</v>
      </c>
      <c r="C155" s="145">
        <v>0</v>
      </c>
      <c r="D155" s="146"/>
      <c r="E155" s="147">
        <f t="shared" si="6"/>
        <v>0</v>
      </c>
      <c r="F155" s="148"/>
      <c r="G155" s="151" t="s">
        <v>75</v>
      </c>
      <c r="H155" s="140">
        <f t="shared" si="8"/>
        <v>7</v>
      </c>
      <c r="I155" s="140"/>
      <c r="IJ155" s="156"/>
      <c r="IK155" s="156"/>
      <c r="IL155" s="156"/>
    </row>
    <row r="156" s="110" customFormat="1" ht="18" customHeight="1" spans="1:246">
      <c r="A156" s="157">
        <v>2013699</v>
      </c>
      <c r="B156" s="144" t="s">
        <v>151</v>
      </c>
      <c r="C156" s="145">
        <v>39</v>
      </c>
      <c r="D156" s="146">
        <v>39</v>
      </c>
      <c r="E156" s="147">
        <f t="shared" si="6"/>
        <v>0</v>
      </c>
      <c r="F156" s="148">
        <f t="shared" si="7"/>
        <v>0</v>
      </c>
      <c r="G156" s="149"/>
      <c r="H156" s="140">
        <f t="shared" si="8"/>
        <v>7</v>
      </c>
      <c r="I156" s="140"/>
      <c r="IJ156" s="156"/>
      <c r="IK156" s="156"/>
      <c r="IL156" s="156"/>
    </row>
    <row r="157" s="110" customFormat="1" ht="18" customHeight="1" spans="1:246">
      <c r="A157" s="141">
        <v>20138</v>
      </c>
      <c r="B157" s="161" t="s">
        <v>152</v>
      </c>
      <c r="C157" s="143">
        <f>SUM(C158:C168)</f>
        <v>1146</v>
      </c>
      <c r="D157" s="143">
        <f>SUM(D158:D168)</f>
        <v>1278</v>
      </c>
      <c r="E157" s="137">
        <f t="shared" si="6"/>
        <v>132</v>
      </c>
      <c r="F157" s="138">
        <f t="shared" si="7"/>
        <v>0.115183246073298</v>
      </c>
      <c r="G157" s="139"/>
      <c r="H157" s="140">
        <f t="shared" si="8"/>
        <v>5</v>
      </c>
      <c r="I157" s="140"/>
      <c r="IJ157" s="156"/>
      <c r="IK157" s="156"/>
      <c r="IL157" s="156"/>
    </row>
    <row r="158" s="110" customFormat="1" ht="18" customHeight="1" spans="1:246">
      <c r="A158" s="157">
        <v>2013801</v>
      </c>
      <c r="B158" s="144" t="s">
        <v>72</v>
      </c>
      <c r="C158" s="145">
        <v>978</v>
      </c>
      <c r="D158" s="146">
        <v>1062</v>
      </c>
      <c r="E158" s="147">
        <f t="shared" si="6"/>
        <v>84</v>
      </c>
      <c r="F158" s="148">
        <f t="shared" si="7"/>
        <v>0.0858895705521472</v>
      </c>
      <c r="G158" s="149"/>
      <c r="H158" s="140">
        <f t="shared" si="8"/>
        <v>7</v>
      </c>
      <c r="I158" s="140"/>
      <c r="IJ158" s="156"/>
      <c r="IK158" s="156"/>
      <c r="IL158" s="156"/>
    </row>
    <row r="159" s="110" customFormat="1" ht="18" customHeight="1" spans="1:246">
      <c r="A159" s="157">
        <v>2013802</v>
      </c>
      <c r="B159" s="144" t="s">
        <v>73</v>
      </c>
      <c r="C159" s="145">
        <v>39</v>
      </c>
      <c r="D159" s="146">
        <v>71</v>
      </c>
      <c r="E159" s="147">
        <f t="shared" si="6"/>
        <v>32</v>
      </c>
      <c r="F159" s="148">
        <f t="shared" si="7"/>
        <v>0.82051282051282</v>
      </c>
      <c r="G159" s="149"/>
      <c r="H159" s="140">
        <f t="shared" si="8"/>
        <v>7</v>
      </c>
      <c r="I159" s="140"/>
      <c r="IJ159" s="156"/>
      <c r="IK159" s="156"/>
      <c r="IL159" s="156"/>
    </row>
    <row r="160" s="110" customFormat="1" ht="18" hidden="1" customHeight="1" spans="1:246">
      <c r="A160" s="157">
        <v>2013803</v>
      </c>
      <c r="B160" s="144" t="s">
        <v>74</v>
      </c>
      <c r="C160" s="145">
        <v>0</v>
      </c>
      <c r="D160" s="146"/>
      <c r="E160" s="147">
        <f t="shared" si="6"/>
        <v>0</v>
      </c>
      <c r="F160" s="148"/>
      <c r="G160" s="151" t="s">
        <v>75</v>
      </c>
      <c r="H160" s="140">
        <f t="shared" si="8"/>
        <v>7</v>
      </c>
      <c r="I160" s="140"/>
      <c r="IJ160" s="156"/>
      <c r="IK160" s="156"/>
      <c r="IL160" s="156"/>
    </row>
    <row r="161" s="110" customFormat="1" ht="18" hidden="1" customHeight="1" spans="1:246">
      <c r="A161" s="157">
        <v>2013804</v>
      </c>
      <c r="B161" s="144" t="s">
        <v>153</v>
      </c>
      <c r="C161" s="145">
        <v>0</v>
      </c>
      <c r="D161" s="146"/>
      <c r="E161" s="147">
        <f t="shared" si="6"/>
        <v>0</v>
      </c>
      <c r="F161" s="148"/>
      <c r="G161" s="151" t="s">
        <v>75</v>
      </c>
      <c r="H161" s="140">
        <f t="shared" si="8"/>
        <v>7</v>
      </c>
      <c r="I161" s="140"/>
      <c r="IJ161" s="156"/>
      <c r="IK161" s="156"/>
      <c r="IL161" s="156"/>
    </row>
    <row r="162" s="110" customFormat="1" ht="18" customHeight="1" spans="1:246">
      <c r="A162" s="157">
        <v>2013805</v>
      </c>
      <c r="B162" s="144" t="s">
        <v>154</v>
      </c>
      <c r="C162" s="145">
        <v>30</v>
      </c>
      <c r="D162" s="146">
        <v>30</v>
      </c>
      <c r="E162" s="147">
        <f t="shared" si="6"/>
        <v>0</v>
      </c>
      <c r="F162" s="148">
        <f t="shared" si="7"/>
        <v>0</v>
      </c>
      <c r="G162" s="149"/>
      <c r="H162" s="140">
        <f t="shared" si="8"/>
        <v>7</v>
      </c>
      <c r="I162" s="140"/>
      <c r="IJ162" s="156"/>
      <c r="IK162" s="156"/>
      <c r="IL162" s="156"/>
    </row>
    <row r="163" s="110" customFormat="1" ht="18" hidden="1" customHeight="1" spans="1:246">
      <c r="A163" s="157">
        <v>2013808</v>
      </c>
      <c r="B163" s="144" t="s">
        <v>105</v>
      </c>
      <c r="C163" s="145">
        <v>0</v>
      </c>
      <c r="D163" s="146"/>
      <c r="E163" s="147">
        <f t="shared" si="6"/>
        <v>0</v>
      </c>
      <c r="F163" s="148"/>
      <c r="G163" s="151" t="s">
        <v>75</v>
      </c>
      <c r="H163" s="140">
        <f t="shared" si="8"/>
        <v>7</v>
      </c>
      <c r="I163" s="140"/>
      <c r="IJ163" s="156"/>
      <c r="IK163" s="156"/>
      <c r="IL163" s="156"/>
    </row>
    <row r="164" s="110" customFormat="1" ht="18" customHeight="1" spans="1:246">
      <c r="A164" s="157">
        <v>2013812</v>
      </c>
      <c r="B164" s="144" t="s">
        <v>155</v>
      </c>
      <c r="C164" s="145">
        <v>3</v>
      </c>
      <c r="D164" s="146">
        <v>3</v>
      </c>
      <c r="E164" s="147">
        <f t="shared" si="6"/>
        <v>0</v>
      </c>
      <c r="F164" s="148">
        <f t="shared" si="7"/>
        <v>0</v>
      </c>
      <c r="G164" s="149"/>
      <c r="H164" s="140">
        <f t="shared" si="8"/>
        <v>7</v>
      </c>
      <c r="I164" s="140"/>
      <c r="IJ164" s="156"/>
      <c r="IK164" s="156"/>
      <c r="IL164" s="156"/>
    </row>
    <row r="165" s="110" customFormat="1" ht="18" hidden="1" customHeight="1" spans="1:246">
      <c r="A165" s="162">
        <v>2013815</v>
      </c>
      <c r="B165" s="163" t="s">
        <v>156</v>
      </c>
      <c r="C165" s="145">
        <v>0</v>
      </c>
      <c r="D165" s="146"/>
      <c r="E165" s="147">
        <f t="shared" si="6"/>
        <v>0</v>
      </c>
      <c r="F165" s="148"/>
      <c r="G165" s="151" t="s">
        <v>75</v>
      </c>
      <c r="H165" s="140">
        <f t="shared" si="8"/>
        <v>7</v>
      </c>
      <c r="I165" s="140"/>
      <c r="IJ165" s="156"/>
      <c r="IK165" s="156"/>
      <c r="IL165" s="156"/>
    </row>
    <row r="166" s="110" customFormat="1" ht="18" customHeight="1" spans="1:246">
      <c r="A166" s="157">
        <v>2013816</v>
      </c>
      <c r="B166" s="144" t="s">
        <v>157</v>
      </c>
      <c r="C166" s="145">
        <v>13</v>
      </c>
      <c r="D166" s="146">
        <v>13</v>
      </c>
      <c r="E166" s="147">
        <f t="shared" si="6"/>
        <v>0</v>
      </c>
      <c r="F166" s="148">
        <f t="shared" si="7"/>
        <v>0</v>
      </c>
      <c r="G166" s="149"/>
      <c r="H166" s="140">
        <f t="shared" si="8"/>
        <v>7</v>
      </c>
      <c r="I166" s="140"/>
      <c r="IJ166" s="156"/>
      <c r="IK166" s="156"/>
      <c r="IL166" s="156"/>
    </row>
    <row r="167" s="110" customFormat="1" ht="18" customHeight="1" spans="1:246">
      <c r="A167" s="157">
        <v>2013850</v>
      </c>
      <c r="B167" s="144" t="s">
        <v>81</v>
      </c>
      <c r="C167" s="145">
        <v>83</v>
      </c>
      <c r="D167" s="146">
        <v>93</v>
      </c>
      <c r="E167" s="147">
        <f t="shared" si="6"/>
        <v>10</v>
      </c>
      <c r="F167" s="148">
        <f t="shared" si="7"/>
        <v>0.120481927710843</v>
      </c>
      <c r="G167" s="149"/>
      <c r="H167" s="140">
        <f t="shared" si="8"/>
        <v>7</v>
      </c>
      <c r="I167" s="140"/>
      <c r="IJ167" s="156"/>
      <c r="IK167" s="156"/>
      <c r="IL167" s="156"/>
    </row>
    <row r="168" s="110" customFormat="1" ht="18" customHeight="1" spans="1:246">
      <c r="A168" s="157">
        <v>2013899</v>
      </c>
      <c r="B168" s="144" t="s">
        <v>158</v>
      </c>
      <c r="C168" s="145">
        <v>0</v>
      </c>
      <c r="D168" s="146">
        <v>6</v>
      </c>
      <c r="E168" s="147">
        <f t="shared" si="6"/>
        <v>6</v>
      </c>
      <c r="F168" s="148"/>
      <c r="G168" s="149"/>
      <c r="H168" s="140">
        <f t="shared" si="8"/>
        <v>7</v>
      </c>
      <c r="I168" s="140"/>
      <c r="IJ168" s="156"/>
      <c r="IK168" s="156"/>
      <c r="IL168" s="156"/>
    </row>
    <row r="169" s="110" customFormat="1" ht="18" customHeight="1" spans="1:246">
      <c r="A169" s="164">
        <v>20139</v>
      </c>
      <c r="B169" s="165" t="s">
        <v>159</v>
      </c>
      <c r="C169" s="166">
        <f>C170+C171+C172</f>
        <v>96</v>
      </c>
      <c r="D169" s="166">
        <f>D170+D171+D172</f>
        <v>114</v>
      </c>
      <c r="E169" s="137">
        <f t="shared" si="6"/>
        <v>18</v>
      </c>
      <c r="F169" s="138">
        <f t="shared" si="7"/>
        <v>0.1875</v>
      </c>
      <c r="G169" s="139"/>
      <c r="H169" s="140">
        <f t="shared" si="8"/>
        <v>5</v>
      </c>
      <c r="I169" s="140"/>
      <c r="IJ169" s="156"/>
      <c r="IK169" s="156"/>
      <c r="IL169" s="156"/>
    </row>
    <row r="170" s="110" customFormat="1" ht="18" customHeight="1" spans="1:246">
      <c r="A170" s="157">
        <v>2013901</v>
      </c>
      <c r="B170" s="144" t="s">
        <v>72</v>
      </c>
      <c r="C170" s="145">
        <v>87</v>
      </c>
      <c r="D170" s="146">
        <v>102</v>
      </c>
      <c r="E170" s="147">
        <f t="shared" si="6"/>
        <v>15</v>
      </c>
      <c r="F170" s="148">
        <f t="shared" si="7"/>
        <v>0.172413793103448</v>
      </c>
      <c r="G170" s="149"/>
      <c r="H170" s="140">
        <f t="shared" si="8"/>
        <v>7</v>
      </c>
      <c r="I170" s="140"/>
      <c r="IJ170" s="156"/>
      <c r="IK170" s="156"/>
      <c r="IL170" s="156"/>
    </row>
    <row r="171" s="110" customFormat="1" ht="18" customHeight="1" spans="1:246">
      <c r="A171" s="157">
        <v>2013902</v>
      </c>
      <c r="B171" s="144" t="s">
        <v>73</v>
      </c>
      <c r="C171" s="145">
        <v>9</v>
      </c>
      <c r="D171" s="146">
        <v>9</v>
      </c>
      <c r="E171" s="147">
        <f t="shared" si="6"/>
        <v>0</v>
      </c>
      <c r="F171" s="148">
        <f t="shared" si="7"/>
        <v>0</v>
      </c>
      <c r="G171" s="149"/>
      <c r="H171" s="140">
        <f t="shared" si="8"/>
        <v>7</v>
      </c>
      <c r="I171" s="140"/>
      <c r="IJ171" s="156"/>
      <c r="IK171" s="156"/>
      <c r="IL171" s="156"/>
    </row>
    <row r="172" s="110" customFormat="1" ht="18" customHeight="1" spans="1:246">
      <c r="A172" s="157">
        <v>2013999</v>
      </c>
      <c r="B172" s="144" t="s">
        <v>160</v>
      </c>
      <c r="C172" s="145"/>
      <c r="D172" s="146">
        <v>3</v>
      </c>
      <c r="E172" s="147">
        <f t="shared" si="6"/>
        <v>3</v>
      </c>
      <c r="F172" s="148"/>
      <c r="G172" s="149"/>
      <c r="H172" s="140">
        <f t="shared" si="8"/>
        <v>7</v>
      </c>
      <c r="I172" s="140"/>
      <c r="IJ172" s="156"/>
      <c r="IK172" s="156"/>
      <c r="IL172" s="156"/>
    </row>
    <row r="173" s="110" customFormat="1" ht="18" customHeight="1" spans="1:246">
      <c r="A173" s="141">
        <v>20140</v>
      </c>
      <c r="B173" s="161" t="s">
        <v>161</v>
      </c>
      <c r="C173" s="166">
        <f>SUM(C174:C175)</f>
        <v>94</v>
      </c>
      <c r="D173" s="166">
        <f>SUM(D174:D175)</f>
        <v>116</v>
      </c>
      <c r="E173" s="137">
        <f t="shared" si="6"/>
        <v>22</v>
      </c>
      <c r="F173" s="138">
        <f t="shared" si="7"/>
        <v>0.234042553191489</v>
      </c>
      <c r="G173" s="139"/>
      <c r="H173" s="140">
        <f t="shared" si="8"/>
        <v>5</v>
      </c>
      <c r="I173" s="140"/>
      <c r="IJ173" s="156"/>
      <c r="IK173" s="156"/>
      <c r="IL173" s="156"/>
    </row>
    <row r="174" s="110" customFormat="1" ht="18" customHeight="1" spans="1:246">
      <c r="A174" s="157">
        <v>2014001</v>
      </c>
      <c r="B174" s="144" t="s">
        <v>72</v>
      </c>
      <c r="C174" s="145">
        <v>62</v>
      </c>
      <c r="D174" s="146">
        <v>68</v>
      </c>
      <c r="E174" s="147">
        <f t="shared" si="6"/>
        <v>6</v>
      </c>
      <c r="F174" s="148">
        <f t="shared" si="7"/>
        <v>0.0967741935483871</v>
      </c>
      <c r="G174" s="149"/>
      <c r="H174" s="140">
        <f t="shared" si="8"/>
        <v>7</v>
      </c>
      <c r="I174" s="140"/>
      <c r="IJ174" s="156"/>
      <c r="IK174" s="156"/>
      <c r="IL174" s="156"/>
    </row>
    <row r="175" s="110" customFormat="1" ht="18" customHeight="1" spans="1:246">
      <c r="A175" s="157">
        <v>2014002</v>
      </c>
      <c r="B175" s="144" t="s">
        <v>73</v>
      </c>
      <c r="C175" s="145">
        <v>32</v>
      </c>
      <c r="D175" s="146">
        <v>48</v>
      </c>
      <c r="E175" s="147">
        <f t="shared" si="6"/>
        <v>16</v>
      </c>
      <c r="F175" s="148">
        <f t="shared" si="7"/>
        <v>0.5</v>
      </c>
      <c r="G175" s="149"/>
      <c r="H175" s="140">
        <f t="shared" si="8"/>
        <v>7</v>
      </c>
      <c r="I175" s="140"/>
      <c r="IJ175" s="156"/>
      <c r="IK175" s="156"/>
      <c r="IL175" s="156"/>
    </row>
    <row r="176" s="110" customFormat="1" ht="18" customHeight="1" spans="1:246">
      <c r="A176" s="141">
        <v>20199</v>
      </c>
      <c r="B176" s="142" t="s">
        <v>162</v>
      </c>
      <c r="C176" s="143">
        <f>C177</f>
        <v>100</v>
      </c>
      <c r="D176" s="143">
        <f>D177</f>
        <v>100</v>
      </c>
      <c r="E176" s="137">
        <f t="shared" si="6"/>
        <v>0</v>
      </c>
      <c r="F176" s="138">
        <f t="shared" si="7"/>
        <v>0</v>
      </c>
      <c r="G176" s="139"/>
      <c r="H176" s="140">
        <f t="shared" si="8"/>
        <v>5</v>
      </c>
      <c r="I176" s="140"/>
      <c r="IJ176" s="156"/>
      <c r="IK176" s="156"/>
      <c r="IL176" s="156"/>
    </row>
    <row r="177" s="110" customFormat="1" ht="18" customHeight="1" spans="1:246">
      <c r="A177" s="157">
        <v>2019999</v>
      </c>
      <c r="B177" s="150" t="s">
        <v>163</v>
      </c>
      <c r="C177" s="145">
        <v>100</v>
      </c>
      <c r="D177" s="146">
        <v>100</v>
      </c>
      <c r="E177" s="147">
        <f t="shared" si="6"/>
        <v>0</v>
      </c>
      <c r="F177" s="148">
        <f t="shared" si="7"/>
        <v>0</v>
      </c>
      <c r="G177" s="149"/>
      <c r="H177" s="140">
        <f t="shared" si="8"/>
        <v>7</v>
      </c>
      <c r="I177" s="140"/>
      <c r="IJ177" s="156"/>
      <c r="IK177" s="156"/>
      <c r="IL177" s="156"/>
    </row>
    <row r="178" s="110" customFormat="1" ht="18" customHeight="1" spans="1:246">
      <c r="A178" s="167">
        <v>203</v>
      </c>
      <c r="B178" s="136" t="s">
        <v>164</v>
      </c>
      <c r="C178" s="137">
        <f>C179+C187</f>
        <v>476</v>
      </c>
      <c r="D178" s="137">
        <f>D179+D187</f>
        <v>510</v>
      </c>
      <c r="E178" s="137">
        <f t="shared" si="6"/>
        <v>34</v>
      </c>
      <c r="F178" s="138">
        <f t="shared" si="7"/>
        <v>0.0714285714285714</v>
      </c>
      <c r="G178" s="149"/>
      <c r="H178" s="140">
        <f t="shared" si="8"/>
        <v>3</v>
      </c>
      <c r="I178" s="140"/>
      <c r="IJ178" s="156"/>
      <c r="IK178" s="156"/>
      <c r="IL178" s="156"/>
    </row>
    <row r="179" s="110" customFormat="1" ht="18" customHeight="1" spans="1:246">
      <c r="A179" s="141">
        <v>20306</v>
      </c>
      <c r="B179" s="142" t="s">
        <v>165</v>
      </c>
      <c r="C179" s="143">
        <f>SUM(C180:C186)</f>
        <v>44</v>
      </c>
      <c r="D179" s="143">
        <f>SUM(D180:D186)</f>
        <v>67</v>
      </c>
      <c r="E179" s="137">
        <f t="shared" si="6"/>
        <v>23</v>
      </c>
      <c r="F179" s="138">
        <f t="shared" si="7"/>
        <v>0.522727272727273</v>
      </c>
      <c r="G179" s="139"/>
      <c r="H179" s="140">
        <f t="shared" si="8"/>
        <v>5</v>
      </c>
      <c r="I179" s="140"/>
      <c r="IJ179" s="156"/>
      <c r="IK179" s="156"/>
      <c r="IL179" s="156"/>
    </row>
    <row r="180" s="110" customFormat="1" ht="18" hidden="1" customHeight="1" spans="1:246">
      <c r="A180" s="157">
        <v>2030601</v>
      </c>
      <c r="B180" s="150" t="s">
        <v>166</v>
      </c>
      <c r="C180" s="145">
        <v>0</v>
      </c>
      <c r="D180" s="146"/>
      <c r="E180" s="147">
        <f t="shared" si="6"/>
        <v>0</v>
      </c>
      <c r="F180" s="148"/>
      <c r="G180" s="151" t="s">
        <v>75</v>
      </c>
      <c r="H180" s="140">
        <f t="shared" si="8"/>
        <v>7</v>
      </c>
      <c r="I180" s="140"/>
      <c r="IJ180" s="156"/>
      <c r="IK180" s="156"/>
      <c r="IL180" s="156"/>
    </row>
    <row r="181" s="110" customFormat="1" ht="18" hidden="1" customHeight="1" spans="1:246">
      <c r="A181" s="157">
        <v>2030602</v>
      </c>
      <c r="B181" s="144" t="s">
        <v>167</v>
      </c>
      <c r="C181" s="145">
        <v>0</v>
      </c>
      <c r="D181" s="146"/>
      <c r="E181" s="147">
        <f t="shared" si="6"/>
        <v>0</v>
      </c>
      <c r="F181" s="148"/>
      <c r="G181" s="151" t="s">
        <v>75</v>
      </c>
      <c r="H181" s="140">
        <f t="shared" si="8"/>
        <v>7</v>
      </c>
      <c r="I181" s="140"/>
      <c r="IJ181" s="156"/>
      <c r="IK181" s="156"/>
      <c r="IL181" s="156"/>
    </row>
    <row r="182" s="110" customFormat="1" ht="18" hidden="1" customHeight="1" spans="1:246">
      <c r="A182" s="157">
        <v>2030603</v>
      </c>
      <c r="B182" s="144" t="s">
        <v>168</v>
      </c>
      <c r="C182" s="145">
        <v>0</v>
      </c>
      <c r="D182" s="146"/>
      <c r="E182" s="147">
        <f t="shared" si="6"/>
        <v>0</v>
      </c>
      <c r="F182" s="148"/>
      <c r="G182" s="151" t="s">
        <v>75</v>
      </c>
      <c r="H182" s="140">
        <f t="shared" si="8"/>
        <v>7</v>
      </c>
      <c r="I182" s="140"/>
      <c r="IJ182" s="156"/>
      <c r="IK182" s="156"/>
      <c r="IL182" s="156"/>
    </row>
    <row r="183" s="110" customFormat="1" ht="18" hidden="1" customHeight="1" spans="1:246">
      <c r="A183" s="157">
        <v>2030604</v>
      </c>
      <c r="B183" s="144" t="s">
        <v>169</v>
      </c>
      <c r="C183" s="145">
        <v>0</v>
      </c>
      <c r="D183" s="146"/>
      <c r="E183" s="147">
        <f t="shared" si="6"/>
        <v>0</v>
      </c>
      <c r="F183" s="148"/>
      <c r="G183" s="151" t="s">
        <v>75</v>
      </c>
      <c r="H183" s="140">
        <f t="shared" si="8"/>
        <v>7</v>
      </c>
      <c r="I183" s="140"/>
      <c r="IJ183" s="156"/>
      <c r="IK183" s="156"/>
      <c r="IL183" s="156"/>
    </row>
    <row r="184" s="110" customFormat="1" ht="18" customHeight="1" spans="1:246">
      <c r="A184" s="157">
        <v>2030607</v>
      </c>
      <c r="B184" s="150" t="s">
        <v>170</v>
      </c>
      <c r="C184" s="145">
        <v>44</v>
      </c>
      <c r="D184" s="146">
        <v>67</v>
      </c>
      <c r="E184" s="147">
        <f t="shared" si="6"/>
        <v>23</v>
      </c>
      <c r="F184" s="148">
        <f t="shared" si="7"/>
        <v>0.522727272727273</v>
      </c>
      <c r="G184" s="149"/>
      <c r="H184" s="140">
        <f t="shared" si="8"/>
        <v>7</v>
      </c>
      <c r="I184" s="140"/>
      <c r="IJ184" s="156"/>
      <c r="IK184" s="156"/>
      <c r="IL184" s="156"/>
    </row>
    <row r="185" s="110" customFormat="1" ht="18" hidden="1" customHeight="1" spans="1:246">
      <c r="A185" s="157">
        <v>2030608</v>
      </c>
      <c r="B185" s="150" t="s">
        <v>171</v>
      </c>
      <c r="C185" s="145">
        <v>0</v>
      </c>
      <c r="D185" s="146"/>
      <c r="E185" s="147">
        <f t="shared" si="6"/>
        <v>0</v>
      </c>
      <c r="F185" s="148"/>
      <c r="G185" s="151" t="s">
        <v>75</v>
      </c>
      <c r="H185" s="140">
        <f t="shared" si="8"/>
        <v>7</v>
      </c>
      <c r="I185" s="140"/>
      <c r="IJ185" s="156"/>
      <c r="IK185" s="156"/>
      <c r="IL185" s="156"/>
    </row>
    <row r="186" s="110" customFormat="1" ht="18" hidden="1" customHeight="1" spans="1:246">
      <c r="A186" s="157">
        <v>2030699</v>
      </c>
      <c r="B186" s="150" t="s">
        <v>172</v>
      </c>
      <c r="C186" s="145">
        <v>0</v>
      </c>
      <c r="D186" s="146"/>
      <c r="E186" s="147">
        <f t="shared" si="6"/>
        <v>0</v>
      </c>
      <c r="F186" s="148"/>
      <c r="G186" s="151" t="s">
        <v>75</v>
      </c>
      <c r="H186" s="140">
        <f t="shared" si="8"/>
        <v>7</v>
      </c>
      <c r="I186" s="140"/>
      <c r="IJ186" s="156"/>
      <c r="IK186" s="156"/>
      <c r="IL186" s="156"/>
    </row>
    <row r="187" s="110" customFormat="1" ht="18" customHeight="1" spans="1:246">
      <c r="A187" s="141">
        <v>20399</v>
      </c>
      <c r="B187" s="142" t="s">
        <v>173</v>
      </c>
      <c r="C187" s="143">
        <f>C188</f>
        <v>432</v>
      </c>
      <c r="D187" s="143">
        <f>D188</f>
        <v>443</v>
      </c>
      <c r="E187" s="137">
        <f t="shared" si="6"/>
        <v>11</v>
      </c>
      <c r="F187" s="138">
        <f t="shared" si="7"/>
        <v>0.025462962962963</v>
      </c>
      <c r="G187" s="139"/>
      <c r="H187" s="140">
        <f t="shared" si="8"/>
        <v>5</v>
      </c>
      <c r="I187" s="140"/>
      <c r="IJ187" s="156"/>
      <c r="IK187" s="156"/>
      <c r="IL187" s="156"/>
    </row>
    <row r="188" s="110" customFormat="1" ht="18" customHeight="1" spans="1:246">
      <c r="A188" s="157">
        <v>2039999</v>
      </c>
      <c r="B188" s="150" t="s">
        <v>174</v>
      </c>
      <c r="C188" s="145">
        <v>432</v>
      </c>
      <c r="D188" s="146">
        <v>443</v>
      </c>
      <c r="E188" s="147">
        <f t="shared" si="6"/>
        <v>11</v>
      </c>
      <c r="F188" s="148">
        <f t="shared" si="7"/>
        <v>0.025462962962963</v>
      </c>
      <c r="G188" s="149"/>
      <c r="H188" s="140">
        <f t="shared" si="8"/>
        <v>7</v>
      </c>
      <c r="I188" s="140"/>
      <c r="IJ188" s="156"/>
      <c r="IK188" s="156"/>
      <c r="IL188" s="156"/>
    </row>
    <row r="189" s="110" customFormat="1" ht="18" customHeight="1" spans="1:250">
      <c r="A189" s="167">
        <v>204</v>
      </c>
      <c r="B189" s="136" t="s">
        <v>175</v>
      </c>
      <c r="C189" s="137">
        <f>C190+C193+C204+C212+C221+C235+C236+C237+C238+C239</f>
        <v>7418</v>
      </c>
      <c r="D189" s="137">
        <f>D190+D193+D204+D212+D221+D235+D236+D237+D238+D239</f>
        <v>8205</v>
      </c>
      <c r="E189" s="137">
        <f t="shared" si="6"/>
        <v>787</v>
      </c>
      <c r="F189" s="138">
        <f t="shared" si="7"/>
        <v>0.106093286600162</v>
      </c>
      <c r="G189" s="149"/>
      <c r="H189" s="140">
        <f t="shared" si="8"/>
        <v>3</v>
      </c>
      <c r="I189" s="140"/>
      <c r="J189" s="111"/>
      <c r="K189" s="111"/>
      <c r="L189" s="111"/>
      <c r="M189" s="111"/>
      <c r="N189" s="111"/>
      <c r="O189" s="111"/>
      <c r="P189" s="111"/>
      <c r="Q189" s="111"/>
      <c r="R189" s="111"/>
      <c r="S189" s="111"/>
      <c r="T189" s="111"/>
      <c r="U189" s="111"/>
      <c r="V189" s="111"/>
      <c r="W189" s="111"/>
      <c r="X189" s="111"/>
      <c r="Y189" s="111"/>
      <c r="Z189" s="111"/>
      <c r="AA189" s="111"/>
      <c r="AB189" s="111"/>
      <c r="AC189" s="111"/>
      <c r="AD189" s="111"/>
      <c r="AE189" s="111"/>
      <c r="AF189" s="111"/>
      <c r="AG189" s="111"/>
      <c r="AH189" s="111"/>
      <c r="AI189" s="111"/>
      <c r="AJ189" s="111"/>
      <c r="AK189" s="111"/>
      <c r="AL189" s="111"/>
      <c r="AM189" s="111"/>
      <c r="AN189" s="111"/>
      <c r="AO189" s="111"/>
      <c r="AP189" s="111"/>
      <c r="AQ189" s="111"/>
      <c r="AR189" s="111"/>
      <c r="AS189" s="111"/>
      <c r="AT189" s="111"/>
      <c r="AU189" s="111"/>
      <c r="AV189" s="111"/>
      <c r="AW189" s="111"/>
      <c r="AX189" s="111"/>
      <c r="AY189" s="111"/>
      <c r="AZ189" s="111"/>
      <c r="BA189" s="111"/>
      <c r="BB189" s="111"/>
      <c r="BC189" s="111"/>
      <c r="BD189" s="111"/>
      <c r="BE189" s="111"/>
      <c r="BF189" s="111"/>
      <c r="BG189" s="111"/>
      <c r="BH189" s="111"/>
      <c r="BI189" s="111"/>
      <c r="BJ189" s="111"/>
      <c r="BK189" s="111"/>
      <c r="BL189" s="111"/>
      <c r="BM189" s="111"/>
      <c r="BN189" s="111"/>
      <c r="BO189" s="111"/>
      <c r="BP189" s="111"/>
      <c r="BQ189" s="111"/>
      <c r="BR189" s="111"/>
      <c r="BS189" s="111"/>
      <c r="BT189" s="111"/>
      <c r="BU189" s="111"/>
      <c r="BV189" s="111"/>
      <c r="BW189" s="111"/>
      <c r="BX189" s="111"/>
      <c r="BY189" s="111"/>
      <c r="BZ189" s="111"/>
      <c r="CA189" s="111"/>
      <c r="CB189" s="111"/>
      <c r="CC189" s="111"/>
      <c r="CD189" s="111"/>
      <c r="CE189" s="111"/>
      <c r="CF189" s="111"/>
      <c r="CG189" s="111"/>
      <c r="CH189" s="111"/>
      <c r="CI189" s="111"/>
      <c r="CJ189" s="111"/>
      <c r="CK189" s="111"/>
      <c r="CL189" s="111"/>
      <c r="CM189" s="111"/>
      <c r="CN189" s="111"/>
      <c r="CO189" s="111"/>
      <c r="CP189" s="111"/>
      <c r="CQ189" s="111"/>
      <c r="CR189" s="111"/>
      <c r="CS189" s="111"/>
      <c r="CT189" s="111"/>
      <c r="CU189" s="111"/>
      <c r="CV189" s="111"/>
      <c r="CW189" s="111"/>
      <c r="CX189" s="111"/>
      <c r="CY189" s="111"/>
      <c r="CZ189" s="111"/>
      <c r="DA189" s="111"/>
      <c r="DB189" s="111"/>
      <c r="DC189" s="111"/>
      <c r="DD189" s="111"/>
      <c r="DE189" s="111"/>
      <c r="DF189" s="111"/>
      <c r="DG189" s="111"/>
      <c r="DH189" s="111"/>
      <c r="DI189" s="111"/>
      <c r="DJ189" s="111"/>
      <c r="DK189" s="111"/>
      <c r="DL189" s="111"/>
      <c r="DM189" s="111"/>
      <c r="DN189" s="111"/>
      <c r="DO189" s="111"/>
      <c r="DP189" s="111"/>
      <c r="DQ189" s="111"/>
      <c r="DR189" s="111"/>
      <c r="DS189" s="111"/>
      <c r="DT189" s="111"/>
      <c r="DU189" s="111"/>
      <c r="DV189" s="111"/>
      <c r="DW189" s="111"/>
      <c r="DX189" s="111"/>
      <c r="DY189" s="111"/>
      <c r="DZ189" s="111"/>
      <c r="EA189" s="111"/>
      <c r="EB189" s="111"/>
      <c r="EC189" s="111"/>
      <c r="ED189" s="111"/>
      <c r="EE189" s="111"/>
      <c r="EF189" s="111"/>
      <c r="EG189" s="111"/>
      <c r="EH189" s="111"/>
      <c r="EI189" s="111"/>
      <c r="EJ189" s="111"/>
      <c r="EK189" s="111"/>
      <c r="EL189" s="111"/>
      <c r="EM189" s="111"/>
      <c r="EN189" s="111"/>
      <c r="EO189" s="111"/>
      <c r="EP189" s="111"/>
      <c r="EQ189" s="111"/>
      <c r="ER189" s="111"/>
      <c r="ES189" s="111"/>
      <c r="ET189" s="111"/>
      <c r="EU189" s="111"/>
      <c r="EV189" s="111"/>
      <c r="EW189" s="111"/>
      <c r="EX189" s="111"/>
      <c r="EY189" s="111"/>
      <c r="EZ189" s="111"/>
      <c r="FA189" s="111"/>
      <c r="FB189" s="111"/>
      <c r="FC189" s="111"/>
      <c r="FD189" s="111"/>
      <c r="FE189" s="111"/>
      <c r="FF189" s="111"/>
      <c r="FG189" s="111"/>
      <c r="FH189" s="111"/>
      <c r="FI189" s="111"/>
      <c r="FJ189" s="111"/>
      <c r="FK189" s="111"/>
      <c r="FL189" s="111"/>
      <c r="FM189" s="111"/>
      <c r="FN189" s="111"/>
      <c r="FO189" s="111"/>
      <c r="FP189" s="111"/>
      <c r="FQ189" s="111"/>
      <c r="FR189" s="111"/>
      <c r="FS189" s="111"/>
      <c r="FT189" s="111"/>
      <c r="FU189" s="111"/>
      <c r="FV189" s="111"/>
      <c r="FW189" s="111"/>
      <c r="FX189" s="111"/>
      <c r="FY189" s="111"/>
      <c r="FZ189" s="111"/>
      <c r="GA189" s="111"/>
      <c r="GB189" s="111"/>
      <c r="GC189" s="111"/>
      <c r="GD189" s="111"/>
      <c r="GE189" s="111"/>
      <c r="GF189" s="111"/>
      <c r="GG189" s="111"/>
      <c r="GH189" s="111"/>
      <c r="GI189" s="111"/>
      <c r="GJ189" s="111"/>
      <c r="GK189" s="111"/>
      <c r="GL189" s="111"/>
      <c r="GM189" s="111"/>
      <c r="GN189" s="111"/>
      <c r="GO189" s="111"/>
      <c r="GP189" s="111"/>
      <c r="GQ189" s="111"/>
      <c r="GR189" s="111"/>
      <c r="GS189" s="111"/>
      <c r="GT189" s="111"/>
      <c r="GU189" s="111"/>
      <c r="GV189" s="111"/>
      <c r="GW189" s="111"/>
      <c r="GX189" s="111"/>
      <c r="GY189" s="111"/>
      <c r="GZ189" s="111"/>
      <c r="HA189" s="111"/>
      <c r="HB189" s="111"/>
      <c r="HC189" s="111"/>
      <c r="HD189" s="111"/>
      <c r="HE189" s="111"/>
      <c r="HF189" s="111"/>
      <c r="HG189" s="111"/>
      <c r="HH189" s="111"/>
      <c r="HI189" s="111"/>
      <c r="HJ189" s="111"/>
      <c r="HK189" s="111"/>
      <c r="HL189" s="111"/>
      <c r="HM189" s="111"/>
      <c r="HN189" s="111"/>
      <c r="HO189" s="111"/>
      <c r="HP189" s="111"/>
      <c r="HQ189" s="111"/>
      <c r="HR189" s="111"/>
      <c r="HS189" s="111"/>
      <c r="HT189" s="111"/>
      <c r="HU189" s="111"/>
      <c r="HV189" s="111"/>
      <c r="HW189" s="111"/>
      <c r="HX189" s="111"/>
      <c r="HY189" s="111"/>
      <c r="HZ189" s="111"/>
      <c r="IA189" s="111"/>
      <c r="IB189" s="111"/>
      <c r="IC189" s="111"/>
      <c r="ID189" s="111"/>
      <c r="IE189" s="111"/>
      <c r="IF189" s="111"/>
      <c r="IG189" s="111"/>
      <c r="IH189" s="111"/>
      <c r="II189" s="111"/>
      <c r="IJ189" s="156"/>
      <c r="IK189" s="156"/>
      <c r="IL189" s="156"/>
      <c r="IM189" s="109"/>
      <c r="IN189" s="109"/>
      <c r="IO189" s="109"/>
      <c r="IP189" s="109"/>
    </row>
    <row r="190" s="110" customFormat="1" ht="18" customHeight="1" spans="1:250">
      <c r="A190" s="141">
        <v>20401</v>
      </c>
      <c r="B190" s="142" t="s">
        <v>176</v>
      </c>
      <c r="C190" s="143">
        <f>SUM(C191:C192)</f>
        <v>171</v>
      </c>
      <c r="D190" s="143">
        <f>SUM(D191:D192)</f>
        <v>171</v>
      </c>
      <c r="E190" s="137">
        <f t="shared" si="6"/>
        <v>0</v>
      </c>
      <c r="F190" s="138">
        <f t="shared" si="7"/>
        <v>0</v>
      </c>
      <c r="G190" s="139"/>
      <c r="H190" s="140">
        <f t="shared" si="8"/>
        <v>5</v>
      </c>
      <c r="I190" s="140"/>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1"/>
      <c r="AZ190" s="111"/>
      <c r="BA190" s="111"/>
      <c r="BB190" s="111"/>
      <c r="BC190" s="111"/>
      <c r="BD190" s="111"/>
      <c r="BE190" s="111"/>
      <c r="BF190" s="111"/>
      <c r="BG190" s="111"/>
      <c r="BH190" s="111"/>
      <c r="BI190" s="111"/>
      <c r="BJ190" s="111"/>
      <c r="BK190" s="111"/>
      <c r="BL190" s="111"/>
      <c r="BM190" s="111"/>
      <c r="BN190" s="111"/>
      <c r="BO190" s="111"/>
      <c r="BP190" s="111"/>
      <c r="BQ190" s="111"/>
      <c r="BR190" s="111"/>
      <c r="BS190" s="111"/>
      <c r="BT190" s="111"/>
      <c r="BU190" s="111"/>
      <c r="BV190" s="111"/>
      <c r="BW190" s="111"/>
      <c r="BX190" s="111"/>
      <c r="BY190" s="111"/>
      <c r="BZ190" s="111"/>
      <c r="CA190" s="111"/>
      <c r="CB190" s="111"/>
      <c r="CC190" s="111"/>
      <c r="CD190" s="111"/>
      <c r="CE190" s="111"/>
      <c r="CF190" s="111"/>
      <c r="CG190" s="111"/>
      <c r="CH190" s="111"/>
      <c r="CI190" s="111"/>
      <c r="CJ190" s="111"/>
      <c r="CK190" s="111"/>
      <c r="CL190" s="111"/>
      <c r="CM190" s="111"/>
      <c r="CN190" s="111"/>
      <c r="CO190" s="111"/>
      <c r="CP190" s="111"/>
      <c r="CQ190" s="111"/>
      <c r="CR190" s="111"/>
      <c r="CS190" s="111"/>
      <c r="CT190" s="111"/>
      <c r="CU190" s="111"/>
      <c r="CV190" s="111"/>
      <c r="CW190" s="111"/>
      <c r="CX190" s="111"/>
      <c r="CY190" s="111"/>
      <c r="CZ190" s="111"/>
      <c r="DA190" s="111"/>
      <c r="DB190" s="111"/>
      <c r="DC190" s="111"/>
      <c r="DD190" s="111"/>
      <c r="DE190" s="111"/>
      <c r="DF190" s="111"/>
      <c r="DG190" s="111"/>
      <c r="DH190" s="111"/>
      <c r="DI190" s="111"/>
      <c r="DJ190" s="111"/>
      <c r="DK190" s="111"/>
      <c r="DL190" s="111"/>
      <c r="DM190" s="111"/>
      <c r="DN190" s="111"/>
      <c r="DO190" s="111"/>
      <c r="DP190" s="111"/>
      <c r="DQ190" s="111"/>
      <c r="DR190" s="111"/>
      <c r="DS190" s="111"/>
      <c r="DT190" s="111"/>
      <c r="DU190" s="111"/>
      <c r="DV190" s="111"/>
      <c r="DW190" s="111"/>
      <c r="DX190" s="111"/>
      <c r="DY190" s="111"/>
      <c r="DZ190" s="111"/>
      <c r="EA190" s="111"/>
      <c r="EB190" s="111"/>
      <c r="EC190" s="111"/>
      <c r="ED190" s="111"/>
      <c r="EE190" s="111"/>
      <c r="EF190" s="111"/>
      <c r="EG190" s="111"/>
      <c r="EH190" s="111"/>
      <c r="EI190" s="111"/>
      <c r="EJ190" s="111"/>
      <c r="EK190" s="111"/>
      <c r="EL190" s="111"/>
      <c r="EM190" s="111"/>
      <c r="EN190" s="111"/>
      <c r="EO190" s="111"/>
      <c r="EP190" s="111"/>
      <c r="EQ190" s="111"/>
      <c r="ER190" s="111"/>
      <c r="ES190" s="111"/>
      <c r="ET190" s="111"/>
      <c r="EU190" s="111"/>
      <c r="EV190" s="111"/>
      <c r="EW190" s="111"/>
      <c r="EX190" s="111"/>
      <c r="EY190" s="111"/>
      <c r="EZ190" s="111"/>
      <c r="FA190" s="111"/>
      <c r="FB190" s="111"/>
      <c r="FC190" s="111"/>
      <c r="FD190" s="111"/>
      <c r="FE190" s="111"/>
      <c r="FF190" s="111"/>
      <c r="FG190" s="111"/>
      <c r="FH190" s="111"/>
      <c r="FI190" s="111"/>
      <c r="FJ190" s="111"/>
      <c r="FK190" s="111"/>
      <c r="FL190" s="111"/>
      <c r="FM190" s="111"/>
      <c r="FN190" s="111"/>
      <c r="FO190" s="111"/>
      <c r="FP190" s="111"/>
      <c r="FQ190" s="111"/>
      <c r="FR190" s="111"/>
      <c r="FS190" s="111"/>
      <c r="FT190" s="111"/>
      <c r="FU190" s="111"/>
      <c r="FV190" s="111"/>
      <c r="FW190" s="111"/>
      <c r="FX190" s="111"/>
      <c r="FY190" s="111"/>
      <c r="FZ190" s="111"/>
      <c r="GA190" s="111"/>
      <c r="GB190" s="111"/>
      <c r="GC190" s="111"/>
      <c r="GD190" s="111"/>
      <c r="GE190" s="111"/>
      <c r="GF190" s="111"/>
      <c r="GG190" s="111"/>
      <c r="GH190" s="111"/>
      <c r="GI190" s="111"/>
      <c r="GJ190" s="111"/>
      <c r="GK190" s="111"/>
      <c r="GL190" s="111"/>
      <c r="GM190" s="111"/>
      <c r="GN190" s="111"/>
      <c r="GO190" s="111"/>
      <c r="GP190" s="111"/>
      <c r="GQ190" s="111"/>
      <c r="GR190" s="111"/>
      <c r="GS190" s="111"/>
      <c r="GT190" s="111"/>
      <c r="GU190" s="111"/>
      <c r="GV190" s="111"/>
      <c r="GW190" s="111"/>
      <c r="GX190" s="111"/>
      <c r="GY190" s="111"/>
      <c r="GZ190" s="111"/>
      <c r="HA190" s="111"/>
      <c r="HB190" s="111"/>
      <c r="HC190" s="111"/>
      <c r="HD190" s="111"/>
      <c r="HE190" s="111"/>
      <c r="HF190" s="111"/>
      <c r="HG190" s="111"/>
      <c r="HH190" s="111"/>
      <c r="HI190" s="111"/>
      <c r="HJ190" s="111"/>
      <c r="HK190" s="111"/>
      <c r="HL190" s="111"/>
      <c r="HM190" s="111"/>
      <c r="HN190" s="111"/>
      <c r="HO190" s="111"/>
      <c r="HP190" s="111"/>
      <c r="HQ190" s="111"/>
      <c r="HR190" s="111"/>
      <c r="HS190" s="111"/>
      <c r="HT190" s="111"/>
      <c r="HU190" s="111"/>
      <c r="HV190" s="111"/>
      <c r="HW190" s="111"/>
      <c r="HX190" s="111"/>
      <c r="HY190" s="111"/>
      <c r="HZ190" s="111"/>
      <c r="IA190" s="111"/>
      <c r="IB190" s="111"/>
      <c r="IC190" s="111"/>
      <c r="ID190" s="111"/>
      <c r="IE190" s="111"/>
      <c r="IF190" s="111"/>
      <c r="IG190" s="111"/>
      <c r="IH190" s="111"/>
      <c r="II190" s="111"/>
      <c r="IJ190" s="156"/>
      <c r="IK190" s="156"/>
      <c r="IL190" s="156"/>
      <c r="IM190" s="109"/>
      <c r="IN190" s="109"/>
      <c r="IO190" s="109"/>
      <c r="IP190" s="109"/>
    </row>
    <row r="191" s="110" customFormat="1" ht="18" customHeight="1" spans="1:250">
      <c r="A191" s="157">
        <v>2040101</v>
      </c>
      <c r="B191" s="144" t="s">
        <v>177</v>
      </c>
      <c r="C191" s="145">
        <v>171</v>
      </c>
      <c r="D191" s="146">
        <v>171</v>
      </c>
      <c r="E191" s="147">
        <f t="shared" si="6"/>
        <v>0</v>
      </c>
      <c r="F191" s="148">
        <f t="shared" si="7"/>
        <v>0</v>
      </c>
      <c r="G191" s="149"/>
      <c r="H191" s="140">
        <f t="shared" si="8"/>
        <v>7</v>
      </c>
      <c r="I191" s="140"/>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c r="BE191" s="111"/>
      <c r="BF191" s="111"/>
      <c r="BG191" s="111"/>
      <c r="BH191" s="111"/>
      <c r="BI191" s="111"/>
      <c r="BJ191" s="111"/>
      <c r="BK191" s="111"/>
      <c r="BL191" s="111"/>
      <c r="BM191" s="111"/>
      <c r="BN191" s="111"/>
      <c r="BO191" s="111"/>
      <c r="BP191" s="111"/>
      <c r="BQ191" s="111"/>
      <c r="BR191" s="111"/>
      <c r="BS191" s="111"/>
      <c r="BT191" s="111"/>
      <c r="BU191" s="111"/>
      <c r="BV191" s="111"/>
      <c r="BW191" s="111"/>
      <c r="BX191" s="111"/>
      <c r="BY191" s="111"/>
      <c r="BZ191" s="111"/>
      <c r="CA191" s="111"/>
      <c r="CB191" s="111"/>
      <c r="CC191" s="111"/>
      <c r="CD191" s="111"/>
      <c r="CE191" s="111"/>
      <c r="CF191" s="111"/>
      <c r="CG191" s="111"/>
      <c r="CH191" s="111"/>
      <c r="CI191" s="111"/>
      <c r="CJ191" s="111"/>
      <c r="CK191" s="111"/>
      <c r="CL191" s="111"/>
      <c r="CM191" s="111"/>
      <c r="CN191" s="111"/>
      <c r="CO191" s="111"/>
      <c r="CP191" s="111"/>
      <c r="CQ191" s="111"/>
      <c r="CR191" s="111"/>
      <c r="CS191" s="111"/>
      <c r="CT191" s="111"/>
      <c r="CU191" s="111"/>
      <c r="CV191" s="111"/>
      <c r="CW191" s="111"/>
      <c r="CX191" s="111"/>
      <c r="CY191" s="111"/>
      <c r="CZ191" s="111"/>
      <c r="DA191" s="111"/>
      <c r="DB191" s="111"/>
      <c r="DC191" s="111"/>
      <c r="DD191" s="111"/>
      <c r="DE191" s="111"/>
      <c r="DF191" s="111"/>
      <c r="DG191" s="111"/>
      <c r="DH191" s="111"/>
      <c r="DI191" s="111"/>
      <c r="DJ191" s="111"/>
      <c r="DK191" s="111"/>
      <c r="DL191" s="111"/>
      <c r="DM191" s="111"/>
      <c r="DN191" s="111"/>
      <c r="DO191" s="111"/>
      <c r="DP191" s="111"/>
      <c r="DQ191" s="111"/>
      <c r="DR191" s="111"/>
      <c r="DS191" s="111"/>
      <c r="DT191" s="111"/>
      <c r="DU191" s="111"/>
      <c r="DV191" s="111"/>
      <c r="DW191" s="111"/>
      <c r="DX191" s="111"/>
      <c r="DY191" s="111"/>
      <c r="DZ191" s="111"/>
      <c r="EA191" s="111"/>
      <c r="EB191" s="111"/>
      <c r="EC191" s="111"/>
      <c r="ED191" s="111"/>
      <c r="EE191" s="111"/>
      <c r="EF191" s="111"/>
      <c r="EG191" s="111"/>
      <c r="EH191" s="111"/>
      <c r="EI191" s="111"/>
      <c r="EJ191" s="111"/>
      <c r="EK191" s="111"/>
      <c r="EL191" s="111"/>
      <c r="EM191" s="111"/>
      <c r="EN191" s="111"/>
      <c r="EO191" s="111"/>
      <c r="EP191" s="111"/>
      <c r="EQ191" s="111"/>
      <c r="ER191" s="111"/>
      <c r="ES191" s="111"/>
      <c r="ET191" s="111"/>
      <c r="EU191" s="111"/>
      <c r="EV191" s="111"/>
      <c r="EW191" s="111"/>
      <c r="EX191" s="111"/>
      <c r="EY191" s="111"/>
      <c r="EZ191" s="111"/>
      <c r="FA191" s="111"/>
      <c r="FB191" s="111"/>
      <c r="FC191" s="111"/>
      <c r="FD191" s="111"/>
      <c r="FE191" s="111"/>
      <c r="FF191" s="111"/>
      <c r="FG191" s="111"/>
      <c r="FH191" s="111"/>
      <c r="FI191" s="111"/>
      <c r="FJ191" s="111"/>
      <c r="FK191" s="111"/>
      <c r="FL191" s="111"/>
      <c r="FM191" s="111"/>
      <c r="FN191" s="111"/>
      <c r="FO191" s="111"/>
      <c r="FP191" s="111"/>
      <c r="FQ191" s="111"/>
      <c r="FR191" s="111"/>
      <c r="FS191" s="111"/>
      <c r="FT191" s="111"/>
      <c r="FU191" s="111"/>
      <c r="FV191" s="111"/>
      <c r="FW191" s="111"/>
      <c r="FX191" s="111"/>
      <c r="FY191" s="111"/>
      <c r="FZ191" s="111"/>
      <c r="GA191" s="111"/>
      <c r="GB191" s="111"/>
      <c r="GC191" s="111"/>
      <c r="GD191" s="111"/>
      <c r="GE191" s="111"/>
      <c r="GF191" s="111"/>
      <c r="GG191" s="111"/>
      <c r="GH191" s="111"/>
      <c r="GI191" s="111"/>
      <c r="GJ191" s="111"/>
      <c r="GK191" s="111"/>
      <c r="GL191" s="111"/>
      <c r="GM191" s="111"/>
      <c r="GN191" s="111"/>
      <c r="GO191" s="111"/>
      <c r="GP191" s="111"/>
      <c r="GQ191" s="111"/>
      <c r="GR191" s="111"/>
      <c r="GS191" s="111"/>
      <c r="GT191" s="111"/>
      <c r="GU191" s="111"/>
      <c r="GV191" s="111"/>
      <c r="GW191" s="111"/>
      <c r="GX191" s="111"/>
      <c r="GY191" s="111"/>
      <c r="GZ191" s="111"/>
      <c r="HA191" s="111"/>
      <c r="HB191" s="111"/>
      <c r="HC191" s="111"/>
      <c r="HD191" s="111"/>
      <c r="HE191" s="111"/>
      <c r="HF191" s="111"/>
      <c r="HG191" s="111"/>
      <c r="HH191" s="111"/>
      <c r="HI191" s="111"/>
      <c r="HJ191" s="111"/>
      <c r="HK191" s="111"/>
      <c r="HL191" s="111"/>
      <c r="HM191" s="111"/>
      <c r="HN191" s="111"/>
      <c r="HO191" s="111"/>
      <c r="HP191" s="111"/>
      <c r="HQ191" s="111"/>
      <c r="HR191" s="111"/>
      <c r="HS191" s="111"/>
      <c r="HT191" s="111"/>
      <c r="HU191" s="111"/>
      <c r="HV191" s="111"/>
      <c r="HW191" s="111"/>
      <c r="HX191" s="111"/>
      <c r="HY191" s="111"/>
      <c r="HZ191" s="111"/>
      <c r="IA191" s="111"/>
      <c r="IB191" s="111"/>
      <c r="IC191" s="111"/>
      <c r="ID191" s="111"/>
      <c r="IE191" s="111"/>
      <c r="IF191" s="111"/>
      <c r="IG191" s="111"/>
      <c r="IH191" s="111"/>
      <c r="II191" s="111"/>
      <c r="IJ191" s="156"/>
      <c r="IK191" s="156"/>
      <c r="IL191" s="156"/>
      <c r="IM191" s="109"/>
      <c r="IN191" s="109"/>
      <c r="IO191" s="109"/>
      <c r="IP191" s="109"/>
    </row>
    <row r="192" s="110" customFormat="1" ht="18" hidden="1" customHeight="1" spans="1:250">
      <c r="A192" s="157">
        <v>2040199</v>
      </c>
      <c r="B192" s="150" t="s">
        <v>178</v>
      </c>
      <c r="C192" s="145">
        <v>0</v>
      </c>
      <c r="D192" s="146"/>
      <c r="E192" s="147">
        <f t="shared" si="6"/>
        <v>0</v>
      </c>
      <c r="F192" s="148"/>
      <c r="G192" s="151" t="s">
        <v>75</v>
      </c>
      <c r="H192" s="140">
        <f t="shared" si="8"/>
        <v>7</v>
      </c>
      <c r="I192" s="140"/>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c r="BD192" s="111"/>
      <c r="BE192" s="111"/>
      <c r="BF192" s="111"/>
      <c r="BG192" s="111"/>
      <c r="BH192" s="111"/>
      <c r="BI192" s="111"/>
      <c r="BJ192" s="111"/>
      <c r="BK192" s="111"/>
      <c r="BL192" s="111"/>
      <c r="BM192" s="111"/>
      <c r="BN192" s="111"/>
      <c r="BO192" s="111"/>
      <c r="BP192" s="111"/>
      <c r="BQ192" s="111"/>
      <c r="BR192" s="111"/>
      <c r="BS192" s="111"/>
      <c r="BT192" s="111"/>
      <c r="BU192" s="111"/>
      <c r="BV192" s="111"/>
      <c r="BW192" s="111"/>
      <c r="BX192" s="111"/>
      <c r="BY192" s="111"/>
      <c r="BZ192" s="111"/>
      <c r="CA192" s="111"/>
      <c r="CB192" s="111"/>
      <c r="CC192" s="111"/>
      <c r="CD192" s="111"/>
      <c r="CE192" s="111"/>
      <c r="CF192" s="111"/>
      <c r="CG192" s="111"/>
      <c r="CH192" s="111"/>
      <c r="CI192" s="111"/>
      <c r="CJ192" s="111"/>
      <c r="CK192" s="111"/>
      <c r="CL192" s="111"/>
      <c r="CM192" s="111"/>
      <c r="CN192" s="111"/>
      <c r="CO192" s="111"/>
      <c r="CP192" s="111"/>
      <c r="CQ192" s="111"/>
      <c r="CR192" s="111"/>
      <c r="CS192" s="111"/>
      <c r="CT192" s="111"/>
      <c r="CU192" s="111"/>
      <c r="CV192" s="111"/>
      <c r="CW192" s="111"/>
      <c r="CX192" s="111"/>
      <c r="CY192" s="111"/>
      <c r="CZ192" s="111"/>
      <c r="DA192" s="111"/>
      <c r="DB192" s="111"/>
      <c r="DC192" s="111"/>
      <c r="DD192" s="111"/>
      <c r="DE192" s="111"/>
      <c r="DF192" s="111"/>
      <c r="DG192" s="111"/>
      <c r="DH192" s="111"/>
      <c r="DI192" s="111"/>
      <c r="DJ192" s="111"/>
      <c r="DK192" s="111"/>
      <c r="DL192" s="111"/>
      <c r="DM192" s="111"/>
      <c r="DN192" s="111"/>
      <c r="DO192" s="111"/>
      <c r="DP192" s="111"/>
      <c r="DQ192" s="111"/>
      <c r="DR192" s="111"/>
      <c r="DS192" s="111"/>
      <c r="DT192" s="111"/>
      <c r="DU192" s="111"/>
      <c r="DV192" s="111"/>
      <c r="DW192" s="111"/>
      <c r="DX192" s="111"/>
      <c r="DY192" s="111"/>
      <c r="DZ192" s="111"/>
      <c r="EA192" s="111"/>
      <c r="EB192" s="111"/>
      <c r="EC192" s="111"/>
      <c r="ED192" s="111"/>
      <c r="EE192" s="111"/>
      <c r="EF192" s="111"/>
      <c r="EG192" s="111"/>
      <c r="EH192" s="111"/>
      <c r="EI192" s="111"/>
      <c r="EJ192" s="111"/>
      <c r="EK192" s="111"/>
      <c r="EL192" s="111"/>
      <c r="EM192" s="111"/>
      <c r="EN192" s="111"/>
      <c r="EO192" s="111"/>
      <c r="EP192" s="111"/>
      <c r="EQ192" s="111"/>
      <c r="ER192" s="111"/>
      <c r="ES192" s="111"/>
      <c r="ET192" s="111"/>
      <c r="EU192" s="111"/>
      <c r="EV192" s="111"/>
      <c r="EW192" s="111"/>
      <c r="EX192" s="111"/>
      <c r="EY192" s="111"/>
      <c r="EZ192" s="111"/>
      <c r="FA192" s="111"/>
      <c r="FB192" s="111"/>
      <c r="FC192" s="111"/>
      <c r="FD192" s="111"/>
      <c r="FE192" s="111"/>
      <c r="FF192" s="111"/>
      <c r="FG192" s="111"/>
      <c r="FH192" s="111"/>
      <c r="FI192" s="111"/>
      <c r="FJ192" s="111"/>
      <c r="FK192" s="111"/>
      <c r="FL192" s="111"/>
      <c r="FM192" s="111"/>
      <c r="FN192" s="111"/>
      <c r="FO192" s="111"/>
      <c r="FP192" s="111"/>
      <c r="FQ192" s="111"/>
      <c r="FR192" s="111"/>
      <c r="FS192" s="111"/>
      <c r="FT192" s="111"/>
      <c r="FU192" s="111"/>
      <c r="FV192" s="111"/>
      <c r="FW192" s="111"/>
      <c r="FX192" s="111"/>
      <c r="FY192" s="111"/>
      <c r="FZ192" s="111"/>
      <c r="GA192" s="111"/>
      <c r="GB192" s="111"/>
      <c r="GC192" s="111"/>
      <c r="GD192" s="111"/>
      <c r="GE192" s="111"/>
      <c r="GF192" s="111"/>
      <c r="GG192" s="111"/>
      <c r="GH192" s="111"/>
      <c r="GI192" s="111"/>
      <c r="GJ192" s="111"/>
      <c r="GK192" s="111"/>
      <c r="GL192" s="111"/>
      <c r="GM192" s="111"/>
      <c r="GN192" s="111"/>
      <c r="GO192" s="111"/>
      <c r="GP192" s="111"/>
      <c r="GQ192" s="111"/>
      <c r="GR192" s="111"/>
      <c r="GS192" s="111"/>
      <c r="GT192" s="111"/>
      <c r="GU192" s="111"/>
      <c r="GV192" s="111"/>
      <c r="GW192" s="111"/>
      <c r="GX192" s="111"/>
      <c r="GY192" s="111"/>
      <c r="GZ192" s="111"/>
      <c r="HA192" s="111"/>
      <c r="HB192" s="111"/>
      <c r="HC192" s="111"/>
      <c r="HD192" s="111"/>
      <c r="HE192" s="111"/>
      <c r="HF192" s="111"/>
      <c r="HG192" s="111"/>
      <c r="HH192" s="111"/>
      <c r="HI192" s="111"/>
      <c r="HJ192" s="111"/>
      <c r="HK192" s="111"/>
      <c r="HL192" s="111"/>
      <c r="HM192" s="111"/>
      <c r="HN192" s="111"/>
      <c r="HO192" s="111"/>
      <c r="HP192" s="111"/>
      <c r="HQ192" s="111"/>
      <c r="HR192" s="111"/>
      <c r="HS192" s="111"/>
      <c r="HT192" s="111"/>
      <c r="HU192" s="111"/>
      <c r="HV192" s="111"/>
      <c r="HW192" s="111"/>
      <c r="HX192" s="111"/>
      <c r="HY192" s="111"/>
      <c r="HZ192" s="111"/>
      <c r="IA192" s="111"/>
      <c r="IB192" s="111"/>
      <c r="IC192" s="111"/>
      <c r="ID192" s="111"/>
      <c r="IE192" s="111"/>
      <c r="IF192" s="111"/>
      <c r="IG192" s="111"/>
      <c r="IH192" s="111"/>
      <c r="II192" s="111"/>
      <c r="IJ192" s="156"/>
      <c r="IK192" s="156"/>
      <c r="IL192" s="156"/>
      <c r="IM192" s="109"/>
      <c r="IN192" s="109"/>
      <c r="IO192" s="109"/>
      <c r="IP192" s="109"/>
    </row>
    <row r="193" s="110" customFormat="1" ht="18" customHeight="1" spans="1:250">
      <c r="A193" s="141">
        <v>20402</v>
      </c>
      <c r="B193" s="142" t="s">
        <v>179</v>
      </c>
      <c r="C193" s="143">
        <f>SUM(C194:C203)</f>
        <v>5794</v>
      </c>
      <c r="D193" s="143">
        <f>SUM(D194:D203)</f>
        <v>7152</v>
      </c>
      <c r="E193" s="137">
        <f t="shared" si="6"/>
        <v>1358</v>
      </c>
      <c r="F193" s="138">
        <f t="shared" si="7"/>
        <v>0.234380393510528</v>
      </c>
      <c r="G193" s="139"/>
      <c r="H193" s="140">
        <f t="shared" si="8"/>
        <v>5</v>
      </c>
      <c r="I193" s="140"/>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c r="BI193" s="111"/>
      <c r="BJ193" s="111"/>
      <c r="BK193" s="111"/>
      <c r="BL193" s="111"/>
      <c r="BM193" s="111"/>
      <c r="BN193" s="111"/>
      <c r="BO193" s="111"/>
      <c r="BP193" s="111"/>
      <c r="BQ193" s="111"/>
      <c r="BR193" s="111"/>
      <c r="BS193" s="111"/>
      <c r="BT193" s="111"/>
      <c r="BU193" s="111"/>
      <c r="BV193" s="111"/>
      <c r="BW193" s="111"/>
      <c r="BX193" s="111"/>
      <c r="BY193" s="111"/>
      <c r="BZ193" s="111"/>
      <c r="CA193" s="111"/>
      <c r="CB193" s="111"/>
      <c r="CC193" s="111"/>
      <c r="CD193" s="111"/>
      <c r="CE193" s="111"/>
      <c r="CF193" s="111"/>
      <c r="CG193" s="111"/>
      <c r="CH193" s="111"/>
      <c r="CI193" s="111"/>
      <c r="CJ193" s="111"/>
      <c r="CK193" s="111"/>
      <c r="CL193" s="111"/>
      <c r="CM193" s="111"/>
      <c r="CN193" s="111"/>
      <c r="CO193" s="111"/>
      <c r="CP193" s="111"/>
      <c r="CQ193" s="111"/>
      <c r="CR193" s="111"/>
      <c r="CS193" s="111"/>
      <c r="CT193" s="111"/>
      <c r="CU193" s="111"/>
      <c r="CV193" s="111"/>
      <c r="CW193" s="111"/>
      <c r="CX193" s="111"/>
      <c r="CY193" s="111"/>
      <c r="CZ193" s="111"/>
      <c r="DA193" s="111"/>
      <c r="DB193" s="111"/>
      <c r="DC193" s="111"/>
      <c r="DD193" s="111"/>
      <c r="DE193" s="111"/>
      <c r="DF193" s="111"/>
      <c r="DG193" s="111"/>
      <c r="DH193" s="111"/>
      <c r="DI193" s="111"/>
      <c r="DJ193" s="111"/>
      <c r="DK193" s="111"/>
      <c r="DL193" s="111"/>
      <c r="DM193" s="111"/>
      <c r="DN193" s="111"/>
      <c r="DO193" s="111"/>
      <c r="DP193" s="111"/>
      <c r="DQ193" s="111"/>
      <c r="DR193" s="111"/>
      <c r="DS193" s="111"/>
      <c r="DT193" s="111"/>
      <c r="DU193" s="111"/>
      <c r="DV193" s="111"/>
      <c r="DW193" s="111"/>
      <c r="DX193" s="111"/>
      <c r="DY193" s="111"/>
      <c r="DZ193" s="111"/>
      <c r="EA193" s="111"/>
      <c r="EB193" s="111"/>
      <c r="EC193" s="111"/>
      <c r="ED193" s="111"/>
      <c r="EE193" s="111"/>
      <c r="EF193" s="111"/>
      <c r="EG193" s="111"/>
      <c r="EH193" s="111"/>
      <c r="EI193" s="111"/>
      <c r="EJ193" s="111"/>
      <c r="EK193" s="111"/>
      <c r="EL193" s="111"/>
      <c r="EM193" s="111"/>
      <c r="EN193" s="111"/>
      <c r="EO193" s="111"/>
      <c r="EP193" s="111"/>
      <c r="EQ193" s="111"/>
      <c r="ER193" s="111"/>
      <c r="ES193" s="111"/>
      <c r="ET193" s="111"/>
      <c r="EU193" s="111"/>
      <c r="EV193" s="111"/>
      <c r="EW193" s="111"/>
      <c r="EX193" s="111"/>
      <c r="EY193" s="111"/>
      <c r="EZ193" s="111"/>
      <c r="FA193" s="111"/>
      <c r="FB193" s="111"/>
      <c r="FC193" s="111"/>
      <c r="FD193" s="111"/>
      <c r="FE193" s="111"/>
      <c r="FF193" s="111"/>
      <c r="FG193" s="111"/>
      <c r="FH193" s="111"/>
      <c r="FI193" s="111"/>
      <c r="FJ193" s="111"/>
      <c r="FK193" s="111"/>
      <c r="FL193" s="111"/>
      <c r="FM193" s="111"/>
      <c r="FN193" s="111"/>
      <c r="FO193" s="111"/>
      <c r="FP193" s="111"/>
      <c r="FQ193" s="111"/>
      <c r="FR193" s="111"/>
      <c r="FS193" s="111"/>
      <c r="FT193" s="111"/>
      <c r="FU193" s="111"/>
      <c r="FV193" s="111"/>
      <c r="FW193" s="111"/>
      <c r="FX193" s="111"/>
      <c r="FY193" s="111"/>
      <c r="FZ193" s="111"/>
      <c r="GA193" s="111"/>
      <c r="GB193" s="111"/>
      <c r="GC193" s="111"/>
      <c r="GD193" s="111"/>
      <c r="GE193" s="111"/>
      <c r="GF193" s="111"/>
      <c r="GG193" s="111"/>
      <c r="GH193" s="111"/>
      <c r="GI193" s="111"/>
      <c r="GJ193" s="111"/>
      <c r="GK193" s="111"/>
      <c r="GL193" s="111"/>
      <c r="GM193" s="111"/>
      <c r="GN193" s="111"/>
      <c r="GO193" s="111"/>
      <c r="GP193" s="111"/>
      <c r="GQ193" s="111"/>
      <c r="GR193" s="111"/>
      <c r="GS193" s="111"/>
      <c r="GT193" s="111"/>
      <c r="GU193" s="111"/>
      <c r="GV193" s="111"/>
      <c r="GW193" s="111"/>
      <c r="GX193" s="111"/>
      <c r="GY193" s="111"/>
      <c r="GZ193" s="111"/>
      <c r="HA193" s="111"/>
      <c r="HB193" s="111"/>
      <c r="HC193" s="111"/>
      <c r="HD193" s="111"/>
      <c r="HE193" s="111"/>
      <c r="HF193" s="111"/>
      <c r="HG193" s="111"/>
      <c r="HH193" s="111"/>
      <c r="HI193" s="111"/>
      <c r="HJ193" s="111"/>
      <c r="HK193" s="111"/>
      <c r="HL193" s="111"/>
      <c r="HM193" s="111"/>
      <c r="HN193" s="111"/>
      <c r="HO193" s="111"/>
      <c r="HP193" s="111"/>
      <c r="HQ193" s="111"/>
      <c r="HR193" s="111"/>
      <c r="HS193" s="111"/>
      <c r="HT193" s="111"/>
      <c r="HU193" s="111"/>
      <c r="HV193" s="111"/>
      <c r="HW193" s="111"/>
      <c r="HX193" s="111"/>
      <c r="HY193" s="111"/>
      <c r="HZ193" s="111"/>
      <c r="IA193" s="111"/>
      <c r="IB193" s="111"/>
      <c r="IC193" s="111"/>
      <c r="ID193" s="111"/>
      <c r="IE193" s="111"/>
      <c r="IF193" s="111"/>
      <c r="IG193" s="111"/>
      <c r="IH193" s="111"/>
      <c r="II193" s="111"/>
      <c r="IJ193" s="156"/>
      <c r="IK193" s="156"/>
      <c r="IL193" s="156"/>
      <c r="IM193" s="109"/>
      <c r="IN193" s="109"/>
      <c r="IO193" s="109"/>
      <c r="IP193" s="109"/>
    </row>
    <row r="194" s="110" customFormat="1" ht="18" customHeight="1" spans="1:246">
      <c r="A194" s="157">
        <v>2040201</v>
      </c>
      <c r="B194" s="150" t="s">
        <v>72</v>
      </c>
      <c r="C194" s="145">
        <v>5520</v>
      </c>
      <c r="D194" s="146">
        <v>5712</v>
      </c>
      <c r="E194" s="147">
        <f t="shared" si="6"/>
        <v>192</v>
      </c>
      <c r="F194" s="148">
        <f t="shared" si="7"/>
        <v>0.0347826086956522</v>
      </c>
      <c r="G194" s="149"/>
      <c r="H194" s="140">
        <f t="shared" si="8"/>
        <v>7</v>
      </c>
      <c r="I194" s="140"/>
      <c r="IJ194" s="156"/>
      <c r="IK194" s="156"/>
      <c r="IL194" s="156"/>
    </row>
    <row r="195" s="110" customFormat="1" ht="18" customHeight="1" spans="1:246">
      <c r="A195" s="157">
        <v>2040202</v>
      </c>
      <c r="B195" s="150" t="s">
        <v>73</v>
      </c>
      <c r="C195" s="145">
        <v>274</v>
      </c>
      <c r="D195" s="146">
        <v>274</v>
      </c>
      <c r="E195" s="147">
        <f t="shared" si="6"/>
        <v>0</v>
      </c>
      <c r="F195" s="148">
        <f t="shared" si="7"/>
        <v>0</v>
      </c>
      <c r="G195" s="149"/>
      <c r="H195" s="140">
        <f t="shared" si="8"/>
        <v>7</v>
      </c>
      <c r="I195" s="140"/>
      <c r="IJ195" s="156"/>
      <c r="IK195" s="156"/>
      <c r="IL195" s="156"/>
    </row>
    <row r="196" s="110" customFormat="1" ht="18" hidden="1" customHeight="1" spans="1:246">
      <c r="A196" s="157">
        <v>2040203</v>
      </c>
      <c r="B196" s="150" t="s">
        <v>74</v>
      </c>
      <c r="C196" s="145">
        <v>0</v>
      </c>
      <c r="D196" s="146"/>
      <c r="E196" s="147">
        <f t="shared" si="6"/>
        <v>0</v>
      </c>
      <c r="F196" s="148"/>
      <c r="G196" s="151" t="s">
        <v>75</v>
      </c>
      <c r="H196" s="140">
        <f t="shared" si="8"/>
        <v>7</v>
      </c>
      <c r="I196" s="140"/>
      <c r="IJ196" s="156"/>
      <c r="IK196" s="156"/>
      <c r="IL196" s="156"/>
    </row>
    <row r="197" s="110" customFormat="1" ht="18" hidden="1" customHeight="1" spans="1:246">
      <c r="A197" s="157">
        <v>2040219</v>
      </c>
      <c r="B197" s="150" t="s">
        <v>105</v>
      </c>
      <c r="C197" s="145">
        <v>0</v>
      </c>
      <c r="D197" s="146"/>
      <c r="E197" s="147">
        <f t="shared" si="6"/>
        <v>0</v>
      </c>
      <c r="F197" s="148"/>
      <c r="G197" s="151" t="s">
        <v>75</v>
      </c>
      <c r="H197" s="140">
        <f t="shared" si="8"/>
        <v>7</v>
      </c>
      <c r="I197" s="140"/>
      <c r="IJ197" s="156"/>
      <c r="IK197" s="156"/>
      <c r="IL197" s="156"/>
    </row>
    <row r="198" s="110" customFormat="1" ht="18" hidden="1" customHeight="1" spans="1:246">
      <c r="A198" s="157">
        <v>2040220</v>
      </c>
      <c r="B198" s="150" t="s">
        <v>180</v>
      </c>
      <c r="C198" s="145">
        <v>0</v>
      </c>
      <c r="D198" s="146"/>
      <c r="E198" s="147">
        <f t="shared" ref="E198:E261" si="9">D198-C198</f>
        <v>0</v>
      </c>
      <c r="F198" s="148"/>
      <c r="G198" s="151" t="s">
        <v>75</v>
      </c>
      <c r="H198" s="140">
        <f t="shared" ref="H198:H261" si="10">LEN(A198)</f>
        <v>7</v>
      </c>
      <c r="I198" s="140"/>
      <c r="IJ198" s="156"/>
      <c r="IK198" s="156"/>
      <c r="IL198" s="156"/>
    </row>
    <row r="199" s="110" customFormat="1" ht="18" hidden="1" customHeight="1" spans="1:246">
      <c r="A199" s="157">
        <v>2040221</v>
      </c>
      <c r="B199" s="150" t="s">
        <v>181</v>
      </c>
      <c r="C199" s="145">
        <v>0</v>
      </c>
      <c r="D199" s="146"/>
      <c r="E199" s="147">
        <f t="shared" si="9"/>
        <v>0</v>
      </c>
      <c r="F199" s="148"/>
      <c r="G199" s="151" t="s">
        <v>75</v>
      </c>
      <c r="H199" s="140">
        <f t="shared" si="10"/>
        <v>7</v>
      </c>
      <c r="I199" s="140"/>
      <c r="IJ199" s="156"/>
      <c r="IK199" s="156"/>
      <c r="IL199" s="156"/>
    </row>
    <row r="200" s="110" customFormat="1" ht="18" hidden="1" customHeight="1" spans="1:246">
      <c r="A200" s="157">
        <v>2040222</v>
      </c>
      <c r="B200" s="150" t="s">
        <v>182</v>
      </c>
      <c r="C200" s="145">
        <v>0</v>
      </c>
      <c r="D200" s="146"/>
      <c r="E200" s="147">
        <f t="shared" si="9"/>
        <v>0</v>
      </c>
      <c r="F200" s="148"/>
      <c r="G200" s="151" t="s">
        <v>75</v>
      </c>
      <c r="H200" s="140">
        <f t="shared" si="10"/>
        <v>7</v>
      </c>
      <c r="I200" s="140"/>
      <c r="IJ200" s="156"/>
      <c r="IK200" s="156"/>
      <c r="IL200" s="156"/>
    </row>
    <row r="201" s="110" customFormat="1" ht="18" hidden="1" customHeight="1" spans="1:250">
      <c r="A201" s="157">
        <v>2040223</v>
      </c>
      <c r="B201" s="150" t="s">
        <v>183</v>
      </c>
      <c r="C201" s="145">
        <v>0</v>
      </c>
      <c r="D201" s="146"/>
      <c r="E201" s="147">
        <f t="shared" si="9"/>
        <v>0</v>
      </c>
      <c r="F201" s="148"/>
      <c r="G201" s="151" t="s">
        <v>75</v>
      </c>
      <c r="H201" s="140">
        <f t="shared" si="10"/>
        <v>7</v>
      </c>
      <c r="I201" s="140"/>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c r="BE201" s="111"/>
      <c r="BF201" s="111"/>
      <c r="BG201" s="111"/>
      <c r="BH201" s="111"/>
      <c r="BI201" s="111"/>
      <c r="BJ201" s="111"/>
      <c r="BK201" s="111"/>
      <c r="BL201" s="111"/>
      <c r="BM201" s="111"/>
      <c r="BN201" s="111"/>
      <c r="BO201" s="111"/>
      <c r="BP201" s="111"/>
      <c r="BQ201" s="111"/>
      <c r="BR201" s="111"/>
      <c r="BS201" s="111"/>
      <c r="BT201" s="111"/>
      <c r="BU201" s="111"/>
      <c r="BV201" s="111"/>
      <c r="BW201" s="111"/>
      <c r="BX201" s="111"/>
      <c r="BY201" s="111"/>
      <c r="BZ201" s="111"/>
      <c r="CA201" s="111"/>
      <c r="CB201" s="111"/>
      <c r="CC201" s="111"/>
      <c r="CD201" s="111"/>
      <c r="CE201" s="111"/>
      <c r="CF201" s="111"/>
      <c r="CG201" s="111"/>
      <c r="CH201" s="111"/>
      <c r="CI201" s="111"/>
      <c r="CJ201" s="111"/>
      <c r="CK201" s="111"/>
      <c r="CL201" s="111"/>
      <c r="CM201" s="111"/>
      <c r="CN201" s="111"/>
      <c r="CO201" s="111"/>
      <c r="CP201" s="111"/>
      <c r="CQ201" s="111"/>
      <c r="CR201" s="111"/>
      <c r="CS201" s="111"/>
      <c r="CT201" s="111"/>
      <c r="CU201" s="111"/>
      <c r="CV201" s="111"/>
      <c r="CW201" s="111"/>
      <c r="CX201" s="111"/>
      <c r="CY201" s="111"/>
      <c r="CZ201" s="111"/>
      <c r="DA201" s="111"/>
      <c r="DB201" s="111"/>
      <c r="DC201" s="111"/>
      <c r="DD201" s="111"/>
      <c r="DE201" s="111"/>
      <c r="DF201" s="111"/>
      <c r="DG201" s="111"/>
      <c r="DH201" s="111"/>
      <c r="DI201" s="111"/>
      <c r="DJ201" s="111"/>
      <c r="DK201" s="111"/>
      <c r="DL201" s="111"/>
      <c r="DM201" s="111"/>
      <c r="DN201" s="111"/>
      <c r="DO201" s="111"/>
      <c r="DP201" s="111"/>
      <c r="DQ201" s="111"/>
      <c r="DR201" s="111"/>
      <c r="DS201" s="111"/>
      <c r="DT201" s="111"/>
      <c r="DU201" s="111"/>
      <c r="DV201" s="111"/>
      <c r="DW201" s="111"/>
      <c r="DX201" s="111"/>
      <c r="DY201" s="111"/>
      <c r="DZ201" s="111"/>
      <c r="EA201" s="111"/>
      <c r="EB201" s="111"/>
      <c r="EC201" s="111"/>
      <c r="ED201" s="111"/>
      <c r="EE201" s="111"/>
      <c r="EF201" s="111"/>
      <c r="EG201" s="111"/>
      <c r="EH201" s="111"/>
      <c r="EI201" s="111"/>
      <c r="EJ201" s="111"/>
      <c r="EK201" s="111"/>
      <c r="EL201" s="111"/>
      <c r="EM201" s="111"/>
      <c r="EN201" s="111"/>
      <c r="EO201" s="111"/>
      <c r="EP201" s="111"/>
      <c r="EQ201" s="111"/>
      <c r="ER201" s="111"/>
      <c r="ES201" s="111"/>
      <c r="ET201" s="111"/>
      <c r="EU201" s="111"/>
      <c r="EV201" s="111"/>
      <c r="EW201" s="111"/>
      <c r="EX201" s="111"/>
      <c r="EY201" s="111"/>
      <c r="EZ201" s="111"/>
      <c r="FA201" s="111"/>
      <c r="FB201" s="111"/>
      <c r="FC201" s="111"/>
      <c r="FD201" s="111"/>
      <c r="FE201" s="111"/>
      <c r="FF201" s="111"/>
      <c r="FG201" s="111"/>
      <c r="FH201" s="111"/>
      <c r="FI201" s="111"/>
      <c r="FJ201" s="111"/>
      <c r="FK201" s="111"/>
      <c r="FL201" s="111"/>
      <c r="FM201" s="111"/>
      <c r="FN201" s="111"/>
      <c r="FO201" s="111"/>
      <c r="FP201" s="111"/>
      <c r="FQ201" s="111"/>
      <c r="FR201" s="111"/>
      <c r="FS201" s="111"/>
      <c r="FT201" s="111"/>
      <c r="FU201" s="111"/>
      <c r="FV201" s="111"/>
      <c r="FW201" s="111"/>
      <c r="FX201" s="111"/>
      <c r="FY201" s="111"/>
      <c r="FZ201" s="111"/>
      <c r="GA201" s="111"/>
      <c r="GB201" s="111"/>
      <c r="GC201" s="111"/>
      <c r="GD201" s="111"/>
      <c r="GE201" s="111"/>
      <c r="GF201" s="111"/>
      <c r="GG201" s="111"/>
      <c r="GH201" s="111"/>
      <c r="GI201" s="111"/>
      <c r="GJ201" s="111"/>
      <c r="GK201" s="111"/>
      <c r="GL201" s="111"/>
      <c r="GM201" s="111"/>
      <c r="GN201" s="111"/>
      <c r="GO201" s="111"/>
      <c r="GP201" s="111"/>
      <c r="GQ201" s="111"/>
      <c r="GR201" s="111"/>
      <c r="GS201" s="111"/>
      <c r="GT201" s="111"/>
      <c r="GU201" s="111"/>
      <c r="GV201" s="111"/>
      <c r="GW201" s="111"/>
      <c r="GX201" s="111"/>
      <c r="GY201" s="111"/>
      <c r="GZ201" s="111"/>
      <c r="HA201" s="111"/>
      <c r="HB201" s="111"/>
      <c r="HC201" s="111"/>
      <c r="HD201" s="111"/>
      <c r="HE201" s="111"/>
      <c r="HF201" s="111"/>
      <c r="HG201" s="111"/>
      <c r="HH201" s="111"/>
      <c r="HI201" s="111"/>
      <c r="HJ201" s="111"/>
      <c r="HK201" s="111"/>
      <c r="HL201" s="111"/>
      <c r="HM201" s="111"/>
      <c r="HN201" s="111"/>
      <c r="HO201" s="111"/>
      <c r="HP201" s="111"/>
      <c r="HQ201" s="111"/>
      <c r="HR201" s="111"/>
      <c r="HS201" s="111"/>
      <c r="HT201" s="111"/>
      <c r="HU201" s="111"/>
      <c r="HV201" s="111"/>
      <c r="HW201" s="111"/>
      <c r="HX201" s="111"/>
      <c r="HY201" s="111"/>
      <c r="HZ201" s="111"/>
      <c r="IA201" s="111"/>
      <c r="IB201" s="111"/>
      <c r="IC201" s="111"/>
      <c r="ID201" s="111"/>
      <c r="IE201" s="111"/>
      <c r="IF201" s="111"/>
      <c r="IG201" s="111"/>
      <c r="IH201" s="111"/>
      <c r="II201" s="111"/>
      <c r="IJ201" s="156"/>
      <c r="IK201" s="156"/>
      <c r="IL201" s="156"/>
      <c r="IM201" s="109"/>
      <c r="IN201" s="109"/>
      <c r="IO201" s="109"/>
      <c r="IP201" s="109"/>
    </row>
    <row r="202" s="110" customFormat="1" ht="18" customHeight="1" spans="1:250">
      <c r="A202" s="157">
        <v>2040250</v>
      </c>
      <c r="B202" s="150" t="s">
        <v>81</v>
      </c>
      <c r="C202" s="145">
        <v>0</v>
      </c>
      <c r="D202" s="146">
        <v>8</v>
      </c>
      <c r="E202" s="147">
        <f t="shared" si="9"/>
        <v>8</v>
      </c>
      <c r="F202" s="148"/>
      <c r="G202" s="149"/>
      <c r="H202" s="140">
        <f t="shared" si="10"/>
        <v>7</v>
      </c>
      <c r="I202" s="140"/>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1"/>
      <c r="BE202" s="111"/>
      <c r="BF202" s="111"/>
      <c r="BG202" s="111"/>
      <c r="BH202" s="111"/>
      <c r="BI202" s="111"/>
      <c r="BJ202" s="111"/>
      <c r="BK202" s="111"/>
      <c r="BL202" s="111"/>
      <c r="BM202" s="111"/>
      <c r="BN202" s="111"/>
      <c r="BO202" s="111"/>
      <c r="BP202" s="111"/>
      <c r="BQ202" s="111"/>
      <c r="BR202" s="111"/>
      <c r="BS202" s="111"/>
      <c r="BT202" s="111"/>
      <c r="BU202" s="111"/>
      <c r="BV202" s="111"/>
      <c r="BW202" s="111"/>
      <c r="BX202" s="111"/>
      <c r="BY202" s="111"/>
      <c r="BZ202" s="111"/>
      <c r="CA202" s="111"/>
      <c r="CB202" s="111"/>
      <c r="CC202" s="111"/>
      <c r="CD202" s="111"/>
      <c r="CE202" s="111"/>
      <c r="CF202" s="111"/>
      <c r="CG202" s="111"/>
      <c r="CH202" s="111"/>
      <c r="CI202" s="111"/>
      <c r="CJ202" s="111"/>
      <c r="CK202" s="111"/>
      <c r="CL202" s="111"/>
      <c r="CM202" s="111"/>
      <c r="CN202" s="111"/>
      <c r="CO202" s="111"/>
      <c r="CP202" s="111"/>
      <c r="CQ202" s="111"/>
      <c r="CR202" s="111"/>
      <c r="CS202" s="111"/>
      <c r="CT202" s="111"/>
      <c r="CU202" s="111"/>
      <c r="CV202" s="111"/>
      <c r="CW202" s="111"/>
      <c r="CX202" s="111"/>
      <c r="CY202" s="111"/>
      <c r="CZ202" s="111"/>
      <c r="DA202" s="111"/>
      <c r="DB202" s="111"/>
      <c r="DC202" s="111"/>
      <c r="DD202" s="111"/>
      <c r="DE202" s="111"/>
      <c r="DF202" s="111"/>
      <c r="DG202" s="111"/>
      <c r="DH202" s="111"/>
      <c r="DI202" s="111"/>
      <c r="DJ202" s="111"/>
      <c r="DK202" s="111"/>
      <c r="DL202" s="111"/>
      <c r="DM202" s="111"/>
      <c r="DN202" s="111"/>
      <c r="DO202" s="111"/>
      <c r="DP202" s="111"/>
      <c r="DQ202" s="111"/>
      <c r="DR202" s="111"/>
      <c r="DS202" s="111"/>
      <c r="DT202" s="111"/>
      <c r="DU202" s="111"/>
      <c r="DV202" s="111"/>
      <c r="DW202" s="111"/>
      <c r="DX202" s="111"/>
      <c r="DY202" s="111"/>
      <c r="DZ202" s="111"/>
      <c r="EA202" s="111"/>
      <c r="EB202" s="111"/>
      <c r="EC202" s="111"/>
      <c r="ED202" s="111"/>
      <c r="EE202" s="111"/>
      <c r="EF202" s="111"/>
      <c r="EG202" s="111"/>
      <c r="EH202" s="111"/>
      <c r="EI202" s="111"/>
      <c r="EJ202" s="111"/>
      <c r="EK202" s="111"/>
      <c r="EL202" s="111"/>
      <c r="EM202" s="111"/>
      <c r="EN202" s="111"/>
      <c r="EO202" s="111"/>
      <c r="EP202" s="111"/>
      <c r="EQ202" s="111"/>
      <c r="ER202" s="111"/>
      <c r="ES202" s="111"/>
      <c r="ET202" s="111"/>
      <c r="EU202" s="111"/>
      <c r="EV202" s="111"/>
      <c r="EW202" s="111"/>
      <c r="EX202" s="111"/>
      <c r="EY202" s="111"/>
      <c r="EZ202" s="111"/>
      <c r="FA202" s="111"/>
      <c r="FB202" s="111"/>
      <c r="FC202" s="111"/>
      <c r="FD202" s="111"/>
      <c r="FE202" s="111"/>
      <c r="FF202" s="111"/>
      <c r="FG202" s="111"/>
      <c r="FH202" s="111"/>
      <c r="FI202" s="111"/>
      <c r="FJ202" s="111"/>
      <c r="FK202" s="111"/>
      <c r="FL202" s="111"/>
      <c r="FM202" s="111"/>
      <c r="FN202" s="111"/>
      <c r="FO202" s="111"/>
      <c r="FP202" s="111"/>
      <c r="FQ202" s="111"/>
      <c r="FR202" s="111"/>
      <c r="FS202" s="111"/>
      <c r="FT202" s="111"/>
      <c r="FU202" s="111"/>
      <c r="FV202" s="111"/>
      <c r="FW202" s="111"/>
      <c r="FX202" s="111"/>
      <c r="FY202" s="111"/>
      <c r="FZ202" s="111"/>
      <c r="GA202" s="111"/>
      <c r="GB202" s="111"/>
      <c r="GC202" s="111"/>
      <c r="GD202" s="111"/>
      <c r="GE202" s="111"/>
      <c r="GF202" s="111"/>
      <c r="GG202" s="111"/>
      <c r="GH202" s="111"/>
      <c r="GI202" s="111"/>
      <c r="GJ202" s="111"/>
      <c r="GK202" s="111"/>
      <c r="GL202" s="111"/>
      <c r="GM202" s="111"/>
      <c r="GN202" s="111"/>
      <c r="GO202" s="111"/>
      <c r="GP202" s="111"/>
      <c r="GQ202" s="111"/>
      <c r="GR202" s="111"/>
      <c r="GS202" s="111"/>
      <c r="GT202" s="111"/>
      <c r="GU202" s="111"/>
      <c r="GV202" s="111"/>
      <c r="GW202" s="111"/>
      <c r="GX202" s="111"/>
      <c r="GY202" s="111"/>
      <c r="GZ202" s="111"/>
      <c r="HA202" s="111"/>
      <c r="HB202" s="111"/>
      <c r="HC202" s="111"/>
      <c r="HD202" s="111"/>
      <c r="HE202" s="111"/>
      <c r="HF202" s="111"/>
      <c r="HG202" s="111"/>
      <c r="HH202" s="111"/>
      <c r="HI202" s="111"/>
      <c r="HJ202" s="111"/>
      <c r="HK202" s="111"/>
      <c r="HL202" s="111"/>
      <c r="HM202" s="111"/>
      <c r="HN202" s="111"/>
      <c r="HO202" s="111"/>
      <c r="HP202" s="111"/>
      <c r="HQ202" s="111"/>
      <c r="HR202" s="111"/>
      <c r="HS202" s="111"/>
      <c r="HT202" s="111"/>
      <c r="HU202" s="111"/>
      <c r="HV202" s="111"/>
      <c r="HW202" s="111"/>
      <c r="HX202" s="111"/>
      <c r="HY202" s="111"/>
      <c r="HZ202" s="111"/>
      <c r="IA202" s="111"/>
      <c r="IB202" s="111"/>
      <c r="IC202" s="111"/>
      <c r="ID202" s="111"/>
      <c r="IE202" s="111"/>
      <c r="IF202" s="111"/>
      <c r="IG202" s="111"/>
      <c r="IH202" s="111"/>
      <c r="II202" s="111"/>
      <c r="IJ202" s="156"/>
      <c r="IK202" s="156"/>
      <c r="IL202" s="156"/>
      <c r="IM202" s="109"/>
      <c r="IN202" s="109"/>
      <c r="IO202" s="109"/>
      <c r="IP202" s="109"/>
    </row>
    <row r="203" s="110" customFormat="1" ht="18" customHeight="1" spans="1:250">
      <c r="A203" s="157">
        <v>2040299</v>
      </c>
      <c r="B203" s="150" t="s">
        <v>184</v>
      </c>
      <c r="C203" s="145">
        <v>0</v>
      </c>
      <c r="D203" s="146">
        <v>1158</v>
      </c>
      <c r="E203" s="147">
        <f t="shared" si="9"/>
        <v>1158</v>
      </c>
      <c r="F203" s="148"/>
      <c r="G203" s="149"/>
      <c r="H203" s="140">
        <f t="shared" si="10"/>
        <v>7</v>
      </c>
      <c r="I203" s="140"/>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111"/>
      <c r="AW203" s="111"/>
      <c r="AX203" s="111"/>
      <c r="AY203" s="111"/>
      <c r="AZ203" s="111"/>
      <c r="BA203" s="111"/>
      <c r="BB203" s="111"/>
      <c r="BC203" s="111"/>
      <c r="BD203" s="111"/>
      <c r="BE203" s="111"/>
      <c r="BF203" s="111"/>
      <c r="BG203" s="111"/>
      <c r="BH203" s="111"/>
      <c r="BI203" s="111"/>
      <c r="BJ203" s="111"/>
      <c r="BK203" s="111"/>
      <c r="BL203" s="111"/>
      <c r="BM203" s="111"/>
      <c r="BN203" s="111"/>
      <c r="BO203" s="111"/>
      <c r="BP203" s="111"/>
      <c r="BQ203" s="111"/>
      <c r="BR203" s="111"/>
      <c r="BS203" s="111"/>
      <c r="BT203" s="111"/>
      <c r="BU203" s="111"/>
      <c r="BV203" s="111"/>
      <c r="BW203" s="111"/>
      <c r="BX203" s="111"/>
      <c r="BY203" s="111"/>
      <c r="BZ203" s="111"/>
      <c r="CA203" s="111"/>
      <c r="CB203" s="111"/>
      <c r="CC203" s="111"/>
      <c r="CD203" s="111"/>
      <c r="CE203" s="111"/>
      <c r="CF203" s="111"/>
      <c r="CG203" s="111"/>
      <c r="CH203" s="111"/>
      <c r="CI203" s="111"/>
      <c r="CJ203" s="111"/>
      <c r="CK203" s="111"/>
      <c r="CL203" s="111"/>
      <c r="CM203" s="111"/>
      <c r="CN203" s="111"/>
      <c r="CO203" s="111"/>
      <c r="CP203" s="111"/>
      <c r="CQ203" s="111"/>
      <c r="CR203" s="111"/>
      <c r="CS203" s="111"/>
      <c r="CT203" s="111"/>
      <c r="CU203" s="111"/>
      <c r="CV203" s="111"/>
      <c r="CW203" s="111"/>
      <c r="CX203" s="111"/>
      <c r="CY203" s="111"/>
      <c r="CZ203" s="111"/>
      <c r="DA203" s="111"/>
      <c r="DB203" s="111"/>
      <c r="DC203" s="111"/>
      <c r="DD203" s="111"/>
      <c r="DE203" s="111"/>
      <c r="DF203" s="111"/>
      <c r="DG203" s="111"/>
      <c r="DH203" s="111"/>
      <c r="DI203" s="111"/>
      <c r="DJ203" s="111"/>
      <c r="DK203" s="111"/>
      <c r="DL203" s="111"/>
      <c r="DM203" s="111"/>
      <c r="DN203" s="111"/>
      <c r="DO203" s="111"/>
      <c r="DP203" s="111"/>
      <c r="DQ203" s="111"/>
      <c r="DR203" s="111"/>
      <c r="DS203" s="111"/>
      <c r="DT203" s="111"/>
      <c r="DU203" s="111"/>
      <c r="DV203" s="111"/>
      <c r="DW203" s="111"/>
      <c r="DX203" s="111"/>
      <c r="DY203" s="111"/>
      <c r="DZ203" s="111"/>
      <c r="EA203" s="111"/>
      <c r="EB203" s="111"/>
      <c r="EC203" s="111"/>
      <c r="ED203" s="111"/>
      <c r="EE203" s="111"/>
      <c r="EF203" s="111"/>
      <c r="EG203" s="111"/>
      <c r="EH203" s="111"/>
      <c r="EI203" s="111"/>
      <c r="EJ203" s="111"/>
      <c r="EK203" s="111"/>
      <c r="EL203" s="111"/>
      <c r="EM203" s="111"/>
      <c r="EN203" s="111"/>
      <c r="EO203" s="111"/>
      <c r="EP203" s="111"/>
      <c r="EQ203" s="111"/>
      <c r="ER203" s="111"/>
      <c r="ES203" s="111"/>
      <c r="ET203" s="111"/>
      <c r="EU203" s="111"/>
      <c r="EV203" s="111"/>
      <c r="EW203" s="111"/>
      <c r="EX203" s="111"/>
      <c r="EY203" s="111"/>
      <c r="EZ203" s="111"/>
      <c r="FA203" s="111"/>
      <c r="FB203" s="111"/>
      <c r="FC203" s="111"/>
      <c r="FD203" s="111"/>
      <c r="FE203" s="111"/>
      <c r="FF203" s="111"/>
      <c r="FG203" s="111"/>
      <c r="FH203" s="111"/>
      <c r="FI203" s="111"/>
      <c r="FJ203" s="111"/>
      <c r="FK203" s="111"/>
      <c r="FL203" s="111"/>
      <c r="FM203" s="111"/>
      <c r="FN203" s="111"/>
      <c r="FO203" s="111"/>
      <c r="FP203" s="111"/>
      <c r="FQ203" s="111"/>
      <c r="FR203" s="111"/>
      <c r="FS203" s="111"/>
      <c r="FT203" s="111"/>
      <c r="FU203" s="111"/>
      <c r="FV203" s="111"/>
      <c r="FW203" s="111"/>
      <c r="FX203" s="111"/>
      <c r="FY203" s="111"/>
      <c r="FZ203" s="111"/>
      <c r="GA203" s="111"/>
      <c r="GB203" s="111"/>
      <c r="GC203" s="111"/>
      <c r="GD203" s="111"/>
      <c r="GE203" s="111"/>
      <c r="GF203" s="111"/>
      <c r="GG203" s="111"/>
      <c r="GH203" s="111"/>
      <c r="GI203" s="111"/>
      <c r="GJ203" s="111"/>
      <c r="GK203" s="111"/>
      <c r="GL203" s="111"/>
      <c r="GM203" s="111"/>
      <c r="GN203" s="111"/>
      <c r="GO203" s="111"/>
      <c r="GP203" s="111"/>
      <c r="GQ203" s="111"/>
      <c r="GR203" s="111"/>
      <c r="GS203" s="111"/>
      <c r="GT203" s="111"/>
      <c r="GU203" s="111"/>
      <c r="GV203" s="111"/>
      <c r="GW203" s="111"/>
      <c r="GX203" s="111"/>
      <c r="GY203" s="111"/>
      <c r="GZ203" s="111"/>
      <c r="HA203" s="111"/>
      <c r="HB203" s="111"/>
      <c r="HC203" s="111"/>
      <c r="HD203" s="111"/>
      <c r="HE203" s="111"/>
      <c r="HF203" s="111"/>
      <c r="HG203" s="111"/>
      <c r="HH203" s="111"/>
      <c r="HI203" s="111"/>
      <c r="HJ203" s="111"/>
      <c r="HK203" s="111"/>
      <c r="HL203" s="111"/>
      <c r="HM203" s="111"/>
      <c r="HN203" s="111"/>
      <c r="HO203" s="111"/>
      <c r="HP203" s="111"/>
      <c r="HQ203" s="111"/>
      <c r="HR203" s="111"/>
      <c r="HS203" s="111"/>
      <c r="HT203" s="111"/>
      <c r="HU203" s="111"/>
      <c r="HV203" s="111"/>
      <c r="HW203" s="111"/>
      <c r="HX203" s="111"/>
      <c r="HY203" s="111"/>
      <c r="HZ203" s="111"/>
      <c r="IA203" s="111"/>
      <c r="IB203" s="111"/>
      <c r="IC203" s="111"/>
      <c r="ID203" s="111"/>
      <c r="IE203" s="111"/>
      <c r="IF203" s="111"/>
      <c r="IG203" s="111"/>
      <c r="IH203" s="111"/>
      <c r="II203" s="111"/>
      <c r="IJ203" s="156"/>
      <c r="IK203" s="156"/>
      <c r="IL203" s="156"/>
      <c r="IM203" s="109"/>
      <c r="IN203" s="109"/>
      <c r="IO203" s="109"/>
      <c r="IP203" s="109"/>
    </row>
    <row r="204" s="110" customFormat="1" ht="18" customHeight="1" spans="1:246">
      <c r="A204" s="141">
        <v>20404</v>
      </c>
      <c r="B204" s="142" t="s">
        <v>185</v>
      </c>
      <c r="C204" s="143">
        <f>SUM(C205:C211)</f>
        <v>0</v>
      </c>
      <c r="D204" s="143">
        <f>SUM(D205:D211)</f>
        <v>102</v>
      </c>
      <c r="E204" s="137">
        <f t="shared" si="9"/>
        <v>102</v>
      </c>
      <c r="F204" s="138"/>
      <c r="G204" s="139"/>
      <c r="H204" s="140">
        <f t="shared" si="10"/>
        <v>5</v>
      </c>
      <c r="I204" s="140"/>
      <c r="IJ204" s="156"/>
      <c r="IK204" s="156"/>
      <c r="IL204" s="156"/>
    </row>
    <row r="205" s="110" customFormat="1" ht="18" hidden="1" customHeight="1" spans="1:246">
      <c r="A205" s="157">
        <v>2040401</v>
      </c>
      <c r="B205" s="144" t="s">
        <v>72</v>
      </c>
      <c r="C205" s="145">
        <v>0</v>
      </c>
      <c r="D205" s="146"/>
      <c r="E205" s="147">
        <f t="shared" si="9"/>
        <v>0</v>
      </c>
      <c r="F205" s="148"/>
      <c r="G205" s="151" t="s">
        <v>75</v>
      </c>
      <c r="H205" s="140">
        <f t="shared" si="10"/>
        <v>7</v>
      </c>
      <c r="I205" s="140"/>
      <c r="IJ205" s="156"/>
      <c r="IK205" s="156"/>
      <c r="IL205" s="156"/>
    </row>
    <row r="206" s="110" customFormat="1" ht="18" customHeight="1" spans="1:246">
      <c r="A206" s="157">
        <v>2040402</v>
      </c>
      <c r="B206" s="144" t="s">
        <v>73</v>
      </c>
      <c r="C206" s="145">
        <v>0</v>
      </c>
      <c r="D206" s="146">
        <v>100</v>
      </c>
      <c r="E206" s="147">
        <f t="shared" si="9"/>
        <v>100</v>
      </c>
      <c r="F206" s="148"/>
      <c r="G206" s="149"/>
      <c r="H206" s="140">
        <f t="shared" si="10"/>
        <v>7</v>
      </c>
      <c r="I206" s="140"/>
      <c r="IJ206" s="156"/>
      <c r="IK206" s="156"/>
      <c r="IL206" s="156"/>
    </row>
    <row r="207" s="110" customFormat="1" ht="18" hidden="1" customHeight="1" spans="1:246">
      <c r="A207" s="157">
        <v>2040403</v>
      </c>
      <c r="B207" s="150" t="s">
        <v>74</v>
      </c>
      <c r="C207" s="145">
        <v>0</v>
      </c>
      <c r="D207" s="146"/>
      <c r="E207" s="147">
        <f t="shared" si="9"/>
        <v>0</v>
      </c>
      <c r="F207" s="148"/>
      <c r="G207" s="151" t="s">
        <v>75</v>
      </c>
      <c r="H207" s="140">
        <f t="shared" si="10"/>
        <v>7</v>
      </c>
      <c r="I207" s="140"/>
      <c r="IJ207" s="156"/>
      <c r="IK207" s="156"/>
      <c r="IL207" s="156"/>
    </row>
    <row r="208" s="110" customFormat="1" ht="18" hidden="1" customHeight="1" spans="1:246">
      <c r="A208" s="157">
        <v>2040409</v>
      </c>
      <c r="B208" s="150" t="s">
        <v>186</v>
      </c>
      <c r="C208" s="145">
        <v>0</v>
      </c>
      <c r="D208" s="146"/>
      <c r="E208" s="147">
        <f t="shared" si="9"/>
        <v>0</v>
      </c>
      <c r="F208" s="148"/>
      <c r="G208" s="151" t="s">
        <v>75</v>
      </c>
      <c r="H208" s="140">
        <f t="shared" si="10"/>
        <v>7</v>
      </c>
      <c r="I208" s="140"/>
      <c r="IJ208" s="156"/>
      <c r="IK208" s="156"/>
      <c r="IL208" s="156"/>
    </row>
    <row r="209" s="110" customFormat="1" ht="18" hidden="1" customHeight="1" spans="1:246">
      <c r="A209" s="157">
        <v>2040410</v>
      </c>
      <c r="B209" s="150" t="s">
        <v>187</v>
      </c>
      <c r="C209" s="145">
        <v>0</v>
      </c>
      <c r="D209" s="146"/>
      <c r="E209" s="147">
        <f t="shared" si="9"/>
        <v>0</v>
      </c>
      <c r="F209" s="148"/>
      <c r="G209" s="151" t="s">
        <v>75</v>
      </c>
      <c r="H209" s="140">
        <f t="shared" si="10"/>
        <v>7</v>
      </c>
      <c r="I209" s="140"/>
      <c r="IJ209" s="156"/>
      <c r="IK209" s="156"/>
      <c r="IL209" s="156"/>
    </row>
    <row r="210" s="110" customFormat="1" ht="18" hidden="1" customHeight="1" spans="1:246">
      <c r="A210" s="157">
        <v>2040450</v>
      </c>
      <c r="B210" s="150" t="s">
        <v>81</v>
      </c>
      <c r="C210" s="145">
        <v>0</v>
      </c>
      <c r="D210" s="146"/>
      <c r="E210" s="147">
        <f t="shared" si="9"/>
        <v>0</v>
      </c>
      <c r="F210" s="148"/>
      <c r="G210" s="151" t="s">
        <v>75</v>
      </c>
      <c r="H210" s="140">
        <f t="shared" si="10"/>
        <v>7</v>
      </c>
      <c r="I210" s="140"/>
      <c r="IJ210" s="156"/>
      <c r="IK210" s="156"/>
      <c r="IL210" s="156"/>
    </row>
    <row r="211" s="110" customFormat="1" ht="18" customHeight="1" spans="1:246">
      <c r="A211" s="157">
        <v>2040499</v>
      </c>
      <c r="B211" s="150" t="s">
        <v>188</v>
      </c>
      <c r="C211" s="145">
        <v>0</v>
      </c>
      <c r="D211" s="146">
        <v>2</v>
      </c>
      <c r="E211" s="147">
        <f t="shared" si="9"/>
        <v>2</v>
      </c>
      <c r="F211" s="148"/>
      <c r="G211" s="149"/>
      <c r="H211" s="140">
        <f t="shared" si="10"/>
        <v>7</v>
      </c>
      <c r="I211" s="140"/>
      <c r="IJ211" s="156"/>
      <c r="IK211" s="156"/>
      <c r="IL211" s="156"/>
    </row>
    <row r="212" s="110" customFormat="1" ht="18" customHeight="1" spans="1:246">
      <c r="A212" s="141">
        <v>20405</v>
      </c>
      <c r="B212" s="142" t="s">
        <v>189</v>
      </c>
      <c r="C212" s="143">
        <f>SUM(C213:C220)</f>
        <v>0</v>
      </c>
      <c r="D212" s="143">
        <f>SUM(D213:D220)</f>
        <v>3</v>
      </c>
      <c r="E212" s="137">
        <f t="shared" si="9"/>
        <v>3</v>
      </c>
      <c r="F212" s="138"/>
      <c r="G212" s="139"/>
      <c r="H212" s="140">
        <f t="shared" si="10"/>
        <v>5</v>
      </c>
      <c r="I212" s="140"/>
      <c r="IJ212" s="156"/>
      <c r="IK212" s="156"/>
      <c r="IL212" s="156"/>
    </row>
    <row r="213" s="110" customFormat="1" ht="18" hidden="1" customHeight="1" spans="1:246">
      <c r="A213" s="157">
        <v>2040501</v>
      </c>
      <c r="B213" s="144" t="s">
        <v>72</v>
      </c>
      <c r="C213" s="145">
        <v>0</v>
      </c>
      <c r="D213" s="146">
        <v>0</v>
      </c>
      <c r="E213" s="147">
        <f t="shared" si="9"/>
        <v>0</v>
      </c>
      <c r="F213" s="148"/>
      <c r="G213" s="151" t="s">
        <v>75</v>
      </c>
      <c r="H213" s="140">
        <f t="shared" si="10"/>
        <v>7</v>
      </c>
      <c r="I213" s="140"/>
      <c r="IJ213" s="156"/>
      <c r="IK213" s="156"/>
      <c r="IL213" s="156"/>
    </row>
    <row r="214" s="110" customFormat="1" ht="18" hidden="1" customHeight="1" spans="1:246">
      <c r="A214" s="157">
        <v>2040502</v>
      </c>
      <c r="B214" s="144" t="s">
        <v>73</v>
      </c>
      <c r="C214" s="145">
        <v>0</v>
      </c>
      <c r="D214" s="146"/>
      <c r="E214" s="147">
        <f t="shared" si="9"/>
        <v>0</v>
      </c>
      <c r="F214" s="148"/>
      <c r="G214" s="151" t="s">
        <v>75</v>
      </c>
      <c r="H214" s="140">
        <f t="shared" si="10"/>
        <v>7</v>
      </c>
      <c r="I214" s="140"/>
      <c r="IJ214" s="156"/>
      <c r="IK214" s="156"/>
      <c r="IL214" s="156"/>
    </row>
    <row r="215" s="110" customFormat="1" ht="18" hidden="1" customHeight="1" spans="1:246">
      <c r="A215" s="157">
        <v>2040503</v>
      </c>
      <c r="B215" s="144" t="s">
        <v>74</v>
      </c>
      <c r="C215" s="145">
        <v>0</v>
      </c>
      <c r="D215" s="146"/>
      <c r="E215" s="147">
        <f t="shared" si="9"/>
        <v>0</v>
      </c>
      <c r="F215" s="148"/>
      <c r="G215" s="151" t="s">
        <v>75</v>
      </c>
      <c r="H215" s="140">
        <f t="shared" si="10"/>
        <v>7</v>
      </c>
      <c r="I215" s="140"/>
      <c r="IJ215" s="156"/>
      <c r="IK215" s="156"/>
      <c r="IL215" s="156"/>
    </row>
    <row r="216" s="110" customFormat="1" ht="18" hidden="1" customHeight="1" spans="1:246">
      <c r="A216" s="157">
        <v>2040504</v>
      </c>
      <c r="B216" s="150" t="s">
        <v>190</v>
      </c>
      <c r="C216" s="145">
        <v>0</v>
      </c>
      <c r="D216" s="146"/>
      <c r="E216" s="147">
        <f t="shared" si="9"/>
        <v>0</v>
      </c>
      <c r="F216" s="148"/>
      <c r="G216" s="151" t="s">
        <v>75</v>
      </c>
      <c r="H216" s="140">
        <f t="shared" si="10"/>
        <v>7</v>
      </c>
      <c r="I216" s="140"/>
      <c r="IJ216" s="156"/>
      <c r="IK216" s="156"/>
      <c r="IL216" s="156"/>
    </row>
    <row r="217" s="110" customFormat="1" ht="18" hidden="1" customHeight="1" spans="1:246">
      <c r="A217" s="157">
        <v>2040505</v>
      </c>
      <c r="B217" s="150" t="s">
        <v>191</v>
      </c>
      <c r="C217" s="145">
        <v>0</v>
      </c>
      <c r="D217" s="146"/>
      <c r="E217" s="147">
        <f t="shared" si="9"/>
        <v>0</v>
      </c>
      <c r="F217" s="148"/>
      <c r="G217" s="151" t="s">
        <v>75</v>
      </c>
      <c r="H217" s="140">
        <f t="shared" si="10"/>
        <v>7</v>
      </c>
      <c r="I217" s="140"/>
      <c r="IJ217" s="156"/>
      <c r="IK217" s="156"/>
      <c r="IL217" s="156"/>
    </row>
    <row r="218" s="110" customFormat="1" ht="18" hidden="1" customHeight="1" spans="1:246">
      <c r="A218" s="157">
        <v>2040506</v>
      </c>
      <c r="B218" s="150" t="s">
        <v>192</v>
      </c>
      <c r="C218" s="145">
        <v>0</v>
      </c>
      <c r="D218" s="146"/>
      <c r="E218" s="147">
        <f t="shared" si="9"/>
        <v>0</v>
      </c>
      <c r="F218" s="148"/>
      <c r="G218" s="151" t="s">
        <v>75</v>
      </c>
      <c r="H218" s="140">
        <f t="shared" si="10"/>
        <v>7</v>
      </c>
      <c r="I218" s="140"/>
      <c r="IJ218" s="156"/>
      <c r="IK218" s="156"/>
      <c r="IL218" s="156"/>
    </row>
    <row r="219" s="110" customFormat="1" ht="18" hidden="1" customHeight="1" spans="1:246">
      <c r="A219" s="157">
        <v>2040550</v>
      </c>
      <c r="B219" s="144" t="s">
        <v>81</v>
      </c>
      <c r="C219" s="145">
        <v>0</v>
      </c>
      <c r="D219" s="146"/>
      <c r="E219" s="147">
        <f t="shared" si="9"/>
        <v>0</v>
      </c>
      <c r="F219" s="148"/>
      <c r="G219" s="151" t="s">
        <v>75</v>
      </c>
      <c r="H219" s="140">
        <f t="shared" si="10"/>
        <v>7</v>
      </c>
      <c r="I219" s="140"/>
      <c r="IJ219" s="156"/>
      <c r="IK219" s="156"/>
      <c r="IL219" s="156"/>
    </row>
    <row r="220" s="110" customFormat="1" ht="18" customHeight="1" spans="1:246">
      <c r="A220" s="157">
        <v>2040599</v>
      </c>
      <c r="B220" s="144" t="s">
        <v>193</v>
      </c>
      <c r="C220" s="145">
        <v>0</v>
      </c>
      <c r="D220" s="146">
        <v>3</v>
      </c>
      <c r="E220" s="147">
        <f t="shared" si="9"/>
        <v>3</v>
      </c>
      <c r="F220" s="148"/>
      <c r="G220" s="149"/>
      <c r="H220" s="140">
        <f t="shared" si="10"/>
        <v>7</v>
      </c>
      <c r="I220" s="140"/>
      <c r="IJ220" s="156"/>
      <c r="IK220" s="156"/>
      <c r="IL220" s="156"/>
    </row>
    <row r="221" s="110" customFormat="1" ht="18" customHeight="1" spans="1:246">
      <c r="A221" s="141">
        <v>20406</v>
      </c>
      <c r="B221" s="142" t="s">
        <v>194</v>
      </c>
      <c r="C221" s="143">
        <f>SUM(C222:C234)</f>
        <v>581</v>
      </c>
      <c r="D221" s="143">
        <f>SUM(D222:D234)</f>
        <v>777</v>
      </c>
      <c r="E221" s="137">
        <f t="shared" si="9"/>
        <v>196</v>
      </c>
      <c r="F221" s="138">
        <f>E221/C221</f>
        <v>0.337349397590361</v>
      </c>
      <c r="G221" s="139"/>
      <c r="H221" s="140">
        <f t="shared" si="10"/>
        <v>5</v>
      </c>
      <c r="I221" s="140"/>
      <c r="IJ221" s="156"/>
      <c r="IK221" s="156"/>
      <c r="IL221" s="156"/>
    </row>
    <row r="222" s="110" customFormat="1" ht="18" customHeight="1" spans="1:246">
      <c r="A222" s="157">
        <v>2040601</v>
      </c>
      <c r="B222" s="150" t="s">
        <v>72</v>
      </c>
      <c r="C222" s="145">
        <v>412</v>
      </c>
      <c r="D222" s="146">
        <v>452</v>
      </c>
      <c r="E222" s="147">
        <f t="shared" si="9"/>
        <v>40</v>
      </c>
      <c r="F222" s="148">
        <f>E222/C222</f>
        <v>0.0970873786407767</v>
      </c>
      <c r="G222" s="149"/>
      <c r="H222" s="140">
        <f t="shared" si="10"/>
        <v>7</v>
      </c>
      <c r="I222" s="140"/>
      <c r="IJ222" s="156"/>
      <c r="IK222" s="156"/>
      <c r="IL222" s="156"/>
    </row>
    <row r="223" s="110" customFormat="1" ht="18" customHeight="1" spans="1:246">
      <c r="A223" s="157">
        <v>2040602</v>
      </c>
      <c r="B223" s="150" t="s">
        <v>73</v>
      </c>
      <c r="C223" s="145">
        <v>44</v>
      </c>
      <c r="D223" s="146">
        <v>54</v>
      </c>
      <c r="E223" s="147">
        <f t="shared" si="9"/>
        <v>10</v>
      </c>
      <c r="F223" s="148">
        <f>E223/C223</f>
        <v>0.227272727272727</v>
      </c>
      <c r="G223" s="149"/>
      <c r="H223" s="140">
        <f t="shared" si="10"/>
        <v>7</v>
      </c>
      <c r="I223" s="140"/>
      <c r="IJ223" s="156"/>
      <c r="IK223" s="156"/>
      <c r="IL223" s="156"/>
    </row>
    <row r="224" s="110" customFormat="1" ht="18" hidden="1" customHeight="1" spans="1:246">
      <c r="A224" s="157">
        <v>2040603</v>
      </c>
      <c r="B224" s="150" t="s">
        <v>74</v>
      </c>
      <c r="C224" s="145">
        <v>0</v>
      </c>
      <c r="D224" s="146"/>
      <c r="E224" s="147">
        <f t="shared" si="9"/>
        <v>0</v>
      </c>
      <c r="F224" s="148"/>
      <c r="G224" s="151" t="s">
        <v>75</v>
      </c>
      <c r="H224" s="140">
        <f t="shared" si="10"/>
        <v>7</v>
      </c>
      <c r="I224" s="140"/>
      <c r="IJ224" s="156"/>
      <c r="IK224" s="156"/>
      <c r="IL224" s="156"/>
    </row>
    <row r="225" s="110" customFormat="1" ht="18" hidden="1" customHeight="1" spans="1:246">
      <c r="A225" s="157">
        <v>2040604</v>
      </c>
      <c r="B225" s="152" t="s">
        <v>195</v>
      </c>
      <c r="C225" s="145">
        <v>0</v>
      </c>
      <c r="D225" s="146"/>
      <c r="E225" s="147">
        <f t="shared" si="9"/>
        <v>0</v>
      </c>
      <c r="F225" s="148"/>
      <c r="G225" s="151" t="s">
        <v>75</v>
      </c>
      <c r="H225" s="140">
        <f t="shared" si="10"/>
        <v>7</v>
      </c>
      <c r="I225" s="140"/>
      <c r="IJ225" s="156"/>
      <c r="IK225" s="156"/>
      <c r="IL225" s="156"/>
    </row>
    <row r="226" s="110" customFormat="1" ht="18" hidden="1" customHeight="1" spans="1:246">
      <c r="A226" s="157">
        <v>2040605</v>
      </c>
      <c r="B226" s="144" t="s">
        <v>196</v>
      </c>
      <c r="C226" s="145">
        <v>0</v>
      </c>
      <c r="D226" s="146"/>
      <c r="E226" s="147">
        <f t="shared" si="9"/>
        <v>0</v>
      </c>
      <c r="F226" s="148"/>
      <c r="G226" s="151" t="s">
        <v>75</v>
      </c>
      <c r="H226" s="140">
        <f t="shared" si="10"/>
        <v>7</v>
      </c>
      <c r="I226" s="140"/>
      <c r="IJ226" s="156"/>
      <c r="IK226" s="156"/>
      <c r="IL226" s="156"/>
    </row>
    <row r="227" s="110" customFormat="1" ht="18" hidden="1" customHeight="1" spans="1:246">
      <c r="A227" s="157">
        <v>2040606</v>
      </c>
      <c r="B227" s="144" t="s">
        <v>197</v>
      </c>
      <c r="C227" s="145">
        <v>0</v>
      </c>
      <c r="D227" s="146"/>
      <c r="E227" s="147">
        <f t="shared" si="9"/>
        <v>0</v>
      </c>
      <c r="F227" s="148"/>
      <c r="G227" s="151" t="s">
        <v>75</v>
      </c>
      <c r="H227" s="140">
        <f t="shared" si="10"/>
        <v>7</v>
      </c>
      <c r="I227" s="140"/>
      <c r="IJ227" s="156"/>
      <c r="IK227" s="156"/>
      <c r="IL227" s="156"/>
    </row>
    <row r="228" s="110" customFormat="1" ht="18" hidden="1" customHeight="1" spans="1:246">
      <c r="A228" s="157">
        <v>2040607</v>
      </c>
      <c r="B228" s="153" t="s">
        <v>198</v>
      </c>
      <c r="C228" s="145">
        <v>0</v>
      </c>
      <c r="D228" s="146"/>
      <c r="E228" s="147">
        <f t="shared" si="9"/>
        <v>0</v>
      </c>
      <c r="F228" s="148"/>
      <c r="G228" s="151" t="s">
        <v>75</v>
      </c>
      <c r="H228" s="140">
        <f t="shared" si="10"/>
        <v>7</v>
      </c>
      <c r="I228" s="140"/>
      <c r="IJ228" s="156"/>
      <c r="IK228" s="156"/>
      <c r="IL228" s="156"/>
    </row>
    <row r="229" s="110" customFormat="1" ht="18" hidden="1" customHeight="1" spans="1:246">
      <c r="A229" s="157">
        <v>2040608</v>
      </c>
      <c r="B229" s="150" t="s">
        <v>199</v>
      </c>
      <c r="C229" s="145">
        <v>0</v>
      </c>
      <c r="D229" s="146"/>
      <c r="E229" s="147">
        <f t="shared" si="9"/>
        <v>0</v>
      </c>
      <c r="F229" s="148"/>
      <c r="G229" s="151" t="s">
        <v>75</v>
      </c>
      <c r="H229" s="140">
        <f t="shared" si="10"/>
        <v>7</v>
      </c>
      <c r="I229" s="140"/>
      <c r="IJ229" s="156"/>
      <c r="IK229" s="156"/>
      <c r="IL229" s="156"/>
    </row>
    <row r="230" s="110" customFormat="1" ht="18" customHeight="1" spans="1:246">
      <c r="A230" s="157">
        <v>2040610</v>
      </c>
      <c r="B230" s="150" t="s">
        <v>200</v>
      </c>
      <c r="C230" s="145">
        <v>3</v>
      </c>
      <c r="D230" s="146">
        <v>14</v>
      </c>
      <c r="E230" s="147">
        <f t="shared" si="9"/>
        <v>11</v>
      </c>
      <c r="F230" s="148">
        <f>E230/C230</f>
        <v>3.66666666666667</v>
      </c>
      <c r="G230" s="149"/>
      <c r="H230" s="140">
        <f t="shared" si="10"/>
        <v>7</v>
      </c>
      <c r="I230" s="140"/>
      <c r="IJ230" s="156"/>
      <c r="IK230" s="156"/>
      <c r="IL230" s="156"/>
    </row>
    <row r="231" s="110" customFormat="1" ht="18" hidden="1" customHeight="1" spans="1:246">
      <c r="A231" s="157">
        <v>2040612</v>
      </c>
      <c r="B231" s="150" t="s">
        <v>201</v>
      </c>
      <c r="C231" s="145">
        <v>0</v>
      </c>
      <c r="D231" s="146"/>
      <c r="E231" s="147">
        <f t="shared" si="9"/>
        <v>0</v>
      </c>
      <c r="F231" s="148"/>
      <c r="G231" s="151" t="s">
        <v>75</v>
      </c>
      <c r="H231" s="140">
        <f t="shared" si="10"/>
        <v>7</v>
      </c>
      <c r="I231" s="140"/>
      <c r="IJ231" s="156"/>
      <c r="IK231" s="156"/>
      <c r="IL231" s="156"/>
    </row>
    <row r="232" s="110" customFormat="1" ht="18" hidden="1" customHeight="1" spans="1:246">
      <c r="A232" s="157">
        <v>2040613</v>
      </c>
      <c r="B232" s="150" t="s">
        <v>105</v>
      </c>
      <c r="C232" s="145">
        <v>0</v>
      </c>
      <c r="D232" s="146"/>
      <c r="E232" s="147">
        <f t="shared" si="9"/>
        <v>0</v>
      </c>
      <c r="F232" s="148"/>
      <c r="G232" s="151" t="s">
        <v>75</v>
      </c>
      <c r="H232" s="140">
        <f t="shared" si="10"/>
        <v>7</v>
      </c>
      <c r="I232" s="140"/>
      <c r="IJ232" s="156"/>
      <c r="IK232" s="156"/>
      <c r="IL232" s="156"/>
    </row>
    <row r="233" s="110" customFormat="1" ht="18" hidden="1" customHeight="1" spans="1:246">
      <c r="A233" s="157">
        <v>2040650</v>
      </c>
      <c r="B233" s="150" t="s">
        <v>81</v>
      </c>
      <c r="C233" s="145">
        <v>0</v>
      </c>
      <c r="D233" s="146"/>
      <c r="E233" s="147">
        <f t="shared" si="9"/>
        <v>0</v>
      </c>
      <c r="F233" s="148"/>
      <c r="G233" s="151" t="s">
        <v>75</v>
      </c>
      <c r="H233" s="140">
        <f t="shared" si="10"/>
        <v>7</v>
      </c>
      <c r="I233" s="140"/>
      <c r="IJ233" s="156"/>
      <c r="IK233" s="156"/>
      <c r="IL233" s="156"/>
    </row>
    <row r="234" s="110" customFormat="1" ht="18" customHeight="1" spans="1:246">
      <c r="A234" s="157">
        <v>2040699</v>
      </c>
      <c r="B234" s="144" t="s">
        <v>202</v>
      </c>
      <c r="C234" s="145">
        <v>122</v>
      </c>
      <c r="D234" s="146">
        <v>257</v>
      </c>
      <c r="E234" s="147">
        <f t="shared" si="9"/>
        <v>135</v>
      </c>
      <c r="F234" s="148">
        <f>E234/C234</f>
        <v>1.10655737704918</v>
      </c>
      <c r="G234" s="149"/>
      <c r="H234" s="140">
        <f t="shared" si="10"/>
        <v>7</v>
      </c>
      <c r="I234" s="140"/>
      <c r="IJ234" s="156"/>
      <c r="IK234" s="156"/>
      <c r="IL234" s="156"/>
    </row>
    <row r="235" s="110" customFormat="1" ht="18" customHeight="1" spans="1:246">
      <c r="A235" s="141">
        <v>20407</v>
      </c>
      <c r="B235" s="142" t="s">
        <v>203</v>
      </c>
      <c r="C235" s="159">
        <v>0</v>
      </c>
      <c r="D235" s="143">
        <v>0</v>
      </c>
      <c r="E235" s="137">
        <f t="shared" si="9"/>
        <v>0</v>
      </c>
      <c r="F235" s="138"/>
      <c r="G235" s="151"/>
      <c r="H235" s="140">
        <f t="shared" si="10"/>
        <v>5</v>
      </c>
      <c r="I235" s="140"/>
      <c r="IJ235" s="156"/>
      <c r="IK235" s="156"/>
      <c r="IL235" s="156"/>
    </row>
    <row r="236" s="110" customFormat="1" ht="18" customHeight="1" spans="1:246">
      <c r="A236" s="141">
        <v>20408</v>
      </c>
      <c r="B236" s="142" t="s">
        <v>204</v>
      </c>
      <c r="C236" s="159">
        <v>0</v>
      </c>
      <c r="D236" s="143">
        <v>0</v>
      </c>
      <c r="E236" s="137">
        <f t="shared" si="9"/>
        <v>0</v>
      </c>
      <c r="F236" s="138"/>
      <c r="G236" s="151"/>
      <c r="H236" s="140">
        <f t="shared" si="10"/>
        <v>5</v>
      </c>
      <c r="I236" s="140"/>
      <c r="IJ236" s="156"/>
      <c r="IK236" s="156"/>
      <c r="IL236" s="156"/>
    </row>
    <row r="237" s="110" customFormat="1" ht="18" customHeight="1" spans="1:246">
      <c r="A237" s="141">
        <v>20409</v>
      </c>
      <c r="B237" s="142" t="s">
        <v>205</v>
      </c>
      <c r="C237" s="159">
        <v>0</v>
      </c>
      <c r="D237" s="143">
        <v>0</v>
      </c>
      <c r="E237" s="137">
        <f t="shared" si="9"/>
        <v>0</v>
      </c>
      <c r="F237" s="138"/>
      <c r="G237" s="151"/>
      <c r="H237" s="140">
        <f t="shared" si="10"/>
        <v>5</v>
      </c>
      <c r="I237" s="140"/>
      <c r="IJ237" s="156"/>
      <c r="IK237" s="156"/>
      <c r="IL237" s="156"/>
    </row>
    <row r="238" s="110" customFormat="1" ht="18" customHeight="1" spans="1:246">
      <c r="A238" s="141">
        <v>20410</v>
      </c>
      <c r="B238" s="142" t="s">
        <v>206</v>
      </c>
      <c r="C238" s="159">
        <v>0</v>
      </c>
      <c r="D238" s="143">
        <v>0</v>
      </c>
      <c r="E238" s="137">
        <f t="shared" si="9"/>
        <v>0</v>
      </c>
      <c r="F238" s="138"/>
      <c r="G238" s="151"/>
      <c r="H238" s="140">
        <f t="shared" si="10"/>
        <v>5</v>
      </c>
      <c r="I238" s="140"/>
      <c r="IJ238" s="156"/>
      <c r="IK238" s="156"/>
      <c r="IL238" s="156"/>
    </row>
    <row r="239" s="110" customFormat="1" ht="18" customHeight="1" spans="1:246">
      <c r="A239" s="141">
        <v>20499</v>
      </c>
      <c r="B239" s="142" t="s">
        <v>207</v>
      </c>
      <c r="C239" s="159">
        <f>C240+C241</f>
        <v>872</v>
      </c>
      <c r="D239" s="159">
        <f>D240+D241</f>
        <v>0</v>
      </c>
      <c r="E239" s="137">
        <f t="shared" si="9"/>
        <v>-872</v>
      </c>
      <c r="F239" s="138">
        <f>E239/C239</f>
        <v>-1</v>
      </c>
      <c r="G239" s="151"/>
      <c r="H239" s="140">
        <f t="shared" si="10"/>
        <v>5</v>
      </c>
      <c r="I239" s="140"/>
      <c r="IJ239" s="156"/>
      <c r="IK239" s="156"/>
      <c r="IL239" s="156"/>
    </row>
    <row r="240" s="110" customFormat="1" ht="18" hidden="1" customHeight="1" spans="1:246">
      <c r="A240" s="157">
        <v>2049902</v>
      </c>
      <c r="B240" s="168" t="s">
        <v>208</v>
      </c>
      <c r="C240" s="145">
        <v>0</v>
      </c>
      <c r="D240" s="146"/>
      <c r="E240" s="147">
        <f t="shared" si="9"/>
        <v>0</v>
      </c>
      <c r="F240" s="148"/>
      <c r="G240" s="151" t="s">
        <v>75</v>
      </c>
      <c r="H240" s="140">
        <f t="shared" si="10"/>
        <v>7</v>
      </c>
      <c r="I240" s="140"/>
      <c r="IJ240" s="156"/>
      <c r="IK240" s="156"/>
      <c r="IL240" s="156"/>
    </row>
    <row r="241" s="110" customFormat="1" ht="18" customHeight="1" spans="1:246">
      <c r="A241" s="157">
        <v>2049999</v>
      </c>
      <c r="B241" s="168" t="s">
        <v>209</v>
      </c>
      <c r="C241" s="145">
        <v>872</v>
      </c>
      <c r="D241" s="146"/>
      <c r="E241" s="147">
        <f t="shared" si="9"/>
        <v>-872</v>
      </c>
      <c r="F241" s="148">
        <f>E241/C241</f>
        <v>-1</v>
      </c>
      <c r="G241" s="151"/>
      <c r="H241" s="140">
        <f t="shared" si="10"/>
        <v>7</v>
      </c>
      <c r="I241" s="140"/>
      <c r="IJ241" s="156"/>
      <c r="IK241" s="156"/>
      <c r="IL241" s="156"/>
    </row>
    <row r="242" s="110" customFormat="1" ht="18" customHeight="1" spans="1:246">
      <c r="A242" s="167">
        <v>205</v>
      </c>
      <c r="B242" s="136" t="s">
        <v>210</v>
      </c>
      <c r="C242" s="137">
        <f>C243+C248+C255+C262+C261+C263+C264+C268+C274+C281</f>
        <v>39013</v>
      </c>
      <c r="D242" s="137">
        <f>D243+D248+D255+D262+D261+D263+D264+D268+D274+D281</f>
        <v>43649</v>
      </c>
      <c r="E242" s="137">
        <f t="shared" si="9"/>
        <v>4636</v>
      </c>
      <c r="F242" s="138">
        <f>E242/C242</f>
        <v>0.118832184143747</v>
      </c>
      <c r="G242" s="149"/>
      <c r="H242" s="140">
        <f t="shared" si="10"/>
        <v>3</v>
      </c>
      <c r="I242" s="140"/>
      <c r="IJ242" s="156"/>
      <c r="IK242" s="156"/>
      <c r="IL242" s="156"/>
    </row>
    <row r="243" s="110" customFormat="1" ht="18" customHeight="1" spans="1:246">
      <c r="A243" s="141">
        <v>20501</v>
      </c>
      <c r="B243" s="142" t="s">
        <v>211</v>
      </c>
      <c r="C243" s="137">
        <f>SUM(C244:C247)</f>
        <v>1526</v>
      </c>
      <c r="D243" s="137">
        <f>SUM(D244:D247)</f>
        <v>1655</v>
      </c>
      <c r="E243" s="137">
        <f t="shared" si="9"/>
        <v>129</v>
      </c>
      <c r="F243" s="138">
        <f>E243/C243</f>
        <v>0.0845347313237221</v>
      </c>
      <c r="G243" s="139"/>
      <c r="H243" s="140">
        <f t="shared" si="10"/>
        <v>5</v>
      </c>
      <c r="I243" s="140"/>
      <c r="IJ243" s="156"/>
      <c r="IK243" s="156"/>
      <c r="IL243" s="156"/>
    </row>
    <row r="244" s="110" customFormat="1" ht="18" customHeight="1" spans="1:246">
      <c r="A244" s="157">
        <v>2050101</v>
      </c>
      <c r="B244" s="144" t="s">
        <v>72</v>
      </c>
      <c r="C244" s="145">
        <v>460</v>
      </c>
      <c r="D244" s="146">
        <v>534</v>
      </c>
      <c r="E244" s="147">
        <f t="shared" si="9"/>
        <v>74</v>
      </c>
      <c r="F244" s="148">
        <f>E244/C244</f>
        <v>0.160869565217391</v>
      </c>
      <c r="G244" s="149"/>
      <c r="H244" s="140">
        <f t="shared" si="10"/>
        <v>7</v>
      </c>
      <c r="I244" s="140"/>
      <c r="IJ244" s="156"/>
      <c r="IK244" s="156"/>
      <c r="IL244" s="156"/>
    </row>
    <row r="245" s="110" customFormat="1" ht="18" customHeight="1" spans="1:246">
      <c r="A245" s="157">
        <v>2050102</v>
      </c>
      <c r="B245" s="144" t="s">
        <v>73</v>
      </c>
      <c r="C245" s="145">
        <v>53</v>
      </c>
      <c r="D245" s="146">
        <v>62</v>
      </c>
      <c r="E245" s="147">
        <f t="shared" si="9"/>
        <v>9</v>
      </c>
      <c r="F245" s="148">
        <f>E245/C245</f>
        <v>0.169811320754717</v>
      </c>
      <c r="G245" s="149"/>
      <c r="H245" s="140">
        <f t="shared" si="10"/>
        <v>7</v>
      </c>
      <c r="I245" s="140"/>
      <c r="IJ245" s="156"/>
      <c r="IK245" s="156"/>
      <c r="IL245" s="156"/>
    </row>
    <row r="246" s="110" customFormat="1" ht="18" hidden="1" customHeight="1" spans="1:246">
      <c r="A246" s="157">
        <v>2050103</v>
      </c>
      <c r="B246" s="144" t="s">
        <v>74</v>
      </c>
      <c r="C246" s="145">
        <v>0</v>
      </c>
      <c r="D246" s="146"/>
      <c r="E246" s="147">
        <f t="shared" si="9"/>
        <v>0</v>
      </c>
      <c r="F246" s="148"/>
      <c r="G246" s="151" t="s">
        <v>75</v>
      </c>
      <c r="H246" s="140">
        <f t="shared" si="10"/>
        <v>7</v>
      </c>
      <c r="I246" s="140"/>
      <c r="IJ246" s="156"/>
      <c r="IK246" s="156"/>
      <c r="IL246" s="156"/>
    </row>
    <row r="247" s="110" customFormat="1" ht="18" customHeight="1" spans="1:246">
      <c r="A247" s="157">
        <v>2050199</v>
      </c>
      <c r="B247" s="158" t="s">
        <v>212</v>
      </c>
      <c r="C247" s="145">
        <v>1013</v>
      </c>
      <c r="D247" s="146">
        <v>1059</v>
      </c>
      <c r="E247" s="147">
        <f t="shared" si="9"/>
        <v>46</v>
      </c>
      <c r="F247" s="148">
        <f t="shared" ref="F247:F252" si="11">E247/C247</f>
        <v>0.0454096742349457</v>
      </c>
      <c r="G247" s="149"/>
      <c r="H247" s="140">
        <f t="shared" si="10"/>
        <v>7</v>
      </c>
      <c r="I247" s="140"/>
      <c r="IJ247" s="156"/>
      <c r="IK247" s="156"/>
      <c r="IL247" s="156"/>
    </row>
    <row r="248" s="110" customFormat="1" ht="18" customHeight="1" spans="1:246">
      <c r="A248" s="141">
        <v>20502</v>
      </c>
      <c r="B248" s="142" t="s">
        <v>213</v>
      </c>
      <c r="C248" s="143">
        <f>SUM(C249:C254)</f>
        <v>35248</v>
      </c>
      <c r="D248" s="143">
        <f>SUM(D249:D254)</f>
        <v>40074</v>
      </c>
      <c r="E248" s="137">
        <f t="shared" si="9"/>
        <v>4826</v>
      </c>
      <c r="F248" s="138">
        <f t="shared" si="11"/>
        <v>0.136915569677712</v>
      </c>
      <c r="G248" s="139"/>
      <c r="H248" s="140">
        <f t="shared" si="10"/>
        <v>5</v>
      </c>
      <c r="I248" s="140"/>
      <c r="IJ248" s="156"/>
      <c r="IK248" s="156"/>
      <c r="IL248" s="156"/>
    </row>
    <row r="249" s="110" customFormat="1" ht="18" customHeight="1" spans="1:246">
      <c r="A249" s="157">
        <v>2050201</v>
      </c>
      <c r="B249" s="144" t="s">
        <v>214</v>
      </c>
      <c r="C249" s="145">
        <v>1338</v>
      </c>
      <c r="D249" s="146">
        <f>2112+50</f>
        <v>2162</v>
      </c>
      <c r="E249" s="147">
        <f t="shared" si="9"/>
        <v>824</v>
      </c>
      <c r="F249" s="148">
        <f t="shared" si="11"/>
        <v>0.615844544095665</v>
      </c>
      <c r="G249" s="149"/>
      <c r="H249" s="140">
        <f t="shared" si="10"/>
        <v>7</v>
      </c>
      <c r="I249" s="140"/>
      <c r="IJ249" s="156"/>
      <c r="IK249" s="156"/>
      <c r="IL249" s="156"/>
    </row>
    <row r="250" s="110" customFormat="1" ht="18" customHeight="1" spans="1:246">
      <c r="A250" s="157">
        <v>2050202</v>
      </c>
      <c r="B250" s="144" t="s">
        <v>215</v>
      </c>
      <c r="C250" s="145">
        <v>18782</v>
      </c>
      <c r="D250" s="146">
        <f>20091+100</f>
        <v>20191</v>
      </c>
      <c r="E250" s="147">
        <f t="shared" si="9"/>
        <v>1409</v>
      </c>
      <c r="F250" s="148">
        <f t="shared" si="11"/>
        <v>0.0750186348631669</v>
      </c>
      <c r="G250" s="149"/>
      <c r="H250" s="140">
        <f t="shared" si="10"/>
        <v>7</v>
      </c>
      <c r="I250" s="140"/>
      <c r="IJ250" s="156"/>
      <c r="IK250" s="156"/>
      <c r="IL250" s="156"/>
    </row>
    <row r="251" s="110" customFormat="1" ht="18" customHeight="1" spans="1:246">
      <c r="A251" s="157">
        <v>2050203</v>
      </c>
      <c r="B251" s="150" t="s">
        <v>216</v>
      </c>
      <c r="C251" s="145">
        <v>9366</v>
      </c>
      <c r="D251" s="146">
        <f>11092+100</f>
        <v>11192</v>
      </c>
      <c r="E251" s="147">
        <f t="shared" si="9"/>
        <v>1826</v>
      </c>
      <c r="F251" s="148">
        <f t="shared" si="11"/>
        <v>0.194960495408926</v>
      </c>
      <c r="G251" s="149"/>
      <c r="H251" s="140">
        <f t="shared" si="10"/>
        <v>7</v>
      </c>
      <c r="I251" s="140"/>
      <c r="IJ251" s="156"/>
      <c r="IK251" s="156"/>
      <c r="IL251" s="156"/>
    </row>
    <row r="252" s="110" customFormat="1" ht="18" customHeight="1" spans="1:246">
      <c r="A252" s="157">
        <v>2050204</v>
      </c>
      <c r="B252" s="150" t="s">
        <v>217</v>
      </c>
      <c r="C252" s="145">
        <v>5332</v>
      </c>
      <c r="D252" s="146">
        <f>5847+50</f>
        <v>5897</v>
      </c>
      <c r="E252" s="147">
        <f t="shared" si="9"/>
        <v>565</v>
      </c>
      <c r="F252" s="148">
        <f t="shared" si="11"/>
        <v>0.105963990997749</v>
      </c>
      <c r="G252" s="149"/>
      <c r="H252" s="140">
        <f t="shared" si="10"/>
        <v>7</v>
      </c>
      <c r="I252" s="140"/>
      <c r="IJ252" s="156"/>
      <c r="IK252" s="156"/>
      <c r="IL252" s="156"/>
    </row>
    <row r="253" s="110" customFormat="1" ht="18" hidden="1" customHeight="1" spans="1:246">
      <c r="A253" s="157">
        <v>2050205</v>
      </c>
      <c r="B253" s="150" t="s">
        <v>218</v>
      </c>
      <c r="C253" s="145">
        <v>0</v>
      </c>
      <c r="D253" s="146"/>
      <c r="E253" s="147">
        <f t="shared" si="9"/>
        <v>0</v>
      </c>
      <c r="F253" s="148"/>
      <c r="G253" s="151" t="s">
        <v>75</v>
      </c>
      <c r="H253" s="140">
        <f t="shared" si="10"/>
        <v>7</v>
      </c>
      <c r="I253" s="140"/>
      <c r="IJ253" s="156"/>
      <c r="IK253" s="156"/>
      <c r="IL253" s="156"/>
    </row>
    <row r="254" s="110" customFormat="1" ht="18" customHeight="1" spans="1:246">
      <c r="A254" s="157">
        <v>2050299</v>
      </c>
      <c r="B254" s="144" t="s">
        <v>219</v>
      </c>
      <c r="C254" s="145">
        <v>430</v>
      </c>
      <c r="D254" s="146">
        <v>632</v>
      </c>
      <c r="E254" s="147">
        <f t="shared" si="9"/>
        <v>202</v>
      </c>
      <c r="F254" s="148">
        <f>E254/C254</f>
        <v>0.469767441860465</v>
      </c>
      <c r="G254" s="149"/>
      <c r="H254" s="140">
        <f t="shared" si="10"/>
        <v>7</v>
      </c>
      <c r="I254" s="140"/>
      <c r="IJ254" s="156"/>
      <c r="IK254" s="156"/>
      <c r="IL254" s="156"/>
    </row>
    <row r="255" s="110" customFormat="1" ht="18" customHeight="1" spans="1:246">
      <c r="A255" s="141">
        <v>20503</v>
      </c>
      <c r="B255" s="142" t="s">
        <v>220</v>
      </c>
      <c r="C255" s="143">
        <f>SUM(C256:C260)</f>
        <v>1127</v>
      </c>
      <c r="D255" s="143">
        <f>SUM(D256:D260)</f>
        <v>1127</v>
      </c>
      <c r="E255" s="137">
        <f t="shared" si="9"/>
        <v>0</v>
      </c>
      <c r="F255" s="138">
        <f>E255/C255</f>
        <v>0</v>
      </c>
      <c r="G255" s="139"/>
      <c r="H255" s="140">
        <f t="shared" si="10"/>
        <v>5</v>
      </c>
      <c r="I255" s="140"/>
      <c r="IJ255" s="156"/>
      <c r="IK255" s="156"/>
      <c r="IL255" s="156"/>
    </row>
    <row r="256" s="110" customFormat="1" ht="18" hidden="1" customHeight="1" spans="1:246">
      <c r="A256" s="157">
        <v>2050301</v>
      </c>
      <c r="B256" s="144" t="s">
        <v>221</v>
      </c>
      <c r="C256" s="145">
        <v>0</v>
      </c>
      <c r="D256" s="146"/>
      <c r="E256" s="147">
        <f t="shared" si="9"/>
        <v>0</v>
      </c>
      <c r="F256" s="148"/>
      <c r="G256" s="151" t="s">
        <v>75</v>
      </c>
      <c r="H256" s="140">
        <f t="shared" si="10"/>
        <v>7</v>
      </c>
      <c r="I256" s="140"/>
      <c r="IJ256" s="156"/>
      <c r="IK256" s="156"/>
      <c r="IL256" s="156"/>
    </row>
    <row r="257" s="110" customFormat="1" ht="18" customHeight="1" spans="1:246">
      <c r="A257" s="157">
        <v>2050302</v>
      </c>
      <c r="B257" s="144" t="s">
        <v>222</v>
      </c>
      <c r="C257" s="145">
        <v>1127</v>
      </c>
      <c r="D257" s="146">
        <v>1127</v>
      </c>
      <c r="E257" s="147">
        <f t="shared" si="9"/>
        <v>0</v>
      </c>
      <c r="F257" s="148">
        <f>E257/C257</f>
        <v>0</v>
      </c>
      <c r="G257" s="149"/>
      <c r="H257" s="140">
        <f t="shared" si="10"/>
        <v>7</v>
      </c>
      <c r="I257" s="140"/>
      <c r="IJ257" s="156"/>
      <c r="IK257" s="156"/>
      <c r="IL257" s="156"/>
    </row>
    <row r="258" s="110" customFormat="1" ht="18" hidden="1" customHeight="1" spans="1:246">
      <c r="A258" s="157">
        <v>2050303</v>
      </c>
      <c r="B258" s="144" t="s">
        <v>223</v>
      </c>
      <c r="C258" s="145">
        <v>0</v>
      </c>
      <c r="D258" s="146"/>
      <c r="E258" s="147">
        <f t="shared" si="9"/>
        <v>0</v>
      </c>
      <c r="F258" s="148"/>
      <c r="G258" s="151" t="s">
        <v>75</v>
      </c>
      <c r="H258" s="140">
        <f t="shared" si="10"/>
        <v>7</v>
      </c>
      <c r="I258" s="140"/>
      <c r="IJ258" s="156"/>
      <c r="IK258" s="156"/>
      <c r="IL258" s="156"/>
    </row>
    <row r="259" s="110" customFormat="1" ht="18" hidden="1" customHeight="1" spans="1:246">
      <c r="A259" s="157">
        <v>2050305</v>
      </c>
      <c r="B259" s="150" t="s">
        <v>224</v>
      </c>
      <c r="C259" s="145">
        <v>0</v>
      </c>
      <c r="D259" s="146"/>
      <c r="E259" s="147">
        <f t="shared" si="9"/>
        <v>0</v>
      </c>
      <c r="F259" s="148"/>
      <c r="G259" s="151" t="s">
        <v>75</v>
      </c>
      <c r="H259" s="140">
        <f t="shared" si="10"/>
        <v>7</v>
      </c>
      <c r="I259" s="140"/>
      <c r="IJ259" s="156"/>
      <c r="IK259" s="156"/>
      <c r="IL259" s="156"/>
    </row>
    <row r="260" s="110" customFormat="1" ht="18" hidden="1" customHeight="1" spans="1:246">
      <c r="A260" s="157">
        <v>2050399</v>
      </c>
      <c r="B260" s="150" t="s">
        <v>225</v>
      </c>
      <c r="C260" s="145">
        <v>0</v>
      </c>
      <c r="D260" s="146"/>
      <c r="E260" s="147">
        <f t="shared" si="9"/>
        <v>0</v>
      </c>
      <c r="F260" s="148"/>
      <c r="G260" s="151" t="s">
        <v>75</v>
      </c>
      <c r="H260" s="140">
        <f t="shared" si="10"/>
        <v>7</v>
      </c>
      <c r="I260" s="140"/>
      <c r="IJ260" s="156"/>
      <c r="IK260" s="156"/>
      <c r="IL260" s="156"/>
    </row>
    <row r="261" s="110" customFormat="1" ht="18" customHeight="1" spans="1:246">
      <c r="A261" s="141">
        <v>20504</v>
      </c>
      <c r="B261" s="142" t="s">
        <v>226</v>
      </c>
      <c r="C261" s="159">
        <v>0</v>
      </c>
      <c r="D261" s="143">
        <v>0</v>
      </c>
      <c r="E261" s="137">
        <f t="shared" si="9"/>
        <v>0</v>
      </c>
      <c r="F261" s="138"/>
      <c r="G261" s="151"/>
      <c r="H261" s="140">
        <f t="shared" si="10"/>
        <v>5</v>
      </c>
      <c r="I261" s="140"/>
      <c r="IJ261" s="156"/>
      <c r="IK261" s="156"/>
      <c r="IL261" s="156"/>
    </row>
    <row r="262" s="110" customFormat="1" ht="18" customHeight="1" spans="1:246">
      <c r="A262" s="141">
        <v>20505</v>
      </c>
      <c r="B262" s="142" t="s">
        <v>227</v>
      </c>
      <c r="C262" s="159">
        <v>0</v>
      </c>
      <c r="D262" s="143">
        <v>0</v>
      </c>
      <c r="E262" s="137">
        <f t="shared" ref="E262:E325" si="12">D262-C262</f>
        <v>0</v>
      </c>
      <c r="F262" s="138"/>
      <c r="G262" s="151"/>
      <c r="H262" s="140">
        <f t="shared" ref="H262:H325" si="13">LEN(A262)</f>
        <v>5</v>
      </c>
      <c r="I262" s="140"/>
      <c r="IJ262" s="156"/>
      <c r="IK262" s="156"/>
      <c r="IL262" s="156"/>
    </row>
    <row r="263" s="110" customFormat="1" ht="18" customHeight="1" spans="1:246">
      <c r="A263" s="141">
        <v>20506</v>
      </c>
      <c r="B263" s="142" t="s">
        <v>228</v>
      </c>
      <c r="C263" s="159">
        <v>0</v>
      </c>
      <c r="D263" s="143">
        <v>0</v>
      </c>
      <c r="E263" s="137">
        <f t="shared" si="12"/>
        <v>0</v>
      </c>
      <c r="F263" s="138"/>
      <c r="G263" s="151"/>
      <c r="H263" s="140">
        <f t="shared" si="13"/>
        <v>5</v>
      </c>
      <c r="I263" s="140"/>
      <c r="IJ263" s="156"/>
      <c r="IK263" s="156"/>
      <c r="IL263" s="156"/>
    </row>
    <row r="264" s="110" customFormat="1" ht="18" customHeight="1" spans="1:246">
      <c r="A264" s="141">
        <v>20507</v>
      </c>
      <c r="B264" s="142" t="s">
        <v>229</v>
      </c>
      <c r="C264" s="159">
        <f>SUM(C265:C267)</f>
        <v>69</v>
      </c>
      <c r="D264" s="159">
        <f>SUM(D265:D267)</f>
        <v>71</v>
      </c>
      <c r="E264" s="137">
        <f t="shared" si="12"/>
        <v>2</v>
      </c>
      <c r="F264" s="138">
        <f>E264/C264</f>
        <v>0.0289855072463768</v>
      </c>
      <c r="G264" s="139"/>
      <c r="H264" s="140">
        <f t="shared" si="13"/>
        <v>5</v>
      </c>
      <c r="I264" s="140"/>
      <c r="IJ264" s="156"/>
      <c r="IK264" s="156"/>
      <c r="IL264" s="156"/>
    </row>
    <row r="265" s="110" customFormat="1" ht="18" customHeight="1" spans="1:246">
      <c r="A265" s="157">
        <v>2050701</v>
      </c>
      <c r="B265" s="144" t="s">
        <v>230</v>
      </c>
      <c r="C265" s="145">
        <v>69</v>
      </c>
      <c r="D265" s="146">
        <v>71</v>
      </c>
      <c r="E265" s="147">
        <f t="shared" si="12"/>
        <v>2</v>
      </c>
      <c r="F265" s="148">
        <f>E265/C265</f>
        <v>0.0289855072463768</v>
      </c>
      <c r="G265" s="149"/>
      <c r="H265" s="140">
        <f t="shared" si="13"/>
        <v>7</v>
      </c>
      <c r="I265" s="140"/>
      <c r="IJ265" s="156"/>
      <c r="IK265" s="156"/>
      <c r="IL265" s="156"/>
    </row>
    <row r="266" s="110" customFormat="1" ht="18" hidden="1" customHeight="1" spans="1:246">
      <c r="A266" s="157">
        <v>2050702</v>
      </c>
      <c r="B266" s="144" t="s">
        <v>231</v>
      </c>
      <c r="C266" s="145">
        <v>0</v>
      </c>
      <c r="D266" s="146"/>
      <c r="E266" s="147">
        <f t="shared" si="12"/>
        <v>0</v>
      </c>
      <c r="F266" s="148"/>
      <c r="G266" s="151" t="s">
        <v>75</v>
      </c>
      <c r="H266" s="140">
        <f t="shared" si="13"/>
        <v>7</v>
      </c>
      <c r="I266" s="140"/>
      <c r="IJ266" s="156"/>
      <c r="IK266" s="156"/>
      <c r="IL266" s="156"/>
    </row>
    <row r="267" s="110" customFormat="1" ht="18" hidden="1" customHeight="1" spans="1:246">
      <c r="A267" s="157">
        <v>2050799</v>
      </c>
      <c r="B267" s="150" t="s">
        <v>232</v>
      </c>
      <c r="C267" s="145">
        <v>0</v>
      </c>
      <c r="D267" s="146"/>
      <c r="E267" s="147">
        <f t="shared" si="12"/>
        <v>0</v>
      </c>
      <c r="F267" s="148"/>
      <c r="G267" s="151" t="s">
        <v>75</v>
      </c>
      <c r="H267" s="140">
        <f t="shared" si="13"/>
        <v>7</v>
      </c>
      <c r="I267" s="140"/>
      <c r="IJ267" s="156"/>
      <c r="IK267" s="156"/>
      <c r="IL267" s="156"/>
    </row>
    <row r="268" s="110" customFormat="1" ht="18" customHeight="1" spans="1:246">
      <c r="A268" s="141">
        <v>20508</v>
      </c>
      <c r="B268" s="142" t="s">
        <v>233</v>
      </c>
      <c r="C268" s="143">
        <f>SUM(C269:C273)</f>
        <v>366</v>
      </c>
      <c r="D268" s="143">
        <f>SUM(D269:D273)</f>
        <v>407</v>
      </c>
      <c r="E268" s="137">
        <f t="shared" si="12"/>
        <v>41</v>
      </c>
      <c r="F268" s="138">
        <f>E268/C268</f>
        <v>0.112021857923497</v>
      </c>
      <c r="G268" s="139"/>
      <c r="H268" s="140">
        <f t="shared" si="13"/>
        <v>5</v>
      </c>
      <c r="I268" s="140"/>
      <c r="IJ268" s="156"/>
      <c r="IK268" s="156"/>
      <c r="IL268" s="156"/>
    </row>
    <row r="269" s="110" customFormat="1" ht="18" hidden="1" customHeight="1" spans="1:246">
      <c r="A269" s="157">
        <v>2050801</v>
      </c>
      <c r="B269" s="150" t="s">
        <v>234</v>
      </c>
      <c r="C269" s="145">
        <v>0</v>
      </c>
      <c r="D269" s="146"/>
      <c r="E269" s="147">
        <f t="shared" si="12"/>
        <v>0</v>
      </c>
      <c r="F269" s="148"/>
      <c r="G269" s="151" t="s">
        <v>75</v>
      </c>
      <c r="H269" s="140">
        <f t="shared" si="13"/>
        <v>7</v>
      </c>
      <c r="I269" s="140"/>
      <c r="IJ269" s="156"/>
      <c r="IK269" s="156"/>
      <c r="IL269" s="156"/>
    </row>
    <row r="270" s="110" customFormat="1" ht="18" customHeight="1" spans="1:246">
      <c r="A270" s="157">
        <v>2050802</v>
      </c>
      <c r="B270" s="144" t="s">
        <v>235</v>
      </c>
      <c r="C270" s="145">
        <v>256</v>
      </c>
      <c r="D270" s="146">
        <v>277</v>
      </c>
      <c r="E270" s="147">
        <f t="shared" si="12"/>
        <v>21</v>
      </c>
      <c r="F270" s="148">
        <f>E270/C270</f>
        <v>0.08203125</v>
      </c>
      <c r="G270" s="149"/>
      <c r="H270" s="140">
        <f t="shared" si="13"/>
        <v>7</v>
      </c>
      <c r="I270" s="140"/>
      <c r="IJ270" s="156"/>
      <c r="IK270" s="156"/>
      <c r="IL270" s="156"/>
    </row>
    <row r="271" s="110" customFormat="1" ht="18" customHeight="1" spans="1:246">
      <c r="A271" s="157">
        <v>2050803</v>
      </c>
      <c r="B271" s="144" t="s">
        <v>236</v>
      </c>
      <c r="C271" s="145">
        <v>110</v>
      </c>
      <c r="D271" s="146">
        <v>130</v>
      </c>
      <c r="E271" s="147">
        <f t="shared" si="12"/>
        <v>20</v>
      </c>
      <c r="F271" s="148">
        <f>E271/C271</f>
        <v>0.181818181818182</v>
      </c>
      <c r="G271" s="149"/>
      <c r="H271" s="140">
        <f t="shared" si="13"/>
        <v>7</v>
      </c>
      <c r="I271" s="140"/>
      <c r="IJ271" s="156"/>
      <c r="IK271" s="156"/>
      <c r="IL271" s="156"/>
    </row>
    <row r="272" s="110" customFormat="1" ht="18" hidden="1" customHeight="1" spans="1:246">
      <c r="A272" s="157">
        <v>2050804</v>
      </c>
      <c r="B272" s="144" t="s">
        <v>237</v>
      </c>
      <c r="C272" s="145">
        <v>0</v>
      </c>
      <c r="D272" s="146"/>
      <c r="E272" s="147">
        <f t="shared" si="12"/>
        <v>0</v>
      </c>
      <c r="F272" s="148"/>
      <c r="G272" s="151" t="s">
        <v>75</v>
      </c>
      <c r="H272" s="140">
        <f t="shared" si="13"/>
        <v>7</v>
      </c>
      <c r="I272" s="140"/>
      <c r="IJ272" s="156"/>
      <c r="IK272" s="156"/>
      <c r="IL272" s="156"/>
    </row>
    <row r="273" s="110" customFormat="1" ht="18" hidden="1" customHeight="1" spans="1:246">
      <c r="A273" s="157">
        <v>2050899</v>
      </c>
      <c r="B273" s="144" t="s">
        <v>238</v>
      </c>
      <c r="C273" s="145">
        <v>0</v>
      </c>
      <c r="D273" s="146"/>
      <c r="E273" s="147">
        <f t="shared" si="12"/>
        <v>0</v>
      </c>
      <c r="F273" s="148"/>
      <c r="G273" s="151" t="s">
        <v>75</v>
      </c>
      <c r="H273" s="140">
        <f t="shared" si="13"/>
        <v>7</v>
      </c>
      <c r="I273" s="140"/>
      <c r="IJ273" s="156"/>
      <c r="IK273" s="156"/>
      <c r="IL273" s="156"/>
    </row>
    <row r="274" s="110" customFormat="1" ht="18" customHeight="1" spans="1:246">
      <c r="A274" s="141">
        <v>20509</v>
      </c>
      <c r="B274" s="142" t="s">
        <v>239</v>
      </c>
      <c r="C274" s="143">
        <f>SUM(C275:C280)</f>
        <v>677</v>
      </c>
      <c r="D274" s="143">
        <f>SUM(D275:D280)</f>
        <v>315</v>
      </c>
      <c r="E274" s="137">
        <f t="shared" si="12"/>
        <v>-362</v>
      </c>
      <c r="F274" s="138">
        <f>E274/C274</f>
        <v>-0.534711964549483</v>
      </c>
      <c r="G274" s="139"/>
      <c r="H274" s="140">
        <f t="shared" si="13"/>
        <v>5</v>
      </c>
      <c r="I274" s="140"/>
      <c r="IJ274" s="156"/>
      <c r="IK274" s="156"/>
      <c r="IL274" s="156"/>
    </row>
    <row r="275" s="110" customFormat="1" ht="18" hidden="1" customHeight="1" spans="1:246">
      <c r="A275" s="157">
        <v>2050901</v>
      </c>
      <c r="B275" s="150" t="s">
        <v>240</v>
      </c>
      <c r="C275" s="145">
        <v>0</v>
      </c>
      <c r="D275" s="146"/>
      <c r="E275" s="147">
        <f t="shared" si="12"/>
        <v>0</v>
      </c>
      <c r="F275" s="148"/>
      <c r="G275" s="151" t="s">
        <v>75</v>
      </c>
      <c r="H275" s="140">
        <f t="shared" si="13"/>
        <v>7</v>
      </c>
      <c r="I275" s="140"/>
      <c r="IJ275" s="156"/>
      <c r="IK275" s="156"/>
      <c r="IL275" s="156"/>
    </row>
    <row r="276" s="110" customFormat="1" ht="18" hidden="1" customHeight="1" spans="1:246">
      <c r="A276" s="157">
        <v>2050902</v>
      </c>
      <c r="B276" s="150" t="s">
        <v>241</v>
      </c>
      <c r="C276" s="145">
        <v>0</v>
      </c>
      <c r="D276" s="146"/>
      <c r="E276" s="147">
        <f t="shared" si="12"/>
        <v>0</v>
      </c>
      <c r="F276" s="148"/>
      <c r="G276" s="151" t="s">
        <v>75</v>
      </c>
      <c r="H276" s="140">
        <f t="shared" si="13"/>
        <v>7</v>
      </c>
      <c r="I276" s="140"/>
      <c r="IJ276" s="156"/>
      <c r="IK276" s="156"/>
      <c r="IL276" s="156"/>
    </row>
    <row r="277" s="110" customFormat="1" ht="18" customHeight="1" spans="1:246">
      <c r="A277" s="157">
        <v>2050903</v>
      </c>
      <c r="B277" s="150" t="s">
        <v>242</v>
      </c>
      <c r="C277" s="145">
        <v>632</v>
      </c>
      <c r="D277" s="146">
        <v>100</v>
      </c>
      <c r="E277" s="147">
        <f t="shared" si="12"/>
        <v>-532</v>
      </c>
      <c r="F277" s="148">
        <f>E277/C277</f>
        <v>-0.841772151898734</v>
      </c>
      <c r="G277" s="149"/>
      <c r="H277" s="140">
        <f t="shared" si="13"/>
        <v>7</v>
      </c>
      <c r="I277" s="140"/>
      <c r="IJ277" s="156"/>
      <c r="IK277" s="156"/>
      <c r="IL277" s="156"/>
    </row>
    <row r="278" s="110" customFormat="1" ht="18" hidden="1" customHeight="1" spans="1:246">
      <c r="A278" s="157">
        <v>2050904</v>
      </c>
      <c r="B278" s="152" t="s">
        <v>243</v>
      </c>
      <c r="C278" s="145">
        <v>0</v>
      </c>
      <c r="D278" s="146"/>
      <c r="E278" s="147">
        <f t="shared" si="12"/>
        <v>0</v>
      </c>
      <c r="F278" s="148"/>
      <c r="G278" s="151" t="s">
        <v>75</v>
      </c>
      <c r="H278" s="140">
        <f t="shared" si="13"/>
        <v>7</v>
      </c>
      <c r="I278" s="140"/>
      <c r="IJ278" s="156"/>
      <c r="IK278" s="156"/>
      <c r="IL278" s="156"/>
    </row>
    <row r="279" s="110" customFormat="1" ht="18" hidden="1" customHeight="1" spans="1:246">
      <c r="A279" s="157">
        <v>2050905</v>
      </c>
      <c r="B279" s="144" t="s">
        <v>244</v>
      </c>
      <c r="C279" s="145">
        <v>0</v>
      </c>
      <c r="D279" s="146"/>
      <c r="E279" s="147">
        <f t="shared" si="12"/>
        <v>0</v>
      </c>
      <c r="F279" s="148"/>
      <c r="G279" s="151" t="s">
        <v>75</v>
      </c>
      <c r="H279" s="140">
        <f t="shared" si="13"/>
        <v>7</v>
      </c>
      <c r="I279" s="140"/>
      <c r="IJ279" s="156"/>
      <c r="IK279" s="156"/>
      <c r="IL279" s="156"/>
    </row>
    <row r="280" s="110" customFormat="1" ht="18" customHeight="1" spans="1:246">
      <c r="A280" s="157">
        <v>2050999</v>
      </c>
      <c r="B280" s="144" t="s">
        <v>245</v>
      </c>
      <c r="C280" s="145">
        <v>45</v>
      </c>
      <c r="D280" s="146">
        <v>215</v>
      </c>
      <c r="E280" s="147">
        <f t="shared" si="12"/>
        <v>170</v>
      </c>
      <c r="F280" s="148">
        <f>E280/C280</f>
        <v>3.77777777777778</v>
      </c>
      <c r="G280" s="149"/>
      <c r="H280" s="140">
        <f t="shared" si="13"/>
        <v>7</v>
      </c>
      <c r="I280" s="140"/>
      <c r="IJ280" s="156"/>
      <c r="IK280" s="156"/>
      <c r="IL280" s="156"/>
    </row>
    <row r="281" s="110" customFormat="1" ht="18" customHeight="1" spans="1:246">
      <c r="A281" s="141">
        <v>20599</v>
      </c>
      <c r="B281" s="142" t="s">
        <v>246</v>
      </c>
      <c r="C281" s="159">
        <f>SUM(C282)</f>
        <v>0</v>
      </c>
      <c r="D281" s="159">
        <f>D282</f>
        <v>0</v>
      </c>
      <c r="E281" s="137">
        <f t="shared" si="12"/>
        <v>0</v>
      </c>
      <c r="F281" s="138"/>
      <c r="G281" s="151"/>
      <c r="H281" s="140">
        <f t="shared" si="13"/>
        <v>5</v>
      </c>
      <c r="I281" s="140"/>
      <c r="IJ281" s="156"/>
      <c r="IK281" s="156"/>
      <c r="IL281" s="156"/>
    </row>
    <row r="282" s="110" customFormat="1" ht="18" hidden="1" customHeight="1" spans="1:246">
      <c r="A282" s="157">
        <v>2059999</v>
      </c>
      <c r="B282" s="144" t="s">
        <v>247</v>
      </c>
      <c r="C282" s="145">
        <v>0</v>
      </c>
      <c r="D282" s="146"/>
      <c r="E282" s="147">
        <f t="shared" si="12"/>
        <v>0</v>
      </c>
      <c r="F282" s="148"/>
      <c r="G282" s="151" t="s">
        <v>75</v>
      </c>
      <c r="H282" s="140">
        <f t="shared" si="13"/>
        <v>7</v>
      </c>
      <c r="I282" s="140"/>
      <c r="IJ282" s="156"/>
      <c r="IK282" s="156"/>
      <c r="IL282" s="156"/>
    </row>
    <row r="283" s="110" customFormat="1" ht="18" customHeight="1" spans="1:246">
      <c r="A283" s="167">
        <v>206</v>
      </c>
      <c r="B283" s="136" t="s">
        <v>248</v>
      </c>
      <c r="C283" s="137">
        <f>C284+C289+C290+C296+C301+C306+C307+C314+C315+C316</f>
        <v>3084</v>
      </c>
      <c r="D283" s="137">
        <f>D284+D289+D290+D296+D301+D306+D307+D314+D315+D316</f>
        <v>2451</v>
      </c>
      <c r="E283" s="137">
        <f t="shared" si="12"/>
        <v>-633</v>
      </c>
      <c r="F283" s="138">
        <f>E283/C283</f>
        <v>-0.205252918287938</v>
      </c>
      <c r="G283" s="149"/>
      <c r="H283" s="140">
        <f t="shared" si="13"/>
        <v>3</v>
      </c>
      <c r="I283" s="140"/>
      <c r="IJ283" s="156"/>
      <c r="IK283" s="156"/>
      <c r="IL283" s="156"/>
    </row>
    <row r="284" s="110" customFormat="1" ht="18" customHeight="1" spans="1:246">
      <c r="A284" s="141">
        <v>20601</v>
      </c>
      <c r="B284" s="142" t="s">
        <v>249</v>
      </c>
      <c r="C284" s="143">
        <f>SUM(C285:C288)</f>
        <v>3006</v>
      </c>
      <c r="D284" s="143">
        <f>SUM(D285:D288)</f>
        <v>6</v>
      </c>
      <c r="E284" s="137">
        <f t="shared" si="12"/>
        <v>-3000</v>
      </c>
      <c r="F284" s="138">
        <f>E284/C284</f>
        <v>-0.998003992015968</v>
      </c>
      <c r="G284" s="139"/>
      <c r="H284" s="140">
        <f t="shared" si="13"/>
        <v>5</v>
      </c>
      <c r="I284" s="140"/>
      <c r="IJ284" s="156"/>
      <c r="IK284" s="156"/>
      <c r="IL284" s="156"/>
    </row>
    <row r="285" s="110" customFormat="1" ht="18" customHeight="1" spans="1:246">
      <c r="A285" s="157">
        <v>2060101</v>
      </c>
      <c r="B285" s="144" t="s">
        <v>72</v>
      </c>
      <c r="C285" s="145">
        <v>3000</v>
      </c>
      <c r="D285" s="146"/>
      <c r="E285" s="147">
        <f t="shared" si="12"/>
        <v>-3000</v>
      </c>
      <c r="F285" s="148">
        <f>E285/C285</f>
        <v>-1</v>
      </c>
      <c r="G285" s="151"/>
      <c r="H285" s="140">
        <f t="shared" si="13"/>
        <v>7</v>
      </c>
      <c r="I285" s="140"/>
      <c r="IJ285" s="156"/>
      <c r="IK285" s="156"/>
      <c r="IL285" s="156"/>
    </row>
    <row r="286" s="110" customFormat="1" ht="18" hidden="1" customHeight="1" spans="1:246">
      <c r="A286" s="157">
        <v>2060102</v>
      </c>
      <c r="B286" s="144" t="s">
        <v>73</v>
      </c>
      <c r="C286" s="145">
        <v>0</v>
      </c>
      <c r="D286" s="146">
        <v>0</v>
      </c>
      <c r="E286" s="147">
        <f t="shared" si="12"/>
        <v>0</v>
      </c>
      <c r="F286" s="148"/>
      <c r="G286" s="151" t="s">
        <v>75</v>
      </c>
      <c r="H286" s="140">
        <f t="shared" si="13"/>
        <v>7</v>
      </c>
      <c r="I286" s="140"/>
      <c r="IJ286" s="156"/>
      <c r="IK286" s="156"/>
      <c r="IL286" s="156"/>
    </row>
    <row r="287" s="110" customFormat="1" ht="18" hidden="1" customHeight="1" spans="1:246">
      <c r="A287" s="157">
        <v>2060103</v>
      </c>
      <c r="B287" s="144" t="s">
        <v>74</v>
      </c>
      <c r="C287" s="145">
        <v>0</v>
      </c>
      <c r="D287" s="146"/>
      <c r="E287" s="147">
        <f t="shared" si="12"/>
        <v>0</v>
      </c>
      <c r="F287" s="148"/>
      <c r="G287" s="151" t="s">
        <v>75</v>
      </c>
      <c r="H287" s="140">
        <f t="shared" si="13"/>
        <v>7</v>
      </c>
      <c r="I287" s="140"/>
      <c r="IJ287" s="156"/>
      <c r="IK287" s="156"/>
      <c r="IL287" s="156"/>
    </row>
    <row r="288" s="110" customFormat="1" ht="18" customHeight="1" spans="1:246">
      <c r="A288" s="157">
        <v>2060199</v>
      </c>
      <c r="B288" s="150" t="s">
        <v>250</v>
      </c>
      <c r="C288" s="145">
        <v>6</v>
      </c>
      <c r="D288" s="146">
        <v>6</v>
      </c>
      <c r="E288" s="147">
        <f t="shared" si="12"/>
        <v>0</v>
      </c>
      <c r="F288" s="148">
        <f>E288/C288</f>
        <v>0</v>
      </c>
      <c r="G288" s="149"/>
      <c r="H288" s="140">
        <f t="shared" si="13"/>
        <v>7</v>
      </c>
      <c r="I288" s="140"/>
      <c r="IJ288" s="156"/>
      <c r="IK288" s="156"/>
      <c r="IL288" s="156"/>
    </row>
    <row r="289" s="110" customFormat="1" ht="18" customHeight="1" spans="1:246">
      <c r="A289" s="141">
        <v>20602</v>
      </c>
      <c r="B289" s="142" t="s">
        <v>251</v>
      </c>
      <c r="C289" s="159">
        <v>0</v>
      </c>
      <c r="D289" s="143">
        <v>0</v>
      </c>
      <c r="E289" s="137">
        <f t="shared" si="12"/>
        <v>0</v>
      </c>
      <c r="F289" s="138"/>
      <c r="G289" s="151"/>
      <c r="H289" s="140">
        <f t="shared" si="13"/>
        <v>5</v>
      </c>
      <c r="I289" s="140"/>
      <c r="IJ289" s="156"/>
      <c r="IK289" s="156"/>
      <c r="IL289" s="156"/>
    </row>
    <row r="290" s="110" customFormat="1" ht="18" customHeight="1" spans="1:246">
      <c r="A290" s="141">
        <v>20603</v>
      </c>
      <c r="B290" s="142" t="s">
        <v>252</v>
      </c>
      <c r="C290" s="159">
        <f>SUM(C291:C295)</f>
        <v>0</v>
      </c>
      <c r="D290" s="159">
        <f>SUM(D291:D295)</f>
        <v>10</v>
      </c>
      <c r="E290" s="137">
        <f t="shared" si="12"/>
        <v>10</v>
      </c>
      <c r="F290" s="138"/>
      <c r="G290" s="139"/>
      <c r="H290" s="140">
        <f t="shared" si="13"/>
        <v>5</v>
      </c>
      <c r="I290" s="140"/>
      <c r="IJ290" s="156"/>
      <c r="IK290" s="156"/>
      <c r="IL290" s="156"/>
    </row>
    <row r="291" s="110" customFormat="1" ht="18" hidden="1" customHeight="1" spans="1:246">
      <c r="A291" s="157">
        <v>2060301</v>
      </c>
      <c r="B291" s="144" t="s">
        <v>253</v>
      </c>
      <c r="C291" s="145">
        <v>0</v>
      </c>
      <c r="D291" s="146"/>
      <c r="E291" s="147">
        <f t="shared" si="12"/>
        <v>0</v>
      </c>
      <c r="F291" s="148"/>
      <c r="G291" s="151" t="s">
        <v>75</v>
      </c>
      <c r="H291" s="140">
        <f t="shared" si="13"/>
        <v>7</v>
      </c>
      <c r="I291" s="140"/>
      <c r="IJ291" s="156"/>
      <c r="IK291" s="156"/>
      <c r="IL291" s="156"/>
    </row>
    <row r="292" s="110" customFormat="1" ht="18" customHeight="1" spans="1:246">
      <c r="A292" s="157">
        <v>2060302</v>
      </c>
      <c r="B292" s="144" t="s">
        <v>254</v>
      </c>
      <c r="C292" s="145">
        <v>0</v>
      </c>
      <c r="D292" s="146">
        <v>10</v>
      </c>
      <c r="E292" s="147">
        <f t="shared" si="12"/>
        <v>10</v>
      </c>
      <c r="F292" s="148"/>
      <c r="G292" s="149"/>
      <c r="H292" s="140">
        <f t="shared" si="13"/>
        <v>7</v>
      </c>
      <c r="I292" s="140"/>
      <c r="IJ292" s="156"/>
      <c r="IK292" s="156"/>
      <c r="IL292" s="156"/>
    </row>
    <row r="293" s="110" customFormat="1" ht="18" hidden="1" customHeight="1" spans="1:246">
      <c r="A293" s="157">
        <v>2060303</v>
      </c>
      <c r="B293" s="144" t="s">
        <v>255</v>
      </c>
      <c r="C293" s="145">
        <v>0</v>
      </c>
      <c r="D293" s="146"/>
      <c r="E293" s="147">
        <f t="shared" si="12"/>
        <v>0</v>
      </c>
      <c r="F293" s="148"/>
      <c r="G293" s="151" t="s">
        <v>75</v>
      </c>
      <c r="H293" s="140">
        <f t="shared" si="13"/>
        <v>7</v>
      </c>
      <c r="I293" s="140"/>
      <c r="IJ293" s="156"/>
      <c r="IK293" s="156"/>
      <c r="IL293" s="156"/>
    </row>
    <row r="294" s="110" customFormat="1" ht="18" hidden="1" customHeight="1" spans="1:246">
      <c r="A294" s="157">
        <v>2060304</v>
      </c>
      <c r="B294" s="150" t="s">
        <v>256</v>
      </c>
      <c r="C294" s="145">
        <v>0</v>
      </c>
      <c r="D294" s="146"/>
      <c r="E294" s="147">
        <f t="shared" si="12"/>
        <v>0</v>
      </c>
      <c r="F294" s="148"/>
      <c r="G294" s="151" t="s">
        <v>75</v>
      </c>
      <c r="H294" s="140">
        <f t="shared" si="13"/>
        <v>7</v>
      </c>
      <c r="I294" s="140"/>
      <c r="IJ294" s="156"/>
      <c r="IK294" s="156"/>
      <c r="IL294" s="156"/>
    </row>
    <row r="295" s="110" customFormat="1" ht="18" hidden="1" customHeight="1" spans="1:246">
      <c r="A295" s="157">
        <v>2060399</v>
      </c>
      <c r="B295" s="150" t="s">
        <v>257</v>
      </c>
      <c r="C295" s="145">
        <v>0</v>
      </c>
      <c r="D295" s="146"/>
      <c r="E295" s="147">
        <f t="shared" si="12"/>
        <v>0</v>
      </c>
      <c r="F295" s="148"/>
      <c r="G295" s="151" t="s">
        <v>75</v>
      </c>
      <c r="H295" s="140">
        <f t="shared" si="13"/>
        <v>7</v>
      </c>
      <c r="I295" s="140"/>
      <c r="IJ295" s="156"/>
      <c r="IK295" s="156"/>
      <c r="IL295" s="156"/>
    </row>
    <row r="296" s="110" customFormat="1" ht="18" customHeight="1" spans="1:246">
      <c r="A296" s="141">
        <v>20604</v>
      </c>
      <c r="B296" s="142" t="s">
        <v>258</v>
      </c>
      <c r="C296" s="143">
        <f>SUM(C297:C300)</f>
        <v>60</v>
      </c>
      <c r="D296" s="143">
        <f>SUM(D297:D300)</f>
        <v>60</v>
      </c>
      <c r="E296" s="137">
        <f t="shared" si="12"/>
        <v>0</v>
      </c>
      <c r="F296" s="138">
        <f>E296/C296</f>
        <v>0</v>
      </c>
      <c r="G296" s="139"/>
      <c r="H296" s="140">
        <f t="shared" si="13"/>
        <v>5</v>
      </c>
      <c r="I296" s="140"/>
      <c r="IJ296" s="156"/>
      <c r="IK296" s="156"/>
      <c r="IL296" s="156"/>
    </row>
    <row r="297" s="110" customFormat="1" ht="18" hidden="1" customHeight="1" spans="1:246">
      <c r="A297" s="157">
        <v>2060401</v>
      </c>
      <c r="B297" s="152" t="s">
        <v>253</v>
      </c>
      <c r="C297" s="145">
        <v>0</v>
      </c>
      <c r="D297" s="146"/>
      <c r="E297" s="147">
        <f t="shared" si="12"/>
        <v>0</v>
      </c>
      <c r="F297" s="148"/>
      <c r="G297" s="151" t="s">
        <v>75</v>
      </c>
      <c r="H297" s="140">
        <f t="shared" si="13"/>
        <v>7</v>
      </c>
      <c r="I297" s="140"/>
      <c r="IJ297" s="156"/>
      <c r="IK297" s="156"/>
      <c r="IL297" s="156"/>
    </row>
    <row r="298" s="110" customFormat="1" ht="18" hidden="1" customHeight="1" spans="1:246">
      <c r="A298" s="157">
        <v>2060404</v>
      </c>
      <c r="B298" s="144" t="s">
        <v>259</v>
      </c>
      <c r="C298" s="145">
        <v>0</v>
      </c>
      <c r="D298" s="146"/>
      <c r="E298" s="147">
        <f t="shared" si="12"/>
        <v>0</v>
      </c>
      <c r="F298" s="148"/>
      <c r="G298" s="151" t="s">
        <v>75</v>
      </c>
      <c r="H298" s="140">
        <f t="shared" si="13"/>
        <v>7</v>
      </c>
      <c r="I298" s="140"/>
      <c r="IJ298" s="156"/>
      <c r="IK298" s="156"/>
      <c r="IL298" s="156"/>
    </row>
    <row r="299" s="110" customFormat="1" ht="18" hidden="1" customHeight="1" spans="1:246">
      <c r="A299" s="157">
        <v>2060405</v>
      </c>
      <c r="B299" s="144" t="s">
        <v>260</v>
      </c>
      <c r="C299" s="145">
        <v>0</v>
      </c>
      <c r="D299" s="146"/>
      <c r="E299" s="147">
        <f t="shared" si="12"/>
        <v>0</v>
      </c>
      <c r="F299" s="148"/>
      <c r="G299" s="151" t="s">
        <v>75</v>
      </c>
      <c r="H299" s="140">
        <f t="shared" si="13"/>
        <v>7</v>
      </c>
      <c r="I299" s="140"/>
      <c r="IJ299" s="156"/>
      <c r="IK299" s="156"/>
      <c r="IL299" s="156"/>
    </row>
    <row r="300" s="110" customFormat="1" ht="18" customHeight="1" spans="1:246">
      <c r="A300" s="157">
        <v>2060499</v>
      </c>
      <c r="B300" s="150" t="s">
        <v>261</v>
      </c>
      <c r="C300" s="145">
        <v>60</v>
      </c>
      <c r="D300" s="146">
        <v>60</v>
      </c>
      <c r="E300" s="147">
        <f t="shared" si="12"/>
        <v>0</v>
      </c>
      <c r="F300" s="148">
        <f>E300/C300</f>
        <v>0</v>
      </c>
      <c r="G300" s="149"/>
      <c r="H300" s="140">
        <f t="shared" si="13"/>
        <v>7</v>
      </c>
      <c r="I300" s="140"/>
      <c r="IJ300" s="156"/>
      <c r="IK300" s="156"/>
      <c r="IL300" s="156"/>
    </row>
    <row r="301" s="110" customFormat="1" ht="18" customHeight="1" spans="1:246">
      <c r="A301" s="141">
        <v>20605</v>
      </c>
      <c r="B301" s="142" t="s">
        <v>262</v>
      </c>
      <c r="C301" s="159">
        <f>SUM(C302:C305)</f>
        <v>0</v>
      </c>
      <c r="D301" s="159">
        <f>SUM(D302:D305)</f>
        <v>0</v>
      </c>
      <c r="E301" s="137">
        <f t="shared" si="12"/>
        <v>0</v>
      </c>
      <c r="F301" s="138"/>
      <c r="G301" s="151"/>
      <c r="H301" s="140">
        <f t="shared" si="13"/>
        <v>5</v>
      </c>
      <c r="I301" s="140"/>
      <c r="IJ301" s="156"/>
      <c r="IK301" s="156"/>
      <c r="IL301" s="156"/>
    </row>
    <row r="302" s="110" customFormat="1" ht="18" hidden="1" customHeight="1" spans="1:246">
      <c r="A302" s="157">
        <v>2060501</v>
      </c>
      <c r="B302" s="150" t="s">
        <v>253</v>
      </c>
      <c r="C302" s="145">
        <v>0</v>
      </c>
      <c r="D302" s="146"/>
      <c r="E302" s="147">
        <f t="shared" si="12"/>
        <v>0</v>
      </c>
      <c r="F302" s="148"/>
      <c r="G302" s="151" t="s">
        <v>75</v>
      </c>
      <c r="H302" s="140">
        <f t="shared" si="13"/>
        <v>7</v>
      </c>
      <c r="I302" s="140"/>
      <c r="IJ302" s="156"/>
      <c r="IK302" s="156"/>
      <c r="IL302" s="156"/>
    </row>
    <row r="303" s="110" customFormat="1" ht="18" hidden="1" customHeight="1" spans="1:246">
      <c r="A303" s="157">
        <v>2060502</v>
      </c>
      <c r="B303" s="144" t="s">
        <v>263</v>
      </c>
      <c r="C303" s="145">
        <v>0</v>
      </c>
      <c r="D303" s="146"/>
      <c r="E303" s="147">
        <f t="shared" si="12"/>
        <v>0</v>
      </c>
      <c r="F303" s="148"/>
      <c r="G303" s="151" t="s">
        <v>75</v>
      </c>
      <c r="H303" s="140">
        <f t="shared" si="13"/>
        <v>7</v>
      </c>
      <c r="I303" s="140"/>
      <c r="IJ303" s="156"/>
      <c r="IK303" s="156"/>
      <c r="IL303" s="156"/>
    </row>
    <row r="304" s="110" customFormat="1" ht="18" hidden="1" customHeight="1" spans="1:246">
      <c r="A304" s="157">
        <v>2060503</v>
      </c>
      <c r="B304" s="144" t="s">
        <v>264</v>
      </c>
      <c r="C304" s="145">
        <v>0</v>
      </c>
      <c r="D304" s="146"/>
      <c r="E304" s="147">
        <f t="shared" si="12"/>
        <v>0</v>
      </c>
      <c r="F304" s="148"/>
      <c r="G304" s="151" t="s">
        <v>75</v>
      </c>
      <c r="H304" s="140">
        <f t="shared" si="13"/>
        <v>7</v>
      </c>
      <c r="I304" s="140"/>
      <c r="IJ304" s="156"/>
      <c r="IK304" s="156"/>
      <c r="IL304" s="156"/>
    </row>
    <row r="305" s="110" customFormat="1" ht="18" hidden="1" customHeight="1" spans="1:246">
      <c r="A305" s="157">
        <v>2060599</v>
      </c>
      <c r="B305" s="144" t="s">
        <v>265</v>
      </c>
      <c r="C305" s="145">
        <v>0</v>
      </c>
      <c r="D305" s="146"/>
      <c r="E305" s="147">
        <f t="shared" si="12"/>
        <v>0</v>
      </c>
      <c r="F305" s="148"/>
      <c r="G305" s="151" t="s">
        <v>75</v>
      </c>
      <c r="H305" s="140">
        <f t="shared" si="13"/>
        <v>7</v>
      </c>
      <c r="I305" s="140"/>
      <c r="IJ305" s="156"/>
      <c r="IK305" s="156"/>
      <c r="IL305" s="156"/>
    </row>
    <row r="306" s="110" customFormat="1" ht="18" customHeight="1" spans="1:246">
      <c r="A306" s="141">
        <v>20606</v>
      </c>
      <c r="B306" s="142" t="s">
        <v>266</v>
      </c>
      <c r="C306" s="159">
        <v>0</v>
      </c>
      <c r="D306" s="143">
        <v>0</v>
      </c>
      <c r="E306" s="137">
        <f t="shared" si="12"/>
        <v>0</v>
      </c>
      <c r="F306" s="138"/>
      <c r="G306" s="151"/>
      <c r="H306" s="140">
        <f t="shared" si="13"/>
        <v>5</v>
      </c>
      <c r="I306" s="140"/>
      <c r="IJ306" s="156"/>
      <c r="IK306" s="156"/>
      <c r="IL306" s="156"/>
    </row>
    <row r="307" s="110" customFormat="1" ht="18" customHeight="1" spans="1:246">
      <c r="A307" s="141">
        <v>20607</v>
      </c>
      <c r="B307" s="142" t="s">
        <v>267</v>
      </c>
      <c r="C307" s="143">
        <f>SUM(C308:C313)</f>
        <v>18</v>
      </c>
      <c r="D307" s="143">
        <f>SUM(D308:D313)</f>
        <v>18</v>
      </c>
      <c r="E307" s="137">
        <f t="shared" si="12"/>
        <v>0</v>
      </c>
      <c r="F307" s="138">
        <f>E307/C307</f>
        <v>0</v>
      </c>
      <c r="G307" s="139"/>
      <c r="H307" s="140">
        <f t="shared" si="13"/>
        <v>5</v>
      </c>
      <c r="I307" s="140"/>
      <c r="IJ307" s="156"/>
      <c r="IK307" s="156"/>
      <c r="IL307" s="156"/>
    </row>
    <row r="308" s="110" customFormat="1" ht="18" customHeight="1" spans="1:246">
      <c r="A308" s="157">
        <v>2060701</v>
      </c>
      <c r="B308" s="144" t="s">
        <v>253</v>
      </c>
      <c r="C308" s="145">
        <v>18</v>
      </c>
      <c r="D308" s="146">
        <v>18</v>
      </c>
      <c r="E308" s="147">
        <f t="shared" si="12"/>
        <v>0</v>
      </c>
      <c r="F308" s="148">
        <f>E308/C308</f>
        <v>0</v>
      </c>
      <c r="G308" s="149"/>
      <c r="H308" s="140">
        <f t="shared" si="13"/>
        <v>7</v>
      </c>
      <c r="I308" s="140"/>
      <c r="IJ308" s="156"/>
      <c r="IK308" s="156"/>
      <c r="IL308" s="156"/>
    </row>
    <row r="309" s="110" customFormat="1" ht="18" hidden="1" customHeight="1" spans="1:246">
      <c r="A309" s="157">
        <v>2060702</v>
      </c>
      <c r="B309" s="150" t="s">
        <v>268</v>
      </c>
      <c r="C309" s="145">
        <v>0</v>
      </c>
      <c r="D309" s="146"/>
      <c r="E309" s="147">
        <f t="shared" si="12"/>
        <v>0</v>
      </c>
      <c r="F309" s="148"/>
      <c r="G309" s="151" t="s">
        <v>75</v>
      </c>
      <c r="H309" s="140">
        <f t="shared" si="13"/>
        <v>7</v>
      </c>
      <c r="I309" s="140"/>
      <c r="IJ309" s="156"/>
      <c r="IK309" s="156"/>
      <c r="IL309" s="156"/>
    </row>
    <row r="310" s="110" customFormat="1" ht="18" hidden="1" customHeight="1" spans="1:246">
      <c r="A310" s="157">
        <v>2060703</v>
      </c>
      <c r="B310" s="150" t="s">
        <v>269</v>
      </c>
      <c r="C310" s="145">
        <v>0</v>
      </c>
      <c r="D310" s="146"/>
      <c r="E310" s="147">
        <f t="shared" si="12"/>
        <v>0</v>
      </c>
      <c r="F310" s="148"/>
      <c r="G310" s="151" t="s">
        <v>75</v>
      </c>
      <c r="H310" s="140">
        <f t="shared" si="13"/>
        <v>7</v>
      </c>
      <c r="I310" s="140"/>
      <c r="IJ310" s="156"/>
      <c r="IK310" s="156"/>
      <c r="IL310" s="156"/>
    </row>
    <row r="311" s="110" customFormat="1" ht="18" hidden="1" customHeight="1" spans="1:246">
      <c r="A311" s="157">
        <v>2060704</v>
      </c>
      <c r="B311" s="150" t="s">
        <v>270</v>
      </c>
      <c r="C311" s="145">
        <v>0</v>
      </c>
      <c r="D311" s="146"/>
      <c r="E311" s="147">
        <f t="shared" si="12"/>
        <v>0</v>
      </c>
      <c r="F311" s="148"/>
      <c r="G311" s="151" t="s">
        <v>75</v>
      </c>
      <c r="H311" s="140">
        <f t="shared" si="13"/>
        <v>7</v>
      </c>
      <c r="I311" s="140"/>
      <c r="IJ311" s="156"/>
      <c r="IK311" s="156"/>
      <c r="IL311" s="156"/>
    </row>
    <row r="312" s="110" customFormat="1" ht="18" hidden="1" customHeight="1" spans="1:246">
      <c r="A312" s="157">
        <v>2060705</v>
      </c>
      <c r="B312" s="144" t="s">
        <v>271</v>
      </c>
      <c r="C312" s="145">
        <v>0</v>
      </c>
      <c r="D312" s="146"/>
      <c r="E312" s="147">
        <f t="shared" si="12"/>
        <v>0</v>
      </c>
      <c r="F312" s="148"/>
      <c r="G312" s="151" t="s">
        <v>75</v>
      </c>
      <c r="H312" s="140">
        <f t="shared" si="13"/>
        <v>7</v>
      </c>
      <c r="I312" s="140"/>
      <c r="IJ312" s="156"/>
      <c r="IK312" s="156"/>
      <c r="IL312" s="156"/>
    </row>
    <row r="313" s="110" customFormat="1" ht="18" hidden="1" customHeight="1" spans="1:246">
      <c r="A313" s="157">
        <v>2060799</v>
      </c>
      <c r="B313" s="144" t="s">
        <v>272</v>
      </c>
      <c r="C313" s="145">
        <v>0</v>
      </c>
      <c r="D313" s="146"/>
      <c r="E313" s="147">
        <f t="shared" si="12"/>
        <v>0</v>
      </c>
      <c r="F313" s="148"/>
      <c r="G313" s="151" t="s">
        <v>75</v>
      </c>
      <c r="H313" s="140">
        <f t="shared" si="13"/>
        <v>7</v>
      </c>
      <c r="I313" s="140"/>
      <c r="IJ313" s="156"/>
      <c r="IK313" s="156"/>
      <c r="IL313" s="156"/>
    </row>
    <row r="314" s="110" customFormat="1" ht="18" customHeight="1" spans="1:246">
      <c r="A314" s="141">
        <v>20608</v>
      </c>
      <c r="B314" s="142" t="s">
        <v>273</v>
      </c>
      <c r="C314" s="159">
        <v>0</v>
      </c>
      <c r="D314" s="143">
        <v>0</v>
      </c>
      <c r="E314" s="137">
        <f t="shared" si="12"/>
        <v>0</v>
      </c>
      <c r="F314" s="138"/>
      <c r="G314" s="151"/>
      <c r="H314" s="140">
        <f t="shared" si="13"/>
        <v>5</v>
      </c>
      <c r="I314" s="140"/>
      <c r="IJ314" s="156"/>
      <c r="IK314" s="156"/>
      <c r="IL314" s="156"/>
    </row>
    <row r="315" s="110" customFormat="1" ht="18" customHeight="1" spans="1:246">
      <c r="A315" s="141">
        <v>20609</v>
      </c>
      <c r="B315" s="142" t="s">
        <v>274</v>
      </c>
      <c r="C315" s="159">
        <v>0</v>
      </c>
      <c r="D315" s="143">
        <v>0</v>
      </c>
      <c r="E315" s="137">
        <f t="shared" si="12"/>
        <v>0</v>
      </c>
      <c r="F315" s="138"/>
      <c r="G315" s="151"/>
      <c r="H315" s="140">
        <f t="shared" si="13"/>
        <v>5</v>
      </c>
      <c r="I315" s="140"/>
      <c r="IJ315" s="156"/>
      <c r="IK315" s="156"/>
      <c r="IL315" s="156"/>
    </row>
    <row r="316" s="110" customFormat="1" ht="18" customHeight="1" spans="1:246">
      <c r="A316" s="141">
        <v>20699</v>
      </c>
      <c r="B316" s="142" t="s">
        <v>275</v>
      </c>
      <c r="C316" s="159">
        <f>SUM(C317:C320)</f>
        <v>0</v>
      </c>
      <c r="D316" s="159">
        <f>SUM(D317:D320)</f>
        <v>2357</v>
      </c>
      <c r="E316" s="137">
        <f t="shared" si="12"/>
        <v>2357</v>
      </c>
      <c r="F316" s="138"/>
      <c r="G316" s="139"/>
      <c r="H316" s="140">
        <f t="shared" si="13"/>
        <v>5</v>
      </c>
      <c r="I316" s="140"/>
      <c r="IJ316" s="156"/>
      <c r="IK316" s="156"/>
      <c r="IL316" s="156"/>
    </row>
    <row r="317" s="110" customFormat="1" ht="18" hidden="1" customHeight="1" spans="1:246">
      <c r="A317" s="157">
        <v>2069901</v>
      </c>
      <c r="B317" s="144" t="s">
        <v>276</v>
      </c>
      <c r="C317" s="145">
        <v>0</v>
      </c>
      <c r="D317" s="146"/>
      <c r="E317" s="147">
        <f t="shared" si="12"/>
        <v>0</v>
      </c>
      <c r="F317" s="148"/>
      <c r="G317" s="151" t="s">
        <v>75</v>
      </c>
      <c r="H317" s="140">
        <f t="shared" si="13"/>
        <v>7</v>
      </c>
      <c r="I317" s="140"/>
      <c r="IJ317" s="156"/>
      <c r="IK317" s="156"/>
      <c r="IL317" s="156"/>
    </row>
    <row r="318" s="110" customFormat="1" ht="18" hidden="1" customHeight="1" spans="1:246">
      <c r="A318" s="157">
        <v>2069902</v>
      </c>
      <c r="B318" s="150" t="s">
        <v>277</v>
      </c>
      <c r="C318" s="145">
        <v>0</v>
      </c>
      <c r="D318" s="146"/>
      <c r="E318" s="147">
        <f t="shared" si="12"/>
        <v>0</v>
      </c>
      <c r="F318" s="148"/>
      <c r="G318" s="151" t="s">
        <v>75</v>
      </c>
      <c r="H318" s="140">
        <f t="shared" si="13"/>
        <v>7</v>
      </c>
      <c r="I318" s="140"/>
      <c r="IJ318" s="156"/>
      <c r="IK318" s="156"/>
      <c r="IL318" s="156"/>
    </row>
    <row r="319" s="110" customFormat="1" ht="18" hidden="1" customHeight="1" spans="1:246">
      <c r="A319" s="157">
        <v>2069903</v>
      </c>
      <c r="B319" s="150" t="s">
        <v>278</v>
      </c>
      <c r="C319" s="145">
        <v>0</v>
      </c>
      <c r="D319" s="146"/>
      <c r="E319" s="147">
        <f t="shared" si="12"/>
        <v>0</v>
      </c>
      <c r="F319" s="148"/>
      <c r="G319" s="151" t="s">
        <v>75</v>
      </c>
      <c r="H319" s="140">
        <f t="shared" si="13"/>
        <v>7</v>
      </c>
      <c r="I319" s="140"/>
      <c r="IJ319" s="156"/>
      <c r="IK319" s="156"/>
      <c r="IL319" s="156"/>
    </row>
    <row r="320" s="110" customFormat="1" ht="18" customHeight="1" spans="1:246">
      <c r="A320" s="157">
        <v>2069999</v>
      </c>
      <c r="B320" s="150" t="s">
        <v>279</v>
      </c>
      <c r="C320" s="145">
        <v>0</v>
      </c>
      <c r="D320" s="146">
        <f>50+2307</f>
        <v>2357</v>
      </c>
      <c r="E320" s="147">
        <f t="shared" si="12"/>
        <v>2357</v>
      </c>
      <c r="F320" s="148"/>
      <c r="G320" s="149"/>
      <c r="H320" s="140">
        <f t="shared" si="13"/>
        <v>7</v>
      </c>
      <c r="I320" s="140"/>
      <c r="IJ320" s="156"/>
      <c r="IK320" s="156"/>
      <c r="IL320" s="156"/>
    </row>
    <row r="321" s="110" customFormat="1" ht="18" customHeight="1" spans="1:246">
      <c r="A321" s="167">
        <v>207</v>
      </c>
      <c r="B321" s="136" t="s">
        <v>280</v>
      </c>
      <c r="C321" s="137">
        <f>C322+C338+C346+C357+C366+C374</f>
        <v>1384</v>
      </c>
      <c r="D321" s="137">
        <f>D322+D338+D346+D357+D366+D374</f>
        <v>2496</v>
      </c>
      <c r="E321" s="137">
        <f t="shared" si="12"/>
        <v>1112</v>
      </c>
      <c r="F321" s="138">
        <f>E321/C321</f>
        <v>0.803468208092486</v>
      </c>
      <c r="G321" s="149"/>
      <c r="H321" s="140">
        <f t="shared" si="13"/>
        <v>3</v>
      </c>
      <c r="I321" s="140"/>
      <c r="IJ321" s="156"/>
      <c r="IK321" s="156"/>
      <c r="IL321" s="156"/>
    </row>
    <row r="322" s="110" customFormat="1" ht="18" customHeight="1" spans="1:246">
      <c r="A322" s="141">
        <v>20701</v>
      </c>
      <c r="B322" s="142" t="s">
        <v>281</v>
      </c>
      <c r="C322" s="143">
        <f>SUM(C323:C337)</f>
        <v>945</v>
      </c>
      <c r="D322" s="143">
        <f>SUM(D323:D337)</f>
        <v>1790</v>
      </c>
      <c r="E322" s="137">
        <f t="shared" si="12"/>
        <v>845</v>
      </c>
      <c r="F322" s="138">
        <f>E322/C322</f>
        <v>0.894179894179894</v>
      </c>
      <c r="G322" s="139"/>
      <c r="H322" s="140">
        <f t="shared" si="13"/>
        <v>5</v>
      </c>
      <c r="I322" s="140"/>
      <c r="IJ322" s="156"/>
      <c r="IK322" s="156"/>
      <c r="IL322" s="156"/>
    </row>
    <row r="323" s="110" customFormat="1" ht="18" customHeight="1" spans="1:246">
      <c r="A323" s="157">
        <v>2070101</v>
      </c>
      <c r="B323" s="152" t="s">
        <v>72</v>
      </c>
      <c r="C323" s="145">
        <v>625</v>
      </c>
      <c r="D323" s="146">
        <v>689</v>
      </c>
      <c r="E323" s="147">
        <f t="shared" si="12"/>
        <v>64</v>
      </c>
      <c r="F323" s="148">
        <f>E323/C323</f>
        <v>0.1024</v>
      </c>
      <c r="G323" s="149"/>
      <c r="H323" s="140">
        <f t="shared" si="13"/>
        <v>7</v>
      </c>
      <c r="I323" s="140"/>
      <c r="IJ323" s="156"/>
      <c r="IK323" s="156"/>
      <c r="IL323" s="156"/>
    </row>
    <row r="324" s="110" customFormat="1" ht="18" customHeight="1" spans="1:246">
      <c r="A324" s="157">
        <v>2070102</v>
      </c>
      <c r="B324" s="152" t="s">
        <v>73</v>
      </c>
      <c r="C324" s="145">
        <v>17</v>
      </c>
      <c r="D324" s="146">
        <v>17</v>
      </c>
      <c r="E324" s="147">
        <f t="shared" si="12"/>
        <v>0</v>
      </c>
      <c r="F324" s="148">
        <f>E324/C324</f>
        <v>0</v>
      </c>
      <c r="G324" s="149"/>
      <c r="H324" s="140">
        <f t="shared" si="13"/>
        <v>7</v>
      </c>
      <c r="I324" s="140"/>
      <c r="IJ324" s="156"/>
      <c r="IK324" s="156"/>
      <c r="IL324" s="156"/>
    </row>
    <row r="325" s="110" customFormat="1" ht="18" hidden="1" customHeight="1" spans="1:246">
      <c r="A325" s="157">
        <v>2070103</v>
      </c>
      <c r="B325" s="152" t="s">
        <v>74</v>
      </c>
      <c r="C325" s="145">
        <v>0</v>
      </c>
      <c r="D325" s="146"/>
      <c r="E325" s="147">
        <f t="shared" si="12"/>
        <v>0</v>
      </c>
      <c r="F325" s="148"/>
      <c r="G325" s="151" t="s">
        <v>75</v>
      </c>
      <c r="H325" s="140">
        <f t="shared" si="13"/>
        <v>7</v>
      </c>
      <c r="I325" s="140"/>
      <c r="IJ325" s="156"/>
      <c r="IK325" s="156"/>
      <c r="IL325" s="156"/>
    </row>
    <row r="326" s="110" customFormat="1" ht="18" customHeight="1" spans="1:246">
      <c r="A326" s="157">
        <v>2070104</v>
      </c>
      <c r="B326" s="152" t="s">
        <v>282</v>
      </c>
      <c r="C326" s="145">
        <v>13</v>
      </c>
      <c r="D326" s="146">
        <v>13</v>
      </c>
      <c r="E326" s="147">
        <f t="shared" ref="E326:E389" si="14">D326-C326</f>
        <v>0</v>
      </c>
      <c r="F326" s="148">
        <f>E326/C326</f>
        <v>0</v>
      </c>
      <c r="G326" s="149"/>
      <c r="H326" s="140">
        <f t="shared" ref="H326:H389" si="15">LEN(A326)</f>
        <v>7</v>
      </c>
      <c r="I326" s="140"/>
      <c r="IJ326" s="156"/>
      <c r="IK326" s="156"/>
      <c r="IL326" s="156"/>
    </row>
    <row r="327" s="110" customFormat="1" ht="18" hidden="1" customHeight="1" spans="1:246">
      <c r="A327" s="157">
        <v>2070105</v>
      </c>
      <c r="B327" s="152" t="s">
        <v>283</v>
      </c>
      <c r="C327" s="145">
        <v>0</v>
      </c>
      <c r="D327" s="146"/>
      <c r="E327" s="147">
        <f t="shared" si="14"/>
        <v>0</v>
      </c>
      <c r="F327" s="148"/>
      <c r="G327" s="151" t="s">
        <v>75</v>
      </c>
      <c r="H327" s="140">
        <f t="shared" si="15"/>
        <v>7</v>
      </c>
      <c r="I327" s="140"/>
      <c r="IJ327" s="156"/>
      <c r="IK327" s="156"/>
      <c r="IL327" s="156"/>
    </row>
    <row r="328" s="110" customFormat="1" ht="18" customHeight="1" spans="1:246">
      <c r="A328" s="157">
        <v>2070106</v>
      </c>
      <c r="B328" s="152" t="s">
        <v>284</v>
      </c>
      <c r="C328" s="145">
        <v>22</v>
      </c>
      <c r="D328" s="146">
        <v>22</v>
      </c>
      <c r="E328" s="147">
        <f t="shared" si="14"/>
        <v>0</v>
      </c>
      <c r="F328" s="148">
        <f>E328/C328</f>
        <v>0</v>
      </c>
      <c r="G328" s="149"/>
      <c r="H328" s="140">
        <f t="shared" si="15"/>
        <v>7</v>
      </c>
      <c r="I328" s="140"/>
      <c r="IJ328" s="156"/>
      <c r="IK328" s="156"/>
      <c r="IL328" s="156"/>
    </row>
    <row r="329" s="110" customFormat="1" ht="18" customHeight="1" spans="1:246">
      <c r="A329" s="157">
        <v>2070107</v>
      </c>
      <c r="B329" s="152" t="s">
        <v>285</v>
      </c>
      <c r="C329" s="145">
        <v>11</v>
      </c>
      <c r="D329" s="146">
        <v>11</v>
      </c>
      <c r="E329" s="147">
        <f t="shared" si="14"/>
        <v>0</v>
      </c>
      <c r="F329" s="148">
        <f>E329/C329</f>
        <v>0</v>
      </c>
      <c r="G329" s="149"/>
      <c r="H329" s="140">
        <f t="shared" si="15"/>
        <v>7</v>
      </c>
      <c r="I329" s="140"/>
      <c r="IJ329" s="156"/>
      <c r="IK329" s="156"/>
      <c r="IL329" s="156"/>
    </row>
    <row r="330" s="110" customFormat="1" ht="18" customHeight="1" spans="1:246">
      <c r="A330" s="157">
        <v>2070108</v>
      </c>
      <c r="B330" s="152" t="s">
        <v>286</v>
      </c>
      <c r="C330" s="145">
        <v>26</v>
      </c>
      <c r="D330" s="146">
        <v>44</v>
      </c>
      <c r="E330" s="147">
        <f t="shared" si="14"/>
        <v>18</v>
      </c>
      <c r="F330" s="148">
        <f>E330/C330</f>
        <v>0.692307692307692</v>
      </c>
      <c r="G330" s="149"/>
      <c r="H330" s="140">
        <f t="shared" si="15"/>
        <v>7</v>
      </c>
      <c r="I330" s="140"/>
      <c r="IJ330" s="156"/>
      <c r="IK330" s="156"/>
      <c r="IL330" s="156"/>
    </row>
    <row r="331" s="110" customFormat="1" ht="18" customHeight="1" spans="1:246">
      <c r="A331" s="157">
        <v>2070109</v>
      </c>
      <c r="B331" s="152" t="s">
        <v>287</v>
      </c>
      <c r="C331" s="145">
        <v>12</v>
      </c>
      <c r="D331" s="146">
        <v>12</v>
      </c>
      <c r="E331" s="147">
        <f t="shared" si="14"/>
        <v>0</v>
      </c>
      <c r="F331" s="148">
        <f>E331/C331</f>
        <v>0</v>
      </c>
      <c r="G331" s="149"/>
      <c r="H331" s="140">
        <f t="shared" si="15"/>
        <v>7</v>
      </c>
      <c r="I331" s="140"/>
      <c r="IJ331" s="156"/>
      <c r="IK331" s="156"/>
      <c r="IL331" s="156"/>
    </row>
    <row r="332" s="110" customFormat="1" ht="18" hidden="1" customHeight="1" spans="1:246">
      <c r="A332" s="157">
        <v>2070110</v>
      </c>
      <c r="B332" s="152" t="s">
        <v>288</v>
      </c>
      <c r="C332" s="145">
        <v>0</v>
      </c>
      <c r="D332" s="146"/>
      <c r="E332" s="147">
        <f t="shared" si="14"/>
        <v>0</v>
      </c>
      <c r="F332" s="148"/>
      <c r="G332" s="151" t="s">
        <v>75</v>
      </c>
      <c r="H332" s="140">
        <f t="shared" si="15"/>
        <v>7</v>
      </c>
      <c r="I332" s="140"/>
      <c r="IJ332" s="156"/>
      <c r="IK332" s="156"/>
      <c r="IL332" s="156"/>
    </row>
    <row r="333" s="110" customFormat="1" ht="18" hidden="1" customHeight="1" spans="1:246">
      <c r="A333" s="157">
        <v>2070111</v>
      </c>
      <c r="B333" s="152" t="s">
        <v>289</v>
      </c>
      <c r="C333" s="145">
        <v>0</v>
      </c>
      <c r="D333" s="146"/>
      <c r="E333" s="147">
        <f t="shared" si="14"/>
        <v>0</v>
      </c>
      <c r="F333" s="148"/>
      <c r="G333" s="151" t="s">
        <v>75</v>
      </c>
      <c r="H333" s="140">
        <f t="shared" si="15"/>
        <v>7</v>
      </c>
      <c r="I333" s="140"/>
      <c r="IJ333" s="156"/>
      <c r="IK333" s="156"/>
      <c r="IL333" s="156"/>
    </row>
    <row r="334" s="110" customFormat="1" ht="18" hidden="1" customHeight="1" spans="1:246">
      <c r="A334" s="157">
        <v>2070112</v>
      </c>
      <c r="B334" s="152" t="s">
        <v>290</v>
      </c>
      <c r="C334" s="145">
        <v>0</v>
      </c>
      <c r="D334" s="146"/>
      <c r="E334" s="147">
        <f t="shared" si="14"/>
        <v>0</v>
      </c>
      <c r="F334" s="148"/>
      <c r="G334" s="151" t="s">
        <v>75</v>
      </c>
      <c r="H334" s="140">
        <f t="shared" si="15"/>
        <v>7</v>
      </c>
      <c r="I334" s="140"/>
      <c r="IJ334" s="156"/>
      <c r="IK334" s="156"/>
      <c r="IL334" s="156"/>
    </row>
    <row r="335" s="110" customFormat="1" ht="18" hidden="1" customHeight="1" spans="1:246">
      <c r="A335" s="157">
        <v>2070113</v>
      </c>
      <c r="B335" s="152" t="s">
        <v>291</v>
      </c>
      <c r="C335" s="145">
        <v>0</v>
      </c>
      <c r="D335" s="146"/>
      <c r="E335" s="147">
        <f t="shared" si="14"/>
        <v>0</v>
      </c>
      <c r="F335" s="148"/>
      <c r="G335" s="151" t="s">
        <v>75</v>
      </c>
      <c r="H335" s="140">
        <f t="shared" si="15"/>
        <v>7</v>
      </c>
      <c r="I335" s="140"/>
      <c r="IJ335" s="156"/>
      <c r="IK335" s="156"/>
      <c r="IL335" s="156"/>
    </row>
    <row r="336" s="110" customFormat="1" ht="18" hidden="1" customHeight="1" spans="1:246">
      <c r="A336" s="157">
        <v>2070114</v>
      </c>
      <c r="B336" s="152" t="s">
        <v>292</v>
      </c>
      <c r="C336" s="145">
        <v>0</v>
      </c>
      <c r="D336" s="146"/>
      <c r="E336" s="147">
        <f t="shared" si="14"/>
        <v>0</v>
      </c>
      <c r="F336" s="148"/>
      <c r="G336" s="151" t="s">
        <v>75</v>
      </c>
      <c r="H336" s="140">
        <f t="shared" si="15"/>
        <v>7</v>
      </c>
      <c r="I336" s="140"/>
      <c r="IJ336" s="156"/>
      <c r="IK336" s="156"/>
      <c r="IL336" s="156"/>
    </row>
    <row r="337" s="110" customFormat="1" ht="18" customHeight="1" spans="1:246">
      <c r="A337" s="157">
        <v>2070199</v>
      </c>
      <c r="B337" s="152" t="s">
        <v>293</v>
      </c>
      <c r="C337" s="145">
        <v>219</v>
      </c>
      <c r="D337" s="146">
        <v>982</v>
      </c>
      <c r="E337" s="147">
        <f t="shared" si="14"/>
        <v>763</v>
      </c>
      <c r="F337" s="148">
        <f>E337/C337</f>
        <v>3.48401826484018</v>
      </c>
      <c r="G337" s="149"/>
      <c r="H337" s="140">
        <f t="shared" si="15"/>
        <v>7</v>
      </c>
      <c r="I337" s="140"/>
      <c r="IJ337" s="156"/>
      <c r="IK337" s="156"/>
      <c r="IL337" s="156"/>
    </row>
    <row r="338" s="110" customFormat="1" ht="18" customHeight="1" spans="1:246">
      <c r="A338" s="141">
        <v>20702</v>
      </c>
      <c r="B338" s="142" t="s">
        <v>294</v>
      </c>
      <c r="C338" s="143">
        <f>SUM(C339:C345)</f>
        <v>21</v>
      </c>
      <c r="D338" s="143">
        <f>SUM(D339:D345)</f>
        <v>21</v>
      </c>
      <c r="E338" s="137">
        <f t="shared" si="14"/>
        <v>0</v>
      </c>
      <c r="F338" s="138">
        <f>E338/C338</f>
        <v>0</v>
      </c>
      <c r="G338" s="139"/>
      <c r="H338" s="140">
        <f t="shared" si="15"/>
        <v>5</v>
      </c>
      <c r="I338" s="140"/>
      <c r="IJ338" s="156"/>
      <c r="IK338" s="156"/>
      <c r="IL338" s="156"/>
    </row>
    <row r="339" s="110" customFormat="1" ht="18" hidden="1" customHeight="1" spans="1:246">
      <c r="A339" s="157">
        <v>2070201</v>
      </c>
      <c r="B339" s="152" t="s">
        <v>72</v>
      </c>
      <c r="C339" s="145">
        <v>0</v>
      </c>
      <c r="D339" s="146"/>
      <c r="E339" s="147">
        <f t="shared" si="14"/>
        <v>0</v>
      </c>
      <c r="F339" s="148"/>
      <c r="G339" s="151" t="s">
        <v>75</v>
      </c>
      <c r="H339" s="140">
        <f t="shared" si="15"/>
        <v>7</v>
      </c>
      <c r="I339" s="140"/>
      <c r="IJ339" s="156"/>
      <c r="IK339" s="156"/>
      <c r="IL339" s="156"/>
    </row>
    <row r="340" s="110" customFormat="1" ht="18" hidden="1" customHeight="1" spans="1:246">
      <c r="A340" s="157">
        <v>2070202</v>
      </c>
      <c r="B340" s="152" t="s">
        <v>73</v>
      </c>
      <c r="C340" s="145">
        <v>0</v>
      </c>
      <c r="D340" s="146">
        <v>0</v>
      </c>
      <c r="E340" s="147">
        <f t="shared" si="14"/>
        <v>0</v>
      </c>
      <c r="F340" s="148"/>
      <c r="G340" s="151" t="s">
        <v>75</v>
      </c>
      <c r="H340" s="140">
        <f t="shared" si="15"/>
        <v>7</v>
      </c>
      <c r="I340" s="140"/>
      <c r="IJ340" s="156"/>
      <c r="IK340" s="156"/>
      <c r="IL340" s="156"/>
    </row>
    <row r="341" s="110" customFormat="1" ht="18" hidden="1" customHeight="1" spans="1:246">
      <c r="A341" s="157">
        <v>2070203</v>
      </c>
      <c r="B341" s="152" t="s">
        <v>74</v>
      </c>
      <c r="C341" s="145">
        <v>0</v>
      </c>
      <c r="D341" s="146"/>
      <c r="E341" s="147">
        <f t="shared" si="14"/>
        <v>0</v>
      </c>
      <c r="F341" s="148"/>
      <c r="G341" s="151" t="s">
        <v>75</v>
      </c>
      <c r="H341" s="140">
        <f t="shared" si="15"/>
        <v>7</v>
      </c>
      <c r="I341" s="140"/>
      <c r="IJ341" s="156"/>
      <c r="IK341" s="156"/>
      <c r="IL341" s="156"/>
    </row>
    <row r="342" s="110" customFormat="1" ht="18" customHeight="1" spans="1:246">
      <c r="A342" s="157">
        <v>2070204</v>
      </c>
      <c r="B342" s="152" t="s">
        <v>295</v>
      </c>
      <c r="C342" s="145">
        <v>9</v>
      </c>
      <c r="D342" s="146">
        <v>9</v>
      </c>
      <c r="E342" s="147">
        <f t="shared" si="14"/>
        <v>0</v>
      </c>
      <c r="F342" s="148">
        <f>E342/C342</f>
        <v>0</v>
      </c>
      <c r="G342" s="149"/>
      <c r="H342" s="140">
        <f t="shared" si="15"/>
        <v>7</v>
      </c>
      <c r="I342" s="140"/>
      <c r="IJ342" s="156"/>
      <c r="IK342" s="156"/>
      <c r="IL342" s="156"/>
    </row>
    <row r="343" s="110" customFormat="1" ht="18" customHeight="1" spans="1:246">
      <c r="A343" s="157">
        <v>2070205</v>
      </c>
      <c r="B343" s="152" t="s">
        <v>296</v>
      </c>
      <c r="C343" s="145">
        <v>12</v>
      </c>
      <c r="D343" s="146">
        <v>12</v>
      </c>
      <c r="E343" s="147">
        <f t="shared" si="14"/>
        <v>0</v>
      </c>
      <c r="F343" s="148">
        <f>E343/C343</f>
        <v>0</v>
      </c>
      <c r="G343" s="149"/>
      <c r="H343" s="140">
        <f t="shared" si="15"/>
        <v>7</v>
      </c>
      <c r="I343" s="140"/>
      <c r="IJ343" s="156"/>
      <c r="IK343" s="156"/>
      <c r="IL343" s="156"/>
    </row>
    <row r="344" s="110" customFormat="1" ht="18" hidden="1" customHeight="1" spans="1:246">
      <c r="A344" s="157">
        <v>2070206</v>
      </c>
      <c r="B344" s="152" t="s">
        <v>297</v>
      </c>
      <c r="C344" s="145">
        <v>0</v>
      </c>
      <c r="D344" s="146"/>
      <c r="E344" s="147">
        <f t="shared" si="14"/>
        <v>0</v>
      </c>
      <c r="F344" s="148"/>
      <c r="G344" s="151" t="s">
        <v>75</v>
      </c>
      <c r="H344" s="140">
        <f t="shared" si="15"/>
        <v>7</v>
      </c>
      <c r="I344" s="140"/>
      <c r="IJ344" s="156"/>
      <c r="IK344" s="156"/>
      <c r="IL344" s="156"/>
    </row>
    <row r="345" s="110" customFormat="1" ht="18" hidden="1" customHeight="1" spans="1:246">
      <c r="A345" s="157">
        <v>2070299</v>
      </c>
      <c r="B345" s="152" t="s">
        <v>298</v>
      </c>
      <c r="C345" s="145">
        <v>0</v>
      </c>
      <c r="D345" s="146"/>
      <c r="E345" s="147">
        <f t="shared" si="14"/>
        <v>0</v>
      </c>
      <c r="F345" s="148"/>
      <c r="G345" s="151" t="s">
        <v>75</v>
      </c>
      <c r="H345" s="140">
        <f t="shared" si="15"/>
        <v>7</v>
      </c>
      <c r="I345" s="140"/>
      <c r="IJ345" s="156"/>
      <c r="IK345" s="156"/>
      <c r="IL345" s="156"/>
    </row>
    <row r="346" s="110" customFormat="1" ht="18" customHeight="1" spans="1:246">
      <c r="A346" s="141">
        <v>20703</v>
      </c>
      <c r="B346" s="142" t="s">
        <v>299</v>
      </c>
      <c r="C346" s="143">
        <f>SUM(C347:C356)</f>
        <v>67</v>
      </c>
      <c r="D346" s="143">
        <f>SUM(D347:D356)</f>
        <v>230</v>
      </c>
      <c r="E346" s="137">
        <f t="shared" si="14"/>
        <v>163</v>
      </c>
      <c r="F346" s="138">
        <f>E346/C346</f>
        <v>2.43283582089552</v>
      </c>
      <c r="G346" s="139"/>
      <c r="H346" s="140">
        <f t="shared" si="15"/>
        <v>5</v>
      </c>
      <c r="I346" s="140"/>
      <c r="IJ346" s="156"/>
      <c r="IK346" s="156"/>
      <c r="IL346" s="156"/>
    </row>
    <row r="347" s="110" customFormat="1" ht="18" hidden="1" customHeight="1" spans="1:246">
      <c r="A347" s="157">
        <v>2070301</v>
      </c>
      <c r="B347" s="152" t="s">
        <v>72</v>
      </c>
      <c r="C347" s="145">
        <v>0</v>
      </c>
      <c r="D347" s="146"/>
      <c r="E347" s="147">
        <f t="shared" si="14"/>
        <v>0</v>
      </c>
      <c r="F347" s="148"/>
      <c r="G347" s="151" t="s">
        <v>75</v>
      </c>
      <c r="H347" s="140">
        <f t="shared" si="15"/>
        <v>7</v>
      </c>
      <c r="I347" s="140"/>
      <c r="IJ347" s="156"/>
      <c r="IK347" s="156"/>
      <c r="IL347" s="156"/>
    </row>
    <row r="348" s="110" customFormat="1" ht="18" hidden="1" customHeight="1" spans="1:246">
      <c r="A348" s="157">
        <v>2070302</v>
      </c>
      <c r="B348" s="152" t="s">
        <v>73</v>
      </c>
      <c r="C348" s="145">
        <v>0</v>
      </c>
      <c r="D348" s="146"/>
      <c r="E348" s="147">
        <f t="shared" si="14"/>
        <v>0</v>
      </c>
      <c r="F348" s="148"/>
      <c r="G348" s="151" t="s">
        <v>75</v>
      </c>
      <c r="H348" s="140">
        <f t="shared" si="15"/>
        <v>7</v>
      </c>
      <c r="I348" s="140"/>
      <c r="IJ348" s="156"/>
      <c r="IK348" s="156"/>
      <c r="IL348" s="156"/>
    </row>
    <row r="349" s="110" customFormat="1" ht="18" hidden="1" customHeight="1" spans="1:246">
      <c r="A349" s="157">
        <v>2070303</v>
      </c>
      <c r="B349" s="152" t="s">
        <v>74</v>
      </c>
      <c r="C349" s="145">
        <v>0</v>
      </c>
      <c r="D349" s="146"/>
      <c r="E349" s="147">
        <f t="shared" si="14"/>
        <v>0</v>
      </c>
      <c r="F349" s="148"/>
      <c r="G349" s="151" t="s">
        <v>75</v>
      </c>
      <c r="H349" s="140">
        <f t="shared" si="15"/>
        <v>7</v>
      </c>
      <c r="I349" s="140"/>
      <c r="IJ349" s="156"/>
      <c r="IK349" s="156"/>
      <c r="IL349" s="156"/>
    </row>
    <row r="350" s="110" customFormat="1" ht="18" hidden="1" customHeight="1" spans="1:246">
      <c r="A350" s="157">
        <v>2070304</v>
      </c>
      <c r="B350" s="152" t="s">
        <v>300</v>
      </c>
      <c r="C350" s="145">
        <v>0</v>
      </c>
      <c r="D350" s="146"/>
      <c r="E350" s="147">
        <f t="shared" si="14"/>
        <v>0</v>
      </c>
      <c r="F350" s="148"/>
      <c r="G350" s="151" t="s">
        <v>75</v>
      </c>
      <c r="H350" s="140">
        <f t="shared" si="15"/>
        <v>7</v>
      </c>
      <c r="I350" s="140"/>
      <c r="IJ350" s="156"/>
      <c r="IK350" s="156"/>
      <c r="IL350" s="156"/>
    </row>
    <row r="351" s="110" customFormat="1" ht="18" hidden="1" customHeight="1" spans="1:246">
      <c r="A351" s="157">
        <v>2070305</v>
      </c>
      <c r="B351" s="152" t="s">
        <v>301</v>
      </c>
      <c r="C351" s="145">
        <v>0</v>
      </c>
      <c r="D351" s="146"/>
      <c r="E351" s="147">
        <f t="shared" si="14"/>
        <v>0</v>
      </c>
      <c r="F351" s="148"/>
      <c r="G351" s="151" t="s">
        <v>75</v>
      </c>
      <c r="H351" s="140">
        <f t="shared" si="15"/>
        <v>7</v>
      </c>
      <c r="I351" s="140"/>
      <c r="IJ351" s="156"/>
      <c r="IK351" s="156"/>
      <c r="IL351" s="156"/>
    </row>
    <row r="352" s="109" customFormat="1" ht="18" customHeight="1" spans="1:246">
      <c r="A352" s="157">
        <v>2070306</v>
      </c>
      <c r="B352" s="152" t="s">
        <v>302</v>
      </c>
      <c r="C352" s="145">
        <v>2</v>
      </c>
      <c r="D352" s="146">
        <v>1</v>
      </c>
      <c r="E352" s="147">
        <f t="shared" si="14"/>
        <v>-1</v>
      </c>
      <c r="F352" s="148">
        <f>E352/C352</f>
        <v>-0.5</v>
      </c>
      <c r="G352" s="149"/>
      <c r="H352" s="140">
        <f t="shared" si="15"/>
        <v>7</v>
      </c>
      <c r="I352" s="140"/>
      <c r="J352" s="111"/>
      <c r="K352" s="111"/>
      <c r="L352" s="111"/>
      <c r="M352" s="111"/>
      <c r="N352" s="111"/>
      <c r="O352" s="111"/>
      <c r="P352" s="111"/>
      <c r="Q352" s="111"/>
      <c r="R352" s="111"/>
      <c r="S352" s="111"/>
      <c r="T352" s="111"/>
      <c r="U352" s="111"/>
      <c r="V352" s="111"/>
      <c r="W352" s="111"/>
      <c r="X352" s="111"/>
      <c r="Y352" s="111"/>
      <c r="Z352" s="111"/>
      <c r="AA352" s="111"/>
      <c r="AB352" s="111"/>
      <c r="AC352" s="111"/>
      <c r="AD352" s="111"/>
      <c r="AE352" s="111"/>
      <c r="AF352" s="111"/>
      <c r="AG352" s="111"/>
      <c r="AH352" s="111"/>
      <c r="AI352" s="111"/>
      <c r="AJ352" s="111"/>
      <c r="AK352" s="111"/>
      <c r="AL352" s="111"/>
      <c r="AM352" s="111"/>
      <c r="AN352" s="111"/>
      <c r="AO352" s="111"/>
      <c r="AP352" s="111"/>
      <c r="AQ352" s="111"/>
      <c r="AR352" s="111"/>
      <c r="AS352" s="111"/>
      <c r="AT352" s="111"/>
      <c r="AU352" s="111"/>
      <c r="AV352" s="111"/>
      <c r="AW352" s="111"/>
      <c r="AX352" s="111"/>
      <c r="AY352" s="111"/>
      <c r="AZ352" s="111"/>
      <c r="BA352" s="111"/>
      <c r="BB352" s="111"/>
      <c r="BC352" s="111"/>
      <c r="BD352" s="111"/>
      <c r="BE352" s="111"/>
      <c r="BF352" s="111"/>
      <c r="BG352" s="111"/>
      <c r="BH352" s="111"/>
      <c r="BI352" s="111"/>
      <c r="BJ352" s="111"/>
      <c r="BK352" s="111"/>
      <c r="BL352" s="111"/>
      <c r="BM352" s="111"/>
      <c r="BN352" s="111"/>
      <c r="BO352" s="111"/>
      <c r="BP352" s="111"/>
      <c r="BQ352" s="111"/>
      <c r="BR352" s="111"/>
      <c r="BS352" s="111"/>
      <c r="BT352" s="111"/>
      <c r="BU352" s="111"/>
      <c r="BV352" s="111"/>
      <c r="BW352" s="111"/>
      <c r="BX352" s="111"/>
      <c r="BY352" s="111"/>
      <c r="BZ352" s="111"/>
      <c r="CA352" s="111"/>
      <c r="CB352" s="111"/>
      <c r="CC352" s="111"/>
      <c r="CD352" s="111"/>
      <c r="CE352" s="111"/>
      <c r="CF352" s="111"/>
      <c r="CG352" s="111"/>
      <c r="CH352" s="111"/>
      <c r="CI352" s="111"/>
      <c r="CJ352" s="111"/>
      <c r="CK352" s="111"/>
      <c r="CL352" s="111"/>
      <c r="CM352" s="111"/>
      <c r="CN352" s="111"/>
      <c r="CO352" s="111"/>
      <c r="CP352" s="111"/>
      <c r="CQ352" s="111"/>
      <c r="CR352" s="111"/>
      <c r="CS352" s="111"/>
      <c r="CT352" s="111"/>
      <c r="CU352" s="111"/>
      <c r="CV352" s="111"/>
      <c r="CW352" s="111"/>
      <c r="CX352" s="111"/>
      <c r="CY352" s="111"/>
      <c r="CZ352" s="111"/>
      <c r="DA352" s="111"/>
      <c r="DB352" s="111"/>
      <c r="DC352" s="111"/>
      <c r="DD352" s="111"/>
      <c r="DE352" s="111"/>
      <c r="DF352" s="111"/>
      <c r="DG352" s="111"/>
      <c r="DH352" s="111"/>
      <c r="DI352" s="111"/>
      <c r="DJ352" s="111"/>
      <c r="DK352" s="111"/>
      <c r="DL352" s="111"/>
      <c r="DM352" s="111"/>
      <c r="DN352" s="111"/>
      <c r="DO352" s="111"/>
      <c r="DP352" s="111"/>
      <c r="DQ352" s="111"/>
      <c r="DR352" s="111"/>
      <c r="DS352" s="111"/>
      <c r="DT352" s="111"/>
      <c r="DU352" s="111"/>
      <c r="DV352" s="111"/>
      <c r="DW352" s="111"/>
      <c r="DX352" s="111"/>
      <c r="DY352" s="111"/>
      <c r="DZ352" s="111"/>
      <c r="EA352" s="111"/>
      <c r="EB352" s="111"/>
      <c r="EC352" s="111"/>
      <c r="ED352" s="111"/>
      <c r="EE352" s="111"/>
      <c r="EF352" s="111"/>
      <c r="EG352" s="111"/>
      <c r="EH352" s="111"/>
      <c r="EI352" s="111"/>
      <c r="EJ352" s="111"/>
      <c r="EK352" s="111"/>
      <c r="EL352" s="111"/>
      <c r="EM352" s="111"/>
      <c r="EN352" s="111"/>
      <c r="EO352" s="111"/>
      <c r="EP352" s="111"/>
      <c r="EQ352" s="111"/>
      <c r="ER352" s="111"/>
      <c r="ES352" s="111"/>
      <c r="ET352" s="111"/>
      <c r="EU352" s="111"/>
      <c r="EV352" s="111"/>
      <c r="EW352" s="111"/>
      <c r="EX352" s="111"/>
      <c r="EY352" s="111"/>
      <c r="EZ352" s="111"/>
      <c r="FA352" s="111"/>
      <c r="FB352" s="111"/>
      <c r="FC352" s="111"/>
      <c r="FD352" s="111"/>
      <c r="FE352" s="111"/>
      <c r="FF352" s="111"/>
      <c r="FG352" s="111"/>
      <c r="FH352" s="111"/>
      <c r="FI352" s="111"/>
      <c r="FJ352" s="111"/>
      <c r="FK352" s="111"/>
      <c r="FL352" s="111"/>
      <c r="FM352" s="111"/>
      <c r="FN352" s="111"/>
      <c r="FO352" s="111"/>
      <c r="FP352" s="111"/>
      <c r="FQ352" s="111"/>
      <c r="FR352" s="111"/>
      <c r="FS352" s="111"/>
      <c r="FT352" s="111"/>
      <c r="FU352" s="111"/>
      <c r="FV352" s="111"/>
      <c r="FW352" s="111"/>
      <c r="FX352" s="111"/>
      <c r="FY352" s="111"/>
      <c r="FZ352" s="111"/>
      <c r="GA352" s="111"/>
      <c r="GB352" s="111"/>
      <c r="GC352" s="111"/>
      <c r="GD352" s="111"/>
      <c r="GE352" s="111"/>
      <c r="GF352" s="111"/>
      <c r="GG352" s="111"/>
      <c r="GH352" s="111"/>
      <c r="GI352" s="111"/>
      <c r="GJ352" s="111"/>
      <c r="GK352" s="111"/>
      <c r="GL352" s="111"/>
      <c r="GM352" s="111"/>
      <c r="GN352" s="111"/>
      <c r="GO352" s="111"/>
      <c r="GP352" s="111"/>
      <c r="GQ352" s="111"/>
      <c r="GR352" s="111"/>
      <c r="GS352" s="111"/>
      <c r="GT352" s="111"/>
      <c r="GU352" s="111"/>
      <c r="GV352" s="111"/>
      <c r="GW352" s="111"/>
      <c r="GX352" s="111"/>
      <c r="GY352" s="111"/>
      <c r="GZ352" s="111"/>
      <c r="HA352" s="111"/>
      <c r="HB352" s="111"/>
      <c r="HC352" s="111"/>
      <c r="HD352" s="111"/>
      <c r="HE352" s="111"/>
      <c r="HF352" s="111"/>
      <c r="HG352" s="111"/>
      <c r="HH352" s="111"/>
      <c r="HI352" s="111"/>
      <c r="HJ352" s="111"/>
      <c r="HK352" s="111"/>
      <c r="HL352" s="111"/>
      <c r="HM352" s="111"/>
      <c r="HN352" s="111"/>
      <c r="HO352" s="111"/>
      <c r="HP352" s="111"/>
      <c r="HQ352" s="111"/>
      <c r="HR352" s="111"/>
      <c r="HS352" s="111"/>
      <c r="HT352" s="111"/>
      <c r="HU352" s="111"/>
      <c r="HV352" s="111"/>
      <c r="HW352" s="111"/>
      <c r="HX352" s="111"/>
      <c r="HY352" s="111"/>
      <c r="HZ352" s="111"/>
      <c r="IA352" s="111"/>
      <c r="IB352" s="111"/>
      <c r="IC352" s="111"/>
      <c r="ID352" s="111"/>
      <c r="IE352" s="111"/>
      <c r="IF352" s="111"/>
      <c r="IG352" s="111"/>
      <c r="IH352" s="111"/>
      <c r="II352" s="111"/>
      <c r="IJ352" s="156"/>
      <c r="IK352" s="156"/>
      <c r="IL352" s="156"/>
    </row>
    <row r="353" s="109" customFormat="1" ht="18" customHeight="1" spans="1:246">
      <c r="A353" s="157">
        <v>2070307</v>
      </c>
      <c r="B353" s="152" t="s">
        <v>303</v>
      </c>
      <c r="C353" s="145">
        <v>31</v>
      </c>
      <c r="D353" s="146">
        <v>53</v>
      </c>
      <c r="E353" s="147">
        <f t="shared" si="14"/>
        <v>22</v>
      </c>
      <c r="F353" s="148">
        <f>E353/C353</f>
        <v>0.709677419354839</v>
      </c>
      <c r="G353" s="149"/>
      <c r="H353" s="140">
        <f t="shared" si="15"/>
        <v>7</v>
      </c>
      <c r="I353" s="140"/>
      <c r="J353" s="111"/>
      <c r="K353" s="111"/>
      <c r="L353" s="111"/>
      <c r="M353" s="111"/>
      <c r="N353" s="111"/>
      <c r="O353" s="111"/>
      <c r="P353" s="111"/>
      <c r="Q353" s="111"/>
      <c r="R353" s="111"/>
      <c r="S353" s="111"/>
      <c r="T353" s="111"/>
      <c r="U353" s="111"/>
      <c r="V353" s="111"/>
      <c r="W353" s="111"/>
      <c r="X353" s="111"/>
      <c r="Y353" s="111"/>
      <c r="Z353" s="111"/>
      <c r="AA353" s="111"/>
      <c r="AB353" s="111"/>
      <c r="AC353" s="111"/>
      <c r="AD353" s="111"/>
      <c r="AE353" s="111"/>
      <c r="AF353" s="111"/>
      <c r="AG353" s="111"/>
      <c r="AH353" s="111"/>
      <c r="AI353" s="111"/>
      <c r="AJ353" s="111"/>
      <c r="AK353" s="111"/>
      <c r="AL353" s="111"/>
      <c r="AM353" s="111"/>
      <c r="AN353" s="111"/>
      <c r="AO353" s="111"/>
      <c r="AP353" s="111"/>
      <c r="AQ353" s="111"/>
      <c r="AR353" s="111"/>
      <c r="AS353" s="111"/>
      <c r="AT353" s="111"/>
      <c r="AU353" s="111"/>
      <c r="AV353" s="111"/>
      <c r="AW353" s="111"/>
      <c r="AX353" s="111"/>
      <c r="AY353" s="111"/>
      <c r="AZ353" s="111"/>
      <c r="BA353" s="111"/>
      <c r="BB353" s="111"/>
      <c r="BC353" s="111"/>
      <c r="BD353" s="111"/>
      <c r="BE353" s="111"/>
      <c r="BF353" s="111"/>
      <c r="BG353" s="111"/>
      <c r="BH353" s="111"/>
      <c r="BI353" s="111"/>
      <c r="BJ353" s="111"/>
      <c r="BK353" s="111"/>
      <c r="BL353" s="111"/>
      <c r="BM353" s="111"/>
      <c r="BN353" s="111"/>
      <c r="BO353" s="111"/>
      <c r="BP353" s="111"/>
      <c r="BQ353" s="111"/>
      <c r="BR353" s="111"/>
      <c r="BS353" s="111"/>
      <c r="BT353" s="111"/>
      <c r="BU353" s="111"/>
      <c r="BV353" s="111"/>
      <c r="BW353" s="111"/>
      <c r="BX353" s="111"/>
      <c r="BY353" s="111"/>
      <c r="BZ353" s="111"/>
      <c r="CA353" s="111"/>
      <c r="CB353" s="111"/>
      <c r="CC353" s="111"/>
      <c r="CD353" s="111"/>
      <c r="CE353" s="111"/>
      <c r="CF353" s="111"/>
      <c r="CG353" s="111"/>
      <c r="CH353" s="111"/>
      <c r="CI353" s="111"/>
      <c r="CJ353" s="111"/>
      <c r="CK353" s="111"/>
      <c r="CL353" s="111"/>
      <c r="CM353" s="111"/>
      <c r="CN353" s="111"/>
      <c r="CO353" s="111"/>
      <c r="CP353" s="111"/>
      <c r="CQ353" s="111"/>
      <c r="CR353" s="111"/>
      <c r="CS353" s="111"/>
      <c r="CT353" s="111"/>
      <c r="CU353" s="111"/>
      <c r="CV353" s="111"/>
      <c r="CW353" s="111"/>
      <c r="CX353" s="111"/>
      <c r="CY353" s="111"/>
      <c r="CZ353" s="111"/>
      <c r="DA353" s="111"/>
      <c r="DB353" s="111"/>
      <c r="DC353" s="111"/>
      <c r="DD353" s="111"/>
      <c r="DE353" s="111"/>
      <c r="DF353" s="111"/>
      <c r="DG353" s="111"/>
      <c r="DH353" s="111"/>
      <c r="DI353" s="111"/>
      <c r="DJ353" s="111"/>
      <c r="DK353" s="111"/>
      <c r="DL353" s="111"/>
      <c r="DM353" s="111"/>
      <c r="DN353" s="111"/>
      <c r="DO353" s="111"/>
      <c r="DP353" s="111"/>
      <c r="DQ353" s="111"/>
      <c r="DR353" s="111"/>
      <c r="DS353" s="111"/>
      <c r="DT353" s="111"/>
      <c r="DU353" s="111"/>
      <c r="DV353" s="111"/>
      <c r="DW353" s="111"/>
      <c r="DX353" s="111"/>
      <c r="DY353" s="111"/>
      <c r="DZ353" s="111"/>
      <c r="EA353" s="111"/>
      <c r="EB353" s="111"/>
      <c r="EC353" s="111"/>
      <c r="ED353" s="111"/>
      <c r="EE353" s="111"/>
      <c r="EF353" s="111"/>
      <c r="EG353" s="111"/>
      <c r="EH353" s="111"/>
      <c r="EI353" s="111"/>
      <c r="EJ353" s="111"/>
      <c r="EK353" s="111"/>
      <c r="EL353" s="111"/>
      <c r="EM353" s="111"/>
      <c r="EN353" s="111"/>
      <c r="EO353" s="111"/>
      <c r="EP353" s="111"/>
      <c r="EQ353" s="111"/>
      <c r="ER353" s="111"/>
      <c r="ES353" s="111"/>
      <c r="ET353" s="111"/>
      <c r="EU353" s="111"/>
      <c r="EV353" s="111"/>
      <c r="EW353" s="111"/>
      <c r="EX353" s="111"/>
      <c r="EY353" s="111"/>
      <c r="EZ353" s="111"/>
      <c r="FA353" s="111"/>
      <c r="FB353" s="111"/>
      <c r="FC353" s="111"/>
      <c r="FD353" s="111"/>
      <c r="FE353" s="111"/>
      <c r="FF353" s="111"/>
      <c r="FG353" s="111"/>
      <c r="FH353" s="111"/>
      <c r="FI353" s="111"/>
      <c r="FJ353" s="111"/>
      <c r="FK353" s="111"/>
      <c r="FL353" s="111"/>
      <c r="FM353" s="111"/>
      <c r="FN353" s="111"/>
      <c r="FO353" s="111"/>
      <c r="FP353" s="111"/>
      <c r="FQ353" s="111"/>
      <c r="FR353" s="111"/>
      <c r="FS353" s="111"/>
      <c r="FT353" s="111"/>
      <c r="FU353" s="111"/>
      <c r="FV353" s="111"/>
      <c r="FW353" s="111"/>
      <c r="FX353" s="111"/>
      <c r="FY353" s="111"/>
      <c r="FZ353" s="111"/>
      <c r="GA353" s="111"/>
      <c r="GB353" s="111"/>
      <c r="GC353" s="111"/>
      <c r="GD353" s="111"/>
      <c r="GE353" s="111"/>
      <c r="GF353" s="111"/>
      <c r="GG353" s="111"/>
      <c r="GH353" s="111"/>
      <c r="GI353" s="111"/>
      <c r="GJ353" s="111"/>
      <c r="GK353" s="111"/>
      <c r="GL353" s="111"/>
      <c r="GM353" s="111"/>
      <c r="GN353" s="111"/>
      <c r="GO353" s="111"/>
      <c r="GP353" s="111"/>
      <c r="GQ353" s="111"/>
      <c r="GR353" s="111"/>
      <c r="GS353" s="111"/>
      <c r="GT353" s="111"/>
      <c r="GU353" s="111"/>
      <c r="GV353" s="111"/>
      <c r="GW353" s="111"/>
      <c r="GX353" s="111"/>
      <c r="GY353" s="111"/>
      <c r="GZ353" s="111"/>
      <c r="HA353" s="111"/>
      <c r="HB353" s="111"/>
      <c r="HC353" s="111"/>
      <c r="HD353" s="111"/>
      <c r="HE353" s="111"/>
      <c r="HF353" s="111"/>
      <c r="HG353" s="111"/>
      <c r="HH353" s="111"/>
      <c r="HI353" s="111"/>
      <c r="HJ353" s="111"/>
      <c r="HK353" s="111"/>
      <c r="HL353" s="111"/>
      <c r="HM353" s="111"/>
      <c r="HN353" s="111"/>
      <c r="HO353" s="111"/>
      <c r="HP353" s="111"/>
      <c r="HQ353" s="111"/>
      <c r="HR353" s="111"/>
      <c r="HS353" s="111"/>
      <c r="HT353" s="111"/>
      <c r="HU353" s="111"/>
      <c r="HV353" s="111"/>
      <c r="HW353" s="111"/>
      <c r="HX353" s="111"/>
      <c r="HY353" s="111"/>
      <c r="HZ353" s="111"/>
      <c r="IA353" s="111"/>
      <c r="IB353" s="111"/>
      <c r="IC353" s="111"/>
      <c r="ID353" s="111"/>
      <c r="IE353" s="111"/>
      <c r="IF353" s="111"/>
      <c r="IG353" s="111"/>
      <c r="IH353" s="111"/>
      <c r="II353" s="111"/>
      <c r="IJ353" s="156"/>
      <c r="IK353" s="156"/>
      <c r="IL353" s="156"/>
    </row>
    <row r="354" s="110" customFormat="1" ht="18" customHeight="1" spans="1:246">
      <c r="A354" s="157">
        <v>2070308</v>
      </c>
      <c r="B354" s="152" t="s">
        <v>304</v>
      </c>
      <c r="C354" s="145">
        <v>34</v>
      </c>
      <c r="D354" s="146">
        <v>100</v>
      </c>
      <c r="E354" s="147">
        <f t="shared" si="14"/>
        <v>66</v>
      </c>
      <c r="F354" s="148">
        <f>E354/C354</f>
        <v>1.94117647058824</v>
      </c>
      <c r="G354" s="149"/>
      <c r="H354" s="140">
        <f t="shared" si="15"/>
        <v>7</v>
      </c>
      <c r="I354" s="140"/>
      <c r="IJ354" s="156"/>
      <c r="IK354" s="156"/>
      <c r="IL354" s="156"/>
    </row>
    <row r="355" s="110" customFormat="1" ht="18" hidden="1" customHeight="1" spans="1:246">
      <c r="A355" s="157">
        <v>2070309</v>
      </c>
      <c r="B355" s="152" t="s">
        <v>305</v>
      </c>
      <c r="C355" s="145">
        <v>0</v>
      </c>
      <c r="D355" s="146"/>
      <c r="E355" s="147">
        <f t="shared" si="14"/>
        <v>0</v>
      </c>
      <c r="F355" s="148"/>
      <c r="G355" s="151" t="s">
        <v>75</v>
      </c>
      <c r="H355" s="140">
        <f t="shared" si="15"/>
        <v>7</v>
      </c>
      <c r="I355" s="140"/>
      <c r="IJ355" s="156"/>
      <c r="IK355" s="156"/>
      <c r="IL355" s="156"/>
    </row>
    <row r="356" s="110" customFormat="1" ht="18" customHeight="1" spans="1:246">
      <c r="A356" s="157">
        <v>2070399</v>
      </c>
      <c r="B356" s="152" t="s">
        <v>306</v>
      </c>
      <c r="C356" s="145">
        <v>0</v>
      </c>
      <c r="D356" s="146">
        <v>76</v>
      </c>
      <c r="E356" s="147">
        <f t="shared" si="14"/>
        <v>76</v>
      </c>
      <c r="F356" s="148"/>
      <c r="G356" s="149"/>
      <c r="H356" s="140">
        <f t="shared" si="15"/>
        <v>7</v>
      </c>
      <c r="I356" s="140"/>
      <c r="IJ356" s="156"/>
      <c r="IK356" s="156"/>
      <c r="IL356" s="156"/>
    </row>
    <row r="357" s="110" customFormat="1" ht="18" customHeight="1" spans="1:246">
      <c r="A357" s="141">
        <v>20706</v>
      </c>
      <c r="B357" s="142" t="s">
        <v>307</v>
      </c>
      <c r="C357" s="143">
        <f>SUM(C358:C365)</f>
        <v>0</v>
      </c>
      <c r="D357" s="143">
        <f>SUM(D358:D365)</f>
        <v>22</v>
      </c>
      <c r="E357" s="137">
        <f t="shared" si="14"/>
        <v>22</v>
      </c>
      <c r="F357" s="138"/>
      <c r="G357" s="139"/>
      <c r="H357" s="140">
        <f t="shared" si="15"/>
        <v>5</v>
      </c>
      <c r="I357" s="140"/>
      <c r="IJ357" s="156"/>
      <c r="IK357" s="156"/>
      <c r="IL357" s="156"/>
    </row>
    <row r="358" s="110" customFormat="1" ht="18" hidden="1" customHeight="1" spans="1:246">
      <c r="A358" s="157">
        <v>2070601</v>
      </c>
      <c r="B358" s="152" t="s">
        <v>72</v>
      </c>
      <c r="C358" s="145">
        <v>0</v>
      </c>
      <c r="D358" s="146"/>
      <c r="E358" s="147">
        <f t="shared" si="14"/>
        <v>0</v>
      </c>
      <c r="F358" s="148"/>
      <c r="G358" s="151" t="s">
        <v>75</v>
      </c>
      <c r="H358" s="140">
        <f t="shared" si="15"/>
        <v>7</v>
      </c>
      <c r="I358" s="140"/>
      <c r="IJ358" s="156"/>
      <c r="IK358" s="156"/>
      <c r="IL358" s="156"/>
    </row>
    <row r="359" s="110" customFormat="1" ht="18" hidden="1" customHeight="1" spans="1:246">
      <c r="A359" s="157">
        <v>2070602</v>
      </c>
      <c r="B359" s="152" t="s">
        <v>73</v>
      </c>
      <c r="C359" s="145">
        <v>0</v>
      </c>
      <c r="D359" s="146"/>
      <c r="E359" s="147">
        <f t="shared" si="14"/>
        <v>0</v>
      </c>
      <c r="F359" s="148"/>
      <c r="G359" s="151" t="s">
        <v>75</v>
      </c>
      <c r="H359" s="140">
        <f t="shared" si="15"/>
        <v>7</v>
      </c>
      <c r="I359" s="140"/>
      <c r="IJ359" s="156"/>
      <c r="IK359" s="156"/>
      <c r="IL359" s="156"/>
    </row>
    <row r="360" s="110" customFormat="1" ht="18" hidden="1" customHeight="1" spans="1:246">
      <c r="A360" s="157">
        <v>2070603</v>
      </c>
      <c r="B360" s="152" t="s">
        <v>74</v>
      </c>
      <c r="C360" s="145">
        <v>0</v>
      </c>
      <c r="D360" s="146"/>
      <c r="E360" s="147">
        <f t="shared" si="14"/>
        <v>0</v>
      </c>
      <c r="F360" s="148"/>
      <c r="G360" s="151" t="s">
        <v>75</v>
      </c>
      <c r="H360" s="140">
        <f t="shared" si="15"/>
        <v>7</v>
      </c>
      <c r="I360" s="140"/>
      <c r="IJ360" s="156"/>
      <c r="IK360" s="156"/>
      <c r="IL360" s="156"/>
    </row>
    <row r="361" s="110" customFormat="1" ht="18" hidden="1" customHeight="1" spans="1:246">
      <c r="A361" s="157">
        <v>2070604</v>
      </c>
      <c r="B361" s="152" t="s">
        <v>308</v>
      </c>
      <c r="C361" s="145">
        <v>0</v>
      </c>
      <c r="D361" s="146"/>
      <c r="E361" s="147">
        <f t="shared" si="14"/>
        <v>0</v>
      </c>
      <c r="F361" s="148"/>
      <c r="G361" s="151" t="s">
        <v>75</v>
      </c>
      <c r="H361" s="140">
        <f t="shared" si="15"/>
        <v>7</v>
      </c>
      <c r="I361" s="140"/>
      <c r="IJ361" s="156"/>
      <c r="IK361" s="156"/>
      <c r="IL361" s="156"/>
    </row>
    <row r="362" s="110" customFormat="1" ht="18" hidden="1" customHeight="1" spans="1:246">
      <c r="A362" s="157">
        <v>2070605</v>
      </c>
      <c r="B362" s="152" t="s">
        <v>309</v>
      </c>
      <c r="C362" s="145">
        <v>0</v>
      </c>
      <c r="D362" s="146"/>
      <c r="E362" s="147">
        <f t="shared" si="14"/>
        <v>0</v>
      </c>
      <c r="F362" s="148"/>
      <c r="G362" s="151" t="s">
        <v>75</v>
      </c>
      <c r="H362" s="140">
        <f t="shared" si="15"/>
        <v>7</v>
      </c>
      <c r="I362" s="140"/>
      <c r="IJ362" s="156"/>
      <c r="IK362" s="156"/>
      <c r="IL362" s="156"/>
    </row>
    <row r="363" s="110" customFormat="1" ht="18" hidden="1" customHeight="1" spans="1:246">
      <c r="A363" s="157">
        <v>2070606</v>
      </c>
      <c r="B363" s="152" t="s">
        <v>310</v>
      </c>
      <c r="C363" s="145">
        <v>0</v>
      </c>
      <c r="D363" s="146"/>
      <c r="E363" s="147">
        <f t="shared" si="14"/>
        <v>0</v>
      </c>
      <c r="F363" s="148"/>
      <c r="G363" s="151" t="s">
        <v>75</v>
      </c>
      <c r="H363" s="140">
        <f t="shared" si="15"/>
        <v>7</v>
      </c>
      <c r="I363" s="140"/>
      <c r="IJ363" s="156"/>
      <c r="IK363" s="156"/>
      <c r="IL363" s="156"/>
    </row>
    <row r="364" s="109" customFormat="1" ht="18" customHeight="1" spans="1:246">
      <c r="A364" s="157">
        <v>2070607</v>
      </c>
      <c r="B364" s="152" t="s">
        <v>311</v>
      </c>
      <c r="C364" s="145">
        <v>0</v>
      </c>
      <c r="D364" s="146">
        <v>22</v>
      </c>
      <c r="E364" s="147">
        <f t="shared" si="14"/>
        <v>22</v>
      </c>
      <c r="F364" s="148"/>
      <c r="G364" s="149"/>
      <c r="H364" s="140">
        <f t="shared" si="15"/>
        <v>7</v>
      </c>
      <c r="I364" s="140"/>
      <c r="J364" s="111"/>
      <c r="K364" s="111"/>
      <c r="L364" s="111"/>
      <c r="M364" s="111"/>
      <c r="N364" s="111"/>
      <c r="O364" s="111"/>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1"/>
      <c r="AL364" s="111"/>
      <c r="AM364" s="111"/>
      <c r="AN364" s="111"/>
      <c r="AO364" s="111"/>
      <c r="AP364" s="111"/>
      <c r="AQ364" s="111"/>
      <c r="AR364" s="111"/>
      <c r="AS364" s="111"/>
      <c r="AT364" s="111"/>
      <c r="AU364" s="111"/>
      <c r="AV364" s="111"/>
      <c r="AW364" s="111"/>
      <c r="AX364" s="111"/>
      <c r="AY364" s="111"/>
      <c r="AZ364" s="111"/>
      <c r="BA364" s="111"/>
      <c r="BB364" s="111"/>
      <c r="BC364" s="111"/>
      <c r="BD364" s="111"/>
      <c r="BE364" s="111"/>
      <c r="BF364" s="111"/>
      <c r="BG364" s="111"/>
      <c r="BH364" s="111"/>
      <c r="BI364" s="111"/>
      <c r="BJ364" s="111"/>
      <c r="BK364" s="111"/>
      <c r="BL364" s="111"/>
      <c r="BM364" s="111"/>
      <c r="BN364" s="111"/>
      <c r="BO364" s="111"/>
      <c r="BP364" s="111"/>
      <c r="BQ364" s="111"/>
      <c r="BR364" s="111"/>
      <c r="BS364" s="111"/>
      <c r="BT364" s="111"/>
      <c r="BU364" s="111"/>
      <c r="BV364" s="111"/>
      <c r="BW364" s="111"/>
      <c r="BX364" s="111"/>
      <c r="BY364" s="111"/>
      <c r="BZ364" s="111"/>
      <c r="CA364" s="111"/>
      <c r="CB364" s="111"/>
      <c r="CC364" s="111"/>
      <c r="CD364" s="111"/>
      <c r="CE364" s="111"/>
      <c r="CF364" s="111"/>
      <c r="CG364" s="111"/>
      <c r="CH364" s="111"/>
      <c r="CI364" s="111"/>
      <c r="CJ364" s="111"/>
      <c r="CK364" s="111"/>
      <c r="CL364" s="111"/>
      <c r="CM364" s="111"/>
      <c r="CN364" s="111"/>
      <c r="CO364" s="111"/>
      <c r="CP364" s="111"/>
      <c r="CQ364" s="111"/>
      <c r="CR364" s="111"/>
      <c r="CS364" s="111"/>
      <c r="CT364" s="111"/>
      <c r="CU364" s="111"/>
      <c r="CV364" s="111"/>
      <c r="CW364" s="111"/>
      <c r="CX364" s="111"/>
      <c r="CY364" s="111"/>
      <c r="CZ364" s="111"/>
      <c r="DA364" s="111"/>
      <c r="DB364" s="111"/>
      <c r="DC364" s="111"/>
      <c r="DD364" s="111"/>
      <c r="DE364" s="111"/>
      <c r="DF364" s="111"/>
      <c r="DG364" s="111"/>
      <c r="DH364" s="111"/>
      <c r="DI364" s="111"/>
      <c r="DJ364" s="111"/>
      <c r="DK364" s="111"/>
      <c r="DL364" s="111"/>
      <c r="DM364" s="111"/>
      <c r="DN364" s="111"/>
      <c r="DO364" s="111"/>
      <c r="DP364" s="111"/>
      <c r="DQ364" s="111"/>
      <c r="DR364" s="111"/>
      <c r="DS364" s="111"/>
      <c r="DT364" s="111"/>
      <c r="DU364" s="111"/>
      <c r="DV364" s="111"/>
      <c r="DW364" s="111"/>
      <c r="DX364" s="111"/>
      <c r="DY364" s="111"/>
      <c r="DZ364" s="111"/>
      <c r="EA364" s="111"/>
      <c r="EB364" s="111"/>
      <c r="EC364" s="111"/>
      <c r="ED364" s="111"/>
      <c r="EE364" s="111"/>
      <c r="EF364" s="111"/>
      <c r="EG364" s="111"/>
      <c r="EH364" s="111"/>
      <c r="EI364" s="111"/>
      <c r="EJ364" s="111"/>
      <c r="EK364" s="111"/>
      <c r="EL364" s="111"/>
      <c r="EM364" s="111"/>
      <c r="EN364" s="111"/>
      <c r="EO364" s="111"/>
      <c r="EP364" s="111"/>
      <c r="EQ364" s="111"/>
      <c r="ER364" s="111"/>
      <c r="ES364" s="111"/>
      <c r="ET364" s="111"/>
      <c r="EU364" s="111"/>
      <c r="EV364" s="111"/>
      <c r="EW364" s="111"/>
      <c r="EX364" s="111"/>
      <c r="EY364" s="111"/>
      <c r="EZ364" s="111"/>
      <c r="FA364" s="111"/>
      <c r="FB364" s="111"/>
      <c r="FC364" s="111"/>
      <c r="FD364" s="111"/>
      <c r="FE364" s="111"/>
      <c r="FF364" s="111"/>
      <c r="FG364" s="111"/>
      <c r="FH364" s="111"/>
      <c r="FI364" s="111"/>
      <c r="FJ364" s="111"/>
      <c r="FK364" s="111"/>
      <c r="FL364" s="111"/>
      <c r="FM364" s="111"/>
      <c r="FN364" s="111"/>
      <c r="FO364" s="111"/>
      <c r="FP364" s="111"/>
      <c r="FQ364" s="111"/>
      <c r="FR364" s="111"/>
      <c r="FS364" s="111"/>
      <c r="FT364" s="111"/>
      <c r="FU364" s="111"/>
      <c r="FV364" s="111"/>
      <c r="FW364" s="111"/>
      <c r="FX364" s="111"/>
      <c r="FY364" s="111"/>
      <c r="FZ364" s="111"/>
      <c r="GA364" s="111"/>
      <c r="GB364" s="111"/>
      <c r="GC364" s="111"/>
      <c r="GD364" s="111"/>
      <c r="GE364" s="111"/>
      <c r="GF364" s="111"/>
      <c r="GG364" s="111"/>
      <c r="GH364" s="111"/>
      <c r="GI364" s="111"/>
      <c r="GJ364" s="111"/>
      <c r="GK364" s="111"/>
      <c r="GL364" s="111"/>
      <c r="GM364" s="111"/>
      <c r="GN364" s="111"/>
      <c r="GO364" s="111"/>
      <c r="GP364" s="111"/>
      <c r="GQ364" s="111"/>
      <c r="GR364" s="111"/>
      <c r="GS364" s="111"/>
      <c r="GT364" s="111"/>
      <c r="GU364" s="111"/>
      <c r="GV364" s="111"/>
      <c r="GW364" s="111"/>
      <c r="GX364" s="111"/>
      <c r="GY364" s="111"/>
      <c r="GZ364" s="111"/>
      <c r="HA364" s="111"/>
      <c r="HB364" s="111"/>
      <c r="HC364" s="111"/>
      <c r="HD364" s="111"/>
      <c r="HE364" s="111"/>
      <c r="HF364" s="111"/>
      <c r="HG364" s="111"/>
      <c r="HH364" s="111"/>
      <c r="HI364" s="111"/>
      <c r="HJ364" s="111"/>
      <c r="HK364" s="111"/>
      <c r="HL364" s="111"/>
      <c r="HM364" s="111"/>
      <c r="HN364" s="111"/>
      <c r="HO364" s="111"/>
      <c r="HP364" s="111"/>
      <c r="HQ364" s="111"/>
      <c r="HR364" s="111"/>
      <c r="HS364" s="111"/>
      <c r="HT364" s="111"/>
      <c r="HU364" s="111"/>
      <c r="HV364" s="111"/>
      <c r="HW364" s="111"/>
      <c r="HX364" s="111"/>
      <c r="HY364" s="111"/>
      <c r="HZ364" s="111"/>
      <c r="IA364" s="111"/>
      <c r="IB364" s="111"/>
      <c r="IC364" s="111"/>
      <c r="ID364" s="111"/>
      <c r="IE364" s="111"/>
      <c r="IF364" s="111"/>
      <c r="IG364" s="111"/>
      <c r="IH364" s="111"/>
      <c r="II364" s="111"/>
      <c r="IJ364" s="156"/>
      <c r="IK364" s="156"/>
      <c r="IL364" s="156"/>
    </row>
    <row r="365" s="110" customFormat="1" ht="18" hidden="1" customHeight="1" spans="1:246">
      <c r="A365" s="157">
        <v>2070699</v>
      </c>
      <c r="B365" s="152" t="s">
        <v>312</v>
      </c>
      <c r="C365" s="145">
        <v>0</v>
      </c>
      <c r="D365" s="146"/>
      <c r="E365" s="147">
        <f t="shared" si="14"/>
        <v>0</v>
      </c>
      <c r="F365" s="148"/>
      <c r="G365" s="151" t="s">
        <v>75</v>
      </c>
      <c r="H365" s="140">
        <f t="shared" si="15"/>
        <v>7</v>
      </c>
      <c r="I365" s="140"/>
      <c r="IJ365" s="156"/>
      <c r="IK365" s="156"/>
      <c r="IL365" s="156"/>
    </row>
    <row r="366" s="110" customFormat="1" ht="18" customHeight="1" spans="1:246">
      <c r="A366" s="141">
        <v>20708</v>
      </c>
      <c r="B366" s="161" t="s">
        <v>313</v>
      </c>
      <c r="C366" s="143">
        <f>SUM(C367:C373)</f>
        <v>351</v>
      </c>
      <c r="D366" s="143">
        <f>SUM(D367:D373)</f>
        <v>397</v>
      </c>
      <c r="E366" s="137">
        <f t="shared" si="14"/>
        <v>46</v>
      </c>
      <c r="F366" s="138">
        <f>E366/C366</f>
        <v>0.131054131054131</v>
      </c>
      <c r="G366" s="139"/>
      <c r="H366" s="140">
        <f t="shared" si="15"/>
        <v>5</v>
      </c>
      <c r="I366" s="140"/>
      <c r="IJ366" s="156"/>
      <c r="IK366" s="156"/>
      <c r="IL366" s="156"/>
    </row>
    <row r="367" s="110" customFormat="1" ht="18" hidden="1" customHeight="1" spans="1:246">
      <c r="A367" s="157">
        <v>2070801</v>
      </c>
      <c r="B367" s="152" t="s">
        <v>72</v>
      </c>
      <c r="C367" s="145">
        <v>0</v>
      </c>
      <c r="D367" s="146">
        <v>0</v>
      </c>
      <c r="E367" s="147">
        <f t="shared" si="14"/>
        <v>0</v>
      </c>
      <c r="F367" s="148"/>
      <c r="G367" s="151" t="s">
        <v>75</v>
      </c>
      <c r="H367" s="140">
        <f t="shared" si="15"/>
        <v>7</v>
      </c>
      <c r="I367" s="140"/>
      <c r="IJ367" s="156"/>
      <c r="IK367" s="156"/>
      <c r="IL367" s="156"/>
    </row>
    <row r="368" s="110" customFormat="1" ht="18" hidden="1" customHeight="1" spans="1:246">
      <c r="A368" s="157">
        <v>2070802</v>
      </c>
      <c r="B368" s="152" t="s">
        <v>73</v>
      </c>
      <c r="C368" s="145">
        <v>0</v>
      </c>
      <c r="D368" s="146"/>
      <c r="E368" s="147">
        <f t="shared" si="14"/>
        <v>0</v>
      </c>
      <c r="F368" s="148"/>
      <c r="G368" s="151" t="s">
        <v>75</v>
      </c>
      <c r="H368" s="140">
        <f t="shared" si="15"/>
        <v>7</v>
      </c>
      <c r="I368" s="140"/>
      <c r="IJ368" s="156"/>
      <c r="IK368" s="156"/>
      <c r="IL368" s="156"/>
    </row>
    <row r="369" s="110" customFormat="1" ht="18" hidden="1" customHeight="1" spans="1:246">
      <c r="A369" s="157">
        <v>2070803</v>
      </c>
      <c r="B369" s="152" t="s">
        <v>74</v>
      </c>
      <c r="C369" s="145">
        <v>0</v>
      </c>
      <c r="D369" s="146"/>
      <c r="E369" s="147">
        <f t="shared" si="14"/>
        <v>0</v>
      </c>
      <c r="F369" s="148"/>
      <c r="G369" s="151" t="s">
        <v>75</v>
      </c>
      <c r="H369" s="140">
        <f t="shared" si="15"/>
        <v>7</v>
      </c>
      <c r="I369" s="140"/>
      <c r="IJ369" s="156"/>
      <c r="IK369" s="156"/>
      <c r="IL369" s="156"/>
    </row>
    <row r="370" s="110" customFormat="1" ht="18" hidden="1" customHeight="1" spans="1:246">
      <c r="A370" s="157">
        <v>2070806</v>
      </c>
      <c r="B370" s="152" t="s">
        <v>314</v>
      </c>
      <c r="C370" s="145">
        <v>0</v>
      </c>
      <c r="D370" s="146"/>
      <c r="E370" s="147">
        <f t="shared" si="14"/>
        <v>0</v>
      </c>
      <c r="F370" s="148"/>
      <c r="G370" s="151" t="s">
        <v>75</v>
      </c>
      <c r="H370" s="140">
        <f t="shared" si="15"/>
        <v>7</v>
      </c>
      <c r="I370" s="140"/>
      <c r="IJ370" s="156"/>
      <c r="IK370" s="156"/>
      <c r="IL370" s="156"/>
    </row>
    <row r="371" s="110" customFormat="1" ht="18" hidden="1" customHeight="1" spans="1:246">
      <c r="A371" s="157">
        <v>2070807</v>
      </c>
      <c r="B371" s="152" t="s">
        <v>315</v>
      </c>
      <c r="C371" s="145">
        <v>0</v>
      </c>
      <c r="D371" s="146"/>
      <c r="E371" s="147">
        <f t="shared" si="14"/>
        <v>0</v>
      </c>
      <c r="F371" s="148"/>
      <c r="G371" s="151" t="s">
        <v>75</v>
      </c>
      <c r="H371" s="140">
        <f t="shared" si="15"/>
        <v>7</v>
      </c>
      <c r="I371" s="140"/>
      <c r="IJ371" s="156"/>
      <c r="IK371" s="156"/>
      <c r="IL371" s="156"/>
    </row>
    <row r="372" s="110" customFormat="1" ht="18" hidden="1" customHeight="1" spans="1:246">
      <c r="A372" s="157">
        <v>2070808</v>
      </c>
      <c r="B372" s="152" t="s">
        <v>316</v>
      </c>
      <c r="C372" s="145">
        <v>0</v>
      </c>
      <c r="D372" s="146"/>
      <c r="E372" s="147">
        <f t="shared" si="14"/>
        <v>0</v>
      </c>
      <c r="F372" s="148"/>
      <c r="G372" s="151" t="s">
        <v>75</v>
      </c>
      <c r="H372" s="140">
        <f t="shared" si="15"/>
        <v>7</v>
      </c>
      <c r="I372" s="140"/>
      <c r="IJ372" s="156"/>
      <c r="IK372" s="156"/>
      <c r="IL372" s="156"/>
    </row>
    <row r="373" s="110" customFormat="1" ht="18" customHeight="1" spans="1:246">
      <c r="A373" s="157">
        <v>2070899</v>
      </c>
      <c r="B373" s="152" t="s">
        <v>317</v>
      </c>
      <c r="C373" s="145">
        <v>351</v>
      </c>
      <c r="D373" s="146">
        <v>397</v>
      </c>
      <c r="E373" s="147">
        <f t="shared" si="14"/>
        <v>46</v>
      </c>
      <c r="F373" s="148">
        <f>E373/C373</f>
        <v>0.131054131054131</v>
      </c>
      <c r="G373" s="149"/>
      <c r="H373" s="140">
        <f t="shared" si="15"/>
        <v>7</v>
      </c>
      <c r="I373" s="140"/>
      <c r="IJ373" s="156"/>
      <c r="IK373" s="156"/>
      <c r="IL373" s="156"/>
    </row>
    <row r="374" s="110" customFormat="1" ht="18" customHeight="1" spans="1:246">
      <c r="A374" s="141">
        <v>20799</v>
      </c>
      <c r="B374" s="142" t="s">
        <v>318</v>
      </c>
      <c r="C374" s="143">
        <f>SUM(C375:C377)</f>
        <v>0</v>
      </c>
      <c r="D374" s="143">
        <f>SUM(D375:D377)</f>
        <v>36</v>
      </c>
      <c r="E374" s="137">
        <f t="shared" si="14"/>
        <v>36</v>
      </c>
      <c r="F374" s="138"/>
      <c r="G374" s="139"/>
      <c r="H374" s="140">
        <f t="shared" si="15"/>
        <v>5</v>
      </c>
      <c r="I374" s="140"/>
      <c r="IJ374" s="156"/>
      <c r="IK374" s="156"/>
      <c r="IL374" s="156"/>
    </row>
    <row r="375" s="110" customFormat="1" ht="18" hidden="1" customHeight="1" spans="1:246">
      <c r="A375" s="157">
        <v>2079902</v>
      </c>
      <c r="B375" s="152" t="s">
        <v>319</v>
      </c>
      <c r="C375" s="145">
        <v>0</v>
      </c>
      <c r="D375" s="146"/>
      <c r="E375" s="147">
        <f t="shared" si="14"/>
        <v>0</v>
      </c>
      <c r="F375" s="148"/>
      <c r="G375" s="151" t="s">
        <v>75</v>
      </c>
      <c r="H375" s="140">
        <f t="shared" si="15"/>
        <v>7</v>
      </c>
      <c r="I375" s="140"/>
      <c r="IJ375" s="156"/>
      <c r="IK375" s="156"/>
      <c r="IL375" s="156"/>
    </row>
    <row r="376" s="110" customFormat="1" ht="18" hidden="1" customHeight="1" spans="1:246">
      <c r="A376" s="157">
        <v>2079903</v>
      </c>
      <c r="B376" s="152" t="s">
        <v>320</v>
      </c>
      <c r="C376" s="145">
        <v>0</v>
      </c>
      <c r="D376" s="146"/>
      <c r="E376" s="147">
        <f t="shared" si="14"/>
        <v>0</v>
      </c>
      <c r="F376" s="148"/>
      <c r="G376" s="151" t="s">
        <v>75</v>
      </c>
      <c r="H376" s="140">
        <f t="shared" si="15"/>
        <v>7</v>
      </c>
      <c r="I376" s="140"/>
      <c r="IJ376" s="156"/>
      <c r="IK376" s="156"/>
      <c r="IL376" s="156"/>
    </row>
    <row r="377" s="110" customFormat="1" ht="18" customHeight="1" spans="1:246">
      <c r="A377" s="157">
        <v>2079999</v>
      </c>
      <c r="B377" s="152" t="s">
        <v>321</v>
      </c>
      <c r="C377" s="145">
        <v>0</v>
      </c>
      <c r="D377" s="146">
        <v>36</v>
      </c>
      <c r="E377" s="147">
        <f t="shared" si="14"/>
        <v>36</v>
      </c>
      <c r="F377" s="148"/>
      <c r="G377" s="149"/>
      <c r="H377" s="140">
        <f t="shared" si="15"/>
        <v>7</v>
      </c>
      <c r="I377" s="140"/>
      <c r="IJ377" s="156"/>
      <c r="IK377" s="156"/>
      <c r="IL377" s="156"/>
    </row>
    <row r="378" s="110" customFormat="1" ht="18" customHeight="1" spans="1:246">
      <c r="A378" s="167">
        <v>208</v>
      </c>
      <c r="B378" s="136" t="s">
        <v>322</v>
      </c>
      <c r="C378" s="137">
        <f>SUM(C379,C398,C406,C407,C416,C417,C427,C437,C444,C452,C461,C464,C467,C470,C473,C474,C477,C481,C490,C493)</f>
        <v>49541</v>
      </c>
      <c r="D378" s="137">
        <f>SUM(D379,D398,D406,D407,D416,D417,D427,D437,D444,D452,D461,D464,D467,D470,D473,D474,D477,D481,D490,D493)</f>
        <v>55378</v>
      </c>
      <c r="E378" s="137">
        <f t="shared" si="14"/>
        <v>5837</v>
      </c>
      <c r="F378" s="138">
        <f>E378/C378</f>
        <v>0.117821602309198</v>
      </c>
      <c r="G378" s="149"/>
      <c r="H378" s="140">
        <f t="shared" si="15"/>
        <v>3</v>
      </c>
      <c r="I378" s="140"/>
      <c r="IJ378" s="156"/>
      <c r="IK378" s="156"/>
      <c r="IL378" s="156"/>
    </row>
    <row r="379" s="110" customFormat="1" ht="18" customHeight="1" spans="1:246">
      <c r="A379" s="141">
        <v>20801</v>
      </c>
      <c r="B379" s="142" t="s">
        <v>323</v>
      </c>
      <c r="C379" s="143">
        <f>SUM(C380:C397)</f>
        <v>689</v>
      </c>
      <c r="D379" s="143">
        <f>SUM(D380:D397)</f>
        <v>967</v>
      </c>
      <c r="E379" s="137">
        <f t="shared" si="14"/>
        <v>278</v>
      </c>
      <c r="F379" s="138">
        <f>E379/C379</f>
        <v>0.403483309143687</v>
      </c>
      <c r="G379" s="139"/>
      <c r="H379" s="140">
        <f t="shared" si="15"/>
        <v>5</v>
      </c>
      <c r="I379" s="140"/>
      <c r="IJ379" s="156"/>
      <c r="IK379" s="156"/>
      <c r="IL379" s="156"/>
    </row>
    <row r="380" s="110" customFormat="1" ht="18" customHeight="1" spans="1:246">
      <c r="A380" s="157">
        <v>2080101</v>
      </c>
      <c r="B380" s="152" t="s">
        <v>72</v>
      </c>
      <c r="C380" s="145">
        <v>663</v>
      </c>
      <c r="D380" s="146">
        <v>867</v>
      </c>
      <c r="E380" s="147">
        <f t="shared" si="14"/>
        <v>204</v>
      </c>
      <c r="F380" s="148">
        <f>E380/C380</f>
        <v>0.307692307692308</v>
      </c>
      <c r="G380" s="149"/>
      <c r="H380" s="140">
        <f t="shared" si="15"/>
        <v>7</v>
      </c>
      <c r="I380" s="140"/>
      <c r="IJ380" s="156"/>
      <c r="IK380" s="156"/>
      <c r="IL380" s="156"/>
    </row>
    <row r="381" s="110" customFormat="1" ht="18" hidden="1" customHeight="1" spans="1:246">
      <c r="A381" s="157">
        <v>2080102</v>
      </c>
      <c r="B381" s="152" t="s">
        <v>73</v>
      </c>
      <c r="C381" s="145">
        <v>0</v>
      </c>
      <c r="D381" s="146"/>
      <c r="E381" s="147">
        <f t="shared" si="14"/>
        <v>0</v>
      </c>
      <c r="F381" s="148"/>
      <c r="G381" s="151" t="s">
        <v>75</v>
      </c>
      <c r="H381" s="140">
        <f t="shared" si="15"/>
        <v>7</v>
      </c>
      <c r="I381" s="140"/>
      <c r="IJ381" s="156"/>
      <c r="IK381" s="156"/>
      <c r="IL381" s="156"/>
    </row>
    <row r="382" s="110" customFormat="1" ht="18" hidden="1" customHeight="1" spans="1:246">
      <c r="A382" s="157">
        <v>2080103</v>
      </c>
      <c r="B382" s="152" t="s">
        <v>74</v>
      </c>
      <c r="C382" s="145">
        <v>0</v>
      </c>
      <c r="D382" s="146"/>
      <c r="E382" s="147">
        <f t="shared" si="14"/>
        <v>0</v>
      </c>
      <c r="F382" s="148"/>
      <c r="G382" s="151" t="s">
        <v>75</v>
      </c>
      <c r="H382" s="140">
        <f t="shared" si="15"/>
        <v>7</v>
      </c>
      <c r="I382" s="140"/>
      <c r="IJ382" s="156"/>
      <c r="IK382" s="156"/>
      <c r="IL382" s="156"/>
    </row>
    <row r="383" s="110" customFormat="1" ht="18" hidden="1" customHeight="1" spans="1:246">
      <c r="A383" s="157">
        <v>2080104</v>
      </c>
      <c r="B383" s="152" t="s">
        <v>324</v>
      </c>
      <c r="C383" s="145">
        <v>0</v>
      </c>
      <c r="D383" s="146"/>
      <c r="E383" s="147">
        <f t="shared" si="14"/>
        <v>0</v>
      </c>
      <c r="F383" s="148"/>
      <c r="G383" s="151" t="s">
        <v>75</v>
      </c>
      <c r="H383" s="140">
        <f t="shared" si="15"/>
        <v>7</v>
      </c>
      <c r="I383" s="140"/>
      <c r="IJ383" s="156"/>
      <c r="IK383" s="156"/>
      <c r="IL383" s="156"/>
    </row>
    <row r="384" s="110" customFormat="1" ht="18" hidden="1" customHeight="1" spans="1:246">
      <c r="A384" s="157">
        <v>2080105</v>
      </c>
      <c r="B384" s="152" t="s">
        <v>325</v>
      </c>
      <c r="C384" s="145">
        <v>0</v>
      </c>
      <c r="D384" s="146"/>
      <c r="E384" s="147">
        <f t="shared" si="14"/>
        <v>0</v>
      </c>
      <c r="F384" s="148"/>
      <c r="G384" s="151" t="s">
        <v>75</v>
      </c>
      <c r="H384" s="140">
        <f t="shared" si="15"/>
        <v>7</v>
      </c>
      <c r="I384" s="140"/>
      <c r="IJ384" s="156"/>
      <c r="IK384" s="156"/>
      <c r="IL384" s="156"/>
    </row>
    <row r="385" s="110" customFormat="1" ht="18" customHeight="1" spans="1:246">
      <c r="A385" s="157">
        <v>2080106</v>
      </c>
      <c r="B385" s="152" t="s">
        <v>326</v>
      </c>
      <c r="C385" s="145">
        <v>0</v>
      </c>
      <c r="D385" s="146">
        <v>8</v>
      </c>
      <c r="E385" s="147">
        <f t="shared" si="14"/>
        <v>8</v>
      </c>
      <c r="F385" s="148"/>
      <c r="G385" s="149"/>
      <c r="H385" s="140">
        <f t="shared" si="15"/>
        <v>7</v>
      </c>
      <c r="I385" s="140"/>
      <c r="IJ385" s="156"/>
      <c r="IK385" s="156"/>
      <c r="IL385" s="156"/>
    </row>
    <row r="386" s="110" customFormat="1" ht="18" hidden="1" customHeight="1" spans="1:246">
      <c r="A386" s="157">
        <v>2080107</v>
      </c>
      <c r="B386" s="152" t="s">
        <v>327</v>
      </c>
      <c r="C386" s="145">
        <v>0</v>
      </c>
      <c r="D386" s="146"/>
      <c r="E386" s="147">
        <f t="shared" si="14"/>
        <v>0</v>
      </c>
      <c r="F386" s="148"/>
      <c r="G386" s="151" t="s">
        <v>75</v>
      </c>
      <c r="H386" s="140">
        <f t="shared" si="15"/>
        <v>7</v>
      </c>
      <c r="I386" s="140"/>
      <c r="IJ386" s="156"/>
      <c r="IK386" s="156"/>
      <c r="IL386" s="156"/>
    </row>
    <row r="387" s="110" customFormat="1" ht="18" hidden="1" customHeight="1" spans="1:246">
      <c r="A387" s="157">
        <v>2080108</v>
      </c>
      <c r="B387" s="152" t="s">
        <v>105</v>
      </c>
      <c r="C387" s="145">
        <v>0</v>
      </c>
      <c r="D387" s="146"/>
      <c r="E387" s="147">
        <f t="shared" si="14"/>
        <v>0</v>
      </c>
      <c r="F387" s="148"/>
      <c r="G387" s="151" t="s">
        <v>75</v>
      </c>
      <c r="H387" s="140">
        <f t="shared" si="15"/>
        <v>7</v>
      </c>
      <c r="I387" s="140"/>
      <c r="IJ387" s="156"/>
      <c r="IK387" s="156"/>
      <c r="IL387" s="156"/>
    </row>
    <row r="388" s="110" customFormat="1" ht="18" customHeight="1" spans="1:246">
      <c r="A388" s="157">
        <v>2080109</v>
      </c>
      <c r="B388" s="152" t="s">
        <v>328</v>
      </c>
      <c r="C388" s="145">
        <v>1</v>
      </c>
      <c r="D388" s="146">
        <v>51</v>
      </c>
      <c r="E388" s="147">
        <f t="shared" si="14"/>
        <v>50</v>
      </c>
      <c r="F388" s="148">
        <f>E388/C388</f>
        <v>50</v>
      </c>
      <c r="G388" s="149"/>
      <c r="H388" s="140">
        <f t="shared" si="15"/>
        <v>7</v>
      </c>
      <c r="I388" s="140"/>
      <c r="IJ388" s="156"/>
      <c r="IK388" s="156"/>
      <c r="IL388" s="156"/>
    </row>
    <row r="389" s="110" customFormat="1" ht="18" hidden="1" customHeight="1" spans="1:246">
      <c r="A389" s="157">
        <v>2080110</v>
      </c>
      <c r="B389" s="152" t="s">
        <v>329</v>
      </c>
      <c r="C389" s="145">
        <v>0</v>
      </c>
      <c r="D389" s="146"/>
      <c r="E389" s="147">
        <f t="shared" si="14"/>
        <v>0</v>
      </c>
      <c r="F389" s="148"/>
      <c r="G389" s="151" t="s">
        <v>75</v>
      </c>
      <c r="H389" s="140">
        <f t="shared" si="15"/>
        <v>7</v>
      </c>
      <c r="I389" s="140"/>
      <c r="IJ389" s="156"/>
      <c r="IK389" s="156"/>
      <c r="IL389" s="156"/>
    </row>
    <row r="390" s="110" customFormat="1" ht="18" hidden="1" customHeight="1" spans="1:246">
      <c r="A390" s="157">
        <v>2080111</v>
      </c>
      <c r="B390" s="152" t="s">
        <v>330</v>
      </c>
      <c r="C390" s="145">
        <v>0</v>
      </c>
      <c r="D390" s="146"/>
      <c r="E390" s="147">
        <f t="shared" ref="E390:E453" si="16">D390-C390</f>
        <v>0</v>
      </c>
      <c r="F390" s="148"/>
      <c r="G390" s="151" t="s">
        <v>75</v>
      </c>
      <c r="H390" s="140">
        <f t="shared" ref="H390:H453" si="17">LEN(A390)</f>
        <v>7</v>
      </c>
      <c r="I390" s="140"/>
      <c r="IJ390" s="156"/>
      <c r="IK390" s="156"/>
      <c r="IL390" s="156"/>
    </row>
    <row r="391" s="110" customFormat="1" ht="18" hidden="1" customHeight="1" spans="1:246">
      <c r="A391" s="157">
        <v>2080112</v>
      </c>
      <c r="B391" s="152" t="s">
        <v>331</v>
      </c>
      <c r="C391" s="145">
        <v>0</v>
      </c>
      <c r="D391" s="146"/>
      <c r="E391" s="147">
        <f t="shared" si="16"/>
        <v>0</v>
      </c>
      <c r="F391" s="148"/>
      <c r="G391" s="151" t="s">
        <v>75</v>
      </c>
      <c r="H391" s="140">
        <f t="shared" si="17"/>
        <v>7</v>
      </c>
      <c r="I391" s="140"/>
      <c r="IJ391" s="156"/>
      <c r="IK391" s="156"/>
      <c r="IL391" s="156"/>
    </row>
    <row r="392" s="110" customFormat="1" ht="18" hidden="1" customHeight="1" spans="1:246">
      <c r="A392" s="157">
        <v>2080113</v>
      </c>
      <c r="B392" s="152" t="s">
        <v>332</v>
      </c>
      <c r="C392" s="145">
        <v>0</v>
      </c>
      <c r="D392" s="146"/>
      <c r="E392" s="147">
        <f t="shared" si="16"/>
        <v>0</v>
      </c>
      <c r="F392" s="148"/>
      <c r="G392" s="151" t="s">
        <v>75</v>
      </c>
      <c r="H392" s="140">
        <f t="shared" si="17"/>
        <v>7</v>
      </c>
      <c r="I392" s="140"/>
      <c r="IJ392" s="156"/>
      <c r="IK392" s="156"/>
      <c r="IL392" s="156"/>
    </row>
    <row r="393" s="110" customFormat="1" ht="18" hidden="1" customHeight="1" spans="1:246">
      <c r="A393" s="157">
        <v>2080114</v>
      </c>
      <c r="B393" s="152" t="s">
        <v>333</v>
      </c>
      <c r="C393" s="145">
        <v>0</v>
      </c>
      <c r="D393" s="146"/>
      <c r="E393" s="147">
        <f t="shared" si="16"/>
        <v>0</v>
      </c>
      <c r="F393" s="148"/>
      <c r="G393" s="151" t="s">
        <v>75</v>
      </c>
      <c r="H393" s="140">
        <f t="shared" si="17"/>
        <v>7</v>
      </c>
      <c r="I393" s="140"/>
      <c r="IJ393" s="156"/>
      <c r="IK393" s="156"/>
      <c r="IL393" s="156"/>
    </row>
    <row r="394" s="110" customFormat="1" ht="18" hidden="1" customHeight="1" spans="1:246">
      <c r="A394" s="157">
        <v>2080115</v>
      </c>
      <c r="B394" s="152" t="s">
        <v>334</v>
      </c>
      <c r="C394" s="145">
        <v>0</v>
      </c>
      <c r="D394" s="146"/>
      <c r="E394" s="147">
        <f t="shared" si="16"/>
        <v>0</v>
      </c>
      <c r="F394" s="148"/>
      <c r="G394" s="151" t="s">
        <v>75</v>
      </c>
      <c r="H394" s="140">
        <f t="shared" si="17"/>
        <v>7</v>
      </c>
      <c r="I394" s="140"/>
      <c r="IJ394" s="156"/>
      <c r="IK394" s="156"/>
      <c r="IL394" s="156"/>
    </row>
    <row r="395" s="110" customFormat="1" ht="18" hidden="1" customHeight="1" spans="1:246">
      <c r="A395" s="157">
        <v>2080116</v>
      </c>
      <c r="B395" s="152" t="s">
        <v>335</v>
      </c>
      <c r="C395" s="145">
        <v>0</v>
      </c>
      <c r="D395" s="146"/>
      <c r="E395" s="147">
        <f t="shared" si="16"/>
        <v>0</v>
      </c>
      <c r="F395" s="148"/>
      <c r="G395" s="151" t="s">
        <v>75</v>
      </c>
      <c r="H395" s="140">
        <f t="shared" si="17"/>
        <v>7</v>
      </c>
      <c r="I395" s="140"/>
      <c r="IJ395" s="156"/>
      <c r="IK395" s="156"/>
      <c r="IL395" s="156"/>
    </row>
    <row r="396" s="110" customFormat="1" ht="18" hidden="1" customHeight="1" spans="1:246">
      <c r="A396" s="157">
        <v>2080150</v>
      </c>
      <c r="B396" s="152" t="s">
        <v>81</v>
      </c>
      <c r="C396" s="145">
        <v>0</v>
      </c>
      <c r="D396" s="146"/>
      <c r="E396" s="147">
        <f t="shared" si="16"/>
        <v>0</v>
      </c>
      <c r="F396" s="148"/>
      <c r="G396" s="151" t="s">
        <v>75</v>
      </c>
      <c r="H396" s="140">
        <f t="shared" si="17"/>
        <v>7</v>
      </c>
      <c r="I396" s="140"/>
      <c r="IJ396" s="156"/>
      <c r="IK396" s="156"/>
      <c r="IL396" s="156"/>
    </row>
    <row r="397" s="110" customFormat="1" ht="18" customHeight="1" spans="1:246">
      <c r="A397" s="157">
        <v>2080199</v>
      </c>
      <c r="B397" s="152" t="s">
        <v>336</v>
      </c>
      <c r="C397" s="145">
        <v>25</v>
      </c>
      <c r="D397" s="146">
        <v>41</v>
      </c>
      <c r="E397" s="147">
        <f t="shared" si="16"/>
        <v>16</v>
      </c>
      <c r="F397" s="148">
        <f t="shared" ref="F390:F453" si="18">E397/C397</f>
        <v>0.64</v>
      </c>
      <c r="G397" s="149"/>
      <c r="H397" s="140">
        <f t="shared" si="17"/>
        <v>7</v>
      </c>
      <c r="I397" s="140"/>
      <c r="IJ397" s="156"/>
      <c r="IK397" s="156"/>
      <c r="IL397" s="156"/>
    </row>
    <row r="398" s="110" customFormat="1" ht="18" customHeight="1" spans="1:246">
      <c r="A398" s="141">
        <v>20802</v>
      </c>
      <c r="B398" s="142" t="s">
        <v>337</v>
      </c>
      <c r="C398" s="143">
        <f>SUM(C399:C405)</f>
        <v>506</v>
      </c>
      <c r="D398" s="143">
        <f>SUM(D399:D405)</f>
        <v>545</v>
      </c>
      <c r="E398" s="137">
        <f t="shared" si="16"/>
        <v>39</v>
      </c>
      <c r="F398" s="138">
        <f t="shared" si="18"/>
        <v>0.0770750988142292</v>
      </c>
      <c r="G398" s="139"/>
      <c r="H398" s="140">
        <f t="shared" si="17"/>
        <v>5</v>
      </c>
      <c r="I398" s="140"/>
      <c r="IJ398" s="156"/>
      <c r="IK398" s="156"/>
      <c r="IL398" s="156"/>
    </row>
    <row r="399" s="110" customFormat="1" ht="18" customHeight="1" spans="1:246">
      <c r="A399" s="157">
        <v>2080201</v>
      </c>
      <c r="B399" s="152" t="s">
        <v>72</v>
      </c>
      <c r="C399" s="145">
        <v>304</v>
      </c>
      <c r="D399" s="146">
        <v>340</v>
      </c>
      <c r="E399" s="147">
        <f t="shared" si="16"/>
        <v>36</v>
      </c>
      <c r="F399" s="148">
        <f t="shared" si="18"/>
        <v>0.118421052631579</v>
      </c>
      <c r="G399" s="149"/>
      <c r="H399" s="140">
        <f t="shared" si="17"/>
        <v>7</v>
      </c>
      <c r="I399" s="140"/>
      <c r="IJ399" s="156"/>
      <c r="IK399" s="156"/>
      <c r="IL399" s="156"/>
    </row>
    <row r="400" s="110" customFormat="1" ht="18" customHeight="1" spans="1:246">
      <c r="A400" s="157">
        <v>2080202</v>
      </c>
      <c r="B400" s="152" t="s">
        <v>73</v>
      </c>
      <c r="C400" s="145">
        <v>62</v>
      </c>
      <c r="D400" s="146">
        <v>62</v>
      </c>
      <c r="E400" s="147">
        <f t="shared" si="16"/>
        <v>0</v>
      </c>
      <c r="F400" s="148">
        <f t="shared" si="18"/>
        <v>0</v>
      </c>
      <c r="G400" s="149"/>
      <c r="H400" s="140">
        <f t="shared" si="17"/>
        <v>7</v>
      </c>
      <c r="I400" s="140"/>
      <c r="IJ400" s="156"/>
      <c r="IK400" s="156"/>
      <c r="IL400" s="156"/>
    </row>
    <row r="401" s="110" customFormat="1" ht="18" hidden="1" customHeight="1" spans="1:246">
      <c r="A401" s="157">
        <v>2080203</v>
      </c>
      <c r="B401" s="152" t="s">
        <v>74</v>
      </c>
      <c r="C401" s="145">
        <v>0</v>
      </c>
      <c r="D401" s="146"/>
      <c r="E401" s="147">
        <f t="shared" si="16"/>
        <v>0</v>
      </c>
      <c r="F401" s="148"/>
      <c r="G401" s="151" t="s">
        <v>75</v>
      </c>
      <c r="H401" s="140">
        <f t="shared" si="17"/>
        <v>7</v>
      </c>
      <c r="I401" s="140"/>
      <c r="IJ401" s="156"/>
      <c r="IK401" s="156"/>
      <c r="IL401" s="156"/>
    </row>
    <row r="402" s="110" customFormat="1" ht="18" hidden="1" customHeight="1" spans="1:246">
      <c r="A402" s="157">
        <v>2080206</v>
      </c>
      <c r="B402" s="152" t="s">
        <v>338</v>
      </c>
      <c r="C402" s="145">
        <v>0</v>
      </c>
      <c r="D402" s="146"/>
      <c r="E402" s="147">
        <f t="shared" si="16"/>
        <v>0</v>
      </c>
      <c r="F402" s="148"/>
      <c r="G402" s="151" t="s">
        <v>75</v>
      </c>
      <c r="H402" s="140">
        <f t="shared" si="17"/>
        <v>7</v>
      </c>
      <c r="I402" s="140"/>
      <c r="IJ402" s="156"/>
      <c r="IK402" s="156"/>
      <c r="IL402" s="156"/>
    </row>
    <row r="403" s="110" customFormat="1" ht="18" hidden="1" customHeight="1" spans="1:246">
      <c r="A403" s="157">
        <v>2080207</v>
      </c>
      <c r="B403" s="152" t="s">
        <v>339</v>
      </c>
      <c r="C403" s="145">
        <v>0</v>
      </c>
      <c r="D403" s="146"/>
      <c r="E403" s="147">
        <f t="shared" si="16"/>
        <v>0</v>
      </c>
      <c r="F403" s="148"/>
      <c r="G403" s="151" t="s">
        <v>75</v>
      </c>
      <c r="H403" s="140">
        <f t="shared" si="17"/>
        <v>7</v>
      </c>
      <c r="I403" s="140"/>
      <c r="IJ403" s="156"/>
      <c r="IK403" s="156"/>
      <c r="IL403" s="156"/>
    </row>
    <row r="404" s="110" customFormat="1" ht="18" hidden="1" customHeight="1" spans="1:246">
      <c r="A404" s="157">
        <v>2080208</v>
      </c>
      <c r="B404" s="152" t="s">
        <v>340</v>
      </c>
      <c r="C404" s="145">
        <v>0</v>
      </c>
      <c r="D404" s="146"/>
      <c r="E404" s="147">
        <f t="shared" si="16"/>
        <v>0</v>
      </c>
      <c r="F404" s="148"/>
      <c r="G404" s="151" t="s">
        <v>75</v>
      </c>
      <c r="H404" s="140">
        <f t="shared" si="17"/>
        <v>7</v>
      </c>
      <c r="I404" s="140"/>
      <c r="IJ404" s="156"/>
      <c r="IK404" s="156"/>
      <c r="IL404" s="156"/>
    </row>
    <row r="405" s="110" customFormat="1" ht="18" customHeight="1" spans="1:246">
      <c r="A405" s="157">
        <v>2080299</v>
      </c>
      <c r="B405" s="152" t="s">
        <v>341</v>
      </c>
      <c r="C405" s="145">
        <v>140</v>
      </c>
      <c r="D405" s="146">
        <v>143</v>
      </c>
      <c r="E405" s="147">
        <f t="shared" si="16"/>
        <v>3</v>
      </c>
      <c r="F405" s="148">
        <f t="shared" si="18"/>
        <v>0.0214285714285714</v>
      </c>
      <c r="G405" s="149"/>
      <c r="H405" s="140">
        <f t="shared" si="17"/>
        <v>7</v>
      </c>
      <c r="I405" s="140"/>
      <c r="IJ405" s="156"/>
      <c r="IK405" s="156"/>
      <c r="IL405" s="156"/>
    </row>
    <row r="406" s="110" customFormat="1" ht="18" customHeight="1" spans="1:246">
      <c r="A406" s="141">
        <v>20804</v>
      </c>
      <c r="B406" s="142" t="s">
        <v>342</v>
      </c>
      <c r="C406" s="159">
        <v>0</v>
      </c>
      <c r="D406" s="143">
        <v>0</v>
      </c>
      <c r="E406" s="137">
        <f t="shared" si="16"/>
        <v>0</v>
      </c>
      <c r="F406" s="138"/>
      <c r="G406" s="151"/>
      <c r="H406" s="140">
        <f t="shared" si="17"/>
        <v>5</v>
      </c>
      <c r="I406" s="140"/>
      <c r="IJ406" s="156"/>
      <c r="IK406" s="156"/>
      <c r="IL406" s="156"/>
    </row>
    <row r="407" s="110" customFormat="1" ht="18" customHeight="1" spans="1:246">
      <c r="A407" s="141">
        <v>20805</v>
      </c>
      <c r="B407" s="142" t="s">
        <v>343</v>
      </c>
      <c r="C407" s="143">
        <f>SUM(C408:C415)</f>
        <v>23400</v>
      </c>
      <c r="D407" s="143">
        <f>SUM(D408:D415)</f>
        <v>23899</v>
      </c>
      <c r="E407" s="137">
        <f t="shared" si="16"/>
        <v>499</v>
      </c>
      <c r="F407" s="138">
        <f t="shared" si="18"/>
        <v>0.0213247863247863</v>
      </c>
      <c r="G407" s="139"/>
      <c r="H407" s="140">
        <f t="shared" si="17"/>
        <v>5</v>
      </c>
      <c r="I407" s="140"/>
      <c r="IJ407" s="156"/>
      <c r="IK407" s="156"/>
      <c r="IL407" s="156"/>
    </row>
    <row r="408" s="110" customFormat="1" ht="18" customHeight="1" spans="1:246">
      <c r="A408" s="157">
        <v>2080501</v>
      </c>
      <c r="B408" s="152" t="s">
        <v>344</v>
      </c>
      <c r="C408" s="145">
        <v>495</v>
      </c>
      <c r="D408" s="146">
        <v>518</v>
      </c>
      <c r="E408" s="147">
        <f t="shared" si="16"/>
        <v>23</v>
      </c>
      <c r="F408" s="148">
        <f t="shared" si="18"/>
        <v>0.0464646464646465</v>
      </c>
      <c r="G408" s="149"/>
      <c r="H408" s="140">
        <f t="shared" si="17"/>
        <v>7</v>
      </c>
      <c r="I408" s="140"/>
      <c r="IJ408" s="156"/>
      <c r="IK408" s="156"/>
      <c r="IL408" s="156"/>
    </row>
    <row r="409" s="110" customFormat="1" ht="18" customHeight="1" spans="1:246">
      <c r="A409" s="157">
        <v>2080502</v>
      </c>
      <c r="B409" s="152" t="s">
        <v>345</v>
      </c>
      <c r="C409" s="145">
        <v>654</v>
      </c>
      <c r="D409" s="146">
        <v>667</v>
      </c>
      <c r="E409" s="147">
        <f t="shared" si="16"/>
        <v>13</v>
      </c>
      <c r="F409" s="148">
        <f t="shared" si="18"/>
        <v>0.0198776758409786</v>
      </c>
      <c r="G409" s="149"/>
      <c r="H409" s="140">
        <f t="shared" si="17"/>
        <v>7</v>
      </c>
      <c r="I409" s="140"/>
      <c r="IJ409" s="156"/>
      <c r="IK409" s="156"/>
      <c r="IL409" s="156"/>
    </row>
    <row r="410" s="110" customFormat="1" ht="18" hidden="1" customHeight="1" spans="1:246">
      <c r="A410" s="157">
        <v>2080503</v>
      </c>
      <c r="B410" s="152" t="s">
        <v>346</v>
      </c>
      <c r="C410" s="145">
        <v>0</v>
      </c>
      <c r="D410" s="146"/>
      <c r="E410" s="147">
        <f t="shared" si="16"/>
        <v>0</v>
      </c>
      <c r="F410" s="148"/>
      <c r="G410" s="151" t="s">
        <v>75</v>
      </c>
      <c r="H410" s="140">
        <f t="shared" si="17"/>
        <v>7</v>
      </c>
      <c r="I410" s="140"/>
      <c r="IJ410" s="156"/>
      <c r="IK410" s="156"/>
      <c r="IL410" s="156"/>
    </row>
    <row r="411" s="110" customFormat="1" ht="18" customHeight="1" spans="1:246">
      <c r="A411" s="157">
        <v>2080505</v>
      </c>
      <c r="B411" s="152" t="s">
        <v>347</v>
      </c>
      <c r="C411" s="145">
        <v>6094</v>
      </c>
      <c r="D411" s="146">
        <f>6206+200</f>
        <v>6406</v>
      </c>
      <c r="E411" s="147">
        <f t="shared" si="16"/>
        <v>312</v>
      </c>
      <c r="F411" s="148">
        <f t="shared" si="18"/>
        <v>0.0511978995733508</v>
      </c>
      <c r="G411" s="149"/>
      <c r="H411" s="140">
        <f t="shared" si="17"/>
        <v>7</v>
      </c>
      <c r="I411" s="140"/>
      <c r="IJ411" s="156"/>
      <c r="IK411" s="156"/>
      <c r="IL411" s="156"/>
    </row>
    <row r="412" s="110" customFormat="1" ht="18" customHeight="1" spans="1:246">
      <c r="A412" s="157">
        <v>2080506</v>
      </c>
      <c r="B412" s="152" t="s">
        <v>348</v>
      </c>
      <c r="C412" s="145">
        <v>3544</v>
      </c>
      <c r="D412" s="146">
        <f>3456+100</f>
        <v>3556</v>
      </c>
      <c r="E412" s="147">
        <f t="shared" si="16"/>
        <v>12</v>
      </c>
      <c r="F412" s="148">
        <f t="shared" si="18"/>
        <v>0.00338600451467269</v>
      </c>
      <c r="G412" s="149"/>
      <c r="H412" s="140">
        <f t="shared" si="17"/>
        <v>7</v>
      </c>
      <c r="I412" s="140"/>
      <c r="IJ412" s="156"/>
      <c r="IK412" s="156"/>
      <c r="IL412" s="156"/>
    </row>
    <row r="413" s="110" customFormat="1" ht="18" customHeight="1" spans="1:246">
      <c r="A413" s="157">
        <v>2080507</v>
      </c>
      <c r="B413" s="152" t="s">
        <v>349</v>
      </c>
      <c r="C413" s="145">
        <v>12579</v>
      </c>
      <c r="D413" s="146">
        <f>10156+2562</f>
        <v>12718</v>
      </c>
      <c r="E413" s="147">
        <f t="shared" si="16"/>
        <v>139</v>
      </c>
      <c r="F413" s="148">
        <f t="shared" si="18"/>
        <v>0.0110501629700294</v>
      </c>
      <c r="G413" s="149"/>
      <c r="H413" s="140">
        <f t="shared" si="17"/>
        <v>7</v>
      </c>
      <c r="I413" s="140"/>
      <c r="IJ413" s="156"/>
      <c r="IK413" s="156"/>
      <c r="IL413" s="156"/>
    </row>
    <row r="414" s="110" customFormat="1" ht="18" hidden="1" customHeight="1" spans="1:246">
      <c r="A414" s="157">
        <v>2080508</v>
      </c>
      <c r="B414" s="152" t="s">
        <v>350</v>
      </c>
      <c r="C414" s="145">
        <v>0</v>
      </c>
      <c r="D414" s="146"/>
      <c r="E414" s="147">
        <f t="shared" si="16"/>
        <v>0</v>
      </c>
      <c r="F414" s="148"/>
      <c r="G414" s="151" t="s">
        <v>75</v>
      </c>
      <c r="H414" s="140">
        <f t="shared" si="17"/>
        <v>7</v>
      </c>
      <c r="I414" s="140"/>
      <c r="IJ414" s="156"/>
      <c r="IK414" s="156"/>
      <c r="IL414" s="156"/>
    </row>
    <row r="415" s="109" customFormat="1" ht="18" customHeight="1" spans="1:246">
      <c r="A415" s="157">
        <v>2080599</v>
      </c>
      <c r="B415" s="152" t="s">
        <v>351</v>
      </c>
      <c r="C415" s="145">
        <v>34</v>
      </c>
      <c r="D415" s="146">
        <v>34</v>
      </c>
      <c r="E415" s="147">
        <f t="shared" si="16"/>
        <v>0</v>
      </c>
      <c r="F415" s="148">
        <f t="shared" si="18"/>
        <v>0</v>
      </c>
      <c r="G415" s="149"/>
      <c r="H415" s="140">
        <f t="shared" si="17"/>
        <v>7</v>
      </c>
      <c r="I415" s="140"/>
      <c r="J415" s="111"/>
      <c r="K415" s="111"/>
      <c r="L415" s="111"/>
      <c r="M415" s="111"/>
      <c r="N415" s="111"/>
      <c r="O415" s="111"/>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1"/>
      <c r="AL415" s="111"/>
      <c r="AM415" s="111"/>
      <c r="AN415" s="111"/>
      <c r="AO415" s="111"/>
      <c r="AP415" s="111"/>
      <c r="AQ415" s="111"/>
      <c r="AR415" s="111"/>
      <c r="AS415" s="111"/>
      <c r="AT415" s="111"/>
      <c r="AU415" s="111"/>
      <c r="AV415" s="111"/>
      <c r="AW415" s="111"/>
      <c r="AX415" s="111"/>
      <c r="AY415" s="111"/>
      <c r="AZ415" s="111"/>
      <c r="BA415" s="111"/>
      <c r="BB415" s="111"/>
      <c r="BC415" s="111"/>
      <c r="BD415" s="111"/>
      <c r="BE415" s="111"/>
      <c r="BF415" s="111"/>
      <c r="BG415" s="111"/>
      <c r="BH415" s="111"/>
      <c r="BI415" s="111"/>
      <c r="BJ415" s="111"/>
      <c r="BK415" s="111"/>
      <c r="BL415" s="111"/>
      <c r="BM415" s="111"/>
      <c r="BN415" s="111"/>
      <c r="BO415" s="111"/>
      <c r="BP415" s="111"/>
      <c r="BQ415" s="111"/>
      <c r="BR415" s="111"/>
      <c r="BS415" s="111"/>
      <c r="BT415" s="111"/>
      <c r="BU415" s="111"/>
      <c r="BV415" s="111"/>
      <c r="BW415" s="111"/>
      <c r="BX415" s="111"/>
      <c r="BY415" s="111"/>
      <c r="BZ415" s="111"/>
      <c r="CA415" s="111"/>
      <c r="CB415" s="111"/>
      <c r="CC415" s="111"/>
      <c r="CD415" s="111"/>
      <c r="CE415" s="111"/>
      <c r="CF415" s="111"/>
      <c r="CG415" s="111"/>
      <c r="CH415" s="111"/>
      <c r="CI415" s="111"/>
      <c r="CJ415" s="111"/>
      <c r="CK415" s="111"/>
      <c r="CL415" s="111"/>
      <c r="CM415" s="111"/>
      <c r="CN415" s="111"/>
      <c r="CO415" s="111"/>
      <c r="CP415" s="111"/>
      <c r="CQ415" s="111"/>
      <c r="CR415" s="111"/>
      <c r="CS415" s="111"/>
      <c r="CT415" s="111"/>
      <c r="CU415" s="111"/>
      <c r="CV415" s="111"/>
      <c r="CW415" s="111"/>
      <c r="CX415" s="111"/>
      <c r="CY415" s="111"/>
      <c r="CZ415" s="111"/>
      <c r="DA415" s="111"/>
      <c r="DB415" s="111"/>
      <c r="DC415" s="111"/>
      <c r="DD415" s="111"/>
      <c r="DE415" s="111"/>
      <c r="DF415" s="111"/>
      <c r="DG415" s="111"/>
      <c r="DH415" s="111"/>
      <c r="DI415" s="111"/>
      <c r="DJ415" s="111"/>
      <c r="DK415" s="111"/>
      <c r="DL415" s="111"/>
      <c r="DM415" s="111"/>
      <c r="DN415" s="111"/>
      <c r="DO415" s="111"/>
      <c r="DP415" s="111"/>
      <c r="DQ415" s="111"/>
      <c r="DR415" s="111"/>
      <c r="DS415" s="111"/>
      <c r="DT415" s="111"/>
      <c r="DU415" s="111"/>
      <c r="DV415" s="111"/>
      <c r="DW415" s="111"/>
      <c r="DX415" s="111"/>
      <c r="DY415" s="111"/>
      <c r="DZ415" s="111"/>
      <c r="EA415" s="111"/>
      <c r="EB415" s="111"/>
      <c r="EC415" s="111"/>
      <c r="ED415" s="111"/>
      <c r="EE415" s="111"/>
      <c r="EF415" s="111"/>
      <c r="EG415" s="111"/>
      <c r="EH415" s="111"/>
      <c r="EI415" s="111"/>
      <c r="EJ415" s="111"/>
      <c r="EK415" s="111"/>
      <c r="EL415" s="111"/>
      <c r="EM415" s="111"/>
      <c r="EN415" s="111"/>
      <c r="EO415" s="111"/>
      <c r="EP415" s="111"/>
      <c r="EQ415" s="111"/>
      <c r="ER415" s="111"/>
      <c r="ES415" s="111"/>
      <c r="ET415" s="111"/>
      <c r="EU415" s="111"/>
      <c r="EV415" s="111"/>
      <c r="EW415" s="111"/>
      <c r="EX415" s="111"/>
      <c r="EY415" s="111"/>
      <c r="EZ415" s="111"/>
      <c r="FA415" s="111"/>
      <c r="FB415" s="111"/>
      <c r="FC415" s="111"/>
      <c r="FD415" s="111"/>
      <c r="FE415" s="111"/>
      <c r="FF415" s="111"/>
      <c r="FG415" s="111"/>
      <c r="FH415" s="111"/>
      <c r="FI415" s="111"/>
      <c r="FJ415" s="111"/>
      <c r="FK415" s="111"/>
      <c r="FL415" s="111"/>
      <c r="FM415" s="111"/>
      <c r="FN415" s="111"/>
      <c r="FO415" s="111"/>
      <c r="FP415" s="111"/>
      <c r="FQ415" s="111"/>
      <c r="FR415" s="111"/>
      <c r="FS415" s="111"/>
      <c r="FT415" s="111"/>
      <c r="FU415" s="111"/>
      <c r="FV415" s="111"/>
      <c r="FW415" s="111"/>
      <c r="FX415" s="111"/>
      <c r="FY415" s="111"/>
      <c r="FZ415" s="111"/>
      <c r="GA415" s="111"/>
      <c r="GB415" s="111"/>
      <c r="GC415" s="111"/>
      <c r="GD415" s="111"/>
      <c r="GE415" s="111"/>
      <c r="GF415" s="111"/>
      <c r="GG415" s="111"/>
      <c r="GH415" s="111"/>
      <c r="GI415" s="111"/>
      <c r="GJ415" s="111"/>
      <c r="GK415" s="111"/>
      <c r="GL415" s="111"/>
      <c r="GM415" s="111"/>
      <c r="GN415" s="111"/>
      <c r="GO415" s="111"/>
      <c r="GP415" s="111"/>
      <c r="GQ415" s="111"/>
      <c r="GR415" s="111"/>
      <c r="GS415" s="111"/>
      <c r="GT415" s="111"/>
      <c r="GU415" s="111"/>
      <c r="GV415" s="111"/>
      <c r="GW415" s="111"/>
      <c r="GX415" s="111"/>
      <c r="GY415" s="111"/>
      <c r="GZ415" s="111"/>
      <c r="HA415" s="111"/>
      <c r="HB415" s="111"/>
      <c r="HC415" s="111"/>
      <c r="HD415" s="111"/>
      <c r="HE415" s="111"/>
      <c r="HF415" s="111"/>
      <c r="HG415" s="111"/>
      <c r="HH415" s="111"/>
      <c r="HI415" s="111"/>
      <c r="HJ415" s="111"/>
      <c r="HK415" s="111"/>
      <c r="HL415" s="111"/>
      <c r="HM415" s="111"/>
      <c r="HN415" s="111"/>
      <c r="HO415" s="111"/>
      <c r="HP415" s="111"/>
      <c r="HQ415" s="111"/>
      <c r="HR415" s="111"/>
      <c r="HS415" s="111"/>
      <c r="HT415" s="111"/>
      <c r="HU415" s="111"/>
      <c r="HV415" s="111"/>
      <c r="HW415" s="111"/>
      <c r="HX415" s="111"/>
      <c r="HY415" s="111"/>
      <c r="HZ415" s="111"/>
      <c r="IA415" s="111"/>
      <c r="IB415" s="111"/>
      <c r="IC415" s="111"/>
      <c r="ID415" s="111"/>
      <c r="IE415" s="111"/>
      <c r="IF415" s="111"/>
      <c r="IG415" s="111"/>
      <c r="IH415" s="111"/>
      <c r="II415" s="111"/>
      <c r="IJ415" s="156"/>
      <c r="IK415" s="156"/>
      <c r="IL415" s="156"/>
    </row>
    <row r="416" s="109" customFormat="1" ht="18" customHeight="1" spans="1:246">
      <c r="A416" s="141">
        <v>20806</v>
      </c>
      <c r="B416" s="142" t="s">
        <v>352</v>
      </c>
      <c r="C416" s="159">
        <v>0</v>
      </c>
      <c r="D416" s="143">
        <v>0</v>
      </c>
      <c r="E416" s="137">
        <f t="shared" si="16"/>
        <v>0</v>
      </c>
      <c r="F416" s="138"/>
      <c r="G416" s="151"/>
      <c r="H416" s="140">
        <f t="shared" si="17"/>
        <v>5</v>
      </c>
      <c r="I416" s="140"/>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c r="AG416" s="111"/>
      <c r="AH416" s="111"/>
      <c r="AI416" s="111"/>
      <c r="AJ416" s="111"/>
      <c r="AK416" s="111"/>
      <c r="AL416" s="111"/>
      <c r="AM416" s="111"/>
      <c r="AN416" s="111"/>
      <c r="AO416" s="111"/>
      <c r="AP416" s="111"/>
      <c r="AQ416" s="111"/>
      <c r="AR416" s="111"/>
      <c r="AS416" s="111"/>
      <c r="AT416" s="111"/>
      <c r="AU416" s="111"/>
      <c r="AV416" s="111"/>
      <c r="AW416" s="111"/>
      <c r="AX416" s="111"/>
      <c r="AY416" s="111"/>
      <c r="AZ416" s="111"/>
      <c r="BA416" s="111"/>
      <c r="BB416" s="111"/>
      <c r="BC416" s="111"/>
      <c r="BD416" s="111"/>
      <c r="BE416" s="111"/>
      <c r="BF416" s="111"/>
      <c r="BG416" s="111"/>
      <c r="BH416" s="111"/>
      <c r="BI416" s="111"/>
      <c r="BJ416" s="111"/>
      <c r="BK416" s="111"/>
      <c r="BL416" s="111"/>
      <c r="BM416" s="111"/>
      <c r="BN416" s="111"/>
      <c r="BO416" s="111"/>
      <c r="BP416" s="111"/>
      <c r="BQ416" s="111"/>
      <c r="BR416" s="111"/>
      <c r="BS416" s="111"/>
      <c r="BT416" s="111"/>
      <c r="BU416" s="111"/>
      <c r="BV416" s="111"/>
      <c r="BW416" s="111"/>
      <c r="BX416" s="111"/>
      <c r="BY416" s="111"/>
      <c r="BZ416" s="111"/>
      <c r="CA416" s="111"/>
      <c r="CB416" s="111"/>
      <c r="CC416" s="111"/>
      <c r="CD416" s="111"/>
      <c r="CE416" s="111"/>
      <c r="CF416" s="111"/>
      <c r="CG416" s="111"/>
      <c r="CH416" s="111"/>
      <c r="CI416" s="111"/>
      <c r="CJ416" s="111"/>
      <c r="CK416" s="111"/>
      <c r="CL416" s="111"/>
      <c r="CM416" s="111"/>
      <c r="CN416" s="111"/>
      <c r="CO416" s="111"/>
      <c r="CP416" s="111"/>
      <c r="CQ416" s="111"/>
      <c r="CR416" s="111"/>
      <c r="CS416" s="111"/>
      <c r="CT416" s="111"/>
      <c r="CU416" s="111"/>
      <c r="CV416" s="111"/>
      <c r="CW416" s="111"/>
      <c r="CX416" s="111"/>
      <c r="CY416" s="111"/>
      <c r="CZ416" s="111"/>
      <c r="DA416" s="111"/>
      <c r="DB416" s="111"/>
      <c r="DC416" s="111"/>
      <c r="DD416" s="111"/>
      <c r="DE416" s="111"/>
      <c r="DF416" s="111"/>
      <c r="DG416" s="111"/>
      <c r="DH416" s="111"/>
      <c r="DI416" s="111"/>
      <c r="DJ416" s="111"/>
      <c r="DK416" s="111"/>
      <c r="DL416" s="111"/>
      <c r="DM416" s="111"/>
      <c r="DN416" s="111"/>
      <c r="DO416" s="111"/>
      <c r="DP416" s="111"/>
      <c r="DQ416" s="111"/>
      <c r="DR416" s="111"/>
      <c r="DS416" s="111"/>
      <c r="DT416" s="111"/>
      <c r="DU416" s="111"/>
      <c r="DV416" s="111"/>
      <c r="DW416" s="111"/>
      <c r="DX416" s="111"/>
      <c r="DY416" s="111"/>
      <c r="DZ416" s="111"/>
      <c r="EA416" s="111"/>
      <c r="EB416" s="111"/>
      <c r="EC416" s="111"/>
      <c r="ED416" s="111"/>
      <c r="EE416" s="111"/>
      <c r="EF416" s="111"/>
      <c r="EG416" s="111"/>
      <c r="EH416" s="111"/>
      <c r="EI416" s="111"/>
      <c r="EJ416" s="111"/>
      <c r="EK416" s="111"/>
      <c r="EL416" s="111"/>
      <c r="EM416" s="111"/>
      <c r="EN416" s="111"/>
      <c r="EO416" s="111"/>
      <c r="EP416" s="111"/>
      <c r="EQ416" s="111"/>
      <c r="ER416" s="111"/>
      <c r="ES416" s="111"/>
      <c r="ET416" s="111"/>
      <c r="EU416" s="111"/>
      <c r="EV416" s="111"/>
      <c r="EW416" s="111"/>
      <c r="EX416" s="111"/>
      <c r="EY416" s="111"/>
      <c r="EZ416" s="111"/>
      <c r="FA416" s="111"/>
      <c r="FB416" s="111"/>
      <c r="FC416" s="111"/>
      <c r="FD416" s="111"/>
      <c r="FE416" s="111"/>
      <c r="FF416" s="111"/>
      <c r="FG416" s="111"/>
      <c r="FH416" s="111"/>
      <c r="FI416" s="111"/>
      <c r="FJ416" s="111"/>
      <c r="FK416" s="111"/>
      <c r="FL416" s="111"/>
      <c r="FM416" s="111"/>
      <c r="FN416" s="111"/>
      <c r="FO416" s="111"/>
      <c r="FP416" s="111"/>
      <c r="FQ416" s="111"/>
      <c r="FR416" s="111"/>
      <c r="FS416" s="111"/>
      <c r="FT416" s="111"/>
      <c r="FU416" s="111"/>
      <c r="FV416" s="111"/>
      <c r="FW416" s="111"/>
      <c r="FX416" s="111"/>
      <c r="FY416" s="111"/>
      <c r="FZ416" s="111"/>
      <c r="GA416" s="111"/>
      <c r="GB416" s="111"/>
      <c r="GC416" s="111"/>
      <c r="GD416" s="111"/>
      <c r="GE416" s="111"/>
      <c r="GF416" s="111"/>
      <c r="GG416" s="111"/>
      <c r="GH416" s="111"/>
      <c r="GI416" s="111"/>
      <c r="GJ416" s="111"/>
      <c r="GK416" s="111"/>
      <c r="GL416" s="111"/>
      <c r="GM416" s="111"/>
      <c r="GN416" s="111"/>
      <c r="GO416" s="111"/>
      <c r="GP416" s="111"/>
      <c r="GQ416" s="111"/>
      <c r="GR416" s="111"/>
      <c r="GS416" s="111"/>
      <c r="GT416" s="111"/>
      <c r="GU416" s="111"/>
      <c r="GV416" s="111"/>
      <c r="GW416" s="111"/>
      <c r="GX416" s="111"/>
      <c r="GY416" s="111"/>
      <c r="GZ416" s="111"/>
      <c r="HA416" s="111"/>
      <c r="HB416" s="111"/>
      <c r="HC416" s="111"/>
      <c r="HD416" s="111"/>
      <c r="HE416" s="111"/>
      <c r="HF416" s="111"/>
      <c r="HG416" s="111"/>
      <c r="HH416" s="111"/>
      <c r="HI416" s="111"/>
      <c r="HJ416" s="111"/>
      <c r="HK416" s="111"/>
      <c r="HL416" s="111"/>
      <c r="HM416" s="111"/>
      <c r="HN416" s="111"/>
      <c r="HO416" s="111"/>
      <c r="HP416" s="111"/>
      <c r="HQ416" s="111"/>
      <c r="HR416" s="111"/>
      <c r="HS416" s="111"/>
      <c r="HT416" s="111"/>
      <c r="HU416" s="111"/>
      <c r="HV416" s="111"/>
      <c r="HW416" s="111"/>
      <c r="HX416" s="111"/>
      <c r="HY416" s="111"/>
      <c r="HZ416" s="111"/>
      <c r="IA416" s="111"/>
      <c r="IB416" s="111"/>
      <c r="IC416" s="111"/>
      <c r="ID416" s="111"/>
      <c r="IE416" s="111"/>
      <c r="IF416" s="111"/>
      <c r="IG416" s="111"/>
      <c r="IH416" s="111"/>
      <c r="II416" s="111"/>
      <c r="IJ416" s="156"/>
      <c r="IK416" s="156"/>
      <c r="IL416" s="156"/>
    </row>
    <row r="417" s="110" customFormat="1" ht="18" customHeight="1" spans="1:246">
      <c r="A417" s="141">
        <v>20807</v>
      </c>
      <c r="B417" s="142" t="s">
        <v>353</v>
      </c>
      <c r="C417" s="143">
        <f>SUM(C418:C426)</f>
        <v>1392</v>
      </c>
      <c r="D417" s="143">
        <f>SUM(D418:D426)</f>
        <v>2175</v>
      </c>
      <c r="E417" s="137">
        <f t="shared" si="16"/>
        <v>783</v>
      </c>
      <c r="F417" s="138">
        <f t="shared" si="18"/>
        <v>0.5625</v>
      </c>
      <c r="G417" s="139"/>
      <c r="H417" s="140">
        <f t="shared" si="17"/>
        <v>5</v>
      </c>
      <c r="I417" s="140"/>
      <c r="IJ417" s="156"/>
      <c r="IK417" s="156"/>
      <c r="IL417" s="156"/>
    </row>
    <row r="418" s="110" customFormat="1" ht="18" customHeight="1" spans="1:246">
      <c r="A418" s="157">
        <v>2080701</v>
      </c>
      <c r="B418" s="152" t="s">
        <v>354</v>
      </c>
      <c r="C418" s="145">
        <v>32</v>
      </c>
      <c r="D418" s="146">
        <v>32</v>
      </c>
      <c r="E418" s="147">
        <f t="shared" si="16"/>
        <v>0</v>
      </c>
      <c r="F418" s="148">
        <f t="shared" si="18"/>
        <v>0</v>
      </c>
      <c r="G418" s="149"/>
      <c r="H418" s="140">
        <f t="shared" si="17"/>
        <v>7</v>
      </c>
      <c r="I418" s="140"/>
      <c r="IJ418" s="156"/>
      <c r="IK418" s="156"/>
      <c r="IL418" s="156"/>
    </row>
    <row r="419" s="110" customFormat="1" ht="18" customHeight="1" spans="1:246">
      <c r="A419" s="157">
        <v>2080702</v>
      </c>
      <c r="B419" s="152" t="s">
        <v>355</v>
      </c>
      <c r="C419" s="145">
        <v>293</v>
      </c>
      <c r="D419" s="146">
        <v>205</v>
      </c>
      <c r="E419" s="147">
        <f t="shared" si="16"/>
        <v>-88</v>
      </c>
      <c r="F419" s="148">
        <f t="shared" si="18"/>
        <v>-0.300341296928328</v>
      </c>
      <c r="G419" s="149"/>
      <c r="H419" s="140">
        <f t="shared" si="17"/>
        <v>7</v>
      </c>
      <c r="I419" s="140"/>
      <c r="IJ419" s="156"/>
      <c r="IK419" s="156"/>
      <c r="IL419" s="156"/>
    </row>
    <row r="420" s="110" customFormat="1" ht="18" customHeight="1" spans="1:246">
      <c r="A420" s="157">
        <v>2080704</v>
      </c>
      <c r="B420" s="152" t="s">
        <v>356</v>
      </c>
      <c r="C420" s="145">
        <v>263</v>
      </c>
      <c r="D420" s="146">
        <v>957</v>
      </c>
      <c r="E420" s="147">
        <f t="shared" si="16"/>
        <v>694</v>
      </c>
      <c r="F420" s="148">
        <f t="shared" si="18"/>
        <v>2.63878326996198</v>
      </c>
      <c r="G420" s="149"/>
      <c r="H420" s="140">
        <f t="shared" si="17"/>
        <v>7</v>
      </c>
      <c r="I420" s="140"/>
      <c r="IJ420" s="156"/>
      <c r="IK420" s="156"/>
      <c r="IL420" s="156"/>
    </row>
    <row r="421" s="110" customFormat="1" ht="18" customHeight="1" spans="1:246">
      <c r="A421" s="157">
        <v>2080705</v>
      </c>
      <c r="B421" s="152" t="s">
        <v>357</v>
      </c>
      <c r="C421" s="145">
        <v>569</v>
      </c>
      <c r="D421" s="146">
        <v>545</v>
      </c>
      <c r="E421" s="147">
        <f t="shared" si="16"/>
        <v>-24</v>
      </c>
      <c r="F421" s="148">
        <f t="shared" si="18"/>
        <v>-0.0421792618629174</v>
      </c>
      <c r="G421" s="149"/>
      <c r="H421" s="140">
        <f t="shared" si="17"/>
        <v>7</v>
      </c>
      <c r="I421" s="140"/>
      <c r="IJ421" s="156"/>
      <c r="IK421" s="156"/>
      <c r="IL421" s="156"/>
    </row>
    <row r="422" s="110" customFormat="1" ht="18" hidden="1" customHeight="1" spans="1:246">
      <c r="A422" s="157">
        <v>2080709</v>
      </c>
      <c r="B422" s="152" t="s">
        <v>358</v>
      </c>
      <c r="C422" s="145">
        <v>0</v>
      </c>
      <c r="D422" s="146"/>
      <c r="E422" s="147">
        <f t="shared" si="16"/>
        <v>0</v>
      </c>
      <c r="F422" s="148"/>
      <c r="G422" s="151" t="s">
        <v>75</v>
      </c>
      <c r="H422" s="140">
        <f t="shared" si="17"/>
        <v>7</v>
      </c>
      <c r="I422" s="140"/>
      <c r="IJ422" s="156"/>
      <c r="IK422" s="156"/>
      <c r="IL422" s="156"/>
    </row>
    <row r="423" s="110" customFormat="1" ht="18" customHeight="1" spans="1:246">
      <c r="A423" s="157">
        <v>2080711</v>
      </c>
      <c r="B423" s="152" t="s">
        <v>359</v>
      </c>
      <c r="C423" s="145">
        <v>56</v>
      </c>
      <c r="D423" s="146">
        <v>56</v>
      </c>
      <c r="E423" s="147">
        <f t="shared" si="16"/>
        <v>0</v>
      </c>
      <c r="F423" s="148">
        <f t="shared" si="18"/>
        <v>0</v>
      </c>
      <c r="G423" s="149"/>
      <c r="H423" s="140">
        <f t="shared" si="17"/>
        <v>7</v>
      </c>
      <c r="I423" s="140"/>
      <c r="IJ423" s="156"/>
      <c r="IK423" s="156"/>
      <c r="IL423" s="156"/>
    </row>
    <row r="424" s="109" customFormat="1" ht="18" hidden="1" customHeight="1" spans="1:246">
      <c r="A424" s="157">
        <v>2080712</v>
      </c>
      <c r="B424" s="152" t="s">
        <v>360</v>
      </c>
      <c r="C424" s="145">
        <v>0</v>
      </c>
      <c r="D424" s="146"/>
      <c r="E424" s="147">
        <f t="shared" si="16"/>
        <v>0</v>
      </c>
      <c r="F424" s="148"/>
      <c r="G424" s="151" t="s">
        <v>75</v>
      </c>
      <c r="H424" s="140">
        <f t="shared" si="17"/>
        <v>7</v>
      </c>
      <c r="I424" s="140"/>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1"/>
      <c r="AL424" s="111"/>
      <c r="AM424" s="111"/>
      <c r="AN424" s="111"/>
      <c r="AO424" s="111"/>
      <c r="AP424" s="111"/>
      <c r="AQ424" s="111"/>
      <c r="AR424" s="111"/>
      <c r="AS424" s="111"/>
      <c r="AT424" s="111"/>
      <c r="AU424" s="111"/>
      <c r="AV424" s="111"/>
      <c r="AW424" s="111"/>
      <c r="AX424" s="111"/>
      <c r="AY424" s="111"/>
      <c r="AZ424" s="111"/>
      <c r="BA424" s="111"/>
      <c r="BB424" s="111"/>
      <c r="BC424" s="111"/>
      <c r="BD424" s="111"/>
      <c r="BE424" s="111"/>
      <c r="BF424" s="111"/>
      <c r="BG424" s="111"/>
      <c r="BH424" s="111"/>
      <c r="BI424" s="111"/>
      <c r="BJ424" s="111"/>
      <c r="BK424" s="111"/>
      <c r="BL424" s="111"/>
      <c r="BM424" s="111"/>
      <c r="BN424" s="111"/>
      <c r="BO424" s="111"/>
      <c r="BP424" s="111"/>
      <c r="BQ424" s="111"/>
      <c r="BR424" s="111"/>
      <c r="BS424" s="111"/>
      <c r="BT424" s="111"/>
      <c r="BU424" s="111"/>
      <c r="BV424" s="111"/>
      <c r="BW424" s="111"/>
      <c r="BX424" s="111"/>
      <c r="BY424" s="111"/>
      <c r="BZ424" s="111"/>
      <c r="CA424" s="111"/>
      <c r="CB424" s="111"/>
      <c r="CC424" s="111"/>
      <c r="CD424" s="111"/>
      <c r="CE424" s="111"/>
      <c r="CF424" s="111"/>
      <c r="CG424" s="111"/>
      <c r="CH424" s="111"/>
      <c r="CI424" s="111"/>
      <c r="CJ424" s="111"/>
      <c r="CK424" s="111"/>
      <c r="CL424" s="111"/>
      <c r="CM424" s="111"/>
      <c r="CN424" s="111"/>
      <c r="CO424" s="111"/>
      <c r="CP424" s="111"/>
      <c r="CQ424" s="111"/>
      <c r="CR424" s="111"/>
      <c r="CS424" s="111"/>
      <c r="CT424" s="111"/>
      <c r="CU424" s="111"/>
      <c r="CV424" s="111"/>
      <c r="CW424" s="111"/>
      <c r="CX424" s="111"/>
      <c r="CY424" s="111"/>
      <c r="CZ424" s="111"/>
      <c r="DA424" s="111"/>
      <c r="DB424" s="111"/>
      <c r="DC424" s="111"/>
      <c r="DD424" s="111"/>
      <c r="DE424" s="111"/>
      <c r="DF424" s="111"/>
      <c r="DG424" s="111"/>
      <c r="DH424" s="111"/>
      <c r="DI424" s="111"/>
      <c r="DJ424" s="111"/>
      <c r="DK424" s="111"/>
      <c r="DL424" s="111"/>
      <c r="DM424" s="111"/>
      <c r="DN424" s="111"/>
      <c r="DO424" s="111"/>
      <c r="DP424" s="111"/>
      <c r="DQ424" s="111"/>
      <c r="DR424" s="111"/>
      <c r="DS424" s="111"/>
      <c r="DT424" s="111"/>
      <c r="DU424" s="111"/>
      <c r="DV424" s="111"/>
      <c r="DW424" s="111"/>
      <c r="DX424" s="111"/>
      <c r="DY424" s="111"/>
      <c r="DZ424" s="111"/>
      <c r="EA424" s="111"/>
      <c r="EB424" s="111"/>
      <c r="EC424" s="111"/>
      <c r="ED424" s="111"/>
      <c r="EE424" s="111"/>
      <c r="EF424" s="111"/>
      <c r="EG424" s="111"/>
      <c r="EH424" s="111"/>
      <c r="EI424" s="111"/>
      <c r="EJ424" s="111"/>
      <c r="EK424" s="111"/>
      <c r="EL424" s="111"/>
      <c r="EM424" s="111"/>
      <c r="EN424" s="111"/>
      <c r="EO424" s="111"/>
      <c r="EP424" s="111"/>
      <c r="EQ424" s="111"/>
      <c r="ER424" s="111"/>
      <c r="ES424" s="111"/>
      <c r="ET424" s="111"/>
      <c r="EU424" s="111"/>
      <c r="EV424" s="111"/>
      <c r="EW424" s="111"/>
      <c r="EX424" s="111"/>
      <c r="EY424" s="111"/>
      <c r="EZ424" s="111"/>
      <c r="FA424" s="111"/>
      <c r="FB424" s="111"/>
      <c r="FC424" s="111"/>
      <c r="FD424" s="111"/>
      <c r="FE424" s="111"/>
      <c r="FF424" s="111"/>
      <c r="FG424" s="111"/>
      <c r="FH424" s="111"/>
      <c r="FI424" s="111"/>
      <c r="FJ424" s="111"/>
      <c r="FK424" s="111"/>
      <c r="FL424" s="111"/>
      <c r="FM424" s="111"/>
      <c r="FN424" s="111"/>
      <c r="FO424" s="111"/>
      <c r="FP424" s="111"/>
      <c r="FQ424" s="111"/>
      <c r="FR424" s="111"/>
      <c r="FS424" s="111"/>
      <c r="FT424" s="111"/>
      <c r="FU424" s="111"/>
      <c r="FV424" s="111"/>
      <c r="FW424" s="111"/>
      <c r="FX424" s="111"/>
      <c r="FY424" s="111"/>
      <c r="FZ424" s="111"/>
      <c r="GA424" s="111"/>
      <c r="GB424" s="111"/>
      <c r="GC424" s="111"/>
      <c r="GD424" s="111"/>
      <c r="GE424" s="111"/>
      <c r="GF424" s="111"/>
      <c r="GG424" s="111"/>
      <c r="GH424" s="111"/>
      <c r="GI424" s="111"/>
      <c r="GJ424" s="111"/>
      <c r="GK424" s="111"/>
      <c r="GL424" s="111"/>
      <c r="GM424" s="111"/>
      <c r="GN424" s="111"/>
      <c r="GO424" s="111"/>
      <c r="GP424" s="111"/>
      <c r="GQ424" s="111"/>
      <c r="GR424" s="111"/>
      <c r="GS424" s="111"/>
      <c r="GT424" s="111"/>
      <c r="GU424" s="111"/>
      <c r="GV424" s="111"/>
      <c r="GW424" s="111"/>
      <c r="GX424" s="111"/>
      <c r="GY424" s="111"/>
      <c r="GZ424" s="111"/>
      <c r="HA424" s="111"/>
      <c r="HB424" s="111"/>
      <c r="HC424" s="111"/>
      <c r="HD424" s="111"/>
      <c r="HE424" s="111"/>
      <c r="HF424" s="111"/>
      <c r="HG424" s="111"/>
      <c r="HH424" s="111"/>
      <c r="HI424" s="111"/>
      <c r="HJ424" s="111"/>
      <c r="HK424" s="111"/>
      <c r="HL424" s="111"/>
      <c r="HM424" s="111"/>
      <c r="HN424" s="111"/>
      <c r="HO424" s="111"/>
      <c r="HP424" s="111"/>
      <c r="HQ424" s="111"/>
      <c r="HR424" s="111"/>
      <c r="HS424" s="111"/>
      <c r="HT424" s="111"/>
      <c r="HU424" s="111"/>
      <c r="HV424" s="111"/>
      <c r="HW424" s="111"/>
      <c r="HX424" s="111"/>
      <c r="HY424" s="111"/>
      <c r="HZ424" s="111"/>
      <c r="IA424" s="111"/>
      <c r="IB424" s="111"/>
      <c r="IC424" s="111"/>
      <c r="ID424" s="111"/>
      <c r="IE424" s="111"/>
      <c r="IF424" s="111"/>
      <c r="IG424" s="111"/>
      <c r="IH424" s="111"/>
      <c r="II424" s="111"/>
      <c r="IJ424" s="156"/>
      <c r="IK424" s="156"/>
      <c r="IL424" s="156"/>
    </row>
    <row r="425" s="109" customFormat="1" ht="18" customHeight="1" spans="1:246">
      <c r="A425" s="157">
        <v>2080713</v>
      </c>
      <c r="B425" s="152" t="s">
        <v>361</v>
      </c>
      <c r="C425" s="145">
        <v>7</v>
      </c>
      <c r="D425" s="146">
        <v>17</v>
      </c>
      <c r="E425" s="147">
        <f t="shared" si="16"/>
        <v>10</v>
      </c>
      <c r="F425" s="148">
        <f t="shared" si="18"/>
        <v>1.42857142857143</v>
      </c>
      <c r="G425" s="149"/>
      <c r="H425" s="140">
        <f t="shared" si="17"/>
        <v>7</v>
      </c>
      <c r="I425" s="140"/>
      <c r="J425" s="111"/>
      <c r="K425" s="111"/>
      <c r="L425" s="111"/>
      <c r="M425" s="111"/>
      <c r="N425" s="111"/>
      <c r="O425" s="111"/>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1"/>
      <c r="AL425" s="111"/>
      <c r="AM425" s="111"/>
      <c r="AN425" s="111"/>
      <c r="AO425" s="111"/>
      <c r="AP425" s="111"/>
      <c r="AQ425" s="111"/>
      <c r="AR425" s="111"/>
      <c r="AS425" s="111"/>
      <c r="AT425" s="111"/>
      <c r="AU425" s="111"/>
      <c r="AV425" s="111"/>
      <c r="AW425" s="111"/>
      <c r="AX425" s="111"/>
      <c r="AY425" s="111"/>
      <c r="AZ425" s="111"/>
      <c r="BA425" s="111"/>
      <c r="BB425" s="111"/>
      <c r="BC425" s="111"/>
      <c r="BD425" s="111"/>
      <c r="BE425" s="111"/>
      <c r="BF425" s="111"/>
      <c r="BG425" s="111"/>
      <c r="BH425" s="111"/>
      <c r="BI425" s="111"/>
      <c r="BJ425" s="111"/>
      <c r="BK425" s="111"/>
      <c r="BL425" s="111"/>
      <c r="BM425" s="111"/>
      <c r="BN425" s="111"/>
      <c r="BO425" s="111"/>
      <c r="BP425" s="111"/>
      <c r="BQ425" s="111"/>
      <c r="BR425" s="111"/>
      <c r="BS425" s="111"/>
      <c r="BT425" s="111"/>
      <c r="BU425" s="111"/>
      <c r="BV425" s="111"/>
      <c r="BW425" s="111"/>
      <c r="BX425" s="111"/>
      <c r="BY425" s="111"/>
      <c r="BZ425" s="111"/>
      <c r="CA425" s="111"/>
      <c r="CB425" s="111"/>
      <c r="CC425" s="111"/>
      <c r="CD425" s="111"/>
      <c r="CE425" s="111"/>
      <c r="CF425" s="111"/>
      <c r="CG425" s="111"/>
      <c r="CH425" s="111"/>
      <c r="CI425" s="111"/>
      <c r="CJ425" s="111"/>
      <c r="CK425" s="111"/>
      <c r="CL425" s="111"/>
      <c r="CM425" s="111"/>
      <c r="CN425" s="111"/>
      <c r="CO425" s="111"/>
      <c r="CP425" s="111"/>
      <c r="CQ425" s="111"/>
      <c r="CR425" s="111"/>
      <c r="CS425" s="111"/>
      <c r="CT425" s="111"/>
      <c r="CU425" s="111"/>
      <c r="CV425" s="111"/>
      <c r="CW425" s="111"/>
      <c r="CX425" s="111"/>
      <c r="CY425" s="111"/>
      <c r="CZ425" s="111"/>
      <c r="DA425" s="111"/>
      <c r="DB425" s="111"/>
      <c r="DC425" s="111"/>
      <c r="DD425" s="111"/>
      <c r="DE425" s="111"/>
      <c r="DF425" s="111"/>
      <c r="DG425" s="111"/>
      <c r="DH425" s="111"/>
      <c r="DI425" s="111"/>
      <c r="DJ425" s="111"/>
      <c r="DK425" s="111"/>
      <c r="DL425" s="111"/>
      <c r="DM425" s="111"/>
      <c r="DN425" s="111"/>
      <c r="DO425" s="111"/>
      <c r="DP425" s="111"/>
      <c r="DQ425" s="111"/>
      <c r="DR425" s="111"/>
      <c r="DS425" s="111"/>
      <c r="DT425" s="111"/>
      <c r="DU425" s="111"/>
      <c r="DV425" s="111"/>
      <c r="DW425" s="111"/>
      <c r="DX425" s="111"/>
      <c r="DY425" s="111"/>
      <c r="DZ425" s="111"/>
      <c r="EA425" s="111"/>
      <c r="EB425" s="111"/>
      <c r="EC425" s="111"/>
      <c r="ED425" s="111"/>
      <c r="EE425" s="111"/>
      <c r="EF425" s="111"/>
      <c r="EG425" s="111"/>
      <c r="EH425" s="111"/>
      <c r="EI425" s="111"/>
      <c r="EJ425" s="111"/>
      <c r="EK425" s="111"/>
      <c r="EL425" s="111"/>
      <c r="EM425" s="111"/>
      <c r="EN425" s="111"/>
      <c r="EO425" s="111"/>
      <c r="EP425" s="111"/>
      <c r="EQ425" s="111"/>
      <c r="ER425" s="111"/>
      <c r="ES425" s="111"/>
      <c r="ET425" s="111"/>
      <c r="EU425" s="111"/>
      <c r="EV425" s="111"/>
      <c r="EW425" s="111"/>
      <c r="EX425" s="111"/>
      <c r="EY425" s="111"/>
      <c r="EZ425" s="111"/>
      <c r="FA425" s="111"/>
      <c r="FB425" s="111"/>
      <c r="FC425" s="111"/>
      <c r="FD425" s="111"/>
      <c r="FE425" s="111"/>
      <c r="FF425" s="111"/>
      <c r="FG425" s="111"/>
      <c r="FH425" s="111"/>
      <c r="FI425" s="111"/>
      <c r="FJ425" s="111"/>
      <c r="FK425" s="111"/>
      <c r="FL425" s="111"/>
      <c r="FM425" s="111"/>
      <c r="FN425" s="111"/>
      <c r="FO425" s="111"/>
      <c r="FP425" s="111"/>
      <c r="FQ425" s="111"/>
      <c r="FR425" s="111"/>
      <c r="FS425" s="111"/>
      <c r="FT425" s="111"/>
      <c r="FU425" s="111"/>
      <c r="FV425" s="111"/>
      <c r="FW425" s="111"/>
      <c r="FX425" s="111"/>
      <c r="FY425" s="111"/>
      <c r="FZ425" s="111"/>
      <c r="GA425" s="111"/>
      <c r="GB425" s="111"/>
      <c r="GC425" s="111"/>
      <c r="GD425" s="111"/>
      <c r="GE425" s="111"/>
      <c r="GF425" s="111"/>
      <c r="GG425" s="111"/>
      <c r="GH425" s="111"/>
      <c r="GI425" s="111"/>
      <c r="GJ425" s="111"/>
      <c r="GK425" s="111"/>
      <c r="GL425" s="111"/>
      <c r="GM425" s="111"/>
      <c r="GN425" s="111"/>
      <c r="GO425" s="111"/>
      <c r="GP425" s="111"/>
      <c r="GQ425" s="111"/>
      <c r="GR425" s="111"/>
      <c r="GS425" s="111"/>
      <c r="GT425" s="111"/>
      <c r="GU425" s="111"/>
      <c r="GV425" s="111"/>
      <c r="GW425" s="111"/>
      <c r="GX425" s="111"/>
      <c r="GY425" s="111"/>
      <c r="GZ425" s="111"/>
      <c r="HA425" s="111"/>
      <c r="HB425" s="111"/>
      <c r="HC425" s="111"/>
      <c r="HD425" s="111"/>
      <c r="HE425" s="111"/>
      <c r="HF425" s="111"/>
      <c r="HG425" s="111"/>
      <c r="HH425" s="111"/>
      <c r="HI425" s="111"/>
      <c r="HJ425" s="111"/>
      <c r="HK425" s="111"/>
      <c r="HL425" s="111"/>
      <c r="HM425" s="111"/>
      <c r="HN425" s="111"/>
      <c r="HO425" s="111"/>
      <c r="HP425" s="111"/>
      <c r="HQ425" s="111"/>
      <c r="HR425" s="111"/>
      <c r="HS425" s="111"/>
      <c r="HT425" s="111"/>
      <c r="HU425" s="111"/>
      <c r="HV425" s="111"/>
      <c r="HW425" s="111"/>
      <c r="HX425" s="111"/>
      <c r="HY425" s="111"/>
      <c r="HZ425" s="111"/>
      <c r="IA425" s="111"/>
      <c r="IB425" s="111"/>
      <c r="IC425" s="111"/>
      <c r="ID425" s="111"/>
      <c r="IE425" s="111"/>
      <c r="IF425" s="111"/>
      <c r="IG425" s="111"/>
      <c r="IH425" s="111"/>
      <c r="II425" s="111"/>
      <c r="IJ425" s="156"/>
      <c r="IK425" s="156"/>
      <c r="IL425" s="156"/>
    </row>
    <row r="426" s="110" customFormat="1" ht="18" customHeight="1" spans="1:246">
      <c r="A426" s="157">
        <v>2080799</v>
      </c>
      <c r="B426" s="152" t="s">
        <v>362</v>
      </c>
      <c r="C426" s="145">
        <v>172</v>
      </c>
      <c r="D426" s="146">
        <v>363</v>
      </c>
      <c r="E426" s="147">
        <f t="shared" si="16"/>
        <v>191</v>
      </c>
      <c r="F426" s="148">
        <f t="shared" si="18"/>
        <v>1.11046511627907</v>
      </c>
      <c r="G426" s="149"/>
      <c r="H426" s="140">
        <f t="shared" si="17"/>
        <v>7</v>
      </c>
      <c r="I426" s="140"/>
      <c r="IJ426" s="156"/>
      <c r="IK426" s="156"/>
      <c r="IL426" s="156"/>
    </row>
    <row r="427" s="110" customFormat="1" ht="18" customHeight="1" spans="1:246">
      <c r="A427" s="141">
        <v>20808</v>
      </c>
      <c r="B427" s="142" t="s">
        <v>363</v>
      </c>
      <c r="C427" s="143">
        <f>SUM(C428:C436)</f>
        <v>4159</v>
      </c>
      <c r="D427" s="143">
        <f>SUM(D428:D436)</f>
        <v>4081</v>
      </c>
      <c r="E427" s="137">
        <f t="shared" si="16"/>
        <v>-78</v>
      </c>
      <c r="F427" s="138">
        <f t="shared" si="18"/>
        <v>-0.0187545082952633</v>
      </c>
      <c r="G427" s="139"/>
      <c r="H427" s="140">
        <f t="shared" si="17"/>
        <v>5</v>
      </c>
      <c r="I427" s="140"/>
      <c r="IJ427" s="156"/>
      <c r="IK427" s="156"/>
      <c r="IL427" s="156"/>
    </row>
    <row r="428" s="110" customFormat="1" ht="18" customHeight="1" spans="1:246">
      <c r="A428" s="157">
        <v>2080801</v>
      </c>
      <c r="B428" s="152" t="s">
        <v>364</v>
      </c>
      <c r="C428" s="145">
        <v>2383</v>
      </c>
      <c r="D428" s="146">
        <v>1756</v>
      </c>
      <c r="E428" s="147">
        <f t="shared" si="16"/>
        <v>-627</v>
      </c>
      <c r="F428" s="148">
        <f t="shared" si="18"/>
        <v>-0.263113722198909</v>
      </c>
      <c r="G428" s="149"/>
      <c r="H428" s="140">
        <f t="shared" si="17"/>
        <v>7</v>
      </c>
      <c r="I428" s="140"/>
      <c r="IJ428" s="156"/>
      <c r="IK428" s="156"/>
      <c r="IL428" s="156"/>
    </row>
    <row r="429" s="110" customFormat="1" ht="18" customHeight="1" spans="1:246">
      <c r="A429" s="157">
        <v>2080802</v>
      </c>
      <c r="B429" s="152" t="s">
        <v>365</v>
      </c>
      <c r="C429" s="145">
        <v>18</v>
      </c>
      <c r="D429" s="146">
        <v>18</v>
      </c>
      <c r="E429" s="147">
        <f t="shared" si="16"/>
        <v>0</v>
      </c>
      <c r="F429" s="148">
        <f t="shared" si="18"/>
        <v>0</v>
      </c>
      <c r="G429" s="149"/>
      <c r="H429" s="140">
        <f t="shared" si="17"/>
        <v>7</v>
      </c>
      <c r="I429" s="140"/>
      <c r="IJ429" s="156"/>
      <c r="IK429" s="156"/>
      <c r="IL429" s="156"/>
    </row>
    <row r="430" s="110" customFormat="1" ht="18" customHeight="1" spans="1:246">
      <c r="A430" s="157">
        <v>2080803</v>
      </c>
      <c r="B430" s="152" t="s">
        <v>366</v>
      </c>
      <c r="C430" s="145">
        <v>9</v>
      </c>
      <c r="D430" s="146">
        <v>9</v>
      </c>
      <c r="E430" s="147">
        <f t="shared" si="16"/>
        <v>0</v>
      </c>
      <c r="F430" s="148">
        <f t="shared" si="18"/>
        <v>0</v>
      </c>
      <c r="G430" s="149"/>
      <c r="H430" s="140">
        <f t="shared" si="17"/>
        <v>7</v>
      </c>
      <c r="I430" s="140"/>
      <c r="IJ430" s="156"/>
      <c r="IK430" s="156"/>
      <c r="IL430" s="156"/>
    </row>
    <row r="431" s="110" customFormat="1" ht="18" hidden="1" customHeight="1" spans="1:246">
      <c r="A431" s="157">
        <v>2080804</v>
      </c>
      <c r="B431" s="152" t="s">
        <v>367</v>
      </c>
      <c r="C431" s="145"/>
      <c r="D431" s="146"/>
      <c r="E431" s="147">
        <f t="shared" si="16"/>
        <v>0</v>
      </c>
      <c r="F431" s="148"/>
      <c r="G431" s="151" t="s">
        <v>75</v>
      </c>
      <c r="H431" s="140">
        <f t="shared" si="17"/>
        <v>7</v>
      </c>
      <c r="I431" s="140"/>
      <c r="IJ431" s="156"/>
      <c r="IK431" s="156"/>
      <c r="IL431" s="156"/>
    </row>
    <row r="432" s="110" customFormat="1" ht="18" customHeight="1" spans="1:246">
      <c r="A432" s="157">
        <v>2080805</v>
      </c>
      <c r="B432" s="152" t="s">
        <v>368</v>
      </c>
      <c r="C432" s="145">
        <v>425</v>
      </c>
      <c r="D432" s="146">
        <v>425</v>
      </c>
      <c r="E432" s="147">
        <f t="shared" si="16"/>
        <v>0</v>
      </c>
      <c r="F432" s="148">
        <f t="shared" si="18"/>
        <v>0</v>
      </c>
      <c r="G432" s="149"/>
      <c r="H432" s="140">
        <f t="shared" si="17"/>
        <v>7</v>
      </c>
      <c r="I432" s="140"/>
      <c r="IJ432" s="156"/>
      <c r="IK432" s="156"/>
      <c r="IL432" s="156"/>
    </row>
    <row r="433" s="110" customFormat="1" ht="18" hidden="1" customHeight="1" spans="1:246">
      <c r="A433" s="157">
        <v>2080806</v>
      </c>
      <c r="B433" s="152" t="s">
        <v>369</v>
      </c>
      <c r="C433" s="145">
        <v>0</v>
      </c>
      <c r="D433" s="146"/>
      <c r="E433" s="147">
        <f t="shared" si="16"/>
        <v>0</v>
      </c>
      <c r="F433" s="148"/>
      <c r="G433" s="151" t="s">
        <v>75</v>
      </c>
      <c r="H433" s="140">
        <f t="shared" si="17"/>
        <v>7</v>
      </c>
      <c r="I433" s="140"/>
      <c r="IJ433" s="156"/>
      <c r="IK433" s="156"/>
      <c r="IL433" s="156"/>
    </row>
    <row r="434" s="110" customFormat="1" ht="18" hidden="1" customHeight="1" spans="1:246">
      <c r="A434" s="157">
        <v>2080807</v>
      </c>
      <c r="B434" s="152" t="s">
        <v>370</v>
      </c>
      <c r="C434" s="145">
        <v>0</v>
      </c>
      <c r="D434" s="146"/>
      <c r="E434" s="147">
        <f t="shared" si="16"/>
        <v>0</v>
      </c>
      <c r="F434" s="148"/>
      <c r="G434" s="151" t="s">
        <v>75</v>
      </c>
      <c r="H434" s="140">
        <f t="shared" si="17"/>
        <v>7</v>
      </c>
      <c r="I434" s="140"/>
      <c r="IJ434" s="156"/>
      <c r="IK434" s="156"/>
      <c r="IL434" s="156"/>
    </row>
    <row r="435" s="110" customFormat="1" ht="18" customHeight="1" spans="1:246">
      <c r="A435" s="157">
        <v>2080808</v>
      </c>
      <c r="B435" s="152" t="s">
        <v>371</v>
      </c>
      <c r="C435" s="145">
        <v>2</v>
      </c>
      <c r="D435" s="146">
        <v>26</v>
      </c>
      <c r="E435" s="147">
        <f t="shared" si="16"/>
        <v>24</v>
      </c>
      <c r="F435" s="148">
        <f t="shared" si="18"/>
        <v>12</v>
      </c>
      <c r="G435" s="149"/>
      <c r="H435" s="140">
        <f t="shared" si="17"/>
        <v>7</v>
      </c>
      <c r="I435" s="140"/>
      <c r="IJ435" s="156"/>
      <c r="IK435" s="156"/>
      <c r="IL435" s="156"/>
    </row>
    <row r="436" s="110" customFormat="1" ht="18" customHeight="1" spans="1:246">
      <c r="A436" s="157">
        <v>2080899</v>
      </c>
      <c r="B436" s="152" t="s">
        <v>372</v>
      </c>
      <c r="C436" s="145">
        <v>1322</v>
      </c>
      <c r="D436" s="146">
        <v>1847</v>
      </c>
      <c r="E436" s="147">
        <f t="shared" si="16"/>
        <v>525</v>
      </c>
      <c r="F436" s="148">
        <f t="shared" si="18"/>
        <v>0.397125567322239</v>
      </c>
      <c r="G436" s="149"/>
      <c r="H436" s="140">
        <f t="shared" si="17"/>
        <v>7</v>
      </c>
      <c r="I436" s="140"/>
      <c r="IJ436" s="156"/>
      <c r="IK436" s="156"/>
      <c r="IL436" s="156"/>
    </row>
    <row r="437" s="110" customFormat="1" ht="18" customHeight="1" spans="1:246">
      <c r="A437" s="141">
        <v>20809</v>
      </c>
      <c r="B437" s="142" t="s">
        <v>373</v>
      </c>
      <c r="C437" s="143">
        <f>SUM(C438:C443)</f>
        <v>271</v>
      </c>
      <c r="D437" s="143">
        <f>SUM(D438:D443)</f>
        <v>271</v>
      </c>
      <c r="E437" s="137">
        <f t="shared" si="16"/>
        <v>0</v>
      </c>
      <c r="F437" s="138">
        <f t="shared" si="18"/>
        <v>0</v>
      </c>
      <c r="G437" s="139"/>
      <c r="H437" s="140">
        <f t="shared" si="17"/>
        <v>5</v>
      </c>
      <c r="I437" s="140"/>
      <c r="IJ437" s="156"/>
      <c r="IK437" s="156"/>
      <c r="IL437" s="156"/>
    </row>
    <row r="438" s="110" customFormat="1" ht="18" customHeight="1" spans="1:246">
      <c r="A438" s="157">
        <v>2080901</v>
      </c>
      <c r="B438" s="152" t="s">
        <v>374</v>
      </c>
      <c r="C438" s="145">
        <v>135</v>
      </c>
      <c r="D438" s="146">
        <v>135</v>
      </c>
      <c r="E438" s="147">
        <f t="shared" si="16"/>
        <v>0</v>
      </c>
      <c r="F438" s="148">
        <f t="shared" si="18"/>
        <v>0</v>
      </c>
      <c r="G438" s="149"/>
      <c r="H438" s="140">
        <f t="shared" si="17"/>
        <v>7</v>
      </c>
      <c r="I438" s="140"/>
      <c r="IJ438" s="156"/>
      <c r="IK438" s="156"/>
      <c r="IL438" s="156"/>
    </row>
    <row r="439" s="110" customFormat="1" ht="18" customHeight="1" spans="1:246">
      <c r="A439" s="157">
        <v>2080902</v>
      </c>
      <c r="B439" s="152" t="s">
        <v>375</v>
      </c>
      <c r="C439" s="145">
        <v>43</v>
      </c>
      <c r="D439" s="146">
        <v>43</v>
      </c>
      <c r="E439" s="147">
        <f t="shared" si="16"/>
        <v>0</v>
      </c>
      <c r="F439" s="148">
        <f t="shared" si="18"/>
        <v>0</v>
      </c>
      <c r="G439" s="149"/>
      <c r="H439" s="140">
        <f t="shared" si="17"/>
        <v>7</v>
      </c>
      <c r="I439" s="140"/>
      <c r="IJ439" s="156"/>
      <c r="IK439" s="156"/>
      <c r="IL439" s="156"/>
    </row>
    <row r="440" s="110" customFormat="1" ht="18" customHeight="1" spans="1:246">
      <c r="A440" s="157">
        <v>2080903</v>
      </c>
      <c r="B440" s="152" t="s">
        <v>376</v>
      </c>
      <c r="C440" s="145">
        <v>7</v>
      </c>
      <c r="D440" s="146">
        <v>7</v>
      </c>
      <c r="E440" s="147">
        <f t="shared" si="16"/>
        <v>0</v>
      </c>
      <c r="F440" s="148">
        <f t="shared" si="18"/>
        <v>0</v>
      </c>
      <c r="G440" s="149"/>
      <c r="H440" s="140">
        <f t="shared" si="17"/>
        <v>7</v>
      </c>
      <c r="I440" s="140"/>
      <c r="IJ440" s="156"/>
      <c r="IK440" s="156"/>
      <c r="IL440" s="156"/>
    </row>
    <row r="441" s="110" customFormat="1" ht="18" hidden="1" customHeight="1" spans="1:246">
      <c r="A441" s="157">
        <v>2080904</v>
      </c>
      <c r="B441" s="152" t="s">
        <v>377</v>
      </c>
      <c r="C441" s="145">
        <v>0</v>
      </c>
      <c r="D441" s="146"/>
      <c r="E441" s="147">
        <f t="shared" si="16"/>
        <v>0</v>
      </c>
      <c r="F441" s="148"/>
      <c r="G441" s="151" t="s">
        <v>75</v>
      </c>
      <c r="H441" s="140">
        <f t="shared" si="17"/>
        <v>7</v>
      </c>
      <c r="I441" s="140"/>
      <c r="IJ441" s="156"/>
      <c r="IK441" s="156"/>
      <c r="IL441" s="156"/>
    </row>
    <row r="442" s="110" customFormat="1" ht="18" customHeight="1" spans="1:246">
      <c r="A442" s="157">
        <v>2080905</v>
      </c>
      <c r="B442" s="152" t="s">
        <v>378</v>
      </c>
      <c r="C442" s="145">
        <v>51</v>
      </c>
      <c r="D442" s="146">
        <v>51</v>
      </c>
      <c r="E442" s="147">
        <f t="shared" si="16"/>
        <v>0</v>
      </c>
      <c r="F442" s="148">
        <f t="shared" si="18"/>
        <v>0</v>
      </c>
      <c r="G442" s="149"/>
      <c r="H442" s="140">
        <f t="shared" si="17"/>
        <v>7</v>
      </c>
      <c r="I442" s="140"/>
      <c r="IJ442" s="156"/>
      <c r="IK442" s="156"/>
      <c r="IL442" s="156"/>
    </row>
    <row r="443" s="110" customFormat="1" ht="18" customHeight="1" spans="1:246">
      <c r="A443" s="157">
        <v>2080999</v>
      </c>
      <c r="B443" s="152" t="s">
        <v>379</v>
      </c>
      <c r="C443" s="145">
        <v>35</v>
      </c>
      <c r="D443" s="146">
        <v>35</v>
      </c>
      <c r="E443" s="147">
        <f t="shared" si="16"/>
        <v>0</v>
      </c>
      <c r="F443" s="148">
        <f t="shared" si="18"/>
        <v>0</v>
      </c>
      <c r="G443" s="149"/>
      <c r="H443" s="140">
        <f t="shared" si="17"/>
        <v>7</v>
      </c>
      <c r="I443" s="140"/>
      <c r="IJ443" s="156"/>
      <c r="IK443" s="156"/>
      <c r="IL443" s="156"/>
    </row>
    <row r="444" s="110" customFormat="1" ht="18" customHeight="1" spans="1:246">
      <c r="A444" s="141">
        <v>20810</v>
      </c>
      <c r="B444" s="142" t="s">
        <v>380</v>
      </c>
      <c r="C444" s="143">
        <f>SUM(C445:C451)</f>
        <v>543</v>
      </c>
      <c r="D444" s="143">
        <f>SUM(D445:D451)</f>
        <v>1000</v>
      </c>
      <c r="E444" s="137">
        <f t="shared" si="16"/>
        <v>457</v>
      </c>
      <c r="F444" s="138">
        <f t="shared" si="18"/>
        <v>0.841620626151013</v>
      </c>
      <c r="G444" s="139"/>
      <c r="H444" s="140">
        <f t="shared" si="17"/>
        <v>5</v>
      </c>
      <c r="I444" s="140"/>
      <c r="IJ444" s="156"/>
      <c r="IK444" s="156"/>
      <c r="IL444" s="156"/>
    </row>
    <row r="445" s="110" customFormat="1" ht="18" customHeight="1" spans="1:246">
      <c r="A445" s="157">
        <v>2081001</v>
      </c>
      <c r="B445" s="152" t="s">
        <v>381</v>
      </c>
      <c r="C445" s="145">
        <v>13</v>
      </c>
      <c r="D445" s="146">
        <v>13</v>
      </c>
      <c r="E445" s="147">
        <f t="shared" si="16"/>
        <v>0</v>
      </c>
      <c r="F445" s="148">
        <f t="shared" si="18"/>
        <v>0</v>
      </c>
      <c r="G445" s="149"/>
      <c r="H445" s="140">
        <f t="shared" si="17"/>
        <v>7</v>
      </c>
      <c r="I445" s="140"/>
      <c r="IJ445" s="156"/>
      <c r="IK445" s="156"/>
      <c r="IL445" s="156"/>
    </row>
    <row r="446" s="110" customFormat="1" ht="18" customHeight="1" spans="1:246">
      <c r="A446" s="157">
        <v>2081002</v>
      </c>
      <c r="B446" s="152" t="s">
        <v>382</v>
      </c>
      <c r="C446" s="145">
        <v>530</v>
      </c>
      <c r="D446" s="146">
        <v>812</v>
      </c>
      <c r="E446" s="147">
        <f t="shared" si="16"/>
        <v>282</v>
      </c>
      <c r="F446" s="148">
        <f t="shared" si="18"/>
        <v>0.532075471698113</v>
      </c>
      <c r="G446" s="149"/>
      <c r="H446" s="140">
        <f t="shared" si="17"/>
        <v>7</v>
      </c>
      <c r="I446" s="140"/>
      <c r="IJ446" s="156"/>
      <c r="IK446" s="156"/>
      <c r="IL446" s="156"/>
    </row>
    <row r="447" s="110" customFormat="1" ht="18" hidden="1" customHeight="1" spans="1:246">
      <c r="A447" s="157">
        <v>2081003</v>
      </c>
      <c r="B447" s="152" t="s">
        <v>383</v>
      </c>
      <c r="C447" s="145">
        <v>0</v>
      </c>
      <c r="D447" s="146"/>
      <c r="E447" s="147">
        <f t="shared" si="16"/>
        <v>0</v>
      </c>
      <c r="F447" s="148"/>
      <c r="G447" s="151" t="s">
        <v>75</v>
      </c>
      <c r="H447" s="140">
        <f t="shared" si="17"/>
        <v>7</v>
      </c>
      <c r="I447" s="140"/>
      <c r="IJ447" s="156"/>
      <c r="IK447" s="156"/>
      <c r="IL447" s="156"/>
    </row>
    <row r="448" s="110" customFormat="1" ht="18" customHeight="1" spans="1:246">
      <c r="A448" s="157">
        <v>2081004</v>
      </c>
      <c r="B448" s="152" t="s">
        <v>384</v>
      </c>
      <c r="C448" s="145">
        <v>0</v>
      </c>
      <c r="D448" s="146">
        <v>114</v>
      </c>
      <c r="E448" s="147">
        <f t="shared" si="16"/>
        <v>114</v>
      </c>
      <c r="F448" s="148"/>
      <c r="G448" s="149"/>
      <c r="H448" s="140">
        <f t="shared" si="17"/>
        <v>7</v>
      </c>
      <c r="I448" s="140"/>
      <c r="IJ448" s="156"/>
      <c r="IK448" s="156"/>
      <c r="IL448" s="156"/>
    </row>
    <row r="449" s="110" customFormat="1" ht="18" hidden="1" customHeight="1" spans="1:246">
      <c r="A449" s="157">
        <v>2081005</v>
      </c>
      <c r="B449" s="152" t="s">
        <v>385</v>
      </c>
      <c r="C449" s="145">
        <v>0</v>
      </c>
      <c r="D449" s="146"/>
      <c r="E449" s="147">
        <f t="shared" si="16"/>
        <v>0</v>
      </c>
      <c r="F449" s="148"/>
      <c r="G449" s="151" t="s">
        <v>75</v>
      </c>
      <c r="H449" s="140">
        <f t="shared" si="17"/>
        <v>7</v>
      </c>
      <c r="I449" s="140"/>
      <c r="IJ449" s="156"/>
      <c r="IK449" s="156"/>
      <c r="IL449" s="156"/>
    </row>
    <row r="450" s="110" customFormat="1" ht="18" customHeight="1" spans="1:246">
      <c r="A450" s="157">
        <v>2081006</v>
      </c>
      <c r="B450" s="152" t="s">
        <v>386</v>
      </c>
      <c r="C450" s="145">
        <v>0</v>
      </c>
      <c r="D450" s="146">
        <v>61</v>
      </c>
      <c r="E450" s="147">
        <f t="shared" si="16"/>
        <v>61</v>
      </c>
      <c r="F450" s="148"/>
      <c r="G450" s="149"/>
      <c r="H450" s="140">
        <f t="shared" si="17"/>
        <v>7</v>
      </c>
      <c r="I450" s="140"/>
      <c r="IJ450" s="156"/>
      <c r="IK450" s="156"/>
      <c r="IL450" s="156"/>
    </row>
    <row r="451" s="110" customFormat="1" ht="18" hidden="1" customHeight="1" spans="1:246">
      <c r="A451" s="157">
        <v>2081099</v>
      </c>
      <c r="B451" s="152" t="s">
        <v>387</v>
      </c>
      <c r="C451" s="145">
        <v>0</v>
      </c>
      <c r="D451" s="146"/>
      <c r="E451" s="147">
        <f t="shared" si="16"/>
        <v>0</v>
      </c>
      <c r="F451" s="148"/>
      <c r="G451" s="151" t="s">
        <v>75</v>
      </c>
      <c r="H451" s="140">
        <f t="shared" si="17"/>
        <v>7</v>
      </c>
      <c r="I451" s="140"/>
      <c r="IJ451" s="156"/>
      <c r="IK451" s="156"/>
      <c r="IL451" s="156"/>
    </row>
    <row r="452" s="110" customFormat="1" ht="18" customHeight="1" spans="1:246">
      <c r="A452" s="141">
        <v>20811</v>
      </c>
      <c r="B452" s="142" t="s">
        <v>388</v>
      </c>
      <c r="C452" s="143">
        <f>SUM(C453:C460)</f>
        <v>635</v>
      </c>
      <c r="D452" s="143">
        <f>SUM(D453:D460)</f>
        <v>1259</v>
      </c>
      <c r="E452" s="137">
        <f t="shared" si="16"/>
        <v>624</v>
      </c>
      <c r="F452" s="138">
        <f t="shared" si="18"/>
        <v>0.982677165354331</v>
      </c>
      <c r="G452" s="139"/>
      <c r="H452" s="140">
        <f t="shared" si="17"/>
        <v>5</v>
      </c>
      <c r="I452" s="140"/>
      <c r="IJ452" s="156"/>
      <c r="IK452" s="156"/>
      <c r="IL452" s="156"/>
    </row>
    <row r="453" s="110" customFormat="1" ht="18" customHeight="1" spans="1:246">
      <c r="A453" s="157">
        <v>2081101</v>
      </c>
      <c r="B453" s="152" t="s">
        <v>72</v>
      </c>
      <c r="C453" s="145">
        <v>85</v>
      </c>
      <c r="D453" s="146">
        <v>94</v>
      </c>
      <c r="E453" s="147">
        <f t="shared" si="16"/>
        <v>9</v>
      </c>
      <c r="F453" s="148">
        <f t="shared" si="18"/>
        <v>0.105882352941176</v>
      </c>
      <c r="G453" s="149"/>
      <c r="H453" s="140">
        <f t="shared" si="17"/>
        <v>7</v>
      </c>
      <c r="I453" s="140"/>
      <c r="IJ453" s="156"/>
      <c r="IK453" s="156"/>
      <c r="IL453" s="156"/>
    </row>
    <row r="454" s="110" customFormat="1" ht="18" hidden="1" customHeight="1" spans="1:246">
      <c r="A454" s="157">
        <v>2081102</v>
      </c>
      <c r="B454" s="152" t="s">
        <v>73</v>
      </c>
      <c r="C454" s="145">
        <v>0</v>
      </c>
      <c r="D454" s="146"/>
      <c r="E454" s="147">
        <f t="shared" ref="E454:E517" si="19">D454-C454</f>
        <v>0</v>
      </c>
      <c r="F454" s="148"/>
      <c r="G454" s="151" t="s">
        <v>75</v>
      </c>
      <c r="H454" s="140">
        <f t="shared" ref="H454:H517" si="20">LEN(A454)</f>
        <v>7</v>
      </c>
      <c r="I454" s="140"/>
      <c r="IJ454" s="156"/>
      <c r="IK454" s="156"/>
      <c r="IL454" s="156"/>
    </row>
    <row r="455" s="110" customFormat="1" ht="18" hidden="1" customHeight="1" spans="1:246">
      <c r="A455" s="157">
        <v>2081103</v>
      </c>
      <c r="B455" s="152" t="s">
        <v>74</v>
      </c>
      <c r="C455" s="145">
        <v>0</v>
      </c>
      <c r="D455" s="146"/>
      <c r="E455" s="147">
        <f t="shared" si="19"/>
        <v>0</v>
      </c>
      <c r="F455" s="148"/>
      <c r="G455" s="151" t="s">
        <v>75</v>
      </c>
      <c r="H455" s="140">
        <f t="shared" si="20"/>
        <v>7</v>
      </c>
      <c r="I455" s="140"/>
      <c r="IJ455" s="156"/>
      <c r="IK455" s="156"/>
      <c r="IL455" s="156"/>
    </row>
    <row r="456" s="110" customFormat="1" ht="18" customHeight="1" spans="1:246">
      <c r="A456" s="157">
        <v>2081104</v>
      </c>
      <c r="B456" s="152" t="s">
        <v>389</v>
      </c>
      <c r="C456" s="145">
        <v>116</v>
      </c>
      <c r="D456" s="146">
        <v>128</v>
      </c>
      <c r="E456" s="147">
        <f t="shared" si="19"/>
        <v>12</v>
      </c>
      <c r="F456" s="148">
        <f t="shared" ref="F454:F518" si="21">E456/C456</f>
        <v>0.103448275862069</v>
      </c>
      <c r="G456" s="149"/>
      <c r="H456" s="140">
        <f t="shared" si="20"/>
        <v>7</v>
      </c>
      <c r="I456" s="140"/>
      <c r="IJ456" s="156"/>
      <c r="IK456" s="156"/>
      <c r="IL456" s="156"/>
    </row>
    <row r="457" s="110" customFormat="1" ht="18" customHeight="1" spans="1:246">
      <c r="A457" s="157">
        <v>2081105</v>
      </c>
      <c r="B457" s="152" t="s">
        <v>390</v>
      </c>
      <c r="C457" s="145">
        <v>101</v>
      </c>
      <c r="D457" s="146">
        <v>136</v>
      </c>
      <c r="E457" s="147">
        <f t="shared" si="19"/>
        <v>35</v>
      </c>
      <c r="F457" s="148">
        <f t="shared" si="21"/>
        <v>0.346534653465347</v>
      </c>
      <c r="G457" s="149"/>
      <c r="H457" s="140">
        <f t="shared" si="20"/>
        <v>7</v>
      </c>
      <c r="I457" s="140"/>
      <c r="IJ457" s="156"/>
      <c r="IK457" s="156"/>
      <c r="IL457" s="156"/>
    </row>
    <row r="458" s="110" customFormat="1" ht="18" hidden="1" customHeight="1" spans="1:246">
      <c r="A458" s="157">
        <v>2081106</v>
      </c>
      <c r="B458" s="152" t="s">
        <v>391</v>
      </c>
      <c r="C458" s="145">
        <v>0</v>
      </c>
      <c r="D458" s="146"/>
      <c r="E458" s="147">
        <f t="shared" si="19"/>
        <v>0</v>
      </c>
      <c r="F458" s="148"/>
      <c r="G458" s="151" t="s">
        <v>75</v>
      </c>
      <c r="H458" s="140">
        <f t="shared" si="20"/>
        <v>7</v>
      </c>
      <c r="I458" s="140"/>
      <c r="IJ458" s="156"/>
      <c r="IK458" s="156"/>
      <c r="IL458" s="156"/>
    </row>
    <row r="459" s="110" customFormat="1" ht="18" customHeight="1" spans="1:246">
      <c r="A459" s="157">
        <v>2081107</v>
      </c>
      <c r="B459" s="152" t="s">
        <v>392</v>
      </c>
      <c r="C459" s="145">
        <v>302</v>
      </c>
      <c r="D459" s="146">
        <v>864</v>
      </c>
      <c r="E459" s="147">
        <f t="shared" si="19"/>
        <v>562</v>
      </c>
      <c r="F459" s="148">
        <f t="shared" si="21"/>
        <v>1.86092715231788</v>
      </c>
      <c r="G459" s="149"/>
      <c r="H459" s="140">
        <f t="shared" si="20"/>
        <v>7</v>
      </c>
      <c r="I459" s="140"/>
      <c r="IJ459" s="156"/>
      <c r="IK459" s="156"/>
      <c r="IL459" s="156"/>
    </row>
    <row r="460" s="110" customFormat="1" ht="18" customHeight="1" spans="1:246">
      <c r="A460" s="157">
        <v>2081199</v>
      </c>
      <c r="B460" s="152" t="s">
        <v>393</v>
      </c>
      <c r="C460" s="145">
        <v>31</v>
      </c>
      <c r="D460" s="146">
        <v>37</v>
      </c>
      <c r="E460" s="147">
        <f t="shared" si="19"/>
        <v>6</v>
      </c>
      <c r="F460" s="148">
        <f t="shared" si="21"/>
        <v>0.193548387096774</v>
      </c>
      <c r="G460" s="149"/>
      <c r="H460" s="140">
        <f t="shared" si="20"/>
        <v>7</v>
      </c>
      <c r="I460" s="140"/>
      <c r="IJ460" s="156"/>
      <c r="IK460" s="156"/>
      <c r="IL460" s="156"/>
    </row>
    <row r="461" s="110" customFormat="1" ht="18" customHeight="1" spans="1:246">
      <c r="A461" s="141">
        <v>20816</v>
      </c>
      <c r="B461" s="142" t="s">
        <v>394</v>
      </c>
      <c r="C461" s="143">
        <f>SUM(C462:C463)</f>
        <v>1</v>
      </c>
      <c r="D461" s="143">
        <f>SUM(D462:D463)</f>
        <v>1</v>
      </c>
      <c r="E461" s="137">
        <f t="shared" si="19"/>
        <v>0</v>
      </c>
      <c r="F461" s="138">
        <f t="shared" si="21"/>
        <v>0</v>
      </c>
      <c r="G461" s="139"/>
      <c r="H461" s="140">
        <f t="shared" si="20"/>
        <v>5</v>
      </c>
      <c r="I461" s="140"/>
      <c r="IJ461" s="156"/>
      <c r="IK461" s="156"/>
      <c r="IL461" s="156"/>
    </row>
    <row r="462" s="110" customFormat="1" ht="18" hidden="1" customHeight="1" spans="1:246">
      <c r="A462" s="157">
        <v>2081601</v>
      </c>
      <c r="B462" s="152" t="s">
        <v>72</v>
      </c>
      <c r="C462" s="145">
        <v>0</v>
      </c>
      <c r="D462" s="146"/>
      <c r="E462" s="147">
        <f t="shared" si="19"/>
        <v>0</v>
      </c>
      <c r="F462" s="148"/>
      <c r="G462" s="151" t="s">
        <v>75</v>
      </c>
      <c r="H462" s="140">
        <f t="shared" si="20"/>
        <v>7</v>
      </c>
      <c r="I462" s="140"/>
      <c r="IJ462" s="156"/>
      <c r="IK462" s="156"/>
      <c r="IL462" s="156"/>
    </row>
    <row r="463" s="110" customFormat="1" ht="18" customHeight="1" spans="1:246">
      <c r="A463" s="157">
        <v>2081699</v>
      </c>
      <c r="B463" s="152" t="s">
        <v>395</v>
      </c>
      <c r="C463" s="145">
        <v>1</v>
      </c>
      <c r="D463" s="146">
        <v>1</v>
      </c>
      <c r="E463" s="147">
        <f t="shared" si="19"/>
        <v>0</v>
      </c>
      <c r="F463" s="148">
        <f t="shared" si="21"/>
        <v>0</v>
      </c>
      <c r="G463" s="149"/>
      <c r="H463" s="140">
        <f t="shared" si="20"/>
        <v>7</v>
      </c>
      <c r="I463" s="140"/>
      <c r="IJ463" s="156"/>
      <c r="IK463" s="156"/>
      <c r="IL463" s="156"/>
    </row>
    <row r="464" s="110" customFormat="1" ht="18" customHeight="1" spans="1:246">
      <c r="A464" s="141">
        <v>20819</v>
      </c>
      <c r="B464" s="142" t="s">
        <v>396</v>
      </c>
      <c r="C464" s="159">
        <f>SUM(C465:C466)</f>
        <v>5184</v>
      </c>
      <c r="D464" s="159">
        <f>SUM(D465:D466)</f>
        <v>6207</v>
      </c>
      <c r="E464" s="137">
        <f t="shared" si="19"/>
        <v>1023</v>
      </c>
      <c r="F464" s="138">
        <f t="shared" si="21"/>
        <v>0.197337962962963</v>
      </c>
      <c r="G464" s="139"/>
      <c r="H464" s="140">
        <f t="shared" si="20"/>
        <v>5</v>
      </c>
      <c r="I464" s="140"/>
      <c r="IJ464" s="156"/>
      <c r="IK464" s="156"/>
      <c r="IL464" s="156"/>
    </row>
    <row r="465" s="110" customFormat="1" ht="18" customHeight="1" spans="1:246">
      <c r="A465" s="157">
        <v>2081901</v>
      </c>
      <c r="B465" s="152" t="s">
        <v>397</v>
      </c>
      <c r="C465" s="145">
        <v>490</v>
      </c>
      <c r="D465" s="146">
        <v>757</v>
      </c>
      <c r="E465" s="147">
        <f t="shared" si="19"/>
        <v>267</v>
      </c>
      <c r="F465" s="148">
        <f t="shared" si="21"/>
        <v>0.544897959183673</v>
      </c>
      <c r="G465" s="149"/>
      <c r="H465" s="140">
        <f t="shared" si="20"/>
        <v>7</v>
      </c>
      <c r="I465" s="140"/>
      <c r="IJ465" s="156"/>
      <c r="IK465" s="156"/>
      <c r="IL465" s="156"/>
    </row>
    <row r="466" s="110" customFormat="1" ht="18" customHeight="1" spans="1:246">
      <c r="A466" s="157">
        <v>2081902</v>
      </c>
      <c r="B466" s="152" t="s">
        <v>398</v>
      </c>
      <c r="C466" s="145">
        <v>4694</v>
      </c>
      <c r="D466" s="146">
        <v>5450</v>
      </c>
      <c r="E466" s="147">
        <f t="shared" si="19"/>
        <v>756</v>
      </c>
      <c r="F466" s="148">
        <f t="shared" si="21"/>
        <v>0.161056668086919</v>
      </c>
      <c r="G466" s="149"/>
      <c r="H466" s="140">
        <f t="shared" si="20"/>
        <v>7</v>
      </c>
      <c r="I466" s="140"/>
      <c r="IJ466" s="156"/>
      <c r="IK466" s="156"/>
      <c r="IL466" s="156"/>
    </row>
    <row r="467" s="110" customFormat="1" ht="18" customHeight="1" spans="1:246">
      <c r="A467" s="141">
        <v>20820</v>
      </c>
      <c r="B467" s="142" t="s">
        <v>399</v>
      </c>
      <c r="C467" s="159">
        <f>SUM(C468:C469)</f>
        <v>57</v>
      </c>
      <c r="D467" s="159">
        <f>SUM(D468:D469)</f>
        <v>57</v>
      </c>
      <c r="E467" s="137">
        <f t="shared" si="19"/>
        <v>0</v>
      </c>
      <c r="F467" s="138">
        <f t="shared" si="21"/>
        <v>0</v>
      </c>
      <c r="G467" s="139"/>
      <c r="H467" s="140">
        <f t="shared" si="20"/>
        <v>5</v>
      </c>
      <c r="I467" s="140"/>
      <c r="IJ467" s="156"/>
      <c r="IK467" s="156"/>
      <c r="IL467" s="156"/>
    </row>
    <row r="468" s="110" customFormat="1" ht="18" customHeight="1" spans="1:246">
      <c r="A468" s="157">
        <v>2082001</v>
      </c>
      <c r="B468" s="152" t="s">
        <v>400</v>
      </c>
      <c r="C468" s="145">
        <v>55</v>
      </c>
      <c r="D468" s="146">
        <v>55</v>
      </c>
      <c r="E468" s="147">
        <f t="shared" si="19"/>
        <v>0</v>
      </c>
      <c r="F468" s="148">
        <f t="shared" si="21"/>
        <v>0</v>
      </c>
      <c r="G468" s="149"/>
      <c r="H468" s="140">
        <f t="shared" si="20"/>
        <v>7</v>
      </c>
      <c r="I468" s="140"/>
      <c r="IJ468" s="156"/>
      <c r="IK468" s="156"/>
      <c r="IL468" s="156"/>
    </row>
    <row r="469" s="110" customFormat="1" ht="18" customHeight="1" spans="1:246">
      <c r="A469" s="157">
        <v>2082002</v>
      </c>
      <c r="B469" s="152" t="s">
        <v>401</v>
      </c>
      <c r="C469" s="145">
        <v>2</v>
      </c>
      <c r="D469" s="146">
        <v>2</v>
      </c>
      <c r="E469" s="147">
        <f t="shared" si="19"/>
        <v>0</v>
      </c>
      <c r="F469" s="148">
        <f t="shared" si="21"/>
        <v>0</v>
      </c>
      <c r="G469" s="149"/>
      <c r="H469" s="140">
        <f t="shared" si="20"/>
        <v>7</v>
      </c>
      <c r="I469" s="140"/>
      <c r="IJ469" s="156"/>
      <c r="IK469" s="156"/>
      <c r="IL469" s="156"/>
    </row>
    <row r="470" s="110" customFormat="1" ht="18" customHeight="1" spans="1:246">
      <c r="A470" s="141">
        <v>20821</v>
      </c>
      <c r="B470" s="142" t="s">
        <v>402</v>
      </c>
      <c r="C470" s="143">
        <f>SUM(C471:C472)</f>
        <v>1753</v>
      </c>
      <c r="D470" s="143">
        <f>SUM(D471:D472)</f>
        <v>2289</v>
      </c>
      <c r="E470" s="137">
        <f t="shared" si="19"/>
        <v>536</v>
      </c>
      <c r="F470" s="138">
        <f t="shared" si="21"/>
        <v>0.305761551625784</v>
      </c>
      <c r="G470" s="139"/>
      <c r="H470" s="140">
        <f t="shared" si="20"/>
        <v>5</v>
      </c>
      <c r="I470" s="140"/>
      <c r="IJ470" s="156"/>
      <c r="IK470" s="156"/>
      <c r="IL470" s="156"/>
    </row>
    <row r="471" s="110" customFormat="1" ht="18" customHeight="1" spans="1:246">
      <c r="A471" s="157">
        <v>2082101</v>
      </c>
      <c r="B471" s="152" t="s">
        <v>403</v>
      </c>
      <c r="C471" s="145">
        <v>80</v>
      </c>
      <c r="D471" s="146">
        <v>144</v>
      </c>
      <c r="E471" s="147">
        <f t="shared" si="19"/>
        <v>64</v>
      </c>
      <c r="F471" s="148">
        <f t="shared" si="21"/>
        <v>0.8</v>
      </c>
      <c r="G471" s="149"/>
      <c r="H471" s="140">
        <f t="shared" si="20"/>
        <v>7</v>
      </c>
      <c r="I471" s="140"/>
      <c r="IJ471" s="156"/>
      <c r="IK471" s="156"/>
      <c r="IL471" s="156"/>
    </row>
    <row r="472" s="110" customFormat="1" ht="18" customHeight="1" spans="1:246">
      <c r="A472" s="157">
        <v>2082102</v>
      </c>
      <c r="B472" s="152" t="s">
        <v>404</v>
      </c>
      <c r="C472" s="145">
        <v>1673</v>
      </c>
      <c r="D472" s="146">
        <v>2145</v>
      </c>
      <c r="E472" s="147">
        <f t="shared" si="19"/>
        <v>472</v>
      </c>
      <c r="F472" s="148">
        <f t="shared" si="21"/>
        <v>0.282127913927077</v>
      </c>
      <c r="G472" s="149"/>
      <c r="H472" s="140">
        <f t="shared" si="20"/>
        <v>7</v>
      </c>
      <c r="I472" s="140"/>
      <c r="IJ472" s="156"/>
      <c r="IK472" s="156"/>
      <c r="IL472" s="156"/>
    </row>
    <row r="473" s="110" customFormat="1" ht="18" customHeight="1" spans="1:246">
      <c r="A473" s="141">
        <v>20824</v>
      </c>
      <c r="B473" s="142" t="s">
        <v>405</v>
      </c>
      <c r="C473" s="143">
        <v>0</v>
      </c>
      <c r="D473" s="143">
        <v>0</v>
      </c>
      <c r="E473" s="137">
        <f t="shared" si="19"/>
        <v>0</v>
      </c>
      <c r="F473" s="138"/>
      <c r="G473" s="151"/>
      <c r="H473" s="140">
        <f t="shared" si="20"/>
        <v>5</v>
      </c>
      <c r="I473" s="140"/>
      <c r="IJ473" s="156"/>
      <c r="IK473" s="156"/>
      <c r="IL473" s="156"/>
    </row>
    <row r="474" s="110" customFormat="1" ht="18" customHeight="1" spans="1:246">
      <c r="A474" s="141">
        <v>20825</v>
      </c>
      <c r="B474" s="142" t="s">
        <v>406</v>
      </c>
      <c r="C474" s="143">
        <f>SUM(C475:C476)</f>
        <v>107</v>
      </c>
      <c r="D474" s="143">
        <f>SUM(D475:D476)</f>
        <v>175</v>
      </c>
      <c r="E474" s="137">
        <f t="shared" si="19"/>
        <v>68</v>
      </c>
      <c r="F474" s="138">
        <f t="shared" si="21"/>
        <v>0.635514018691589</v>
      </c>
      <c r="G474" s="139"/>
      <c r="H474" s="140">
        <f t="shared" si="20"/>
        <v>5</v>
      </c>
      <c r="I474" s="140"/>
      <c r="IJ474" s="156"/>
      <c r="IK474" s="156"/>
      <c r="IL474" s="156"/>
    </row>
    <row r="475" s="110" customFormat="1" ht="18" hidden="1" customHeight="1" spans="1:246">
      <c r="A475" s="157">
        <v>2082501</v>
      </c>
      <c r="B475" s="142" t="s">
        <v>407</v>
      </c>
      <c r="C475" s="145">
        <v>0</v>
      </c>
      <c r="D475" s="146"/>
      <c r="E475" s="147">
        <f t="shared" si="19"/>
        <v>0</v>
      </c>
      <c r="F475" s="148"/>
      <c r="G475" s="151" t="s">
        <v>75</v>
      </c>
      <c r="H475" s="140">
        <f t="shared" si="20"/>
        <v>7</v>
      </c>
      <c r="I475" s="140"/>
      <c r="IJ475" s="156"/>
      <c r="IK475" s="156"/>
      <c r="IL475" s="156"/>
    </row>
    <row r="476" s="110" customFormat="1" ht="18" customHeight="1" spans="1:246">
      <c r="A476" s="157">
        <v>2082502</v>
      </c>
      <c r="B476" s="152" t="s">
        <v>408</v>
      </c>
      <c r="C476" s="145">
        <v>107</v>
      </c>
      <c r="D476" s="146">
        <v>175</v>
      </c>
      <c r="E476" s="147">
        <f t="shared" si="19"/>
        <v>68</v>
      </c>
      <c r="F476" s="148">
        <f t="shared" si="21"/>
        <v>0.635514018691589</v>
      </c>
      <c r="G476" s="149"/>
      <c r="H476" s="140">
        <f t="shared" si="20"/>
        <v>7</v>
      </c>
      <c r="I476" s="140"/>
      <c r="IJ476" s="156"/>
      <c r="IK476" s="156"/>
      <c r="IL476" s="156"/>
    </row>
    <row r="477" s="110" customFormat="1" ht="18" customHeight="1" spans="1:246">
      <c r="A477" s="141">
        <v>20826</v>
      </c>
      <c r="B477" s="142" t="s">
        <v>409</v>
      </c>
      <c r="C477" s="143">
        <f>SUM(C478:C480)</f>
        <v>9161</v>
      </c>
      <c r="D477" s="143">
        <f>SUM(D478:D480)</f>
        <v>10676</v>
      </c>
      <c r="E477" s="137">
        <f t="shared" si="19"/>
        <v>1515</v>
      </c>
      <c r="F477" s="138">
        <f t="shared" si="21"/>
        <v>0.165374959065604</v>
      </c>
      <c r="G477" s="139"/>
      <c r="H477" s="140">
        <f t="shared" si="20"/>
        <v>5</v>
      </c>
      <c r="I477" s="140"/>
      <c r="IJ477" s="156"/>
      <c r="IK477" s="156"/>
      <c r="IL477" s="156"/>
    </row>
    <row r="478" s="110" customFormat="1" ht="18" customHeight="1" spans="1:246">
      <c r="A478" s="157">
        <v>2082601</v>
      </c>
      <c r="B478" s="152" t="s">
        <v>410</v>
      </c>
      <c r="C478" s="145">
        <v>100</v>
      </c>
      <c r="D478" s="146">
        <v>100</v>
      </c>
      <c r="E478" s="147">
        <f t="shared" si="19"/>
        <v>0</v>
      </c>
      <c r="F478" s="148">
        <f t="shared" si="21"/>
        <v>0</v>
      </c>
      <c r="G478" s="149"/>
      <c r="H478" s="140">
        <f t="shared" si="20"/>
        <v>7</v>
      </c>
      <c r="I478" s="140"/>
      <c r="IJ478" s="156"/>
      <c r="IK478" s="156"/>
      <c r="IL478" s="156"/>
    </row>
    <row r="479" s="110" customFormat="1" ht="18" customHeight="1" spans="1:246">
      <c r="A479" s="157">
        <v>2082602</v>
      </c>
      <c r="B479" s="152" t="s">
        <v>411</v>
      </c>
      <c r="C479" s="145">
        <v>9061</v>
      </c>
      <c r="D479" s="146">
        <v>10576</v>
      </c>
      <c r="E479" s="147">
        <f t="shared" si="19"/>
        <v>1515</v>
      </c>
      <c r="F479" s="148">
        <f t="shared" si="21"/>
        <v>0.167200088290476</v>
      </c>
      <c r="G479" s="149"/>
      <c r="H479" s="140">
        <f t="shared" si="20"/>
        <v>7</v>
      </c>
      <c r="I479" s="140"/>
      <c r="IJ479" s="156"/>
      <c r="IK479" s="156"/>
      <c r="IL479" s="156"/>
    </row>
    <row r="480" s="110" customFormat="1" ht="18" hidden="1" customHeight="1" spans="1:246">
      <c r="A480" s="157">
        <v>2082699</v>
      </c>
      <c r="B480" s="152" t="s">
        <v>412</v>
      </c>
      <c r="C480" s="145">
        <v>0</v>
      </c>
      <c r="D480" s="146"/>
      <c r="E480" s="147">
        <f t="shared" si="19"/>
        <v>0</v>
      </c>
      <c r="F480" s="148"/>
      <c r="G480" s="151" t="s">
        <v>75</v>
      </c>
      <c r="H480" s="140">
        <f t="shared" si="20"/>
        <v>7</v>
      </c>
      <c r="I480" s="140"/>
      <c r="IJ480" s="156"/>
      <c r="IK480" s="156"/>
      <c r="IL480" s="156"/>
    </row>
    <row r="481" s="110" customFormat="1" ht="18" customHeight="1" spans="1:246">
      <c r="A481" s="141">
        <v>20828</v>
      </c>
      <c r="B481" s="161" t="s">
        <v>413</v>
      </c>
      <c r="C481" s="143">
        <f>SUM(C482:C489)</f>
        <v>273</v>
      </c>
      <c r="D481" s="143">
        <f>SUM(D482:D489)</f>
        <v>291</v>
      </c>
      <c r="E481" s="137">
        <f t="shared" si="19"/>
        <v>18</v>
      </c>
      <c r="F481" s="138">
        <f t="shared" si="21"/>
        <v>0.0659340659340659</v>
      </c>
      <c r="G481" s="139"/>
      <c r="H481" s="140">
        <f t="shared" si="20"/>
        <v>5</v>
      </c>
      <c r="I481" s="140"/>
      <c r="IJ481" s="156"/>
      <c r="IK481" s="156"/>
      <c r="IL481" s="156"/>
    </row>
    <row r="482" s="110" customFormat="1" ht="18" customHeight="1" spans="1:246">
      <c r="A482" s="157">
        <v>2082801</v>
      </c>
      <c r="B482" s="152" t="s">
        <v>72</v>
      </c>
      <c r="C482" s="145">
        <v>106</v>
      </c>
      <c r="D482" s="146">
        <v>117</v>
      </c>
      <c r="E482" s="147">
        <f t="shared" si="19"/>
        <v>11</v>
      </c>
      <c r="F482" s="148">
        <f t="shared" si="21"/>
        <v>0.10377358490566</v>
      </c>
      <c r="G482" s="149"/>
      <c r="H482" s="140">
        <f t="shared" si="20"/>
        <v>7</v>
      </c>
      <c r="I482" s="140"/>
      <c r="IJ482" s="156"/>
      <c r="IK482" s="156"/>
      <c r="IL482" s="156"/>
    </row>
    <row r="483" s="110" customFormat="1" ht="18" hidden="1" customHeight="1" spans="1:246">
      <c r="A483" s="157">
        <v>2082802</v>
      </c>
      <c r="B483" s="152" t="s">
        <v>73</v>
      </c>
      <c r="C483" s="145">
        <v>0</v>
      </c>
      <c r="D483" s="146"/>
      <c r="E483" s="147">
        <f t="shared" si="19"/>
        <v>0</v>
      </c>
      <c r="F483" s="148"/>
      <c r="G483" s="151" t="s">
        <v>75</v>
      </c>
      <c r="H483" s="140">
        <f t="shared" si="20"/>
        <v>7</v>
      </c>
      <c r="I483" s="140"/>
      <c r="IJ483" s="156"/>
      <c r="IK483" s="156"/>
      <c r="IL483" s="156"/>
    </row>
    <row r="484" s="110" customFormat="1" ht="18" hidden="1" customHeight="1" spans="1:246">
      <c r="A484" s="157">
        <v>2082803</v>
      </c>
      <c r="B484" s="152" t="s">
        <v>74</v>
      </c>
      <c r="C484" s="145">
        <v>0</v>
      </c>
      <c r="D484" s="146"/>
      <c r="E484" s="147">
        <f t="shared" si="19"/>
        <v>0</v>
      </c>
      <c r="F484" s="148"/>
      <c r="G484" s="151" t="s">
        <v>75</v>
      </c>
      <c r="H484" s="140">
        <f t="shared" si="20"/>
        <v>7</v>
      </c>
      <c r="I484" s="140"/>
      <c r="IJ484" s="156"/>
      <c r="IK484" s="156"/>
      <c r="IL484" s="156"/>
    </row>
    <row r="485" s="110" customFormat="1" ht="18" customHeight="1" spans="1:246">
      <c r="A485" s="157">
        <v>2082804</v>
      </c>
      <c r="B485" s="152" t="s">
        <v>414</v>
      </c>
      <c r="C485" s="145">
        <v>107</v>
      </c>
      <c r="D485" s="146">
        <v>112</v>
      </c>
      <c r="E485" s="147">
        <f t="shared" si="19"/>
        <v>5</v>
      </c>
      <c r="F485" s="148">
        <f t="shared" si="21"/>
        <v>0.0467289719626168</v>
      </c>
      <c r="G485" s="149"/>
      <c r="H485" s="140">
        <f t="shared" si="20"/>
        <v>7</v>
      </c>
      <c r="I485" s="140"/>
      <c r="IJ485" s="156"/>
      <c r="IK485" s="156"/>
      <c r="IL485" s="156"/>
    </row>
    <row r="486" s="110" customFormat="1" ht="18" hidden="1" customHeight="1" spans="1:246">
      <c r="A486" s="157">
        <v>2082805</v>
      </c>
      <c r="B486" s="152" t="s">
        <v>415</v>
      </c>
      <c r="C486" s="145">
        <v>0</v>
      </c>
      <c r="D486" s="146"/>
      <c r="E486" s="147">
        <f t="shared" si="19"/>
        <v>0</v>
      </c>
      <c r="F486" s="148"/>
      <c r="G486" s="151" t="s">
        <v>75</v>
      </c>
      <c r="H486" s="140">
        <f t="shared" si="20"/>
        <v>7</v>
      </c>
      <c r="I486" s="140"/>
      <c r="IJ486" s="156"/>
      <c r="IK486" s="156"/>
      <c r="IL486" s="156"/>
    </row>
    <row r="487" s="110" customFormat="1" ht="18" customHeight="1" spans="1:246">
      <c r="A487" s="157">
        <v>2082806</v>
      </c>
      <c r="B487" s="152" t="s">
        <v>105</v>
      </c>
      <c r="C487" s="145">
        <v>2</v>
      </c>
      <c r="D487" s="146">
        <v>2</v>
      </c>
      <c r="E487" s="147">
        <f t="shared" si="19"/>
        <v>0</v>
      </c>
      <c r="F487" s="148">
        <f t="shared" si="21"/>
        <v>0</v>
      </c>
      <c r="G487" s="149"/>
      <c r="H487" s="140">
        <f t="shared" si="20"/>
        <v>7</v>
      </c>
      <c r="I487" s="140"/>
      <c r="IJ487" s="156"/>
      <c r="IK487" s="156"/>
      <c r="IL487" s="156"/>
    </row>
    <row r="488" s="110" customFormat="1" ht="18" customHeight="1" spans="1:246">
      <c r="A488" s="157">
        <v>2082850</v>
      </c>
      <c r="B488" s="152" t="s">
        <v>81</v>
      </c>
      <c r="C488" s="145">
        <v>22</v>
      </c>
      <c r="D488" s="146">
        <v>23</v>
      </c>
      <c r="E488" s="147">
        <f t="shared" si="19"/>
        <v>1</v>
      </c>
      <c r="F488" s="148">
        <f t="shared" si="21"/>
        <v>0.0454545454545455</v>
      </c>
      <c r="G488" s="149"/>
      <c r="H488" s="140">
        <f t="shared" si="20"/>
        <v>7</v>
      </c>
      <c r="I488" s="140"/>
      <c r="IJ488" s="156"/>
      <c r="IK488" s="156"/>
      <c r="IL488" s="156"/>
    </row>
    <row r="489" s="110" customFormat="1" ht="18" customHeight="1" spans="1:246">
      <c r="A489" s="157">
        <v>2082899</v>
      </c>
      <c r="B489" s="152" t="s">
        <v>416</v>
      </c>
      <c r="C489" s="145">
        <v>36</v>
      </c>
      <c r="D489" s="146">
        <v>37</v>
      </c>
      <c r="E489" s="147">
        <f t="shared" si="19"/>
        <v>1</v>
      </c>
      <c r="F489" s="148">
        <f t="shared" si="21"/>
        <v>0.0277777777777778</v>
      </c>
      <c r="G489" s="149"/>
      <c r="H489" s="140">
        <f t="shared" si="20"/>
        <v>7</v>
      </c>
      <c r="I489" s="140"/>
      <c r="IJ489" s="156"/>
      <c r="IK489" s="156"/>
      <c r="IL489" s="156"/>
    </row>
    <row r="490" s="110" customFormat="1" ht="18" customHeight="1" spans="1:246">
      <c r="A490" s="141">
        <v>20830</v>
      </c>
      <c r="B490" s="161" t="s">
        <v>417</v>
      </c>
      <c r="C490" s="143">
        <f>C491+C492</f>
        <v>1138</v>
      </c>
      <c r="D490" s="143">
        <f>D491+D492</f>
        <v>1185</v>
      </c>
      <c r="E490" s="137">
        <f t="shared" si="19"/>
        <v>47</v>
      </c>
      <c r="F490" s="138">
        <f t="shared" si="21"/>
        <v>0.0413005272407733</v>
      </c>
      <c r="G490" s="139"/>
      <c r="H490" s="140">
        <f t="shared" si="20"/>
        <v>5</v>
      </c>
      <c r="I490" s="140"/>
      <c r="IJ490" s="156"/>
      <c r="IK490" s="156"/>
      <c r="IL490" s="156"/>
    </row>
    <row r="491" s="110" customFormat="1" ht="18" customHeight="1" spans="1:246">
      <c r="A491" s="157">
        <v>2083001</v>
      </c>
      <c r="B491" s="152" t="s">
        <v>418</v>
      </c>
      <c r="C491" s="145">
        <v>112</v>
      </c>
      <c r="D491" s="146">
        <v>112</v>
      </c>
      <c r="E491" s="147">
        <f t="shared" si="19"/>
        <v>0</v>
      </c>
      <c r="F491" s="148">
        <f t="shared" si="21"/>
        <v>0</v>
      </c>
      <c r="G491" s="149"/>
      <c r="H491" s="140">
        <f t="shared" si="20"/>
        <v>7</v>
      </c>
      <c r="I491" s="140"/>
      <c r="IJ491" s="156"/>
      <c r="IK491" s="156"/>
      <c r="IL491" s="156"/>
    </row>
    <row r="492" s="110" customFormat="1" ht="18" customHeight="1" spans="1:246">
      <c r="A492" s="157">
        <v>2083099</v>
      </c>
      <c r="B492" s="152" t="s">
        <v>419</v>
      </c>
      <c r="C492" s="145">
        <v>1026</v>
      </c>
      <c r="D492" s="146">
        <v>1073</v>
      </c>
      <c r="E492" s="147">
        <f t="shared" si="19"/>
        <v>47</v>
      </c>
      <c r="F492" s="148">
        <f t="shared" si="21"/>
        <v>0.0458089668615984</v>
      </c>
      <c r="G492" s="149"/>
      <c r="H492" s="140">
        <f t="shared" si="20"/>
        <v>7</v>
      </c>
      <c r="I492" s="140"/>
      <c r="IJ492" s="156"/>
      <c r="IK492" s="156"/>
      <c r="IL492" s="156"/>
    </row>
    <row r="493" s="110" customFormat="1" ht="18" customHeight="1" spans="1:246">
      <c r="A493" s="141">
        <v>20899</v>
      </c>
      <c r="B493" s="142" t="s">
        <v>420</v>
      </c>
      <c r="C493" s="143">
        <f>SUM(C494)</f>
        <v>272</v>
      </c>
      <c r="D493" s="143">
        <f>SUM(D494)</f>
        <v>300</v>
      </c>
      <c r="E493" s="137">
        <f t="shared" si="19"/>
        <v>28</v>
      </c>
      <c r="F493" s="138">
        <f t="shared" si="21"/>
        <v>0.102941176470588</v>
      </c>
      <c r="G493" s="139"/>
      <c r="H493" s="140">
        <f t="shared" si="20"/>
        <v>5</v>
      </c>
      <c r="I493" s="140"/>
      <c r="IJ493" s="156"/>
      <c r="IK493" s="156"/>
      <c r="IL493" s="156"/>
    </row>
    <row r="494" s="110" customFormat="1" ht="18" customHeight="1" spans="1:246">
      <c r="A494" s="157">
        <v>2089999</v>
      </c>
      <c r="B494" s="152" t="s">
        <v>421</v>
      </c>
      <c r="C494" s="145">
        <v>272</v>
      </c>
      <c r="D494" s="146">
        <v>300</v>
      </c>
      <c r="E494" s="147">
        <f t="shared" si="19"/>
        <v>28</v>
      </c>
      <c r="F494" s="148">
        <f t="shared" si="21"/>
        <v>0.102941176470588</v>
      </c>
      <c r="G494" s="149"/>
      <c r="H494" s="140">
        <f t="shared" si="20"/>
        <v>7</v>
      </c>
      <c r="I494" s="140"/>
      <c r="IJ494" s="156"/>
      <c r="IK494" s="156"/>
      <c r="IL494" s="156"/>
    </row>
    <row r="495" s="110" customFormat="1" ht="18" customHeight="1" spans="1:246">
      <c r="A495" s="167">
        <v>210</v>
      </c>
      <c r="B495" s="136" t="s">
        <v>422</v>
      </c>
      <c r="C495" s="137">
        <f>C496+C501+C511+C515+C527+C531+C536+C540+C544+C547+C562+C556+C558+C560</f>
        <v>19352</v>
      </c>
      <c r="D495" s="137">
        <f>D496+D501+D511+D515+D527+D531+D536+D540+D544+D547+D562+D556+D558+D560</f>
        <v>19639</v>
      </c>
      <c r="E495" s="137">
        <f t="shared" si="19"/>
        <v>287</v>
      </c>
      <c r="F495" s="138">
        <f t="shared" si="21"/>
        <v>0.0148305084745763</v>
      </c>
      <c r="G495" s="149"/>
      <c r="H495" s="140">
        <f t="shared" si="20"/>
        <v>3</v>
      </c>
      <c r="I495" s="140"/>
      <c r="IJ495" s="156"/>
      <c r="IK495" s="156"/>
      <c r="IL495" s="156"/>
    </row>
    <row r="496" s="109" customFormat="1" ht="18" customHeight="1" spans="1:246">
      <c r="A496" s="141">
        <v>21001</v>
      </c>
      <c r="B496" s="142" t="s">
        <v>423</v>
      </c>
      <c r="C496" s="143">
        <f>SUM(C497:C500)</f>
        <v>479</v>
      </c>
      <c r="D496" s="143">
        <f>SUM(D497:D500)</f>
        <v>700</v>
      </c>
      <c r="E496" s="137">
        <f t="shared" si="19"/>
        <v>221</v>
      </c>
      <c r="F496" s="138">
        <f t="shared" si="21"/>
        <v>0.461377870563674</v>
      </c>
      <c r="G496" s="139"/>
      <c r="H496" s="140">
        <f t="shared" si="20"/>
        <v>5</v>
      </c>
      <c r="I496" s="140"/>
      <c r="J496" s="111"/>
      <c r="K496" s="111"/>
      <c r="L496" s="111"/>
      <c r="M496" s="111"/>
      <c r="N496" s="111"/>
      <c r="O496" s="111"/>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1"/>
      <c r="AL496" s="111"/>
      <c r="AM496" s="111"/>
      <c r="AN496" s="111"/>
      <c r="AO496" s="111"/>
      <c r="AP496" s="111"/>
      <c r="AQ496" s="111"/>
      <c r="AR496" s="111"/>
      <c r="AS496" s="111"/>
      <c r="AT496" s="111"/>
      <c r="AU496" s="111"/>
      <c r="AV496" s="111"/>
      <c r="AW496" s="111"/>
      <c r="AX496" s="111"/>
      <c r="AY496" s="111"/>
      <c r="AZ496" s="111"/>
      <c r="BA496" s="111"/>
      <c r="BB496" s="111"/>
      <c r="BC496" s="111"/>
      <c r="BD496" s="111"/>
      <c r="BE496" s="111"/>
      <c r="BF496" s="111"/>
      <c r="BG496" s="111"/>
      <c r="BH496" s="111"/>
      <c r="BI496" s="111"/>
      <c r="BJ496" s="111"/>
      <c r="BK496" s="111"/>
      <c r="BL496" s="111"/>
      <c r="BM496" s="111"/>
      <c r="BN496" s="111"/>
      <c r="BO496" s="111"/>
      <c r="BP496" s="111"/>
      <c r="BQ496" s="111"/>
      <c r="BR496" s="111"/>
      <c r="BS496" s="111"/>
      <c r="BT496" s="111"/>
      <c r="BU496" s="111"/>
      <c r="BV496" s="111"/>
      <c r="BW496" s="111"/>
      <c r="BX496" s="111"/>
      <c r="BY496" s="111"/>
      <c r="BZ496" s="111"/>
      <c r="CA496" s="111"/>
      <c r="CB496" s="111"/>
      <c r="CC496" s="111"/>
      <c r="CD496" s="111"/>
      <c r="CE496" s="111"/>
      <c r="CF496" s="111"/>
      <c r="CG496" s="111"/>
      <c r="CH496" s="111"/>
      <c r="CI496" s="111"/>
      <c r="CJ496" s="111"/>
      <c r="CK496" s="111"/>
      <c r="CL496" s="111"/>
      <c r="CM496" s="111"/>
      <c r="CN496" s="111"/>
      <c r="CO496" s="111"/>
      <c r="CP496" s="111"/>
      <c r="CQ496" s="111"/>
      <c r="CR496" s="111"/>
      <c r="CS496" s="111"/>
      <c r="CT496" s="111"/>
      <c r="CU496" s="111"/>
      <c r="CV496" s="111"/>
      <c r="CW496" s="111"/>
      <c r="CX496" s="111"/>
      <c r="CY496" s="111"/>
      <c r="CZ496" s="111"/>
      <c r="DA496" s="111"/>
      <c r="DB496" s="111"/>
      <c r="DC496" s="111"/>
      <c r="DD496" s="111"/>
      <c r="DE496" s="111"/>
      <c r="DF496" s="111"/>
      <c r="DG496" s="111"/>
      <c r="DH496" s="111"/>
      <c r="DI496" s="111"/>
      <c r="DJ496" s="111"/>
      <c r="DK496" s="111"/>
      <c r="DL496" s="111"/>
      <c r="DM496" s="111"/>
      <c r="DN496" s="111"/>
      <c r="DO496" s="111"/>
      <c r="DP496" s="111"/>
      <c r="DQ496" s="111"/>
      <c r="DR496" s="111"/>
      <c r="DS496" s="111"/>
      <c r="DT496" s="111"/>
      <c r="DU496" s="111"/>
      <c r="DV496" s="111"/>
      <c r="DW496" s="111"/>
      <c r="DX496" s="111"/>
      <c r="DY496" s="111"/>
      <c r="DZ496" s="111"/>
      <c r="EA496" s="111"/>
      <c r="EB496" s="111"/>
      <c r="EC496" s="111"/>
      <c r="ED496" s="111"/>
      <c r="EE496" s="111"/>
      <c r="EF496" s="111"/>
      <c r="EG496" s="111"/>
      <c r="EH496" s="111"/>
      <c r="EI496" s="111"/>
      <c r="EJ496" s="111"/>
      <c r="EK496" s="111"/>
      <c r="EL496" s="111"/>
      <c r="EM496" s="111"/>
      <c r="EN496" s="111"/>
      <c r="EO496" s="111"/>
      <c r="EP496" s="111"/>
      <c r="EQ496" s="111"/>
      <c r="ER496" s="111"/>
      <c r="ES496" s="111"/>
      <c r="ET496" s="111"/>
      <c r="EU496" s="111"/>
      <c r="EV496" s="111"/>
      <c r="EW496" s="111"/>
      <c r="EX496" s="111"/>
      <c r="EY496" s="111"/>
      <c r="EZ496" s="111"/>
      <c r="FA496" s="111"/>
      <c r="FB496" s="111"/>
      <c r="FC496" s="111"/>
      <c r="FD496" s="111"/>
      <c r="FE496" s="111"/>
      <c r="FF496" s="111"/>
      <c r="FG496" s="111"/>
      <c r="FH496" s="111"/>
      <c r="FI496" s="111"/>
      <c r="FJ496" s="111"/>
      <c r="FK496" s="111"/>
      <c r="FL496" s="111"/>
      <c r="FM496" s="111"/>
      <c r="FN496" s="111"/>
      <c r="FO496" s="111"/>
      <c r="FP496" s="111"/>
      <c r="FQ496" s="111"/>
      <c r="FR496" s="111"/>
      <c r="FS496" s="111"/>
      <c r="FT496" s="111"/>
      <c r="FU496" s="111"/>
      <c r="FV496" s="111"/>
      <c r="FW496" s="111"/>
      <c r="FX496" s="111"/>
      <c r="FY496" s="111"/>
      <c r="FZ496" s="111"/>
      <c r="GA496" s="111"/>
      <c r="GB496" s="111"/>
      <c r="GC496" s="111"/>
      <c r="GD496" s="111"/>
      <c r="GE496" s="111"/>
      <c r="GF496" s="111"/>
      <c r="GG496" s="111"/>
      <c r="GH496" s="111"/>
      <c r="GI496" s="111"/>
      <c r="GJ496" s="111"/>
      <c r="GK496" s="111"/>
      <c r="GL496" s="111"/>
      <c r="GM496" s="111"/>
      <c r="GN496" s="111"/>
      <c r="GO496" s="111"/>
      <c r="GP496" s="111"/>
      <c r="GQ496" s="111"/>
      <c r="GR496" s="111"/>
      <c r="GS496" s="111"/>
      <c r="GT496" s="111"/>
      <c r="GU496" s="111"/>
      <c r="GV496" s="111"/>
      <c r="GW496" s="111"/>
      <c r="GX496" s="111"/>
      <c r="GY496" s="111"/>
      <c r="GZ496" s="111"/>
      <c r="HA496" s="111"/>
      <c r="HB496" s="111"/>
      <c r="HC496" s="111"/>
      <c r="HD496" s="111"/>
      <c r="HE496" s="111"/>
      <c r="HF496" s="111"/>
      <c r="HG496" s="111"/>
      <c r="HH496" s="111"/>
      <c r="HI496" s="111"/>
      <c r="HJ496" s="111"/>
      <c r="HK496" s="111"/>
      <c r="HL496" s="111"/>
      <c r="HM496" s="111"/>
      <c r="HN496" s="111"/>
      <c r="HO496" s="111"/>
      <c r="HP496" s="111"/>
      <c r="HQ496" s="111"/>
      <c r="HR496" s="111"/>
      <c r="HS496" s="111"/>
      <c r="HT496" s="111"/>
      <c r="HU496" s="111"/>
      <c r="HV496" s="111"/>
      <c r="HW496" s="111"/>
      <c r="HX496" s="111"/>
      <c r="HY496" s="111"/>
      <c r="HZ496" s="111"/>
      <c r="IA496" s="111"/>
      <c r="IB496" s="111"/>
      <c r="IC496" s="111"/>
      <c r="ID496" s="111"/>
      <c r="IE496" s="111"/>
      <c r="IF496" s="111"/>
      <c r="IG496" s="111"/>
      <c r="IH496" s="111"/>
      <c r="II496" s="111"/>
      <c r="IJ496" s="156"/>
      <c r="IK496" s="156"/>
      <c r="IL496" s="156"/>
    </row>
    <row r="497" s="110" customFormat="1" ht="18" customHeight="1" spans="1:246">
      <c r="A497" s="157">
        <v>2100101</v>
      </c>
      <c r="B497" s="152" t="s">
        <v>72</v>
      </c>
      <c r="C497" s="145">
        <v>393</v>
      </c>
      <c r="D497" s="146">
        <v>449</v>
      </c>
      <c r="E497" s="147">
        <f t="shared" si="19"/>
        <v>56</v>
      </c>
      <c r="F497" s="148">
        <f t="shared" si="21"/>
        <v>0.142493638676845</v>
      </c>
      <c r="G497" s="149"/>
      <c r="H497" s="140">
        <f t="shared" si="20"/>
        <v>7</v>
      </c>
      <c r="I497" s="140"/>
      <c r="IJ497" s="156"/>
      <c r="IK497" s="156"/>
      <c r="IL497" s="156"/>
    </row>
    <row r="498" s="110" customFormat="1" ht="18" hidden="1" customHeight="1" spans="1:246">
      <c r="A498" s="157">
        <v>2100102</v>
      </c>
      <c r="B498" s="152" t="s">
        <v>73</v>
      </c>
      <c r="C498" s="145">
        <v>0</v>
      </c>
      <c r="D498" s="146"/>
      <c r="E498" s="147">
        <f t="shared" si="19"/>
        <v>0</v>
      </c>
      <c r="F498" s="148"/>
      <c r="G498" s="151" t="s">
        <v>75</v>
      </c>
      <c r="H498" s="140">
        <f t="shared" si="20"/>
        <v>7</v>
      </c>
      <c r="I498" s="140"/>
      <c r="IJ498" s="156"/>
      <c r="IK498" s="156"/>
      <c r="IL498" s="156"/>
    </row>
    <row r="499" s="110" customFormat="1" ht="18" hidden="1" customHeight="1" spans="1:246">
      <c r="A499" s="157">
        <v>2100103</v>
      </c>
      <c r="B499" s="152" t="s">
        <v>74</v>
      </c>
      <c r="C499" s="145">
        <v>0</v>
      </c>
      <c r="D499" s="146"/>
      <c r="E499" s="147">
        <f t="shared" si="19"/>
        <v>0</v>
      </c>
      <c r="F499" s="148"/>
      <c r="G499" s="151" t="s">
        <v>75</v>
      </c>
      <c r="H499" s="140">
        <f t="shared" si="20"/>
        <v>7</v>
      </c>
      <c r="I499" s="140"/>
      <c r="IJ499" s="156"/>
      <c r="IK499" s="156"/>
      <c r="IL499" s="156"/>
    </row>
    <row r="500" s="110" customFormat="1" ht="18" customHeight="1" spans="1:246">
      <c r="A500" s="157">
        <v>2100199</v>
      </c>
      <c r="B500" s="152" t="s">
        <v>424</v>
      </c>
      <c r="C500" s="145">
        <v>86</v>
      </c>
      <c r="D500" s="146">
        <v>251</v>
      </c>
      <c r="E500" s="147">
        <f t="shared" si="19"/>
        <v>165</v>
      </c>
      <c r="F500" s="148">
        <f t="shared" si="21"/>
        <v>1.91860465116279</v>
      </c>
      <c r="G500" s="149"/>
      <c r="H500" s="140">
        <f t="shared" si="20"/>
        <v>7</v>
      </c>
      <c r="I500" s="140"/>
      <c r="IJ500" s="156"/>
      <c r="IK500" s="156"/>
      <c r="IL500" s="156"/>
    </row>
    <row r="501" s="110" customFormat="1" ht="18" customHeight="1" spans="1:246">
      <c r="A501" s="141">
        <v>21002</v>
      </c>
      <c r="B501" s="142" t="s">
        <v>425</v>
      </c>
      <c r="C501" s="143">
        <f>SUM(C502:C510)</f>
        <v>1170</v>
      </c>
      <c r="D501" s="143">
        <f>SUM(D502:D510)</f>
        <v>586</v>
      </c>
      <c r="E501" s="137">
        <f t="shared" si="19"/>
        <v>-584</v>
      </c>
      <c r="F501" s="138">
        <f t="shared" si="21"/>
        <v>-0.499145299145299</v>
      </c>
      <c r="G501" s="139"/>
      <c r="H501" s="140">
        <f t="shared" si="20"/>
        <v>5</v>
      </c>
      <c r="I501" s="140"/>
      <c r="IJ501" s="156"/>
      <c r="IK501" s="156"/>
      <c r="IL501" s="156"/>
    </row>
    <row r="502" s="110" customFormat="1" ht="18" hidden="1" customHeight="1" spans="1:246">
      <c r="A502" s="157">
        <v>2100201</v>
      </c>
      <c r="B502" s="152" t="s">
        <v>426</v>
      </c>
      <c r="C502" s="145">
        <v>0</v>
      </c>
      <c r="D502" s="146"/>
      <c r="E502" s="147">
        <f t="shared" si="19"/>
        <v>0</v>
      </c>
      <c r="F502" s="148"/>
      <c r="G502" s="151" t="s">
        <v>75</v>
      </c>
      <c r="H502" s="140">
        <f t="shared" si="20"/>
        <v>7</v>
      </c>
      <c r="I502" s="140"/>
      <c r="IJ502" s="156"/>
      <c r="IK502" s="156"/>
      <c r="IL502" s="156"/>
    </row>
    <row r="503" s="110" customFormat="1" ht="18" hidden="1" customHeight="1" spans="1:246">
      <c r="A503" s="157">
        <v>2100202</v>
      </c>
      <c r="B503" s="152" t="s">
        <v>427</v>
      </c>
      <c r="C503" s="145">
        <v>0</v>
      </c>
      <c r="D503" s="146"/>
      <c r="E503" s="147">
        <f t="shared" si="19"/>
        <v>0</v>
      </c>
      <c r="F503" s="148"/>
      <c r="G503" s="151" t="s">
        <v>75</v>
      </c>
      <c r="H503" s="140">
        <f t="shared" si="20"/>
        <v>7</v>
      </c>
      <c r="I503" s="140"/>
      <c r="IJ503" s="156"/>
      <c r="IK503" s="156"/>
      <c r="IL503" s="156"/>
    </row>
    <row r="504" s="110" customFormat="1" ht="18" hidden="1" customHeight="1" spans="1:246">
      <c r="A504" s="157">
        <v>2100203</v>
      </c>
      <c r="B504" s="152" t="s">
        <v>428</v>
      </c>
      <c r="C504" s="145">
        <v>0</v>
      </c>
      <c r="D504" s="146"/>
      <c r="E504" s="147">
        <f t="shared" si="19"/>
        <v>0</v>
      </c>
      <c r="F504" s="148"/>
      <c r="G504" s="151" t="s">
        <v>75</v>
      </c>
      <c r="H504" s="140">
        <f t="shared" si="20"/>
        <v>7</v>
      </c>
      <c r="I504" s="140"/>
      <c r="IJ504" s="156"/>
      <c r="IK504" s="156"/>
      <c r="IL504" s="156"/>
    </row>
    <row r="505" s="110" customFormat="1" ht="18" hidden="1" customHeight="1" spans="1:246">
      <c r="A505" s="157">
        <v>2100204</v>
      </c>
      <c r="B505" s="152" t="s">
        <v>429</v>
      </c>
      <c r="C505" s="145">
        <v>0</v>
      </c>
      <c r="D505" s="146"/>
      <c r="E505" s="147">
        <f t="shared" si="19"/>
        <v>0</v>
      </c>
      <c r="F505" s="148"/>
      <c r="G505" s="151" t="s">
        <v>75</v>
      </c>
      <c r="H505" s="140">
        <f t="shared" si="20"/>
        <v>7</v>
      </c>
      <c r="I505" s="140"/>
      <c r="IJ505" s="156"/>
      <c r="IK505" s="156"/>
      <c r="IL505" s="156"/>
    </row>
    <row r="506" s="110" customFormat="1" ht="18" hidden="1" customHeight="1" spans="1:246">
      <c r="A506" s="157">
        <v>2100205</v>
      </c>
      <c r="B506" s="152" t="s">
        <v>430</v>
      </c>
      <c r="C506" s="145">
        <v>0</v>
      </c>
      <c r="D506" s="146"/>
      <c r="E506" s="147">
        <f t="shared" si="19"/>
        <v>0</v>
      </c>
      <c r="F506" s="148"/>
      <c r="G506" s="151" t="s">
        <v>75</v>
      </c>
      <c r="H506" s="140">
        <f t="shared" si="20"/>
        <v>7</v>
      </c>
      <c r="I506" s="140"/>
      <c r="IJ506" s="156"/>
      <c r="IK506" s="156"/>
      <c r="IL506" s="156"/>
    </row>
    <row r="507" s="110" customFormat="1" ht="18" customHeight="1" spans="1:246">
      <c r="A507" s="157">
        <v>2100206</v>
      </c>
      <c r="B507" s="152" t="s">
        <v>431</v>
      </c>
      <c r="C507" s="145">
        <v>0</v>
      </c>
      <c r="D507" s="146">
        <v>86</v>
      </c>
      <c r="E507" s="147">
        <f t="shared" si="19"/>
        <v>86</v>
      </c>
      <c r="F507" s="148"/>
      <c r="G507" s="149"/>
      <c r="H507" s="140">
        <f t="shared" si="20"/>
        <v>7</v>
      </c>
      <c r="I507" s="140"/>
      <c r="IJ507" s="156"/>
      <c r="IK507" s="156"/>
      <c r="IL507" s="156"/>
    </row>
    <row r="508" s="110" customFormat="1" ht="18" hidden="1" customHeight="1" spans="1:246">
      <c r="A508" s="157">
        <v>2100207</v>
      </c>
      <c r="B508" s="152" t="s">
        <v>432</v>
      </c>
      <c r="C508" s="145">
        <v>0</v>
      </c>
      <c r="D508" s="146"/>
      <c r="E508" s="147">
        <f t="shared" si="19"/>
        <v>0</v>
      </c>
      <c r="F508" s="148"/>
      <c r="G508" s="151" t="s">
        <v>75</v>
      </c>
      <c r="H508" s="140">
        <f t="shared" si="20"/>
        <v>7</v>
      </c>
      <c r="I508" s="140"/>
      <c r="IJ508" s="156"/>
      <c r="IK508" s="156"/>
      <c r="IL508" s="156"/>
    </row>
    <row r="509" s="110" customFormat="1" ht="18" hidden="1" customHeight="1" spans="1:246">
      <c r="A509" s="157">
        <v>2100213</v>
      </c>
      <c r="B509" s="152" t="s">
        <v>433</v>
      </c>
      <c r="C509" s="145">
        <v>0</v>
      </c>
      <c r="D509" s="146"/>
      <c r="E509" s="147">
        <f t="shared" si="19"/>
        <v>0</v>
      </c>
      <c r="F509" s="148"/>
      <c r="G509" s="151" t="s">
        <v>75</v>
      </c>
      <c r="H509" s="140">
        <f t="shared" si="20"/>
        <v>7</v>
      </c>
      <c r="I509" s="140"/>
      <c r="IJ509" s="156"/>
      <c r="IK509" s="156"/>
      <c r="IL509" s="156"/>
    </row>
    <row r="510" s="110" customFormat="1" ht="18" customHeight="1" spans="1:246">
      <c r="A510" s="157">
        <v>2100299</v>
      </c>
      <c r="B510" s="152" t="s">
        <v>434</v>
      </c>
      <c r="C510" s="145">
        <v>1170</v>
      </c>
      <c r="D510" s="146">
        <v>500</v>
      </c>
      <c r="E510" s="147">
        <f t="shared" si="19"/>
        <v>-670</v>
      </c>
      <c r="F510" s="148">
        <f t="shared" si="21"/>
        <v>-0.572649572649573</v>
      </c>
      <c r="G510" s="149"/>
      <c r="H510" s="140">
        <f t="shared" si="20"/>
        <v>7</v>
      </c>
      <c r="I510" s="140"/>
      <c r="IJ510" s="156"/>
      <c r="IK510" s="156"/>
      <c r="IL510" s="156"/>
    </row>
    <row r="511" s="110" customFormat="1" ht="18" customHeight="1" spans="1:246">
      <c r="A511" s="141">
        <v>21003</v>
      </c>
      <c r="B511" s="142" t="s">
        <v>435</v>
      </c>
      <c r="C511" s="143">
        <f>SUM(C512:C514)</f>
        <v>2608</v>
      </c>
      <c r="D511" s="143">
        <f>SUM(D512:D514)</f>
        <v>2739</v>
      </c>
      <c r="E511" s="137">
        <f t="shared" si="19"/>
        <v>131</v>
      </c>
      <c r="F511" s="138">
        <f t="shared" si="21"/>
        <v>0.0502300613496933</v>
      </c>
      <c r="G511" s="139"/>
      <c r="H511" s="140">
        <f t="shared" si="20"/>
        <v>5</v>
      </c>
      <c r="I511" s="140"/>
      <c r="IJ511" s="156"/>
      <c r="IK511" s="156"/>
      <c r="IL511" s="156"/>
    </row>
    <row r="512" s="110" customFormat="1" ht="18" hidden="1" customHeight="1" spans="1:246">
      <c r="A512" s="157">
        <v>2100301</v>
      </c>
      <c r="B512" s="152" t="s">
        <v>436</v>
      </c>
      <c r="C512" s="145">
        <v>0</v>
      </c>
      <c r="D512" s="146"/>
      <c r="E512" s="147">
        <f t="shared" si="19"/>
        <v>0</v>
      </c>
      <c r="F512" s="148"/>
      <c r="G512" s="151" t="s">
        <v>75</v>
      </c>
      <c r="H512" s="140">
        <f t="shared" si="20"/>
        <v>7</v>
      </c>
      <c r="I512" s="140"/>
      <c r="IJ512" s="156"/>
      <c r="IK512" s="156"/>
      <c r="IL512" s="156"/>
    </row>
    <row r="513" s="110" customFormat="1" ht="18" customHeight="1" spans="1:246">
      <c r="A513" s="157">
        <v>2100302</v>
      </c>
      <c r="B513" s="152" t="s">
        <v>437</v>
      </c>
      <c r="C513" s="145">
        <v>2210</v>
      </c>
      <c r="D513" s="146">
        <v>2209</v>
      </c>
      <c r="E513" s="147">
        <f t="shared" si="19"/>
        <v>-1</v>
      </c>
      <c r="F513" s="148">
        <f t="shared" si="21"/>
        <v>-0.000452488687782805</v>
      </c>
      <c r="G513" s="149"/>
      <c r="H513" s="140">
        <f t="shared" si="20"/>
        <v>7</v>
      </c>
      <c r="I513" s="140"/>
      <c r="IJ513" s="156"/>
      <c r="IK513" s="156"/>
      <c r="IL513" s="156"/>
    </row>
    <row r="514" s="110" customFormat="1" ht="18" customHeight="1" spans="1:246">
      <c r="A514" s="157">
        <v>2100399</v>
      </c>
      <c r="B514" s="152" t="s">
        <v>438</v>
      </c>
      <c r="C514" s="145">
        <v>398</v>
      </c>
      <c r="D514" s="146">
        <v>530</v>
      </c>
      <c r="E514" s="147">
        <f t="shared" si="19"/>
        <v>132</v>
      </c>
      <c r="F514" s="148">
        <f t="shared" si="21"/>
        <v>0.331658291457286</v>
      </c>
      <c r="G514" s="149"/>
      <c r="H514" s="140">
        <f t="shared" si="20"/>
        <v>7</v>
      </c>
      <c r="I514" s="140"/>
      <c r="IJ514" s="156"/>
      <c r="IK514" s="156"/>
      <c r="IL514" s="156"/>
    </row>
    <row r="515" s="110" customFormat="1" ht="18" customHeight="1" spans="1:246">
      <c r="A515" s="141">
        <v>21004</v>
      </c>
      <c r="B515" s="142" t="s">
        <v>439</v>
      </c>
      <c r="C515" s="143">
        <f>SUM(C516:C526)</f>
        <v>3367</v>
      </c>
      <c r="D515" s="143">
        <f>SUM(D516:D526)</f>
        <v>3624</v>
      </c>
      <c r="E515" s="137">
        <f t="shared" si="19"/>
        <v>257</v>
      </c>
      <c r="F515" s="138">
        <f t="shared" si="21"/>
        <v>0.0763290763290763</v>
      </c>
      <c r="G515" s="139"/>
      <c r="H515" s="140">
        <f t="shared" si="20"/>
        <v>5</v>
      </c>
      <c r="I515" s="140"/>
      <c r="IJ515" s="156"/>
      <c r="IK515" s="156"/>
      <c r="IL515" s="156"/>
    </row>
    <row r="516" s="110" customFormat="1" ht="18" customHeight="1" spans="1:246">
      <c r="A516" s="157">
        <v>2100401</v>
      </c>
      <c r="B516" s="152" t="s">
        <v>440</v>
      </c>
      <c r="C516" s="145">
        <v>336</v>
      </c>
      <c r="D516" s="146">
        <v>416</v>
      </c>
      <c r="E516" s="147">
        <f t="shared" si="19"/>
        <v>80</v>
      </c>
      <c r="F516" s="148">
        <f t="shared" si="21"/>
        <v>0.238095238095238</v>
      </c>
      <c r="G516" s="149"/>
      <c r="H516" s="140">
        <f t="shared" si="20"/>
        <v>7</v>
      </c>
      <c r="I516" s="140"/>
      <c r="IJ516" s="156"/>
      <c r="IK516" s="156"/>
      <c r="IL516" s="156"/>
    </row>
    <row r="517" s="110" customFormat="1" ht="18" customHeight="1" spans="1:246">
      <c r="A517" s="157">
        <v>2100402</v>
      </c>
      <c r="B517" s="152" t="s">
        <v>441</v>
      </c>
      <c r="C517" s="145">
        <v>159</v>
      </c>
      <c r="D517" s="146">
        <v>169</v>
      </c>
      <c r="E517" s="147">
        <f t="shared" si="19"/>
        <v>10</v>
      </c>
      <c r="F517" s="148">
        <f t="shared" si="21"/>
        <v>0.0628930817610063</v>
      </c>
      <c r="G517" s="149"/>
      <c r="H517" s="140">
        <f t="shared" si="20"/>
        <v>7</v>
      </c>
      <c r="I517" s="140"/>
      <c r="IJ517" s="156"/>
      <c r="IK517" s="156"/>
      <c r="IL517" s="156"/>
    </row>
    <row r="518" s="110" customFormat="1" ht="18" customHeight="1" spans="1:246">
      <c r="A518" s="157">
        <v>2100403</v>
      </c>
      <c r="B518" s="152" t="s">
        <v>442</v>
      </c>
      <c r="C518" s="145">
        <v>370</v>
      </c>
      <c r="D518" s="146">
        <v>370</v>
      </c>
      <c r="E518" s="147">
        <f t="shared" ref="E518:E526" si="22">D518-C518</f>
        <v>0</v>
      </c>
      <c r="F518" s="148">
        <f t="shared" si="21"/>
        <v>0</v>
      </c>
      <c r="G518" s="149"/>
      <c r="H518" s="140">
        <f t="shared" ref="H518:H526" si="23">LEN(A518)</f>
        <v>7</v>
      </c>
      <c r="I518" s="140"/>
      <c r="IJ518" s="156"/>
      <c r="IK518" s="156"/>
      <c r="IL518" s="156"/>
    </row>
    <row r="519" s="110" customFormat="1" ht="18" hidden="1" customHeight="1" spans="1:246">
      <c r="A519" s="157">
        <v>2100404</v>
      </c>
      <c r="B519" s="152" t="s">
        <v>443</v>
      </c>
      <c r="C519" s="145">
        <v>0</v>
      </c>
      <c r="D519" s="146"/>
      <c r="E519" s="147">
        <f t="shared" si="22"/>
        <v>0</v>
      </c>
      <c r="F519" s="148"/>
      <c r="G519" s="151" t="s">
        <v>75</v>
      </c>
      <c r="H519" s="140">
        <f t="shared" si="23"/>
        <v>7</v>
      </c>
      <c r="I519" s="140"/>
      <c r="IJ519" s="156"/>
      <c r="IK519" s="156"/>
      <c r="IL519" s="156"/>
    </row>
    <row r="520" s="110" customFormat="1" ht="18" hidden="1" customHeight="1" spans="1:246">
      <c r="A520" s="157">
        <v>2100405</v>
      </c>
      <c r="B520" s="152" t="s">
        <v>444</v>
      </c>
      <c r="C520" s="145">
        <v>0</v>
      </c>
      <c r="D520" s="146"/>
      <c r="E520" s="147">
        <f t="shared" si="22"/>
        <v>0</v>
      </c>
      <c r="F520" s="148"/>
      <c r="G520" s="151" t="s">
        <v>75</v>
      </c>
      <c r="H520" s="140">
        <f t="shared" si="23"/>
        <v>7</v>
      </c>
      <c r="I520" s="140"/>
      <c r="IJ520" s="156"/>
      <c r="IK520" s="156"/>
      <c r="IL520" s="156"/>
    </row>
    <row r="521" s="110" customFormat="1" ht="18" hidden="1" customHeight="1" spans="1:246">
      <c r="A521" s="157">
        <v>2100406</v>
      </c>
      <c r="B521" s="152" t="s">
        <v>445</v>
      </c>
      <c r="C521" s="145">
        <v>0</v>
      </c>
      <c r="D521" s="146"/>
      <c r="E521" s="147">
        <f t="shared" si="22"/>
        <v>0</v>
      </c>
      <c r="F521" s="148"/>
      <c r="G521" s="151" t="s">
        <v>75</v>
      </c>
      <c r="H521" s="140">
        <f t="shared" si="23"/>
        <v>7</v>
      </c>
      <c r="I521" s="140"/>
      <c r="IJ521" s="156"/>
      <c r="IK521" s="156"/>
      <c r="IL521" s="156"/>
    </row>
    <row r="522" s="110" customFormat="1" ht="18" hidden="1" customHeight="1" spans="1:246">
      <c r="A522" s="157">
        <v>2100407</v>
      </c>
      <c r="B522" s="152" t="s">
        <v>446</v>
      </c>
      <c r="C522" s="145">
        <v>0</v>
      </c>
      <c r="D522" s="146"/>
      <c r="E522" s="147">
        <f t="shared" si="22"/>
        <v>0</v>
      </c>
      <c r="F522" s="148"/>
      <c r="G522" s="151" t="s">
        <v>75</v>
      </c>
      <c r="H522" s="140">
        <f t="shared" si="23"/>
        <v>7</v>
      </c>
      <c r="I522" s="140"/>
      <c r="IJ522" s="156"/>
      <c r="IK522" s="156"/>
      <c r="IL522" s="156"/>
    </row>
    <row r="523" s="110" customFormat="1" ht="18" customHeight="1" spans="1:246">
      <c r="A523" s="157">
        <v>2100408</v>
      </c>
      <c r="B523" s="152" t="s">
        <v>447</v>
      </c>
      <c r="C523" s="145">
        <v>2053</v>
      </c>
      <c r="D523" s="146">
        <v>2175</v>
      </c>
      <c r="E523" s="147">
        <f t="shared" si="22"/>
        <v>122</v>
      </c>
      <c r="F523" s="148">
        <f>E523/C523</f>
        <v>0.0594252313687287</v>
      </c>
      <c r="G523" s="149"/>
      <c r="H523" s="140">
        <f t="shared" si="23"/>
        <v>7</v>
      </c>
      <c r="I523" s="140"/>
      <c r="IJ523" s="156"/>
      <c r="IK523" s="156"/>
      <c r="IL523" s="156"/>
    </row>
    <row r="524" s="110" customFormat="1" ht="18" customHeight="1" spans="1:246">
      <c r="A524" s="157">
        <v>2100409</v>
      </c>
      <c r="B524" s="152" t="s">
        <v>448</v>
      </c>
      <c r="C524" s="145">
        <v>286</v>
      </c>
      <c r="D524" s="146">
        <v>316</v>
      </c>
      <c r="E524" s="147">
        <f t="shared" si="22"/>
        <v>30</v>
      </c>
      <c r="F524" s="148">
        <f>E524/C524</f>
        <v>0.104895104895105</v>
      </c>
      <c r="G524" s="149"/>
      <c r="H524" s="140">
        <f t="shared" si="23"/>
        <v>7</v>
      </c>
      <c r="I524" s="140"/>
      <c r="IJ524" s="156"/>
      <c r="IK524" s="156"/>
      <c r="IL524" s="156"/>
    </row>
    <row r="525" s="110" customFormat="1" ht="18" hidden="1" customHeight="1" spans="1:246">
      <c r="A525" s="157">
        <v>2100410</v>
      </c>
      <c r="B525" s="152" t="s">
        <v>449</v>
      </c>
      <c r="C525" s="145">
        <v>0</v>
      </c>
      <c r="D525" s="146"/>
      <c r="E525" s="147">
        <f t="shared" si="22"/>
        <v>0</v>
      </c>
      <c r="F525" s="148"/>
      <c r="G525" s="151" t="s">
        <v>75</v>
      </c>
      <c r="H525" s="140">
        <f t="shared" si="23"/>
        <v>7</v>
      </c>
      <c r="I525" s="140"/>
      <c r="IJ525" s="156"/>
      <c r="IK525" s="156"/>
      <c r="IL525" s="156"/>
    </row>
    <row r="526" s="110" customFormat="1" ht="18" customHeight="1" spans="1:246">
      <c r="A526" s="157">
        <v>2100499</v>
      </c>
      <c r="B526" s="152" t="s">
        <v>450</v>
      </c>
      <c r="C526" s="145">
        <v>163</v>
      </c>
      <c r="D526" s="146">
        <v>178</v>
      </c>
      <c r="E526" s="147">
        <f t="shared" si="22"/>
        <v>15</v>
      </c>
      <c r="F526" s="148">
        <f>E526/C526</f>
        <v>0.0920245398773006</v>
      </c>
      <c r="G526" s="149"/>
      <c r="H526" s="140">
        <f t="shared" si="23"/>
        <v>7</v>
      </c>
      <c r="I526" s="140"/>
      <c r="IJ526" s="156"/>
      <c r="IK526" s="156"/>
      <c r="IL526" s="156"/>
    </row>
    <row r="527" s="110" customFormat="1" ht="18" customHeight="1" spans="1:246">
      <c r="A527" s="141">
        <v>21007</v>
      </c>
      <c r="B527" s="142" t="s">
        <v>451</v>
      </c>
      <c r="C527" s="143">
        <f>SUM(C528:C530)</f>
        <v>1653</v>
      </c>
      <c r="D527" s="143">
        <f>SUM(D528:D530)</f>
        <v>1411</v>
      </c>
      <c r="E527" s="137">
        <f t="shared" ref="E527:E578" si="24">D527-C527</f>
        <v>-242</v>
      </c>
      <c r="F527" s="138">
        <f>E527/C527</f>
        <v>-0.146400483968542</v>
      </c>
      <c r="G527" s="139"/>
      <c r="H527" s="140">
        <f t="shared" ref="H527:H578" si="25">LEN(A527)</f>
        <v>5</v>
      </c>
      <c r="I527" s="140"/>
      <c r="IJ527" s="156"/>
      <c r="IK527" s="156"/>
      <c r="IL527" s="156"/>
    </row>
    <row r="528" s="110" customFormat="1" ht="18" hidden="1" customHeight="1" spans="1:246">
      <c r="A528" s="157">
        <v>2100716</v>
      </c>
      <c r="B528" s="152" t="s">
        <v>452</v>
      </c>
      <c r="C528" s="145">
        <v>0</v>
      </c>
      <c r="D528" s="146"/>
      <c r="E528" s="147">
        <f t="shared" si="24"/>
        <v>0</v>
      </c>
      <c r="F528" s="148"/>
      <c r="G528" s="151" t="s">
        <v>75</v>
      </c>
      <c r="H528" s="140">
        <f t="shared" si="25"/>
        <v>7</v>
      </c>
      <c r="I528" s="140"/>
      <c r="IJ528" s="156"/>
      <c r="IK528" s="156"/>
      <c r="IL528" s="156"/>
    </row>
    <row r="529" s="110" customFormat="1" ht="18" customHeight="1" spans="1:246">
      <c r="A529" s="157">
        <v>2100717</v>
      </c>
      <c r="B529" s="152" t="s">
        <v>453</v>
      </c>
      <c r="C529" s="145">
        <v>1638</v>
      </c>
      <c r="D529" s="146">
        <v>1396</v>
      </c>
      <c r="E529" s="147">
        <f t="shared" si="24"/>
        <v>-242</v>
      </c>
      <c r="F529" s="148">
        <f t="shared" ref="F529:F534" si="26">E529/C529</f>
        <v>-0.147741147741148</v>
      </c>
      <c r="G529" s="149"/>
      <c r="H529" s="140">
        <f t="shared" si="25"/>
        <v>7</v>
      </c>
      <c r="I529" s="140"/>
      <c r="IJ529" s="156"/>
      <c r="IK529" s="156"/>
      <c r="IL529" s="156"/>
    </row>
    <row r="530" s="110" customFormat="1" ht="18" customHeight="1" spans="1:246">
      <c r="A530" s="157">
        <v>2100799</v>
      </c>
      <c r="B530" s="152" t="s">
        <v>454</v>
      </c>
      <c r="C530" s="145">
        <v>15</v>
      </c>
      <c r="D530" s="146">
        <v>15</v>
      </c>
      <c r="E530" s="147">
        <f t="shared" si="24"/>
        <v>0</v>
      </c>
      <c r="F530" s="148">
        <f t="shared" si="26"/>
        <v>0</v>
      </c>
      <c r="G530" s="149"/>
      <c r="H530" s="140">
        <f t="shared" si="25"/>
        <v>7</v>
      </c>
      <c r="I530" s="140"/>
      <c r="IJ530" s="156"/>
      <c r="IK530" s="156"/>
      <c r="IL530" s="156"/>
    </row>
    <row r="531" s="110" customFormat="1" ht="18" customHeight="1" spans="1:246">
      <c r="A531" s="141">
        <v>21011</v>
      </c>
      <c r="B531" s="161" t="s">
        <v>455</v>
      </c>
      <c r="C531" s="143">
        <f>SUM(C532:C535)</f>
        <v>5601</v>
      </c>
      <c r="D531" s="143">
        <f>SUM(D532:D535)</f>
        <v>5688</v>
      </c>
      <c r="E531" s="137">
        <f t="shared" si="24"/>
        <v>87</v>
      </c>
      <c r="F531" s="138">
        <f t="shared" si="26"/>
        <v>0.015532940546331</v>
      </c>
      <c r="G531" s="139"/>
      <c r="H531" s="140">
        <f t="shared" si="25"/>
        <v>5</v>
      </c>
      <c r="I531" s="140"/>
      <c r="IJ531" s="156"/>
      <c r="IK531" s="156"/>
      <c r="IL531" s="156"/>
    </row>
    <row r="532" s="110" customFormat="1" ht="18" customHeight="1" spans="1:246">
      <c r="A532" s="157">
        <v>2101101</v>
      </c>
      <c r="B532" s="152" t="s">
        <v>456</v>
      </c>
      <c r="C532" s="145">
        <v>1322</v>
      </c>
      <c r="D532" s="146">
        <v>1370</v>
      </c>
      <c r="E532" s="147">
        <f t="shared" si="24"/>
        <v>48</v>
      </c>
      <c r="F532" s="148">
        <f t="shared" si="26"/>
        <v>0.0363086232980333</v>
      </c>
      <c r="G532" s="149"/>
      <c r="H532" s="140">
        <f t="shared" si="25"/>
        <v>7</v>
      </c>
      <c r="I532" s="140"/>
      <c r="IJ532" s="156"/>
      <c r="IK532" s="156"/>
      <c r="IL532" s="156"/>
    </row>
    <row r="533" s="110" customFormat="1" ht="18" customHeight="1" spans="1:246">
      <c r="A533" s="157">
        <v>2101102</v>
      </c>
      <c r="B533" s="152" t="s">
        <v>457</v>
      </c>
      <c r="C533" s="145">
        <v>1507</v>
      </c>
      <c r="D533" s="146">
        <v>1508</v>
      </c>
      <c r="E533" s="147">
        <f t="shared" si="24"/>
        <v>1</v>
      </c>
      <c r="F533" s="148">
        <f t="shared" si="26"/>
        <v>0.0006635700066357</v>
      </c>
      <c r="G533" s="149"/>
      <c r="H533" s="140">
        <f t="shared" si="25"/>
        <v>7</v>
      </c>
      <c r="I533" s="140"/>
      <c r="IJ533" s="156"/>
      <c r="IK533" s="156"/>
      <c r="IL533" s="156"/>
    </row>
    <row r="534" s="110" customFormat="1" ht="18" customHeight="1" spans="1:246">
      <c r="A534" s="157">
        <v>2101103</v>
      </c>
      <c r="B534" s="152" t="s">
        <v>458</v>
      </c>
      <c r="C534" s="145">
        <v>2772</v>
      </c>
      <c r="D534" s="146">
        <v>2810</v>
      </c>
      <c r="E534" s="147">
        <f t="shared" si="24"/>
        <v>38</v>
      </c>
      <c r="F534" s="148">
        <f t="shared" si="26"/>
        <v>0.0137085137085137</v>
      </c>
      <c r="G534" s="149"/>
      <c r="H534" s="140">
        <f t="shared" si="25"/>
        <v>7</v>
      </c>
      <c r="I534" s="140"/>
      <c r="IJ534" s="156"/>
      <c r="IK534" s="156"/>
      <c r="IL534" s="156"/>
    </row>
    <row r="535" s="110" customFormat="1" ht="18" hidden="1" customHeight="1" spans="1:246">
      <c r="A535" s="157">
        <v>2101199</v>
      </c>
      <c r="B535" s="152" t="s">
        <v>459</v>
      </c>
      <c r="C535" s="145">
        <v>0</v>
      </c>
      <c r="D535" s="146">
        <v>0</v>
      </c>
      <c r="E535" s="147">
        <f t="shared" si="24"/>
        <v>0</v>
      </c>
      <c r="F535" s="148"/>
      <c r="G535" s="151" t="s">
        <v>75</v>
      </c>
      <c r="H535" s="140">
        <f t="shared" si="25"/>
        <v>7</v>
      </c>
      <c r="I535" s="140"/>
      <c r="IJ535" s="156"/>
      <c r="IK535" s="156"/>
      <c r="IL535" s="156"/>
    </row>
    <row r="536" s="110" customFormat="1" ht="18" customHeight="1" spans="1:246">
      <c r="A536" s="141">
        <v>21012</v>
      </c>
      <c r="B536" s="161" t="s">
        <v>460</v>
      </c>
      <c r="C536" s="143">
        <f>SUM(C537:C539)</f>
        <v>1600</v>
      </c>
      <c r="D536" s="143">
        <f>SUM(D537:D539)</f>
        <v>1533</v>
      </c>
      <c r="E536" s="137">
        <f t="shared" si="24"/>
        <v>-67</v>
      </c>
      <c r="F536" s="138">
        <f>E536/C536</f>
        <v>-0.041875</v>
      </c>
      <c r="G536" s="139"/>
      <c r="H536" s="140">
        <f t="shared" si="25"/>
        <v>5</v>
      </c>
      <c r="I536" s="140"/>
      <c r="IJ536" s="156"/>
      <c r="IK536" s="156"/>
      <c r="IL536" s="156"/>
    </row>
    <row r="537" s="110" customFormat="1" ht="18" hidden="1" customHeight="1" spans="1:246">
      <c r="A537" s="157">
        <v>2101201</v>
      </c>
      <c r="B537" s="152" t="s">
        <v>461</v>
      </c>
      <c r="C537" s="145">
        <v>0</v>
      </c>
      <c r="D537" s="146"/>
      <c r="E537" s="147">
        <f t="shared" si="24"/>
        <v>0</v>
      </c>
      <c r="F537" s="148"/>
      <c r="G537" s="151" t="s">
        <v>75</v>
      </c>
      <c r="H537" s="140">
        <f t="shared" si="25"/>
        <v>7</v>
      </c>
      <c r="I537" s="140"/>
      <c r="IJ537" s="156"/>
      <c r="IK537" s="156"/>
      <c r="IL537" s="156"/>
    </row>
    <row r="538" s="110" customFormat="1" ht="18" customHeight="1" spans="1:246">
      <c r="A538" s="157">
        <v>2101202</v>
      </c>
      <c r="B538" s="152" t="s">
        <v>462</v>
      </c>
      <c r="C538" s="145">
        <v>1600</v>
      </c>
      <c r="D538" s="146">
        <v>1533</v>
      </c>
      <c r="E538" s="147">
        <f t="shared" si="24"/>
        <v>-67</v>
      </c>
      <c r="F538" s="148">
        <f>E538/C538</f>
        <v>-0.041875</v>
      </c>
      <c r="G538" s="149"/>
      <c r="H538" s="140">
        <f t="shared" si="25"/>
        <v>7</v>
      </c>
      <c r="I538" s="140"/>
      <c r="IJ538" s="156"/>
      <c r="IK538" s="156"/>
      <c r="IL538" s="156"/>
    </row>
    <row r="539" s="110" customFormat="1" ht="18" hidden="1" customHeight="1" spans="1:246">
      <c r="A539" s="157">
        <v>2101299</v>
      </c>
      <c r="B539" s="152" t="s">
        <v>463</v>
      </c>
      <c r="C539" s="145">
        <v>0</v>
      </c>
      <c r="D539" s="146"/>
      <c r="E539" s="147">
        <f t="shared" si="24"/>
        <v>0</v>
      </c>
      <c r="F539" s="148"/>
      <c r="G539" s="151" t="s">
        <v>75</v>
      </c>
      <c r="H539" s="140">
        <f t="shared" si="25"/>
        <v>7</v>
      </c>
      <c r="I539" s="140"/>
      <c r="IJ539" s="156"/>
      <c r="IK539" s="156"/>
      <c r="IL539" s="156"/>
    </row>
    <row r="540" s="110" customFormat="1" ht="18" customHeight="1" spans="1:246">
      <c r="A540" s="141">
        <v>21013</v>
      </c>
      <c r="B540" s="161" t="s">
        <v>464</v>
      </c>
      <c r="C540" s="143">
        <f>SUM(C541:C543)</f>
        <v>2315</v>
      </c>
      <c r="D540" s="143">
        <f>SUM(D541:D543)</f>
        <v>2543</v>
      </c>
      <c r="E540" s="137">
        <f t="shared" si="24"/>
        <v>228</v>
      </c>
      <c r="F540" s="138">
        <f>E540/C540</f>
        <v>0.098488120950324</v>
      </c>
      <c r="G540" s="139"/>
      <c r="H540" s="140">
        <f t="shared" si="25"/>
        <v>5</v>
      </c>
      <c r="I540" s="140"/>
      <c r="IJ540" s="156"/>
      <c r="IK540" s="156"/>
      <c r="IL540" s="156"/>
    </row>
    <row r="541" s="110" customFormat="1" ht="18" customHeight="1" spans="1:246">
      <c r="A541" s="157">
        <v>2101301</v>
      </c>
      <c r="B541" s="152" t="s">
        <v>465</v>
      </c>
      <c r="C541" s="145">
        <v>2315</v>
      </c>
      <c r="D541" s="146">
        <v>2543</v>
      </c>
      <c r="E541" s="147">
        <f t="shared" si="24"/>
        <v>228</v>
      </c>
      <c r="F541" s="148">
        <f>E541/C541</f>
        <v>0.098488120950324</v>
      </c>
      <c r="G541" s="149"/>
      <c r="H541" s="140">
        <f t="shared" si="25"/>
        <v>7</v>
      </c>
      <c r="I541" s="140"/>
      <c r="IJ541" s="156"/>
      <c r="IK541" s="156"/>
      <c r="IL541" s="156"/>
    </row>
    <row r="542" s="110" customFormat="1" ht="18" hidden="1" customHeight="1" spans="1:246">
      <c r="A542" s="157">
        <v>2101302</v>
      </c>
      <c r="B542" s="152" t="s">
        <v>466</v>
      </c>
      <c r="C542" s="145">
        <v>0</v>
      </c>
      <c r="D542" s="146"/>
      <c r="E542" s="147">
        <f t="shared" si="24"/>
        <v>0</v>
      </c>
      <c r="F542" s="148"/>
      <c r="G542" s="151" t="s">
        <v>75</v>
      </c>
      <c r="H542" s="140">
        <f t="shared" si="25"/>
        <v>7</v>
      </c>
      <c r="I542" s="140"/>
      <c r="IJ542" s="156"/>
      <c r="IK542" s="156"/>
      <c r="IL542" s="156"/>
    </row>
    <row r="543" s="110" customFormat="1" ht="18" hidden="1" customHeight="1" spans="1:246">
      <c r="A543" s="157">
        <v>2101399</v>
      </c>
      <c r="B543" s="152" t="s">
        <v>467</v>
      </c>
      <c r="C543" s="145">
        <v>0</v>
      </c>
      <c r="D543" s="146"/>
      <c r="E543" s="147">
        <f t="shared" si="24"/>
        <v>0</v>
      </c>
      <c r="F543" s="148"/>
      <c r="G543" s="151" t="s">
        <v>75</v>
      </c>
      <c r="H543" s="140">
        <f t="shared" si="25"/>
        <v>7</v>
      </c>
      <c r="I543" s="140"/>
      <c r="IJ543" s="156"/>
      <c r="IK543" s="156"/>
      <c r="IL543" s="156"/>
    </row>
    <row r="544" s="110" customFormat="1" ht="18" customHeight="1" spans="1:246">
      <c r="A544" s="141">
        <v>21014</v>
      </c>
      <c r="B544" s="161" t="s">
        <v>468</v>
      </c>
      <c r="C544" s="143">
        <f>SUM(C545:C546)</f>
        <v>73</v>
      </c>
      <c r="D544" s="143">
        <f>SUM(D545:D546)</f>
        <v>79</v>
      </c>
      <c r="E544" s="137">
        <f t="shared" si="24"/>
        <v>6</v>
      </c>
      <c r="F544" s="138">
        <f>E544/C544</f>
        <v>0.0821917808219178</v>
      </c>
      <c r="G544" s="139"/>
      <c r="H544" s="140">
        <f t="shared" si="25"/>
        <v>5</v>
      </c>
      <c r="I544" s="140"/>
      <c r="IJ544" s="156"/>
      <c r="IK544" s="156"/>
      <c r="IL544" s="156"/>
    </row>
    <row r="545" s="110" customFormat="1" ht="18" customHeight="1" spans="1:246">
      <c r="A545" s="157">
        <v>2101401</v>
      </c>
      <c r="B545" s="152" t="s">
        <v>469</v>
      </c>
      <c r="C545" s="145">
        <v>73</v>
      </c>
      <c r="D545" s="146">
        <v>79</v>
      </c>
      <c r="E545" s="147">
        <f t="shared" si="24"/>
        <v>6</v>
      </c>
      <c r="F545" s="148">
        <f>E545/C545</f>
        <v>0.0821917808219178</v>
      </c>
      <c r="G545" s="149"/>
      <c r="H545" s="140">
        <f t="shared" si="25"/>
        <v>7</v>
      </c>
      <c r="I545" s="140"/>
      <c r="IJ545" s="156"/>
      <c r="IK545" s="156"/>
      <c r="IL545" s="156"/>
    </row>
    <row r="546" s="110" customFormat="1" ht="18" hidden="1" customHeight="1" spans="1:246">
      <c r="A546" s="157">
        <v>2101499</v>
      </c>
      <c r="B546" s="152" t="s">
        <v>470</v>
      </c>
      <c r="C546" s="145">
        <v>0</v>
      </c>
      <c r="D546" s="146"/>
      <c r="E546" s="147">
        <f t="shared" si="24"/>
        <v>0</v>
      </c>
      <c r="F546" s="148"/>
      <c r="G546" s="151" t="s">
        <v>75</v>
      </c>
      <c r="H546" s="140">
        <f t="shared" si="25"/>
        <v>7</v>
      </c>
      <c r="I546" s="140"/>
      <c r="IJ546" s="156"/>
      <c r="IK546" s="156"/>
      <c r="IL546" s="156"/>
    </row>
    <row r="547" s="110" customFormat="1" ht="18" customHeight="1" spans="1:246">
      <c r="A547" s="141">
        <v>21015</v>
      </c>
      <c r="B547" s="161" t="s">
        <v>471</v>
      </c>
      <c r="C547" s="143">
        <f>SUM(C548:C555)</f>
        <v>424</v>
      </c>
      <c r="D547" s="143">
        <f>SUM(D548:D555)</f>
        <v>550</v>
      </c>
      <c r="E547" s="137">
        <f t="shared" si="24"/>
        <v>126</v>
      </c>
      <c r="F547" s="138">
        <f>E547/C547</f>
        <v>0.297169811320755</v>
      </c>
      <c r="G547" s="139"/>
      <c r="H547" s="140">
        <f t="shared" si="25"/>
        <v>5</v>
      </c>
      <c r="I547" s="140"/>
      <c r="IJ547" s="156"/>
      <c r="IK547" s="156"/>
      <c r="IL547" s="156"/>
    </row>
    <row r="548" s="110" customFormat="1" ht="18" customHeight="1" spans="1:246">
      <c r="A548" s="157">
        <v>2101501</v>
      </c>
      <c r="B548" s="152" t="s">
        <v>72</v>
      </c>
      <c r="C548" s="145">
        <v>353</v>
      </c>
      <c r="D548" s="146">
        <v>391</v>
      </c>
      <c r="E548" s="147">
        <f t="shared" si="24"/>
        <v>38</v>
      </c>
      <c r="F548" s="148">
        <f>E548/C548</f>
        <v>0.107648725212465</v>
      </c>
      <c r="G548" s="149"/>
      <c r="H548" s="140">
        <f t="shared" si="25"/>
        <v>7</v>
      </c>
      <c r="I548" s="140"/>
      <c r="IJ548" s="156"/>
      <c r="IK548" s="156"/>
      <c r="IL548" s="156"/>
    </row>
    <row r="549" s="110" customFormat="1" ht="18" hidden="1" customHeight="1" spans="1:246">
      <c r="A549" s="157">
        <v>2101502</v>
      </c>
      <c r="B549" s="152" t="s">
        <v>73</v>
      </c>
      <c r="C549" s="145">
        <v>0</v>
      </c>
      <c r="D549" s="146"/>
      <c r="E549" s="147">
        <f t="shared" si="24"/>
        <v>0</v>
      </c>
      <c r="F549" s="148"/>
      <c r="G549" s="151" t="s">
        <v>75</v>
      </c>
      <c r="H549" s="140">
        <f t="shared" si="25"/>
        <v>7</v>
      </c>
      <c r="I549" s="140"/>
      <c r="IJ549" s="156"/>
      <c r="IK549" s="156"/>
      <c r="IL549" s="156"/>
    </row>
    <row r="550" s="110" customFormat="1" ht="18" hidden="1" customHeight="1" spans="1:246">
      <c r="A550" s="157">
        <v>2101503</v>
      </c>
      <c r="B550" s="152" t="s">
        <v>74</v>
      </c>
      <c r="C550" s="145">
        <v>0</v>
      </c>
      <c r="D550" s="146"/>
      <c r="E550" s="147">
        <f t="shared" si="24"/>
        <v>0</v>
      </c>
      <c r="F550" s="148"/>
      <c r="G550" s="151" t="s">
        <v>75</v>
      </c>
      <c r="H550" s="140">
        <f t="shared" si="25"/>
        <v>7</v>
      </c>
      <c r="I550" s="140"/>
      <c r="IJ550" s="156"/>
      <c r="IK550" s="156"/>
      <c r="IL550" s="156"/>
    </row>
    <row r="551" s="110" customFormat="1" ht="18" customHeight="1" spans="1:246">
      <c r="A551" s="157">
        <v>2101504</v>
      </c>
      <c r="B551" s="152" t="s">
        <v>105</v>
      </c>
      <c r="C551" s="145">
        <v>5</v>
      </c>
      <c r="D551" s="146">
        <v>5</v>
      </c>
      <c r="E551" s="147">
        <f t="shared" si="24"/>
        <v>0</v>
      </c>
      <c r="F551" s="148">
        <f>E551/C551</f>
        <v>0</v>
      </c>
      <c r="G551" s="149"/>
      <c r="H551" s="140">
        <f t="shared" si="25"/>
        <v>7</v>
      </c>
      <c r="I551" s="140"/>
      <c r="IJ551" s="156"/>
      <c r="IK551" s="156"/>
      <c r="IL551" s="156"/>
    </row>
    <row r="552" s="110" customFormat="1" ht="18" customHeight="1" spans="1:246">
      <c r="A552" s="157">
        <v>2101505</v>
      </c>
      <c r="B552" s="152" t="s">
        <v>472</v>
      </c>
      <c r="C552" s="145">
        <v>17</v>
      </c>
      <c r="D552" s="146">
        <v>23</v>
      </c>
      <c r="E552" s="147">
        <f t="shared" si="24"/>
        <v>6</v>
      </c>
      <c r="F552" s="148">
        <f>E552/C552</f>
        <v>0.352941176470588</v>
      </c>
      <c r="G552" s="149"/>
      <c r="H552" s="140">
        <f t="shared" si="25"/>
        <v>7</v>
      </c>
      <c r="I552" s="140"/>
      <c r="IJ552" s="156"/>
      <c r="IK552" s="156"/>
      <c r="IL552" s="156"/>
    </row>
    <row r="553" s="110" customFormat="1" ht="18" hidden="1" customHeight="1" spans="1:246">
      <c r="A553" s="157">
        <v>2101506</v>
      </c>
      <c r="B553" s="152" t="s">
        <v>473</v>
      </c>
      <c r="C553" s="145">
        <v>0</v>
      </c>
      <c r="D553" s="146"/>
      <c r="E553" s="147">
        <f t="shared" si="24"/>
        <v>0</v>
      </c>
      <c r="F553" s="148"/>
      <c r="G553" s="151" t="s">
        <v>75</v>
      </c>
      <c r="H553" s="140">
        <f t="shared" si="25"/>
        <v>7</v>
      </c>
      <c r="I553" s="140"/>
      <c r="IJ553" s="156"/>
      <c r="IK553" s="156"/>
      <c r="IL553" s="156"/>
    </row>
    <row r="554" s="110" customFormat="1" ht="18" hidden="1" customHeight="1" spans="1:246">
      <c r="A554" s="157">
        <v>2101550</v>
      </c>
      <c r="B554" s="152" t="s">
        <v>81</v>
      </c>
      <c r="C554" s="145">
        <v>0</v>
      </c>
      <c r="D554" s="146"/>
      <c r="E554" s="147">
        <f t="shared" si="24"/>
        <v>0</v>
      </c>
      <c r="F554" s="148"/>
      <c r="G554" s="151" t="s">
        <v>75</v>
      </c>
      <c r="H554" s="140">
        <f t="shared" si="25"/>
        <v>7</v>
      </c>
      <c r="I554" s="140"/>
      <c r="IJ554" s="156"/>
      <c r="IK554" s="156"/>
      <c r="IL554" s="156"/>
    </row>
    <row r="555" s="110" customFormat="1" ht="18" customHeight="1" spans="1:246">
      <c r="A555" s="157">
        <v>2101599</v>
      </c>
      <c r="B555" s="152" t="s">
        <v>474</v>
      </c>
      <c r="C555" s="145">
        <v>49</v>
      </c>
      <c r="D555" s="146">
        <v>131</v>
      </c>
      <c r="E555" s="147">
        <f t="shared" si="24"/>
        <v>82</v>
      </c>
      <c r="F555" s="148">
        <f>E555/C555</f>
        <v>1.6734693877551</v>
      </c>
      <c r="G555" s="149"/>
      <c r="H555" s="140">
        <f t="shared" si="25"/>
        <v>7</v>
      </c>
      <c r="I555" s="140"/>
      <c r="IJ555" s="156"/>
      <c r="IK555" s="156"/>
      <c r="IL555" s="156"/>
    </row>
    <row r="556" s="110" customFormat="1" ht="18" customHeight="1" spans="1:246">
      <c r="A556" s="141">
        <v>21017</v>
      </c>
      <c r="B556" s="161" t="s">
        <v>475</v>
      </c>
      <c r="C556" s="166">
        <f>SUM(C557)</f>
        <v>22</v>
      </c>
      <c r="D556" s="166">
        <f>SUM(D557)</f>
        <v>22</v>
      </c>
      <c r="E556" s="137">
        <f t="shared" si="24"/>
        <v>0</v>
      </c>
      <c r="F556" s="138">
        <f>E556/C556</f>
        <v>0</v>
      </c>
      <c r="G556" s="139"/>
      <c r="H556" s="140">
        <f t="shared" si="25"/>
        <v>5</v>
      </c>
      <c r="I556" s="140"/>
      <c r="IJ556" s="156"/>
      <c r="IK556" s="156"/>
      <c r="IL556" s="156"/>
    </row>
    <row r="557" s="110" customFormat="1" ht="18" customHeight="1" spans="1:246">
      <c r="A557" s="157">
        <v>2101799</v>
      </c>
      <c r="B557" s="152" t="s">
        <v>476</v>
      </c>
      <c r="C557" s="145">
        <v>22</v>
      </c>
      <c r="D557" s="146">
        <v>22</v>
      </c>
      <c r="E557" s="147">
        <f t="shared" si="24"/>
        <v>0</v>
      </c>
      <c r="F557" s="148">
        <f>E557/C557</f>
        <v>0</v>
      </c>
      <c r="G557" s="149"/>
      <c r="H557" s="140">
        <f t="shared" si="25"/>
        <v>7</v>
      </c>
      <c r="I557" s="140"/>
      <c r="IJ557" s="156"/>
      <c r="IK557" s="156"/>
      <c r="IL557" s="156"/>
    </row>
    <row r="558" s="110" customFormat="1" ht="18" customHeight="1" spans="1:246">
      <c r="A558" s="141">
        <v>21018</v>
      </c>
      <c r="B558" s="161" t="s">
        <v>477</v>
      </c>
      <c r="C558" s="166">
        <f>SUM(C559)</f>
        <v>0</v>
      </c>
      <c r="D558" s="166">
        <f>SUM(D559)</f>
        <v>24</v>
      </c>
      <c r="E558" s="137">
        <f t="shared" si="24"/>
        <v>24</v>
      </c>
      <c r="F558" s="138"/>
      <c r="G558" s="139"/>
      <c r="H558" s="140">
        <f t="shared" si="25"/>
        <v>5</v>
      </c>
      <c r="I558" s="140"/>
      <c r="IJ558" s="156"/>
      <c r="IK558" s="156"/>
      <c r="IL558" s="156"/>
    </row>
    <row r="559" s="110" customFormat="1" ht="18" customHeight="1" spans="1:246">
      <c r="A559" s="169">
        <v>2101899</v>
      </c>
      <c r="B559" s="152" t="s">
        <v>478</v>
      </c>
      <c r="C559" s="145"/>
      <c r="D559" s="146">
        <v>24</v>
      </c>
      <c r="E559" s="147">
        <f t="shared" si="24"/>
        <v>24</v>
      </c>
      <c r="F559" s="148"/>
      <c r="G559" s="149"/>
      <c r="H559" s="140">
        <f t="shared" si="25"/>
        <v>7</v>
      </c>
      <c r="I559" s="140"/>
      <c r="IJ559" s="156"/>
      <c r="IK559" s="156"/>
      <c r="IL559" s="156"/>
    </row>
    <row r="560" s="110" customFormat="1" ht="18" customHeight="1" spans="1:246">
      <c r="A560" s="141">
        <v>21019</v>
      </c>
      <c r="B560" s="161" t="s">
        <v>479</v>
      </c>
      <c r="C560" s="166">
        <f>SUM(C561)</f>
        <v>0</v>
      </c>
      <c r="D560" s="166">
        <f>SUM(D561)</f>
        <v>100</v>
      </c>
      <c r="E560" s="137">
        <f t="shared" si="24"/>
        <v>100</v>
      </c>
      <c r="F560" s="138"/>
      <c r="G560" s="139"/>
      <c r="H560" s="140">
        <f t="shared" si="25"/>
        <v>5</v>
      </c>
      <c r="I560" s="140"/>
      <c r="IJ560" s="156"/>
      <c r="IK560" s="156"/>
      <c r="IL560" s="156"/>
    </row>
    <row r="561" s="110" customFormat="1" ht="18" customHeight="1" spans="1:246">
      <c r="A561" s="169">
        <v>2101999</v>
      </c>
      <c r="B561" s="152" t="s">
        <v>480</v>
      </c>
      <c r="C561" s="145"/>
      <c r="D561" s="146">
        <v>100</v>
      </c>
      <c r="E561" s="147">
        <f t="shared" si="24"/>
        <v>100</v>
      </c>
      <c r="F561" s="148"/>
      <c r="G561" s="149"/>
      <c r="H561" s="140">
        <f t="shared" si="25"/>
        <v>7</v>
      </c>
      <c r="I561" s="140"/>
      <c r="IJ561" s="156"/>
      <c r="IK561" s="156"/>
      <c r="IL561" s="156"/>
    </row>
    <row r="562" s="110" customFormat="1" ht="18" customHeight="1" spans="1:246">
      <c r="A562" s="141">
        <v>21099</v>
      </c>
      <c r="B562" s="142" t="s">
        <v>481</v>
      </c>
      <c r="C562" s="159">
        <f>SUM(C563)</f>
        <v>40</v>
      </c>
      <c r="D562" s="159">
        <f>SUM(D563)</f>
        <v>40</v>
      </c>
      <c r="E562" s="137">
        <f t="shared" si="24"/>
        <v>0</v>
      </c>
      <c r="F562" s="138">
        <f>E562/C562</f>
        <v>0</v>
      </c>
      <c r="G562" s="139"/>
      <c r="H562" s="140">
        <f t="shared" si="25"/>
        <v>5</v>
      </c>
      <c r="I562" s="140"/>
      <c r="IJ562" s="156"/>
      <c r="IK562" s="156"/>
      <c r="IL562" s="156"/>
    </row>
    <row r="563" s="110" customFormat="1" ht="18" customHeight="1" spans="1:246">
      <c r="A563" s="157">
        <v>2109999</v>
      </c>
      <c r="B563" s="152" t="s">
        <v>482</v>
      </c>
      <c r="C563" s="145">
        <v>40</v>
      </c>
      <c r="D563" s="146">
        <v>40</v>
      </c>
      <c r="E563" s="147">
        <f t="shared" si="24"/>
        <v>0</v>
      </c>
      <c r="F563" s="148">
        <f>E563/C563</f>
        <v>0</v>
      </c>
      <c r="G563" s="149"/>
      <c r="H563" s="140">
        <f t="shared" si="25"/>
        <v>7</v>
      </c>
      <c r="I563" s="140"/>
      <c r="IJ563" s="156"/>
      <c r="IK563" s="156"/>
      <c r="IL563" s="156"/>
    </row>
    <row r="564" s="110" customFormat="1" ht="18" customHeight="1" spans="1:246">
      <c r="A564" s="167">
        <v>211</v>
      </c>
      <c r="B564" s="136" t="s">
        <v>483</v>
      </c>
      <c r="C564" s="137">
        <f>C565+C575+C579+C588+C595+C602+C608+C610+C611+C612+C614+C620+C621+C622+C623</f>
        <v>5498</v>
      </c>
      <c r="D564" s="137">
        <f>D565+D575+D579+D588+D595+D602+D608+D610+D611+D612+D614+D620+D621+D622+D623</f>
        <v>4228</v>
      </c>
      <c r="E564" s="137">
        <f t="shared" si="24"/>
        <v>-1270</v>
      </c>
      <c r="F564" s="138">
        <f>E564/C564</f>
        <v>-0.23099308839578</v>
      </c>
      <c r="G564" s="149"/>
      <c r="H564" s="140">
        <f t="shared" si="25"/>
        <v>3</v>
      </c>
      <c r="I564" s="140"/>
      <c r="IJ564" s="156"/>
      <c r="IK564" s="156"/>
      <c r="IL564" s="156"/>
    </row>
    <row r="565" s="110" customFormat="1" ht="18" customHeight="1" spans="1:246">
      <c r="A565" s="141">
        <v>21101</v>
      </c>
      <c r="B565" s="142" t="s">
        <v>484</v>
      </c>
      <c r="C565" s="143">
        <f>SUM(C566:C574)</f>
        <v>0</v>
      </c>
      <c r="D565" s="143">
        <f>SUM(D566:D574)</f>
        <v>0</v>
      </c>
      <c r="E565" s="137">
        <f t="shared" si="24"/>
        <v>0</v>
      </c>
      <c r="F565" s="138"/>
      <c r="G565" s="151"/>
      <c r="H565" s="140">
        <f t="shared" si="25"/>
        <v>5</v>
      </c>
      <c r="I565" s="140"/>
      <c r="IJ565" s="156"/>
      <c r="IK565" s="156"/>
      <c r="IL565" s="156"/>
    </row>
    <row r="566" s="110" customFormat="1" ht="18" hidden="1" customHeight="1" spans="1:246">
      <c r="A566" s="157">
        <v>2110101</v>
      </c>
      <c r="B566" s="152" t="s">
        <v>72</v>
      </c>
      <c r="C566" s="145">
        <v>0</v>
      </c>
      <c r="D566" s="146"/>
      <c r="E566" s="147">
        <f t="shared" si="24"/>
        <v>0</v>
      </c>
      <c r="F566" s="148"/>
      <c r="G566" s="151" t="s">
        <v>75</v>
      </c>
      <c r="H566" s="140">
        <f t="shared" si="25"/>
        <v>7</v>
      </c>
      <c r="I566" s="140"/>
      <c r="IJ566" s="156"/>
      <c r="IK566" s="156"/>
      <c r="IL566" s="156"/>
    </row>
    <row r="567" s="110" customFormat="1" ht="18" hidden="1" customHeight="1" spans="1:246">
      <c r="A567" s="157">
        <v>2110102</v>
      </c>
      <c r="B567" s="152" t="s">
        <v>73</v>
      </c>
      <c r="C567" s="145">
        <v>0</v>
      </c>
      <c r="D567" s="146"/>
      <c r="E567" s="147">
        <f t="shared" si="24"/>
        <v>0</v>
      </c>
      <c r="F567" s="148"/>
      <c r="G567" s="151" t="s">
        <v>75</v>
      </c>
      <c r="H567" s="140">
        <f t="shared" si="25"/>
        <v>7</v>
      </c>
      <c r="I567" s="140"/>
      <c r="IJ567" s="156"/>
      <c r="IK567" s="156"/>
      <c r="IL567" s="156"/>
    </row>
    <row r="568" s="110" customFormat="1" ht="18" hidden="1" customHeight="1" spans="1:246">
      <c r="A568" s="157">
        <v>2110103</v>
      </c>
      <c r="B568" s="152" t="s">
        <v>74</v>
      </c>
      <c r="C568" s="145">
        <v>0</v>
      </c>
      <c r="D568" s="146"/>
      <c r="E568" s="147">
        <f t="shared" si="24"/>
        <v>0</v>
      </c>
      <c r="F568" s="148"/>
      <c r="G568" s="151" t="s">
        <v>75</v>
      </c>
      <c r="H568" s="140">
        <f t="shared" si="25"/>
        <v>7</v>
      </c>
      <c r="I568" s="140"/>
      <c r="IJ568" s="156"/>
      <c r="IK568" s="156"/>
      <c r="IL568" s="156"/>
    </row>
    <row r="569" s="110" customFormat="1" ht="18" hidden="1" customHeight="1" spans="1:246">
      <c r="A569" s="157">
        <v>2110104</v>
      </c>
      <c r="B569" s="152" t="s">
        <v>485</v>
      </c>
      <c r="C569" s="145">
        <v>0</v>
      </c>
      <c r="D569" s="146"/>
      <c r="E569" s="147">
        <f t="shared" si="24"/>
        <v>0</v>
      </c>
      <c r="F569" s="148"/>
      <c r="G569" s="151" t="s">
        <v>75</v>
      </c>
      <c r="H569" s="140">
        <f t="shared" si="25"/>
        <v>7</v>
      </c>
      <c r="I569" s="140"/>
      <c r="IJ569" s="156"/>
      <c r="IK569" s="156"/>
      <c r="IL569" s="156"/>
    </row>
    <row r="570" s="110" customFormat="1" ht="18" hidden="1" customHeight="1" spans="1:246">
      <c r="A570" s="157">
        <v>2110105</v>
      </c>
      <c r="B570" s="152" t="s">
        <v>486</v>
      </c>
      <c r="C570" s="145">
        <v>0</v>
      </c>
      <c r="D570" s="146"/>
      <c r="E570" s="147">
        <f t="shared" si="24"/>
        <v>0</v>
      </c>
      <c r="F570" s="148"/>
      <c r="G570" s="151" t="s">
        <v>75</v>
      </c>
      <c r="H570" s="140">
        <f t="shared" si="25"/>
        <v>7</v>
      </c>
      <c r="I570" s="140"/>
      <c r="IJ570" s="156"/>
      <c r="IK570" s="156"/>
      <c r="IL570" s="156"/>
    </row>
    <row r="571" s="110" customFormat="1" ht="18" hidden="1" customHeight="1" spans="1:246">
      <c r="A571" s="157">
        <v>2110106</v>
      </c>
      <c r="B571" s="152" t="s">
        <v>487</v>
      </c>
      <c r="C571" s="145">
        <v>0</v>
      </c>
      <c r="D571" s="146"/>
      <c r="E571" s="147">
        <f t="shared" si="24"/>
        <v>0</v>
      </c>
      <c r="F571" s="148"/>
      <c r="G571" s="151" t="s">
        <v>75</v>
      </c>
      <c r="H571" s="140">
        <f t="shared" si="25"/>
        <v>7</v>
      </c>
      <c r="I571" s="140"/>
      <c r="IJ571" s="156"/>
      <c r="IK571" s="156"/>
      <c r="IL571" s="156"/>
    </row>
    <row r="572" s="110" customFormat="1" ht="18" hidden="1" customHeight="1" spans="1:246">
      <c r="A572" s="157">
        <v>2110107</v>
      </c>
      <c r="B572" s="152" t="s">
        <v>488</v>
      </c>
      <c r="C572" s="145">
        <v>0</v>
      </c>
      <c r="D572" s="146"/>
      <c r="E572" s="147">
        <f t="shared" si="24"/>
        <v>0</v>
      </c>
      <c r="F572" s="148"/>
      <c r="G572" s="151" t="s">
        <v>75</v>
      </c>
      <c r="H572" s="140">
        <f t="shared" si="25"/>
        <v>7</v>
      </c>
      <c r="I572" s="140"/>
      <c r="IJ572" s="156"/>
      <c r="IK572" s="156"/>
      <c r="IL572" s="156"/>
    </row>
    <row r="573" s="110" customFormat="1" ht="18" hidden="1" customHeight="1" spans="1:246">
      <c r="A573" s="157">
        <v>2110108</v>
      </c>
      <c r="B573" s="152" t="s">
        <v>489</v>
      </c>
      <c r="C573" s="145">
        <v>0</v>
      </c>
      <c r="D573" s="146"/>
      <c r="E573" s="147">
        <f t="shared" si="24"/>
        <v>0</v>
      </c>
      <c r="F573" s="148"/>
      <c r="G573" s="151" t="s">
        <v>75</v>
      </c>
      <c r="H573" s="140">
        <f t="shared" si="25"/>
        <v>7</v>
      </c>
      <c r="I573" s="140"/>
      <c r="IJ573" s="156"/>
      <c r="IK573" s="156"/>
      <c r="IL573" s="156"/>
    </row>
    <row r="574" s="110" customFormat="1" ht="18" hidden="1" customHeight="1" spans="1:246">
      <c r="A574" s="157">
        <v>2110199</v>
      </c>
      <c r="B574" s="152" t="s">
        <v>490</v>
      </c>
      <c r="C574" s="145">
        <v>0</v>
      </c>
      <c r="D574" s="146"/>
      <c r="E574" s="147">
        <f t="shared" si="24"/>
        <v>0</v>
      </c>
      <c r="F574" s="148"/>
      <c r="G574" s="151" t="s">
        <v>75</v>
      </c>
      <c r="H574" s="140">
        <f t="shared" si="25"/>
        <v>7</v>
      </c>
      <c r="I574" s="140"/>
      <c r="IJ574" s="156"/>
      <c r="IK574" s="156"/>
      <c r="IL574" s="156"/>
    </row>
    <row r="575" s="110" customFormat="1" ht="18" customHeight="1" spans="1:246">
      <c r="A575" s="141">
        <v>21102</v>
      </c>
      <c r="B575" s="142" t="s">
        <v>491</v>
      </c>
      <c r="C575" s="143">
        <f>SUM(C576:C578)</f>
        <v>120</v>
      </c>
      <c r="D575" s="143">
        <f>SUM(D576:D578)</f>
        <v>303</v>
      </c>
      <c r="E575" s="137">
        <f t="shared" si="24"/>
        <v>183</v>
      </c>
      <c r="F575" s="138">
        <f>E575/C575</f>
        <v>1.525</v>
      </c>
      <c r="G575" s="139"/>
      <c r="H575" s="140">
        <f t="shared" si="25"/>
        <v>5</v>
      </c>
      <c r="I575" s="140"/>
      <c r="IJ575" s="156"/>
      <c r="IK575" s="156"/>
      <c r="IL575" s="156"/>
    </row>
    <row r="576" s="110" customFormat="1" ht="18" hidden="1" customHeight="1" spans="1:246">
      <c r="A576" s="157">
        <v>2110203</v>
      </c>
      <c r="B576" s="152" t="s">
        <v>492</v>
      </c>
      <c r="C576" s="145">
        <v>0</v>
      </c>
      <c r="D576" s="146"/>
      <c r="E576" s="147">
        <f t="shared" si="24"/>
        <v>0</v>
      </c>
      <c r="F576" s="148"/>
      <c r="G576" s="151" t="s">
        <v>75</v>
      </c>
      <c r="H576" s="140">
        <f t="shared" si="25"/>
        <v>7</v>
      </c>
      <c r="I576" s="140"/>
      <c r="IJ576" s="156"/>
      <c r="IK576" s="156"/>
      <c r="IL576" s="156"/>
    </row>
    <row r="577" s="110" customFormat="1" ht="18" hidden="1" customHeight="1" spans="1:246">
      <c r="A577" s="157">
        <v>2110204</v>
      </c>
      <c r="B577" s="152" t="s">
        <v>493</v>
      </c>
      <c r="C577" s="145">
        <v>0</v>
      </c>
      <c r="D577" s="146"/>
      <c r="E577" s="147">
        <f t="shared" ref="E577:E640" si="27">D577-C577</f>
        <v>0</v>
      </c>
      <c r="F577" s="148"/>
      <c r="G577" s="151" t="s">
        <v>75</v>
      </c>
      <c r="H577" s="140">
        <f t="shared" ref="H577:H640" si="28">LEN(A577)</f>
        <v>7</v>
      </c>
      <c r="I577" s="140"/>
      <c r="IJ577" s="156"/>
      <c r="IK577" s="156"/>
      <c r="IL577" s="156"/>
    </row>
    <row r="578" s="110" customFormat="1" ht="18" customHeight="1" spans="1:246">
      <c r="A578" s="157">
        <v>2110299</v>
      </c>
      <c r="B578" s="152" t="s">
        <v>494</v>
      </c>
      <c r="C578" s="145">
        <v>120</v>
      </c>
      <c r="D578" s="146">
        <v>303</v>
      </c>
      <c r="E578" s="147">
        <f t="shared" si="27"/>
        <v>183</v>
      </c>
      <c r="F578" s="148">
        <f>E578/C578</f>
        <v>1.525</v>
      </c>
      <c r="G578" s="149"/>
      <c r="H578" s="140">
        <f t="shared" si="28"/>
        <v>7</v>
      </c>
      <c r="I578" s="140"/>
      <c r="IJ578" s="156"/>
      <c r="IK578" s="156"/>
      <c r="IL578" s="156"/>
    </row>
    <row r="579" s="110" customFormat="1" ht="18" customHeight="1" spans="1:246">
      <c r="A579" s="141">
        <v>21103</v>
      </c>
      <c r="B579" s="142" t="s">
        <v>495</v>
      </c>
      <c r="C579" s="143">
        <f>SUM(C580:C587)</f>
        <v>26</v>
      </c>
      <c r="D579" s="143">
        <f>SUM(D580:D587)</f>
        <v>156</v>
      </c>
      <c r="E579" s="137">
        <f t="shared" si="27"/>
        <v>130</v>
      </c>
      <c r="F579" s="138">
        <f>E579/C579</f>
        <v>5</v>
      </c>
      <c r="G579" s="139"/>
      <c r="H579" s="140">
        <f t="shared" si="28"/>
        <v>5</v>
      </c>
      <c r="I579" s="140"/>
      <c r="IJ579" s="156"/>
      <c r="IK579" s="156"/>
      <c r="IL579" s="156"/>
    </row>
    <row r="580" s="110" customFormat="1" ht="18" hidden="1" customHeight="1" spans="1:246">
      <c r="A580" s="157">
        <v>2110301</v>
      </c>
      <c r="B580" s="152" t="s">
        <v>496</v>
      </c>
      <c r="C580" s="145">
        <v>0</v>
      </c>
      <c r="D580" s="146"/>
      <c r="E580" s="147">
        <f t="shared" si="27"/>
        <v>0</v>
      </c>
      <c r="F580" s="148"/>
      <c r="G580" s="151" t="s">
        <v>75</v>
      </c>
      <c r="H580" s="140">
        <f t="shared" si="28"/>
        <v>7</v>
      </c>
      <c r="I580" s="140"/>
      <c r="IJ580" s="156"/>
      <c r="IK580" s="156"/>
      <c r="IL580" s="156"/>
    </row>
    <row r="581" s="110" customFormat="1" ht="18" customHeight="1" spans="1:246">
      <c r="A581" s="157">
        <v>2110302</v>
      </c>
      <c r="B581" s="152" t="s">
        <v>497</v>
      </c>
      <c r="C581" s="145">
        <v>8</v>
      </c>
      <c r="D581" s="146">
        <v>64</v>
      </c>
      <c r="E581" s="147">
        <f t="shared" si="27"/>
        <v>56</v>
      </c>
      <c r="F581" s="148">
        <f>E581/C581</f>
        <v>7</v>
      </c>
      <c r="G581" s="149"/>
      <c r="H581" s="140">
        <f t="shared" si="28"/>
        <v>7</v>
      </c>
      <c r="I581" s="140"/>
      <c r="IJ581" s="156"/>
      <c r="IK581" s="156"/>
      <c r="IL581" s="156"/>
    </row>
    <row r="582" s="110" customFormat="1" ht="18" hidden="1" customHeight="1" spans="1:246">
      <c r="A582" s="157">
        <v>2110303</v>
      </c>
      <c r="B582" s="152" t="s">
        <v>498</v>
      </c>
      <c r="C582" s="145">
        <v>0</v>
      </c>
      <c r="D582" s="146"/>
      <c r="E582" s="147">
        <f t="shared" si="27"/>
        <v>0</v>
      </c>
      <c r="F582" s="148"/>
      <c r="G582" s="151" t="s">
        <v>75</v>
      </c>
      <c r="H582" s="140">
        <f t="shared" si="28"/>
        <v>7</v>
      </c>
      <c r="I582" s="140"/>
      <c r="IJ582" s="156"/>
      <c r="IK582" s="156"/>
      <c r="IL582" s="156"/>
    </row>
    <row r="583" s="110" customFormat="1" ht="18" hidden="1" customHeight="1" spans="1:246">
      <c r="A583" s="157">
        <v>2110304</v>
      </c>
      <c r="B583" s="152" t="s">
        <v>499</v>
      </c>
      <c r="C583" s="145">
        <v>0</v>
      </c>
      <c r="D583" s="146"/>
      <c r="E583" s="147">
        <f t="shared" si="27"/>
        <v>0</v>
      </c>
      <c r="F583" s="148"/>
      <c r="G583" s="151" t="s">
        <v>75</v>
      </c>
      <c r="H583" s="140">
        <f t="shared" si="28"/>
        <v>7</v>
      </c>
      <c r="I583" s="140"/>
      <c r="IJ583" s="156"/>
      <c r="IK583" s="156"/>
      <c r="IL583" s="156"/>
    </row>
    <row r="584" s="110" customFormat="1" ht="18" hidden="1" customHeight="1" spans="1:246">
      <c r="A584" s="157">
        <v>2110305</v>
      </c>
      <c r="B584" s="152" t="s">
        <v>500</v>
      </c>
      <c r="C584" s="145">
        <v>0</v>
      </c>
      <c r="D584" s="146"/>
      <c r="E584" s="147">
        <f t="shared" si="27"/>
        <v>0</v>
      </c>
      <c r="F584" s="148"/>
      <c r="G584" s="151" t="s">
        <v>75</v>
      </c>
      <c r="H584" s="140">
        <f t="shared" si="28"/>
        <v>7</v>
      </c>
      <c r="I584" s="140"/>
      <c r="IJ584" s="156"/>
      <c r="IK584" s="156"/>
      <c r="IL584" s="156"/>
    </row>
    <row r="585" s="110" customFormat="1" ht="18" hidden="1" customHeight="1" spans="1:246">
      <c r="A585" s="157">
        <v>2110306</v>
      </c>
      <c r="B585" s="152" t="s">
        <v>501</v>
      </c>
      <c r="C585" s="145">
        <v>0</v>
      </c>
      <c r="D585" s="146"/>
      <c r="E585" s="147">
        <f t="shared" si="27"/>
        <v>0</v>
      </c>
      <c r="F585" s="148"/>
      <c r="G585" s="151" t="s">
        <v>75</v>
      </c>
      <c r="H585" s="140">
        <f t="shared" si="28"/>
        <v>7</v>
      </c>
      <c r="I585" s="140"/>
      <c r="IJ585" s="156"/>
      <c r="IK585" s="156"/>
      <c r="IL585" s="156"/>
    </row>
    <row r="586" s="110" customFormat="1" ht="18" hidden="1" customHeight="1" spans="1:246">
      <c r="A586" s="157">
        <v>2110307</v>
      </c>
      <c r="B586" s="152" t="s">
        <v>502</v>
      </c>
      <c r="C586" s="145">
        <v>0</v>
      </c>
      <c r="D586" s="146"/>
      <c r="E586" s="147">
        <f t="shared" si="27"/>
        <v>0</v>
      </c>
      <c r="F586" s="148"/>
      <c r="G586" s="151" t="s">
        <v>75</v>
      </c>
      <c r="H586" s="140">
        <f t="shared" si="28"/>
        <v>7</v>
      </c>
      <c r="I586" s="140"/>
      <c r="IJ586" s="156"/>
      <c r="IK586" s="156"/>
      <c r="IL586" s="156"/>
    </row>
    <row r="587" s="110" customFormat="1" ht="18" customHeight="1" spans="1:246">
      <c r="A587" s="157">
        <v>2110399</v>
      </c>
      <c r="B587" s="152" t="s">
        <v>503</v>
      </c>
      <c r="C587" s="145">
        <v>18</v>
      </c>
      <c r="D587" s="146">
        <v>92</v>
      </c>
      <c r="E587" s="147">
        <f t="shared" si="27"/>
        <v>74</v>
      </c>
      <c r="F587" s="148">
        <f>E587/C587</f>
        <v>4.11111111111111</v>
      </c>
      <c r="G587" s="149"/>
      <c r="H587" s="140">
        <f t="shared" si="28"/>
        <v>7</v>
      </c>
      <c r="I587" s="140"/>
      <c r="IJ587" s="156"/>
      <c r="IK587" s="156"/>
      <c r="IL587" s="156"/>
    </row>
    <row r="588" s="110" customFormat="1" ht="18" customHeight="1" spans="1:246">
      <c r="A588" s="141">
        <v>21104</v>
      </c>
      <c r="B588" s="142" t="s">
        <v>504</v>
      </c>
      <c r="C588" s="159">
        <f>SUM(C589:C594)</f>
        <v>1180</v>
      </c>
      <c r="D588" s="159">
        <f>SUM(D589:D594)</f>
        <v>1180</v>
      </c>
      <c r="E588" s="137">
        <f t="shared" si="27"/>
        <v>0</v>
      </c>
      <c r="F588" s="138">
        <f>E588/C588</f>
        <v>0</v>
      </c>
      <c r="G588" s="139"/>
      <c r="H588" s="140">
        <f t="shared" si="28"/>
        <v>5</v>
      </c>
      <c r="I588" s="140"/>
      <c r="IJ588" s="156"/>
      <c r="IK588" s="156"/>
      <c r="IL588" s="156"/>
    </row>
    <row r="589" s="110" customFormat="1" ht="18" customHeight="1" spans="1:246">
      <c r="A589" s="157">
        <v>2110401</v>
      </c>
      <c r="B589" s="152" t="s">
        <v>505</v>
      </c>
      <c r="C589" s="145">
        <v>80</v>
      </c>
      <c r="D589" s="146">
        <v>80</v>
      </c>
      <c r="E589" s="147">
        <f t="shared" si="27"/>
        <v>0</v>
      </c>
      <c r="F589" s="148">
        <f>E589/C589</f>
        <v>0</v>
      </c>
      <c r="G589" s="149"/>
      <c r="H589" s="140">
        <f t="shared" si="28"/>
        <v>7</v>
      </c>
      <c r="I589" s="140"/>
      <c r="IJ589" s="156"/>
      <c r="IK589" s="156"/>
      <c r="IL589" s="156"/>
    </row>
    <row r="590" s="110" customFormat="1" ht="18" customHeight="1" spans="1:246">
      <c r="A590" s="157">
        <v>2110402</v>
      </c>
      <c r="B590" s="152" t="s">
        <v>506</v>
      </c>
      <c r="C590" s="145">
        <v>1100</v>
      </c>
      <c r="D590" s="146">
        <v>1100</v>
      </c>
      <c r="E590" s="147">
        <f t="shared" si="27"/>
        <v>0</v>
      </c>
      <c r="F590" s="148">
        <f>E590/C590</f>
        <v>0</v>
      </c>
      <c r="G590" s="149"/>
      <c r="H590" s="140">
        <f t="shared" si="28"/>
        <v>7</v>
      </c>
      <c r="I590" s="140"/>
      <c r="IJ590" s="156"/>
      <c r="IK590" s="156"/>
      <c r="IL590" s="156"/>
    </row>
    <row r="591" s="110" customFormat="1" ht="18" hidden="1" customHeight="1" spans="1:246">
      <c r="A591" s="157">
        <v>2110404</v>
      </c>
      <c r="B591" s="152" t="s">
        <v>507</v>
      </c>
      <c r="C591" s="145">
        <v>0</v>
      </c>
      <c r="D591" s="146"/>
      <c r="E591" s="147">
        <f t="shared" si="27"/>
        <v>0</v>
      </c>
      <c r="F591" s="148"/>
      <c r="G591" s="151" t="s">
        <v>75</v>
      </c>
      <c r="H591" s="140">
        <f t="shared" si="28"/>
        <v>7</v>
      </c>
      <c r="I591" s="140"/>
      <c r="IJ591" s="156"/>
      <c r="IK591" s="156"/>
      <c r="IL591" s="156"/>
    </row>
    <row r="592" s="110" customFormat="1" ht="18" hidden="1" customHeight="1" spans="1:246">
      <c r="A592" s="157">
        <v>2110405</v>
      </c>
      <c r="B592" s="152" t="s">
        <v>508</v>
      </c>
      <c r="C592" s="145">
        <v>0</v>
      </c>
      <c r="D592" s="146"/>
      <c r="E592" s="147">
        <f t="shared" si="27"/>
        <v>0</v>
      </c>
      <c r="F592" s="148"/>
      <c r="G592" s="151" t="s">
        <v>75</v>
      </c>
      <c r="H592" s="140">
        <f t="shared" si="28"/>
        <v>7</v>
      </c>
      <c r="I592" s="140"/>
      <c r="IJ592" s="156"/>
      <c r="IK592" s="156"/>
      <c r="IL592" s="156"/>
    </row>
    <row r="593" s="110" customFormat="1" ht="18" hidden="1" customHeight="1" spans="1:246">
      <c r="A593" s="157">
        <v>2110406</v>
      </c>
      <c r="B593" s="152" t="s">
        <v>509</v>
      </c>
      <c r="C593" s="145">
        <v>0</v>
      </c>
      <c r="D593" s="146"/>
      <c r="E593" s="147">
        <f t="shared" si="27"/>
        <v>0</v>
      </c>
      <c r="F593" s="148"/>
      <c r="G593" s="151" t="s">
        <v>75</v>
      </c>
      <c r="H593" s="140">
        <f t="shared" si="28"/>
        <v>7</v>
      </c>
      <c r="I593" s="140"/>
      <c r="IJ593" s="156"/>
      <c r="IK593" s="156"/>
      <c r="IL593" s="156"/>
    </row>
    <row r="594" s="1" customFormat="1" hidden="1" spans="1:243">
      <c r="A594" s="157">
        <v>2110499</v>
      </c>
      <c r="B594" s="152" t="s">
        <v>510</v>
      </c>
      <c r="C594" s="145">
        <v>0</v>
      </c>
      <c r="D594" s="146"/>
      <c r="E594" s="147">
        <f t="shared" si="27"/>
        <v>0</v>
      </c>
      <c r="F594" s="148"/>
      <c r="G594" s="151" t="s">
        <v>75</v>
      </c>
      <c r="H594" s="140">
        <f t="shared" si="28"/>
        <v>7</v>
      </c>
      <c r="I594" s="140"/>
      <c r="J594" s="111"/>
      <c r="K594" s="111"/>
      <c r="L594" s="111"/>
      <c r="M594" s="111"/>
      <c r="N594" s="111"/>
      <c r="O594" s="111"/>
      <c r="P594" s="111"/>
      <c r="Q594" s="111"/>
      <c r="R594" s="111"/>
      <c r="S594" s="111"/>
      <c r="T594" s="111"/>
      <c r="U594" s="111"/>
      <c r="V594" s="111"/>
      <c r="W594" s="111"/>
      <c r="X594" s="111"/>
      <c r="Y594" s="111"/>
      <c r="Z594" s="111"/>
      <c r="AA594" s="111"/>
      <c r="AB594" s="111"/>
      <c r="AC594" s="111"/>
      <c r="AD594" s="111"/>
      <c r="AE594" s="111"/>
      <c r="AF594" s="111"/>
      <c r="AG594" s="111"/>
      <c r="AH594" s="111"/>
      <c r="AI594" s="111"/>
      <c r="AJ594" s="111"/>
      <c r="AK594" s="111"/>
      <c r="AL594" s="111"/>
      <c r="AM594" s="111"/>
      <c r="AN594" s="111"/>
      <c r="AO594" s="111"/>
      <c r="AP594" s="111"/>
      <c r="AQ594" s="111"/>
      <c r="AR594" s="111"/>
      <c r="AS594" s="111"/>
      <c r="AT594" s="111"/>
      <c r="AU594" s="111"/>
      <c r="AV594" s="111"/>
      <c r="AW594" s="111"/>
      <c r="AX594" s="111"/>
      <c r="AY594" s="111"/>
      <c r="AZ594" s="111"/>
      <c r="BA594" s="111"/>
      <c r="BB594" s="111"/>
      <c r="BC594" s="111"/>
      <c r="BD594" s="111"/>
      <c r="BE594" s="111"/>
      <c r="BF594" s="111"/>
      <c r="BG594" s="111"/>
      <c r="BH594" s="111"/>
      <c r="BI594" s="111"/>
      <c r="BJ594" s="111"/>
      <c r="BK594" s="111"/>
      <c r="BL594" s="111"/>
      <c r="BM594" s="111"/>
      <c r="BN594" s="111"/>
      <c r="BO594" s="111"/>
      <c r="BP594" s="111"/>
      <c r="BQ594" s="111"/>
      <c r="BR594" s="111"/>
      <c r="BS594" s="111"/>
      <c r="BT594" s="111"/>
      <c r="BU594" s="111"/>
      <c r="BV594" s="111"/>
      <c r="BW594" s="111"/>
      <c r="BX594" s="111"/>
      <c r="BY594" s="111"/>
      <c r="BZ594" s="111"/>
      <c r="CA594" s="111"/>
      <c r="CB594" s="111"/>
      <c r="CC594" s="111"/>
      <c r="CD594" s="111"/>
      <c r="CE594" s="111"/>
      <c r="CF594" s="111"/>
      <c r="CG594" s="111"/>
      <c r="CH594" s="111"/>
      <c r="CI594" s="111"/>
      <c r="CJ594" s="111"/>
      <c r="CK594" s="111"/>
      <c r="CL594" s="111"/>
      <c r="CM594" s="111"/>
      <c r="CN594" s="111"/>
      <c r="CO594" s="111"/>
      <c r="CP594" s="111"/>
      <c r="CQ594" s="111"/>
      <c r="CR594" s="111"/>
      <c r="CS594" s="111"/>
      <c r="CT594" s="111"/>
      <c r="CU594" s="111"/>
      <c r="CV594" s="111"/>
      <c r="CW594" s="111"/>
      <c r="CX594" s="111"/>
      <c r="CY594" s="111"/>
      <c r="CZ594" s="111"/>
      <c r="DA594" s="111"/>
      <c r="DB594" s="111"/>
      <c r="DC594" s="111"/>
      <c r="DD594" s="111"/>
      <c r="DE594" s="111"/>
      <c r="DF594" s="111"/>
      <c r="DG594" s="111"/>
      <c r="DH594" s="111"/>
      <c r="DI594" s="111"/>
      <c r="DJ594" s="111"/>
      <c r="DK594" s="111"/>
      <c r="DL594" s="111"/>
      <c r="DM594" s="111"/>
      <c r="DN594" s="111"/>
      <c r="DO594" s="111"/>
      <c r="DP594" s="111"/>
      <c r="DQ594" s="111"/>
      <c r="DR594" s="111"/>
      <c r="DS594" s="111"/>
      <c r="DT594" s="111"/>
      <c r="DU594" s="111"/>
      <c r="DV594" s="111"/>
      <c r="DW594" s="111"/>
      <c r="DX594" s="111"/>
      <c r="DY594" s="111"/>
      <c r="DZ594" s="111"/>
      <c r="EA594" s="111"/>
      <c r="EB594" s="111"/>
      <c r="EC594" s="111"/>
      <c r="ED594" s="111"/>
      <c r="EE594" s="111"/>
      <c r="EF594" s="111"/>
      <c r="EG594" s="111"/>
      <c r="EH594" s="111"/>
      <c r="EI594" s="111"/>
      <c r="EJ594" s="111"/>
      <c r="EK594" s="111"/>
      <c r="EL594" s="111"/>
      <c r="EM594" s="111"/>
      <c r="EN594" s="111"/>
      <c r="EO594" s="111"/>
      <c r="EP594" s="111"/>
      <c r="EQ594" s="111"/>
      <c r="ER594" s="111"/>
      <c r="ES594" s="111"/>
      <c r="ET594" s="111"/>
      <c r="EU594" s="111"/>
      <c r="EV594" s="111"/>
      <c r="EW594" s="111"/>
      <c r="EX594" s="111"/>
      <c r="EY594" s="111"/>
      <c r="EZ594" s="111"/>
      <c r="FA594" s="111"/>
      <c r="FB594" s="111"/>
      <c r="FC594" s="111"/>
      <c r="FD594" s="111"/>
      <c r="FE594" s="111"/>
      <c r="FF594" s="111"/>
      <c r="FG594" s="111"/>
      <c r="FH594" s="111"/>
      <c r="FI594" s="111"/>
      <c r="FJ594" s="111"/>
      <c r="FK594" s="111"/>
      <c r="FL594" s="111"/>
      <c r="FM594" s="111"/>
      <c r="FN594" s="111"/>
      <c r="FO594" s="111"/>
      <c r="FP594" s="111"/>
      <c r="FQ594" s="111"/>
      <c r="FR594" s="111"/>
      <c r="FS594" s="111"/>
      <c r="FT594" s="111"/>
      <c r="FU594" s="111"/>
      <c r="FV594" s="111"/>
      <c r="FW594" s="111"/>
      <c r="FX594" s="111"/>
      <c r="FY594" s="111"/>
      <c r="FZ594" s="111"/>
      <c r="GA594" s="111"/>
      <c r="GB594" s="111"/>
      <c r="GC594" s="111"/>
      <c r="GD594" s="111"/>
      <c r="GE594" s="111"/>
      <c r="GF594" s="111"/>
      <c r="GG594" s="111"/>
      <c r="GH594" s="111"/>
      <c r="GI594" s="111"/>
      <c r="GJ594" s="111"/>
      <c r="GK594" s="111"/>
      <c r="GL594" s="111"/>
      <c r="GM594" s="111"/>
      <c r="GN594" s="111"/>
      <c r="GO594" s="111"/>
      <c r="GP594" s="111"/>
      <c r="GQ594" s="111"/>
      <c r="GR594" s="111"/>
      <c r="GS594" s="111"/>
      <c r="GT594" s="111"/>
      <c r="GU594" s="111"/>
      <c r="GV594" s="111"/>
      <c r="GW594" s="111"/>
      <c r="GX594" s="111"/>
      <c r="GY594" s="111"/>
      <c r="GZ594" s="111"/>
      <c r="HA594" s="111"/>
      <c r="HB594" s="111"/>
      <c r="HC594" s="111"/>
      <c r="HD594" s="111"/>
      <c r="HE594" s="111"/>
      <c r="HF594" s="111"/>
      <c r="HG594" s="111"/>
      <c r="HH594" s="111"/>
      <c r="HI594" s="111"/>
      <c r="HJ594" s="111"/>
      <c r="HK594" s="111"/>
      <c r="HL594" s="111"/>
      <c r="HM594" s="111"/>
      <c r="HN594" s="111"/>
      <c r="HO594" s="111"/>
      <c r="HP594" s="111"/>
      <c r="HQ594" s="111"/>
      <c r="HR594" s="111"/>
      <c r="HS594" s="111"/>
      <c r="HT594" s="111"/>
      <c r="HU594" s="111"/>
      <c r="HV594" s="111"/>
      <c r="HW594" s="111"/>
      <c r="HX594" s="111"/>
      <c r="HY594" s="111"/>
      <c r="HZ594" s="111"/>
      <c r="IA594" s="111"/>
      <c r="IB594" s="111"/>
      <c r="IC594" s="111"/>
      <c r="ID594" s="111"/>
      <c r="IE594" s="111"/>
      <c r="IF594" s="111"/>
      <c r="IG594" s="111"/>
      <c r="IH594" s="111"/>
      <c r="II594" s="111"/>
    </row>
    <row r="595" s="1" customFormat="1" spans="1:243">
      <c r="A595" s="141">
        <v>21105</v>
      </c>
      <c r="B595" s="142" t="s">
        <v>511</v>
      </c>
      <c r="C595" s="159">
        <f>SUM(C596:C601)</f>
        <v>2146</v>
      </c>
      <c r="D595" s="159">
        <f>SUM(D596:D601)</f>
        <v>563</v>
      </c>
      <c r="E595" s="137">
        <f t="shared" si="27"/>
        <v>-1583</v>
      </c>
      <c r="F595" s="138">
        <f>E595/C595</f>
        <v>-0.737651444547996</v>
      </c>
      <c r="G595" s="139"/>
      <c r="H595" s="140">
        <f t="shared" si="28"/>
        <v>5</v>
      </c>
      <c r="I595" s="140"/>
      <c r="J595" s="111"/>
      <c r="K595" s="111"/>
      <c r="L595" s="111"/>
      <c r="M595" s="111"/>
      <c r="N595" s="111"/>
      <c r="O595" s="111"/>
      <c r="P595" s="111"/>
      <c r="Q595" s="111"/>
      <c r="R595" s="111"/>
      <c r="S595" s="111"/>
      <c r="T595" s="111"/>
      <c r="U595" s="111"/>
      <c r="V595" s="111"/>
      <c r="W595" s="111"/>
      <c r="X595" s="111"/>
      <c r="Y595" s="111"/>
      <c r="Z595" s="111"/>
      <c r="AA595" s="111"/>
      <c r="AB595" s="111"/>
      <c r="AC595" s="111"/>
      <c r="AD595" s="111"/>
      <c r="AE595" s="111"/>
      <c r="AF595" s="111"/>
      <c r="AG595" s="111"/>
      <c r="AH595" s="111"/>
      <c r="AI595" s="111"/>
      <c r="AJ595" s="111"/>
      <c r="AK595" s="111"/>
      <c r="AL595" s="111"/>
      <c r="AM595" s="111"/>
      <c r="AN595" s="111"/>
      <c r="AO595" s="111"/>
      <c r="AP595" s="111"/>
      <c r="AQ595" s="111"/>
      <c r="AR595" s="111"/>
      <c r="AS595" s="111"/>
      <c r="AT595" s="111"/>
      <c r="AU595" s="111"/>
      <c r="AV595" s="111"/>
      <c r="AW595" s="111"/>
      <c r="AX595" s="111"/>
      <c r="AY595" s="111"/>
      <c r="AZ595" s="111"/>
      <c r="BA595" s="111"/>
      <c r="BB595" s="111"/>
      <c r="BC595" s="111"/>
      <c r="BD595" s="111"/>
      <c r="BE595" s="111"/>
      <c r="BF595" s="111"/>
      <c r="BG595" s="111"/>
      <c r="BH595" s="111"/>
      <c r="BI595" s="111"/>
      <c r="BJ595" s="111"/>
      <c r="BK595" s="111"/>
      <c r="BL595" s="111"/>
      <c r="BM595" s="111"/>
      <c r="BN595" s="111"/>
      <c r="BO595" s="111"/>
      <c r="BP595" s="111"/>
      <c r="BQ595" s="111"/>
      <c r="BR595" s="111"/>
      <c r="BS595" s="111"/>
      <c r="BT595" s="111"/>
      <c r="BU595" s="111"/>
      <c r="BV595" s="111"/>
      <c r="BW595" s="111"/>
      <c r="BX595" s="111"/>
      <c r="BY595" s="111"/>
      <c r="BZ595" s="111"/>
      <c r="CA595" s="111"/>
      <c r="CB595" s="111"/>
      <c r="CC595" s="111"/>
      <c r="CD595" s="111"/>
      <c r="CE595" s="111"/>
      <c r="CF595" s="111"/>
      <c r="CG595" s="111"/>
      <c r="CH595" s="111"/>
      <c r="CI595" s="111"/>
      <c r="CJ595" s="111"/>
      <c r="CK595" s="111"/>
      <c r="CL595" s="111"/>
      <c r="CM595" s="111"/>
      <c r="CN595" s="111"/>
      <c r="CO595" s="111"/>
      <c r="CP595" s="111"/>
      <c r="CQ595" s="111"/>
      <c r="CR595" s="111"/>
      <c r="CS595" s="111"/>
      <c r="CT595" s="111"/>
      <c r="CU595" s="111"/>
      <c r="CV595" s="111"/>
      <c r="CW595" s="111"/>
      <c r="CX595" s="111"/>
      <c r="CY595" s="111"/>
      <c r="CZ595" s="111"/>
      <c r="DA595" s="111"/>
      <c r="DB595" s="111"/>
      <c r="DC595" s="111"/>
      <c r="DD595" s="111"/>
      <c r="DE595" s="111"/>
      <c r="DF595" s="111"/>
      <c r="DG595" s="111"/>
      <c r="DH595" s="111"/>
      <c r="DI595" s="111"/>
      <c r="DJ595" s="111"/>
      <c r="DK595" s="111"/>
      <c r="DL595" s="111"/>
      <c r="DM595" s="111"/>
      <c r="DN595" s="111"/>
      <c r="DO595" s="111"/>
      <c r="DP595" s="111"/>
      <c r="DQ595" s="111"/>
      <c r="DR595" s="111"/>
      <c r="DS595" s="111"/>
      <c r="DT595" s="111"/>
      <c r="DU595" s="111"/>
      <c r="DV595" s="111"/>
      <c r="DW595" s="111"/>
      <c r="DX595" s="111"/>
      <c r="DY595" s="111"/>
      <c r="DZ595" s="111"/>
      <c r="EA595" s="111"/>
      <c r="EB595" s="111"/>
      <c r="EC595" s="111"/>
      <c r="ED595" s="111"/>
      <c r="EE595" s="111"/>
      <c r="EF595" s="111"/>
      <c r="EG595" s="111"/>
      <c r="EH595" s="111"/>
      <c r="EI595" s="111"/>
      <c r="EJ595" s="111"/>
      <c r="EK595" s="111"/>
      <c r="EL595" s="111"/>
      <c r="EM595" s="111"/>
      <c r="EN595" s="111"/>
      <c r="EO595" s="111"/>
      <c r="EP595" s="111"/>
      <c r="EQ595" s="111"/>
      <c r="ER595" s="111"/>
      <c r="ES595" s="111"/>
      <c r="ET595" s="111"/>
      <c r="EU595" s="111"/>
      <c r="EV595" s="111"/>
      <c r="EW595" s="111"/>
      <c r="EX595" s="111"/>
      <c r="EY595" s="111"/>
      <c r="EZ595" s="111"/>
      <c r="FA595" s="111"/>
      <c r="FB595" s="111"/>
      <c r="FC595" s="111"/>
      <c r="FD595" s="111"/>
      <c r="FE595" s="111"/>
      <c r="FF595" s="111"/>
      <c r="FG595" s="111"/>
      <c r="FH595" s="111"/>
      <c r="FI595" s="111"/>
      <c r="FJ595" s="111"/>
      <c r="FK595" s="111"/>
      <c r="FL595" s="111"/>
      <c r="FM595" s="111"/>
      <c r="FN595" s="111"/>
      <c r="FO595" s="111"/>
      <c r="FP595" s="111"/>
      <c r="FQ595" s="111"/>
      <c r="FR595" s="111"/>
      <c r="FS595" s="111"/>
      <c r="FT595" s="111"/>
      <c r="FU595" s="111"/>
      <c r="FV595" s="111"/>
      <c r="FW595" s="111"/>
      <c r="FX595" s="111"/>
      <c r="FY595" s="111"/>
      <c r="FZ595" s="111"/>
      <c r="GA595" s="111"/>
      <c r="GB595" s="111"/>
      <c r="GC595" s="111"/>
      <c r="GD595" s="111"/>
      <c r="GE595" s="111"/>
      <c r="GF595" s="111"/>
      <c r="GG595" s="111"/>
      <c r="GH595" s="111"/>
      <c r="GI595" s="111"/>
      <c r="GJ595" s="111"/>
      <c r="GK595" s="111"/>
      <c r="GL595" s="111"/>
      <c r="GM595" s="111"/>
      <c r="GN595" s="111"/>
      <c r="GO595" s="111"/>
      <c r="GP595" s="111"/>
      <c r="GQ595" s="111"/>
      <c r="GR595" s="111"/>
      <c r="GS595" s="111"/>
      <c r="GT595" s="111"/>
      <c r="GU595" s="111"/>
      <c r="GV595" s="111"/>
      <c r="GW595" s="111"/>
      <c r="GX595" s="111"/>
      <c r="GY595" s="111"/>
      <c r="GZ595" s="111"/>
      <c r="HA595" s="111"/>
      <c r="HB595" s="111"/>
      <c r="HC595" s="111"/>
      <c r="HD595" s="111"/>
      <c r="HE595" s="111"/>
      <c r="HF595" s="111"/>
      <c r="HG595" s="111"/>
      <c r="HH595" s="111"/>
      <c r="HI595" s="111"/>
      <c r="HJ595" s="111"/>
      <c r="HK595" s="111"/>
      <c r="HL595" s="111"/>
      <c r="HM595" s="111"/>
      <c r="HN595" s="111"/>
      <c r="HO595" s="111"/>
      <c r="HP595" s="111"/>
      <c r="HQ595" s="111"/>
      <c r="HR595" s="111"/>
      <c r="HS595" s="111"/>
      <c r="HT595" s="111"/>
      <c r="HU595" s="111"/>
      <c r="HV595" s="111"/>
      <c r="HW595" s="111"/>
      <c r="HX595" s="111"/>
      <c r="HY595" s="111"/>
      <c r="HZ595" s="111"/>
      <c r="IA595" s="111"/>
      <c r="IB595" s="111"/>
      <c r="IC595" s="111"/>
      <c r="ID595" s="111"/>
      <c r="IE595" s="111"/>
      <c r="IF595" s="111"/>
      <c r="IG595" s="111"/>
      <c r="IH595" s="111"/>
      <c r="II595" s="111"/>
    </row>
    <row r="596" s="1" customFormat="1" spans="1:243">
      <c r="A596" s="157">
        <v>2110501</v>
      </c>
      <c r="B596" s="152" t="s">
        <v>512</v>
      </c>
      <c r="C596" s="145">
        <v>2040</v>
      </c>
      <c r="D596" s="146">
        <v>500</v>
      </c>
      <c r="E596" s="147">
        <f t="shared" si="27"/>
        <v>-1540</v>
      </c>
      <c r="F596" s="148">
        <f>E596/C596</f>
        <v>-0.754901960784314</v>
      </c>
      <c r="G596" s="149"/>
      <c r="H596" s="140">
        <f t="shared" si="28"/>
        <v>7</v>
      </c>
      <c r="I596" s="140"/>
      <c r="J596" s="111"/>
      <c r="K596" s="111"/>
      <c r="L596" s="111"/>
      <c r="M596" s="111"/>
      <c r="N596" s="111"/>
      <c r="O596" s="111"/>
      <c r="P596" s="111"/>
      <c r="Q596" s="111"/>
      <c r="R596" s="111"/>
      <c r="S596" s="111"/>
      <c r="T596" s="111"/>
      <c r="U596" s="111"/>
      <c r="V596" s="111"/>
      <c r="W596" s="111"/>
      <c r="X596" s="111"/>
      <c r="Y596" s="111"/>
      <c r="Z596" s="111"/>
      <c r="AA596" s="111"/>
      <c r="AB596" s="111"/>
      <c r="AC596" s="111"/>
      <c r="AD596" s="111"/>
      <c r="AE596" s="111"/>
      <c r="AF596" s="111"/>
      <c r="AG596" s="111"/>
      <c r="AH596" s="111"/>
      <c r="AI596" s="111"/>
      <c r="AJ596" s="111"/>
      <c r="AK596" s="111"/>
      <c r="AL596" s="111"/>
      <c r="AM596" s="111"/>
      <c r="AN596" s="111"/>
      <c r="AO596" s="111"/>
      <c r="AP596" s="111"/>
      <c r="AQ596" s="111"/>
      <c r="AR596" s="111"/>
      <c r="AS596" s="111"/>
      <c r="AT596" s="111"/>
      <c r="AU596" s="111"/>
      <c r="AV596" s="111"/>
      <c r="AW596" s="111"/>
      <c r="AX596" s="111"/>
      <c r="AY596" s="111"/>
      <c r="AZ596" s="111"/>
      <c r="BA596" s="111"/>
      <c r="BB596" s="111"/>
      <c r="BC596" s="111"/>
      <c r="BD596" s="111"/>
      <c r="BE596" s="111"/>
      <c r="BF596" s="111"/>
      <c r="BG596" s="111"/>
      <c r="BH596" s="111"/>
      <c r="BI596" s="111"/>
      <c r="BJ596" s="111"/>
      <c r="BK596" s="111"/>
      <c r="BL596" s="111"/>
      <c r="BM596" s="111"/>
      <c r="BN596" s="111"/>
      <c r="BO596" s="111"/>
      <c r="BP596" s="111"/>
      <c r="BQ596" s="111"/>
      <c r="BR596" s="111"/>
      <c r="BS596" s="111"/>
      <c r="BT596" s="111"/>
      <c r="BU596" s="111"/>
      <c r="BV596" s="111"/>
      <c r="BW596" s="111"/>
      <c r="BX596" s="111"/>
      <c r="BY596" s="111"/>
      <c r="BZ596" s="111"/>
      <c r="CA596" s="111"/>
      <c r="CB596" s="111"/>
      <c r="CC596" s="111"/>
      <c r="CD596" s="111"/>
      <c r="CE596" s="111"/>
      <c r="CF596" s="111"/>
      <c r="CG596" s="111"/>
      <c r="CH596" s="111"/>
      <c r="CI596" s="111"/>
      <c r="CJ596" s="111"/>
      <c r="CK596" s="111"/>
      <c r="CL596" s="111"/>
      <c r="CM596" s="111"/>
      <c r="CN596" s="111"/>
      <c r="CO596" s="111"/>
      <c r="CP596" s="111"/>
      <c r="CQ596" s="111"/>
      <c r="CR596" s="111"/>
      <c r="CS596" s="111"/>
      <c r="CT596" s="111"/>
      <c r="CU596" s="111"/>
      <c r="CV596" s="111"/>
      <c r="CW596" s="111"/>
      <c r="CX596" s="111"/>
      <c r="CY596" s="111"/>
      <c r="CZ596" s="111"/>
      <c r="DA596" s="111"/>
      <c r="DB596" s="111"/>
      <c r="DC596" s="111"/>
      <c r="DD596" s="111"/>
      <c r="DE596" s="111"/>
      <c r="DF596" s="111"/>
      <c r="DG596" s="111"/>
      <c r="DH596" s="111"/>
      <c r="DI596" s="111"/>
      <c r="DJ596" s="111"/>
      <c r="DK596" s="111"/>
      <c r="DL596" s="111"/>
      <c r="DM596" s="111"/>
      <c r="DN596" s="111"/>
      <c r="DO596" s="111"/>
      <c r="DP596" s="111"/>
      <c r="DQ596" s="111"/>
      <c r="DR596" s="111"/>
      <c r="DS596" s="111"/>
      <c r="DT596" s="111"/>
      <c r="DU596" s="111"/>
      <c r="DV596" s="111"/>
      <c r="DW596" s="111"/>
      <c r="DX596" s="111"/>
      <c r="DY596" s="111"/>
      <c r="DZ596" s="111"/>
      <c r="EA596" s="111"/>
      <c r="EB596" s="111"/>
      <c r="EC596" s="111"/>
      <c r="ED596" s="111"/>
      <c r="EE596" s="111"/>
      <c r="EF596" s="111"/>
      <c r="EG596" s="111"/>
      <c r="EH596" s="111"/>
      <c r="EI596" s="111"/>
      <c r="EJ596" s="111"/>
      <c r="EK596" s="111"/>
      <c r="EL596" s="111"/>
      <c r="EM596" s="111"/>
      <c r="EN596" s="111"/>
      <c r="EO596" s="111"/>
      <c r="EP596" s="111"/>
      <c r="EQ596" s="111"/>
      <c r="ER596" s="111"/>
      <c r="ES596" s="111"/>
      <c r="ET596" s="111"/>
      <c r="EU596" s="111"/>
      <c r="EV596" s="111"/>
      <c r="EW596" s="111"/>
      <c r="EX596" s="111"/>
      <c r="EY596" s="111"/>
      <c r="EZ596" s="111"/>
      <c r="FA596" s="111"/>
      <c r="FB596" s="111"/>
      <c r="FC596" s="111"/>
      <c r="FD596" s="111"/>
      <c r="FE596" s="111"/>
      <c r="FF596" s="111"/>
      <c r="FG596" s="111"/>
      <c r="FH596" s="111"/>
      <c r="FI596" s="111"/>
      <c r="FJ596" s="111"/>
      <c r="FK596" s="111"/>
      <c r="FL596" s="111"/>
      <c r="FM596" s="111"/>
      <c r="FN596" s="111"/>
      <c r="FO596" s="111"/>
      <c r="FP596" s="111"/>
      <c r="FQ596" s="111"/>
      <c r="FR596" s="111"/>
      <c r="FS596" s="111"/>
      <c r="FT596" s="111"/>
      <c r="FU596" s="111"/>
      <c r="FV596" s="111"/>
      <c r="FW596" s="111"/>
      <c r="FX596" s="111"/>
      <c r="FY596" s="111"/>
      <c r="FZ596" s="111"/>
      <c r="GA596" s="111"/>
      <c r="GB596" s="111"/>
      <c r="GC596" s="111"/>
      <c r="GD596" s="111"/>
      <c r="GE596" s="111"/>
      <c r="GF596" s="111"/>
      <c r="GG596" s="111"/>
      <c r="GH596" s="111"/>
      <c r="GI596" s="111"/>
      <c r="GJ596" s="111"/>
      <c r="GK596" s="111"/>
      <c r="GL596" s="111"/>
      <c r="GM596" s="111"/>
      <c r="GN596" s="111"/>
      <c r="GO596" s="111"/>
      <c r="GP596" s="111"/>
      <c r="GQ596" s="111"/>
      <c r="GR596" s="111"/>
      <c r="GS596" s="111"/>
      <c r="GT596" s="111"/>
      <c r="GU596" s="111"/>
      <c r="GV596" s="111"/>
      <c r="GW596" s="111"/>
      <c r="GX596" s="111"/>
      <c r="GY596" s="111"/>
      <c r="GZ596" s="111"/>
      <c r="HA596" s="111"/>
      <c r="HB596" s="111"/>
      <c r="HC596" s="111"/>
      <c r="HD596" s="111"/>
      <c r="HE596" s="111"/>
      <c r="HF596" s="111"/>
      <c r="HG596" s="111"/>
      <c r="HH596" s="111"/>
      <c r="HI596" s="111"/>
      <c r="HJ596" s="111"/>
      <c r="HK596" s="111"/>
      <c r="HL596" s="111"/>
      <c r="HM596" s="111"/>
      <c r="HN596" s="111"/>
      <c r="HO596" s="111"/>
      <c r="HP596" s="111"/>
      <c r="HQ596" s="111"/>
      <c r="HR596" s="111"/>
      <c r="HS596" s="111"/>
      <c r="HT596" s="111"/>
      <c r="HU596" s="111"/>
      <c r="HV596" s="111"/>
      <c r="HW596" s="111"/>
      <c r="HX596" s="111"/>
      <c r="HY596" s="111"/>
      <c r="HZ596" s="111"/>
      <c r="IA596" s="111"/>
      <c r="IB596" s="111"/>
      <c r="IC596" s="111"/>
      <c r="ID596" s="111"/>
      <c r="IE596" s="111"/>
      <c r="IF596" s="111"/>
      <c r="IG596" s="111"/>
      <c r="IH596" s="111"/>
      <c r="II596" s="111"/>
    </row>
    <row r="597" s="1" customFormat="1" hidden="1" spans="1:243">
      <c r="A597" s="157">
        <v>2110502</v>
      </c>
      <c r="B597" s="152" t="s">
        <v>513</v>
      </c>
      <c r="C597" s="145">
        <v>0</v>
      </c>
      <c r="D597" s="146"/>
      <c r="E597" s="147">
        <f t="shared" si="27"/>
        <v>0</v>
      </c>
      <c r="F597" s="148"/>
      <c r="G597" s="151" t="s">
        <v>75</v>
      </c>
      <c r="H597" s="140">
        <f t="shared" si="28"/>
        <v>7</v>
      </c>
      <c r="I597" s="140"/>
      <c r="J597" s="111"/>
      <c r="K597" s="111"/>
      <c r="L597" s="111"/>
      <c r="M597" s="111"/>
      <c r="N597" s="111"/>
      <c r="O597" s="111"/>
      <c r="P597" s="111"/>
      <c r="Q597" s="111"/>
      <c r="R597" s="111"/>
      <c r="S597" s="111"/>
      <c r="T597" s="111"/>
      <c r="U597" s="111"/>
      <c r="V597" s="111"/>
      <c r="W597" s="111"/>
      <c r="X597" s="111"/>
      <c r="Y597" s="111"/>
      <c r="Z597" s="111"/>
      <c r="AA597" s="111"/>
      <c r="AB597" s="111"/>
      <c r="AC597" s="111"/>
      <c r="AD597" s="111"/>
      <c r="AE597" s="111"/>
      <c r="AF597" s="111"/>
      <c r="AG597" s="111"/>
      <c r="AH597" s="111"/>
      <c r="AI597" s="111"/>
      <c r="AJ597" s="111"/>
      <c r="AK597" s="111"/>
      <c r="AL597" s="111"/>
      <c r="AM597" s="111"/>
      <c r="AN597" s="111"/>
      <c r="AO597" s="111"/>
      <c r="AP597" s="111"/>
      <c r="AQ597" s="111"/>
      <c r="AR597" s="111"/>
      <c r="AS597" s="111"/>
      <c r="AT597" s="111"/>
      <c r="AU597" s="111"/>
      <c r="AV597" s="111"/>
      <c r="AW597" s="111"/>
      <c r="AX597" s="111"/>
      <c r="AY597" s="111"/>
      <c r="AZ597" s="111"/>
      <c r="BA597" s="111"/>
      <c r="BB597" s="111"/>
      <c r="BC597" s="111"/>
      <c r="BD597" s="111"/>
      <c r="BE597" s="111"/>
      <c r="BF597" s="111"/>
      <c r="BG597" s="111"/>
      <c r="BH597" s="111"/>
      <c r="BI597" s="111"/>
      <c r="BJ597" s="111"/>
      <c r="BK597" s="111"/>
      <c r="BL597" s="111"/>
      <c r="BM597" s="111"/>
      <c r="BN597" s="111"/>
      <c r="BO597" s="111"/>
      <c r="BP597" s="111"/>
      <c r="BQ597" s="111"/>
      <c r="BR597" s="111"/>
      <c r="BS597" s="111"/>
      <c r="BT597" s="111"/>
      <c r="BU597" s="111"/>
      <c r="BV597" s="111"/>
      <c r="BW597" s="111"/>
      <c r="BX597" s="111"/>
      <c r="BY597" s="111"/>
      <c r="BZ597" s="111"/>
      <c r="CA597" s="111"/>
      <c r="CB597" s="111"/>
      <c r="CC597" s="111"/>
      <c r="CD597" s="111"/>
      <c r="CE597" s="111"/>
      <c r="CF597" s="111"/>
      <c r="CG597" s="111"/>
      <c r="CH597" s="111"/>
      <c r="CI597" s="111"/>
      <c r="CJ597" s="111"/>
      <c r="CK597" s="111"/>
      <c r="CL597" s="111"/>
      <c r="CM597" s="111"/>
      <c r="CN597" s="111"/>
      <c r="CO597" s="111"/>
      <c r="CP597" s="111"/>
      <c r="CQ597" s="111"/>
      <c r="CR597" s="111"/>
      <c r="CS597" s="111"/>
      <c r="CT597" s="111"/>
      <c r="CU597" s="111"/>
      <c r="CV597" s="111"/>
      <c r="CW597" s="111"/>
      <c r="CX597" s="111"/>
      <c r="CY597" s="111"/>
      <c r="CZ597" s="111"/>
      <c r="DA597" s="111"/>
      <c r="DB597" s="111"/>
      <c r="DC597" s="111"/>
      <c r="DD597" s="111"/>
      <c r="DE597" s="111"/>
      <c r="DF597" s="111"/>
      <c r="DG597" s="111"/>
      <c r="DH597" s="111"/>
      <c r="DI597" s="111"/>
      <c r="DJ597" s="111"/>
      <c r="DK597" s="111"/>
      <c r="DL597" s="111"/>
      <c r="DM597" s="111"/>
      <c r="DN597" s="111"/>
      <c r="DO597" s="111"/>
      <c r="DP597" s="111"/>
      <c r="DQ597" s="111"/>
      <c r="DR597" s="111"/>
      <c r="DS597" s="111"/>
      <c r="DT597" s="111"/>
      <c r="DU597" s="111"/>
      <c r="DV597" s="111"/>
      <c r="DW597" s="111"/>
      <c r="DX597" s="111"/>
      <c r="DY597" s="111"/>
      <c r="DZ597" s="111"/>
      <c r="EA597" s="111"/>
      <c r="EB597" s="111"/>
      <c r="EC597" s="111"/>
      <c r="ED597" s="111"/>
      <c r="EE597" s="111"/>
      <c r="EF597" s="111"/>
      <c r="EG597" s="111"/>
      <c r="EH597" s="111"/>
      <c r="EI597" s="111"/>
      <c r="EJ597" s="111"/>
      <c r="EK597" s="111"/>
      <c r="EL597" s="111"/>
      <c r="EM597" s="111"/>
      <c r="EN597" s="111"/>
      <c r="EO597" s="111"/>
      <c r="EP597" s="111"/>
      <c r="EQ597" s="111"/>
      <c r="ER597" s="111"/>
      <c r="ES597" s="111"/>
      <c r="ET597" s="111"/>
      <c r="EU597" s="111"/>
      <c r="EV597" s="111"/>
      <c r="EW597" s="111"/>
      <c r="EX597" s="111"/>
      <c r="EY597" s="111"/>
      <c r="EZ597" s="111"/>
      <c r="FA597" s="111"/>
      <c r="FB597" s="111"/>
      <c r="FC597" s="111"/>
      <c r="FD597" s="111"/>
      <c r="FE597" s="111"/>
      <c r="FF597" s="111"/>
      <c r="FG597" s="111"/>
      <c r="FH597" s="111"/>
      <c r="FI597" s="111"/>
      <c r="FJ597" s="111"/>
      <c r="FK597" s="111"/>
      <c r="FL597" s="111"/>
      <c r="FM597" s="111"/>
      <c r="FN597" s="111"/>
      <c r="FO597" s="111"/>
      <c r="FP597" s="111"/>
      <c r="FQ597" s="111"/>
      <c r="FR597" s="111"/>
      <c r="FS597" s="111"/>
      <c r="FT597" s="111"/>
      <c r="FU597" s="111"/>
      <c r="FV597" s="111"/>
      <c r="FW597" s="111"/>
      <c r="FX597" s="111"/>
      <c r="FY597" s="111"/>
      <c r="FZ597" s="111"/>
      <c r="GA597" s="111"/>
      <c r="GB597" s="111"/>
      <c r="GC597" s="111"/>
      <c r="GD597" s="111"/>
      <c r="GE597" s="111"/>
      <c r="GF597" s="111"/>
      <c r="GG597" s="111"/>
      <c r="GH597" s="111"/>
      <c r="GI597" s="111"/>
      <c r="GJ597" s="111"/>
      <c r="GK597" s="111"/>
      <c r="GL597" s="111"/>
      <c r="GM597" s="111"/>
      <c r="GN597" s="111"/>
      <c r="GO597" s="111"/>
      <c r="GP597" s="111"/>
      <c r="GQ597" s="111"/>
      <c r="GR597" s="111"/>
      <c r="GS597" s="111"/>
      <c r="GT597" s="111"/>
      <c r="GU597" s="111"/>
      <c r="GV597" s="111"/>
      <c r="GW597" s="111"/>
      <c r="GX597" s="111"/>
      <c r="GY597" s="111"/>
      <c r="GZ597" s="111"/>
      <c r="HA597" s="111"/>
      <c r="HB597" s="111"/>
      <c r="HC597" s="111"/>
      <c r="HD597" s="111"/>
      <c r="HE597" s="111"/>
      <c r="HF597" s="111"/>
      <c r="HG597" s="111"/>
      <c r="HH597" s="111"/>
      <c r="HI597" s="111"/>
      <c r="HJ597" s="111"/>
      <c r="HK597" s="111"/>
      <c r="HL597" s="111"/>
      <c r="HM597" s="111"/>
      <c r="HN597" s="111"/>
      <c r="HO597" s="111"/>
      <c r="HP597" s="111"/>
      <c r="HQ597" s="111"/>
      <c r="HR597" s="111"/>
      <c r="HS597" s="111"/>
      <c r="HT597" s="111"/>
      <c r="HU597" s="111"/>
      <c r="HV597" s="111"/>
      <c r="HW597" s="111"/>
      <c r="HX597" s="111"/>
      <c r="HY597" s="111"/>
      <c r="HZ597" s="111"/>
      <c r="IA597" s="111"/>
      <c r="IB597" s="111"/>
      <c r="IC597" s="111"/>
      <c r="ID597" s="111"/>
      <c r="IE597" s="111"/>
      <c r="IF597" s="111"/>
      <c r="IG597" s="111"/>
      <c r="IH597" s="111"/>
      <c r="II597" s="111"/>
    </row>
    <row r="598" s="1" customFormat="1" hidden="1" spans="1:243">
      <c r="A598" s="157">
        <v>2110503</v>
      </c>
      <c r="B598" s="152" t="s">
        <v>514</v>
      </c>
      <c r="C598" s="145">
        <v>0</v>
      </c>
      <c r="D598" s="146"/>
      <c r="E598" s="147">
        <f t="shared" si="27"/>
        <v>0</v>
      </c>
      <c r="F598" s="148"/>
      <c r="G598" s="151" t="s">
        <v>75</v>
      </c>
      <c r="H598" s="140">
        <f t="shared" si="28"/>
        <v>7</v>
      </c>
      <c r="I598" s="140"/>
      <c r="J598" s="111"/>
      <c r="K598" s="111"/>
      <c r="L598" s="111"/>
      <c r="M598" s="111"/>
      <c r="N598" s="111"/>
      <c r="O598" s="111"/>
      <c r="P598" s="111"/>
      <c r="Q598" s="111"/>
      <c r="R598" s="111"/>
      <c r="S598" s="111"/>
      <c r="T598" s="111"/>
      <c r="U598" s="111"/>
      <c r="V598" s="111"/>
      <c r="W598" s="111"/>
      <c r="X598" s="111"/>
      <c r="Y598" s="111"/>
      <c r="Z598" s="111"/>
      <c r="AA598" s="111"/>
      <c r="AB598" s="111"/>
      <c r="AC598" s="111"/>
      <c r="AD598" s="111"/>
      <c r="AE598" s="111"/>
      <c r="AF598" s="111"/>
      <c r="AG598" s="111"/>
      <c r="AH598" s="111"/>
      <c r="AI598" s="111"/>
      <c r="AJ598" s="111"/>
      <c r="AK598" s="111"/>
      <c r="AL598" s="111"/>
      <c r="AM598" s="111"/>
      <c r="AN598" s="111"/>
      <c r="AO598" s="111"/>
      <c r="AP598" s="111"/>
      <c r="AQ598" s="111"/>
      <c r="AR598" s="111"/>
      <c r="AS598" s="111"/>
      <c r="AT598" s="111"/>
      <c r="AU598" s="111"/>
      <c r="AV598" s="111"/>
      <c r="AW598" s="111"/>
      <c r="AX598" s="111"/>
      <c r="AY598" s="111"/>
      <c r="AZ598" s="111"/>
      <c r="BA598" s="111"/>
      <c r="BB598" s="111"/>
      <c r="BC598" s="111"/>
      <c r="BD598" s="111"/>
      <c r="BE598" s="111"/>
      <c r="BF598" s="111"/>
      <c r="BG598" s="111"/>
      <c r="BH598" s="111"/>
      <c r="BI598" s="111"/>
      <c r="BJ598" s="111"/>
      <c r="BK598" s="111"/>
      <c r="BL598" s="111"/>
      <c r="BM598" s="111"/>
      <c r="BN598" s="111"/>
      <c r="BO598" s="111"/>
      <c r="BP598" s="111"/>
      <c r="BQ598" s="111"/>
      <c r="BR598" s="111"/>
      <c r="BS598" s="111"/>
      <c r="BT598" s="111"/>
      <c r="BU598" s="111"/>
      <c r="BV598" s="111"/>
      <c r="BW598" s="111"/>
      <c r="BX598" s="111"/>
      <c r="BY598" s="111"/>
      <c r="BZ598" s="111"/>
      <c r="CA598" s="111"/>
      <c r="CB598" s="111"/>
      <c r="CC598" s="111"/>
      <c r="CD598" s="111"/>
      <c r="CE598" s="111"/>
      <c r="CF598" s="111"/>
      <c r="CG598" s="111"/>
      <c r="CH598" s="111"/>
      <c r="CI598" s="111"/>
      <c r="CJ598" s="111"/>
      <c r="CK598" s="111"/>
      <c r="CL598" s="111"/>
      <c r="CM598" s="111"/>
      <c r="CN598" s="111"/>
      <c r="CO598" s="111"/>
      <c r="CP598" s="111"/>
      <c r="CQ598" s="111"/>
      <c r="CR598" s="111"/>
      <c r="CS598" s="111"/>
      <c r="CT598" s="111"/>
      <c r="CU598" s="111"/>
      <c r="CV598" s="111"/>
      <c r="CW598" s="111"/>
      <c r="CX598" s="111"/>
      <c r="CY598" s="111"/>
      <c r="CZ598" s="111"/>
      <c r="DA598" s="111"/>
      <c r="DB598" s="111"/>
      <c r="DC598" s="111"/>
      <c r="DD598" s="111"/>
      <c r="DE598" s="111"/>
      <c r="DF598" s="111"/>
      <c r="DG598" s="111"/>
      <c r="DH598" s="111"/>
      <c r="DI598" s="111"/>
      <c r="DJ598" s="111"/>
      <c r="DK598" s="111"/>
      <c r="DL598" s="111"/>
      <c r="DM598" s="111"/>
      <c r="DN598" s="111"/>
      <c r="DO598" s="111"/>
      <c r="DP598" s="111"/>
      <c r="DQ598" s="111"/>
      <c r="DR598" s="111"/>
      <c r="DS598" s="111"/>
      <c r="DT598" s="111"/>
      <c r="DU598" s="111"/>
      <c r="DV598" s="111"/>
      <c r="DW598" s="111"/>
      <c r="DX598" s="111"/>
      <c r="DY598" s="111"/>
      <c r="DZ598" s="111"/>
      <c r="EA598" s="111"/>
      <c r="EB598" s="111"/>
      <c r="EC598" s="111"/>
      <c r="ED598" s="111"/>
      <c r="EE598" s="111"/>
      <c r="EF598" s="111"/>
      <c r="EG598" s="111"/>
      <c r="EH598" s="111"/>
      <c r="EI598" s="111"/>
      <c r="EJ598" s="111"/>
      <c r="EK598" s="111"/>
      <c r="EL598" s="111"/>
      <c r="EM598" s="111"/>
      <c r="EN598" s="111"/>
      <c r="EO598" s="111"/>
      <c r="EP598" s="111"/>
      <c r="EQ598" s="111"/>
      <c r="ER598" s="111"/>
      <c r="ES598" s="111"/>
      <c r="ET598" s="111"/>
      <c r="EU598" s="111"/>
      <c r="EV598" s="111"/>
      <c r="EW598" s="111"/>
      <c r="EX598" s="111"/>
      <c r="EY598" s="111"/>
      <c r="EZ598" s="111"/>
      <c r="FA598" s="111"/>
      <c r="FB598" s="111"/>
      <c r="FC598" s="111"/>
      <c r="FD598" s="111"/>
      <c r="FE598" s="111"/>
      <c r="FF598" s="111"/>
      <c r="FG598" s="111"/>
      <c r="FH598" s="111"/>
      <c r="FI598" s="111"/>
      <c r="FJ598" s="111"/>
      <c r="FK598" s="111"/>
      <c r="FL598" s="111"/>
      <c r="FM598" s="111"/>
      <c r="FN598" s="111"/>
      <c r="FO598" s="111"/>
      <c r="FP598" s="111"/>
      <c r="FQ598" s="111"/>
      <c r="FR598" s="111"/>
      <c r="FS598" s="111"/>
      <c r="FT598" s="111"/>
      <c r="FU598" s="111"/>
      <c r="FV598" s="111"/>
      <c r="FW598" s="111"/>
      <c r="FX598" s="111"/>
      <c r="FY598" s="111"/>
      <c r="FZ598" s="111"/>
      <c r="GA598" s="111"/>
      <c r="GB598" s="111"/>
      <c r="GC598" s="111"/>
      <c r="GD598" s="111"/>
      <c r="GE598" s="111"/>
      <c r="GF598" s="111"/>
      <c r="GG598" s="111"/>
      <c r="GH598" s="111"/>
      <c r="GI598" s="111"/>
      <c r="GJ598" s="111"/>
      <c r="GK598" s="111"/>
      <c r="GL598" s="111"/>
      <c r="GM598" s="111"/>
      <c r="GN598" s="111"/>
      <c r="GO598" s="111"/>
      <c r="GP598" s="111"/>
      <c r="GQ598" s="111"/>
      <c r="GR598" s="111"/>
      <c r="GS598" s="111"/>
      <c r="GT598" s="111"/>
      <c r="GU598" s="111"/>
      <c r="GV598" s="111"/>
      <c r="GW598" s="111"/>
      <c r="GX598" s="111"/>
      <c r="GY598" s="111"/>
      <c r="GZ598" s="111"/>
      <c r="HA598" s="111"/>
      <c r="HB598" s="111"/>
      <c r="HC598" s="111"/>
      <c r="HD598" s="111"/>
      <c r="HE598" s="111"/>
      <c r="HF598" s="111"/>
      <c r="HG598" s="111"/>
      <c r="HH598" s="111"/>
      <c r="HI598" s="111"/>
      <c r="HJ598" s="111"/>
      <c r="HK598" s="111"/>
      <c r="HL598" s="111"/>
      <c r="HM598" s="111"/>
      <c r="HN598" s="111"/>
      <c r="HO598" s="111"/>
      <c r="HP598" s="111"/>
      <c r="HQ598" s="111"/>
      <c r="HR598" s="111"/>
      <c r="HS598" s="111"/>
      <c r="HT598" s="111"/>
      <c r="HU598" s="111"/>
      <c r="HV598" s="111"/>
      <c r="HW598" s="111"/>
      <c r="HX598" s="111"/>
      <c r="HY598" s="111"/>
      <c r="HZ598" s="111"/>
      <c r="IA598" s="111"/>
      <c r="IB598" s="111"/>
      <c r="IC598" s="111"/>
      <c r="ID598" s="111"/>
      <c r="IE598" s="111"/>
      <c r="IF598" s="111"/>
      <c r="IG598" s="111"/>
      <c r="IH598" s="111"/>
      <c r="II598" s="111"/>
    </row>
    <row r="599" s="1" customFormat="1" hidden="1" spans="1:243">
      <c r="A599" s="157">
        <v>2110506</v>
      </c>
      <c r="B599" s="152" t="s">
        <v>515</v>
      </c>
      <c r="C599" s="145">
        <v>0</v>
      </c>
      <c r="D599" s="146"/>
      <c r="E599" s="147">
        <f t="shared" si="27"/>
        <v>0</v>
      </c>
      <c r="F599" s="148"/>
      <c r="G599" s="151" t="s">
        <v>75</v>
      </c>
      <c r="H599" s="140">
        <f t="shared" si="28"/>
        <v>7</v>
      </c>
      <c r="I599" s="140"/>
      <c r="J599" s="111"/>
      <c r="K599" s="111"/>
      <c r="L599" s="111"/>
      <c r="M599" s="111"/>
      <c r="N599" s="111"/>
      <c r="O599" s="111"/>
      <c r="P599" s="111"/>
      <c r="Q599" s="111"/>
      <c r="R599" s="111"/>
      <c r="S599" s="111"/>
      <c r="T599" s="111"/>
      <c r="U599" s="111"/>
      <c r="V599" s="111"/>
      <c r="W599" s="111"/>
      <c r="X599" s="111"/>
      <c r="Y599" s="111"/>
      <c r="Z599" s="111"/>
      <c r="AA599" s="111"/>
      <c r="AB599" s="111"/>
      <c r="AC599" s="111"/>
      <c r="AD599" s="111"/>
      <c r="AE599" s="111"/>
      <c r="AF599" s="111"/>
      <c r="AG599" s="111"/>
      <c r="AH599" s="111"/>
      <c r="AI599" s="111"/>
      <c r="AJ599" s="111"/>
      <c r="AK599" s="111"/>
      <c r="AL599" s="111"/>
      <c r="AM599" s="111"/>
      <c r="AN599" s="111"/>
      <c r="AO599" s="111"/>
      <c r="AP599" s="111"/>
      <c r="AQ599" s="111"/>
      <c r="AR599" s="111"/>
      <c r="AS599" s="111"/>
      <c r="AT599" s="111"/>
      <c r="AU599" s="111"/>
      <c r="AV599" s="111"/>
      <c r="AW599" s="111"/>
      <c r="AX599" s="111"/>
      <c r="AY599" s="111"/>
      <c r="AZ599" s="111"/>
      <c r="BA599" s="111"/>
      <c r="BB599" s="111"/>
      <c r="BC599" s="111"/>
      <c r="BD599" s="111"/>
      <c r="BE599" s="111"/>
      <c r="BF599" s="111"/>
      <c r="BG599" s="111"/>
      <c r="BH599" s="111"/>
      <c r="BI599" s="111"/>
      <c r="BJ599" s="111"/>
      <c r="BK599" s="111"/>
      <c r="BL599" s="111"/>
      <c r="BM599" s="111"/>
      <c r="BN599" s="111"/>
      <c r="BO599" s="111"/>
      <c r="BP599" s="111"/>
      <c r="BQ599" s="111"/>
      <c r="BR599" s="111"/>
      <c r="BS599" s="111"/>
      <c r="BT599" s="111"/>
      <c r="BU599" s="111"/>
      <c r="BV599" s="111"/>
      <c r="BW599" s="111"/>
      <c r="BX599" s="111"/>
      <c r="BY599" s="111"/>
      <c r="BZ599" s="111"/>
      <c r="CA599" s="111"/>
      <c r="CB599" s="111"/>
      <c r="CC599" s="111"/>
      <c r="CD599" s="111"/>
      <c r="CE599" s="111"/>
      <c r="CF599" s="111"/>
      <c r="CG599" s="111"/>
      <c r="CH599" s="111"/>
      <c r="CI599" s="111"/>
      <c r="CJ599" s="111"/>
      <c r="CK599" s="111"/>
      <c r="CL599" s="111"/>
      <c r="CM599" s="111"/>
      <c r="CN599" s="111"/>
      <c r="CO599" s="111"/>
      <c r="CP599" s="111"/>
      <c r="CQ599" s="111"/>
      <c r="CR599" s="111"/>
      <c r="CS599" s="111"/>
      <c r="CT599" s="111"/>
      <c r="CU599" s="111"/>
      <c r="CV599" s="111"/>
      <c r="CW599" s="111"/>
      <c r="CX599" s="111"/>
      <c r="CY599" s="111"/>
      <c r="CZ599" s="111"/>
      <c r="DA599" s="111"/>
      <c r="DB599" s="111"/>
      <c r="DC599" s="111"/>
      <c r="DD599" s="111"/>
      <c r="DE599" s="111"/>
      <c r="DF599" s="111"/>
      <c r="DG599" s="111"/>
      <c r="DH599" s="111"/>
      <c r="DI599" s="111"/>
      <c r="DJ599" s="111"/>
      <c r="DK599" s="111"/>
      <c r="DL599" s="111"/>
      <c r="DM599" s="111"/>
      <c r="DN599" s="111"/>
      <c r="DO599" s="111"/>
      <c r="DP599" s="111"/>
      <c r="DQ599" s="111"/>
      <c r="DR599" s="111"/>
      <c r="DS599" s="111"/>
      <c r="DT599" s="111"/>
      <c r="DU599" s="111"/>
      <c r="DV599" s="111"/>
      <c r="DW599" s="111"/>
      <c r="DX599" s="111"/>
      <c r="DY599" s="111"/>
      <c r="DZ599" s="111"/>
      <c r="EA599" s="111"/>
      <c r="EB599" s="111"/>
      <c r="EC599" s="111"/>
      <c r="ED599" s="111"/>
      <c r="EE599" s="111"/>
      <c r="EF599" s="111"/>
      <c r="EG599" s="111"/>
      <c r="EH599" s="111"/>
      <c r="EI599" s="111"/>
      <c r="EJ599" s="111"/>
      <c r="EK599" s="111"/>
      <c r="EL599" s="111"/>
      <c r="EM599" s="111"/>
      <c r="EN599" s="111"/>
      <c r="EO599" s="111"/>
      <c r="EP599" s="111"/>
      <c r="EQ599" s="111"/>
      <c r="ER599" s="111"/>
      <c r="ES599" s="111"/>
      <c r="ET599" s="111"/>
      <c r="EU599" s="111"/>
      <c r="EV599" s="111"/>
      <c r="EW599" s="111"/>
      <c r="EX599" s="111"/>
      <c r="EY599" s="111"/>
      <c r="EZ599" s="111"/>
      <c r="FA599" s="111"/>
      <c r="FB599" s="111"/>
      <c r="FC599" s="111"/>
      <c r="FD599" s="111"/>
      <c r="FE599" s="111"/>
      <c r="FF599" s="111"/>
      <c r="FG599" s="111"/>
      <c r="FH599" s="111"/>
      <c r="FI599" s="111"/>
      <c r="FJ599" s="111"/>
      <c r="FK599" s="111"/>
      <c r="FL599" s="111"/>
      <c r="FM599" s="111"/>
      <c r="FN599" s="111"/>
      <c r="FO599" s="111"/>
      <c r="FP599" s="111"/>
      <c r="FQ599" s="111"/>
      <c r="FR599" s="111"/>
      <c r="FS599" s="111"/>
      <c r="FT599" s="111"/>
      <c r="FU599" s="111"/>
      <c r="FV599" s="111"/>
      <c r="FW599" s="111"/>
      <c r="FX599" s="111"/>
      <c r="FY599" s="111"/>
      <c r="FZ599" s="111"/>
      <c r="GA599" s="111"/>
      <c r="GB599" s="111"/>
      <c r="GC599" s="111"/>
      <c r="GD599" s="111"/>
      <c r="GE599" s="111"/>
      <c r="GF599" s="111"/>
      <c r="GG599" s="111"/>
      <c r="GH599" s="111"/>
      <c r="GI599" s="111"/>
      <c r="GJ599" s="111"/>
      <c r="GK599" s="111"/>
      <c r="GL599" s="111"/>
      <c r="GM599" s="111"/>
      <c r="GN599" s="111"/>
      <c r="GO599" s="111"/>
      <c r="GP599" s="111"/>
      <c r="GQ599" s="111"/>
      <c r="GR599" s="111"/>
      <c r="GS599" s="111"/>
      <c r="GT599" s="111"/>
      <c r="GU599" s="111"/>
      <c r="GV599" s="111"/>
      <c r="GW599" s="111"/>
      <c r="GX599" s="111"/>
      <c r="GY599" s="111"/>
      <c r="GZ599" s="111"/>
      <c r="HA599" s="111"/>
      <c r="HB599" s="111"/>
      <c r="HC599" s="111"/>
      <c r="HD599" s="111"/>
      <c r="HE599" s="111"/>
      <c r="HF599" s="111"/>
      <c r="HG599" s="111"/>
      <c r="HH599" s="111"/>
      <c r="HI599" s="111"/>
      <c r="HJ599" s="111"/>
      <c r="HK599" s="111"/>
      <c r="HL599" s="111"/>
      <c r="HM599" s="111"/>
      <c r="HN599" s="111"/>
      <c r="HO599" s="111"/>
      <c r="HP599" s="111"/>
      <c r="HQ599" s="111"/>
      <c r="HR599" s="111"/>
      <c r="HS599" s="111"/>
      <c r="HT599" s="111"/>
      <c r="HU599" s="111"/>
      <c r="HV599" s="111"/>
      <c r="HW599" s="111"/>
      <c r="HX599" s="111"/>
      <c r="HY599" s="111"/>
      <c r="HZ599" s="111"/>
      <c r="IA599" s="111"/>
      <c r="IB599" s="111"/>
      <c r="IC599" s="111"/>
      <c r="ID599" s="111"/>
      <c r="IE599" s="111"/>
      <c r="IF599" s="111"/>
      <c r="IG599" s="111"/>
      <c r="IH599" s="111"/>
      <c r="II599" s="111"/>
    </row>
    <row r="600" s="1" customFormat="1" spans="1:243">
      <c r="A600" s="157">
        <v>2110507</v>
      </c>
      <c r="B600" s="152" t="s">
        <v>516</v>
      </c>
      <c r="C600" s="145">
        <v>106</v>
      </c>
      <c r="D600" s="146">
        <v>63</v>
      </c>
      <c r="E600" s="147">
        <f t="shared" si="27"/>
        <v>-43</v>
      </c>
      <c r="F600" s="148">
        <f>E600/C600</f>
        <v>-0.405660377358491</v>
      </c>
      <c r="G600" s="149"/>
      <c r="H600" s="140">
        <f t="shared" si="28"/>
        <v>7</v>
      </c>
      <c r="I600" s="140"/>
      <c r="J600" s="111"/>
      <c r="K600" s="111"/>
      <c r="L600" s="111"/>
      <c r="M600" s="111"/>
      <c r="N600" s="111"/>
      <c r="O600" s="111"/>
      <c r="P600" s="111"/>
      <c r="Q600" s="111"/>
      <c r="R600" s="111"/>
      <c r="S600" s="111"/>
      <c r="T600" s="111"/>
      <c r="U600" s="111"/>
      <c r="V600" s="111"/>
      <c r="W600" s="111"/>
      <c r="X600" s="111"/>
      <c r="Y600" s="111"/>
      <c r="Z600" s="111"/>
      <c r="AA600" s="111"/>
      <c r="AB600" s="111"/>
      <c r="AC600" s="111"/>
      <c r="AD600" s="111"/>
      <c r="AE600" s="111"/>
      <c r="AF600" s="111"/>
      <c r="AG600" s="111"/>
      <c r="AH600" s="111"/>
      <c r="AI600" s="111"/>
      <c r="AJ600" s="111"/>
      <c r="AK600" s="111"/>
      <c r="AL600" s="111"/>
      <c r="AM600" s="111"/>
      <c r="AN600" s="111"/>
      <c r="AO600" s="111"/>
      <c r="AP600" s="111"/>
      <c r="AQ600" s="111"/>
      <c r="AR600" s="111"/>
      <c r="AS600" s="111"/>
      <c r="AT600" s="111"/>
      <c r="AU600" s="111"/>
      <c r="AV600" s="111"/>
      <c r="AW600" s="111"/>
      <c r="AX600" s="111"/>
      <c r="AY600" s="111"/>
      <c r="AZ600" s="111"/>
      <c r="BA600" s="111"/>
      <c r="BB600" s="111"/>
      <c r="BC600" s="111"/>
      <c r="BD600" s="111"/>
      <c r="BE600" s="111"/>
      <c r="BF600" s="111"/>
      <c r="BG600" s="111"/>
      <c r="BH600" s="111"/>
      <c r="BI600" s="111"/>
      <c r="BJ600" s="111"/>
      <c r="BK600" s="111"/>
      <c r="BL600" s="111"/>
      <c r="BM600" s="111"/>
      <c r="BN600" s="111"/>
      <c r="BO600" s="111"/>
      <c r="BP600" s="111"/>
      <c r="BQ600" s="111"/>
      <c r="BR600" s="111"/>
      <c r="BS600" s="111"/>
      <c r="BT600" s="111"/>
      <c r="BU600" s="111"/>
      <c r="BV600" s="111"/>
      <c r="BW600" s="111"/>
      <c r="BX600" s="111"/>
      <c r="BY600" s="111"/>
      <c r="BZ600" s="111"/>
      <c r="CA600" s="111"/>
      <c r="CB600" s="111"/>
      <c r="CC600" s="111"/>
      <c r="CD600" s="111"/>
      <c r="CE600" s="111"/>
      <c r="CF600" s="111"/>
      <c r="CG600" s="111"/>
      <c r="CH600" s="111"/>
      <c r="CI600" s="111"/>
      <c r="CJ600" s="111"/>
      <c r="CK600" s="111"/>
      <c r="CL600" s="111"/>
      <c r="CM600" s="111"/>
      <c r="CN600" s="111"/>
      <c r="CO600" s="111"/>
      <c r="CP600" s="111"/>
      <c r="CQ600" s="111"/>
      <c r="CR600" s="111"/>
      <c r="CS600" s="111"/>
      <c r="CT600" s="111"/>
      <c r="CU600" s="111"/>
      <c r="CV600" s="111"/>
      <c r="CW600" s="111"/>
      <c r="CX600" s="111"/>
      <c r="CY600" s="111"/>
      <c r="CZ600" s="111"/>
      <c r="DA600" s="111"/>
      <c r="DB600" s="111"/>
      <c r="DC600" s="111"/>
      <c r="DD600" s="111"/>
      <c r="DE600" s="111"/>
      <c r="DF600" s="111"/>
      <c r="DG600" s="111"/>
      <c r="DH600" s="111"/>
      <c r="DI600" s="111"/>
      <c r="DJ600" s="111"/>
      <c r="DK600" s="111"/>
      <c r="DL600" s="111"/>
      <c r="DM600" s="111"/>
      <c r="DN600" s="111"/>
      <c r="DO600" s="111"/>
      <c r="DP600" s="111"/>
      <c r="DQ600" s="111"/>
      <c r="DR600" s="111"/>
      <c r="DS600" s="111"/>
      <c r="DT600" s="111"/>
      <c r="DU600" s="111"/>
      <c r="DV600" s="111"/>
      <c r="DW600" s="111"/>
      <c r="DX600" s="111"/>
      <c r="DY600" s="111"/>
      <c r="DZ600" s="111"/>
      <c r="EA600" s="111"/>
      <c r="EB600" s="111"/>
      <c r="EC600" s="111"/>
      <c r="ED600" s="111"/>
      <c r="EE600" s="111"/>
      <c r="EF600" s="111"/>
      <c r="EG600" s="111"/>
      <c r="EH600" s="111"/>
      <c r="EI600" s="111"/>
      <c r="EJ600" s="111"/>
      <c r="EK600" s="111"/>
      <c r="EL600" s="111"/>
      <c r="EM600" s="111"/>
      <c r="EN600" s="111"/>
      <c r="EO600" s="111"/>
      <c r="EP600" s="111"/>
      <c r="EQ600" s="111"/>
      <c r="ER600" s="111"/>
      <c r="ES600" s="111"/>
      <c r="ET600" s="111"/>
      <c r="EU600" s="111"/>
      <c r="EV600" s="111"/>
      <c r="EW600" s="111"/>
      <c r="EX600" s="111"/>
      <c r="EY600" s="111"/>
      <c r="EZ600" s="111"/>
      <c r="FA600" s="111"/>
      <c r="FB600" s="111"/>
      <c r="FC600" s="111"/>
      <c r="FD600" s="111"/>
      <c r="FE600" s="111"/>
      <c r="FF600" s="111"/>
      <c r="FG600" s="111"/>
      <c r="FH600" s="111"/>
      <c r="FI600" s="111"/>
      <c r="FJ600" s="111"/>
      <c r="FK600" s="111"/>
      <c r="FL600" s="111"/>
      <c r="FM600" s="111"/>
      <c r="FN600" s="111"/>
      <c r="FO600" s="111"/>
      <c r="FP600" s="111"/>
      <c r="FQ600" s="111"/>
      <c r="FR600" s="111"/>
      <c r="FS600" s="111"/>
      <c r="FT600" s="111"/>
      <c r="FU600" s="111"/>
      <c r="FV600" s="111"/>
      <c r="FW600" s="111"/>
      <c r="FX600" s="111"/>
      <c r="FY600" s="111"/>
      <c r="FZ600" s="111"/>
      <c r="GA600" s="111"/>
      <c r="GB600" s="111"/>
      <c r="GC600" s="111"/>
      <c r="GD600" s="111"/>
      <c r="GE600" s="111"/>
      <c r="GF600" s="111"/>
      <c r="GG600" s="111"/>
      <c r="GH600" s="111"/>
      <c r="GI600" s="111"/>
      <c r="GJ600" s="111"/>
      <c r="GK600" s="111"/>
      <c r="GL600" s="111"/>
      <c r="GM600" s="111"/>
      <c r="GN600" s="111"/>
      <c r="GO600" s="111"/>
      <c r="GP600" s="111"/>
      <c r="GQ600" s="111"/>
      <c r="GR600" s="111"/>
      <c r="GS600" s="111"/>
      <c r="GT600" s="111"/>
      <c r="GU600" s="111"/>
      <c r="GV600" s="111"/>
      <c r="GW600" s="111"/>
      <c r="GX600" s="111"/>
      <c r="GY600" s="111"/>
      <c r="GZ600" s="111"/>
      <c r="HA600" s="111"/>
      <c r="HB600" s="111"/>
      <c r="HC600" s="111"/>
      <c r="HD600" s="111"/>
      <c r="HE600" s="111"/>
      <c r="HF600" s="111"/>
      <c r="HG600" s="111"/>
      <c r="HH600" s="111"/>
      <c r="HI600" s="111"/>
      <c r="HJ600" s="111"/>
      <c r="HK600" s="111"/>
      <c r="HL600" s="111"/>
      <c r="HM600" s="111"/>
      <c r="HN600" s="111"/>
      <c r="HO600" s="111"/>
      <c r="HP600" s="111"/>
      <c r="HQ600" s="111"/>
      <c r="HR600" s="111"/>
      <c r="HS600" s="111"/>
      <c r="HT600" s="111"/>
      <c r="HU600" s="111"/>
      <c r="HV600" s="111"/>
      <c r="HW600" s="111"/>
      <c r="HX600" s="111"/>
      <c r="HY600" s="111"/>
      <c r="HZ600" s="111"/>
      <c r="IA600" s="111"/>
      <c r="IB600" s="111"/>
      <c r="IC600" s="111"/>
      <c r="ID600" s="111"/>
      <c r="IE600" s="111"/>
      <c r="IF600" s="111"/>
      <c r="IG600" s="111"/>
      <c r="IH600" s="111"/>
      <c r="II600" s="111"/>
    </row>
    <row r="601" s="1" customFormat="1" hidden="1" spans="1:243">
      <c r="A601" s="157">
        <v>2110599</v>
      </c>
      <c r="B601" s="152" t="s">
        <v>517</v>
      </c>
      <c r="C601" s="145">
        <v>0</v>
      </c>
      <c r="D601" s="146"/>
      <c r="E601" s="147">
        <f t="shared" si="27"/>
        <v>0</v>
      </c>
      <c r="F601" s="148"/>
      <c r="G601" s="151" t="s">
        <v>75</v>
      </c>
      <c r="H601" s="140">
        <f t="shared" si="28"/>
        <v>7</v>
      </c>
      <c r="I601" s="140"/>
      <c r="J601" s="111"/>
      <c r="K601" s="111"/>
      <c r="L601" s="111"/>
      <c r="M601" s="111"/>
      <c r="N601" s="111"/>
      <c r="O601" s="111"/>
      <c r="P601" s="111"/>
      <c r="Q601" s="111"/>
      <c r="R601" s="111"/>
      <c r="S601" s="111"/>
      <c r="T601" s="111"/>
      <c r="U601" s="111"/>
      <c r="V601" s="111"/>
      <c r="W601" s="111"/>
      <c r="X601" s="111"/>
      <c r="Y601" s="111"/>
      <c r="Z601" s="111"/>
      <c r="AA601" s="111"/>
      <c r="AB601" s="111"/>
      <c r="AC601" s="111"/>
      <c r="AD601" s="111"/>
      <c r="AE601" s="111"/>
      <c r="AF601" s="111"/>
      <c r="AG601" s="111"/>
      <c r="AH601" s="111"/>
      <c r="AI601" s="111"/>
      <c r="AJ601" s="111"/>
      <c r="AK601" s="111"/>
      <c r="AL601" s="111"/>
      <c r="AM601" s="111"/>
      <c r="AN601" s="111"/>
      <c r="AO601" s="111"/>
      <c r="AP601" s="111"/>
      <c r="AQ601" s="111"/>
      <c r="AR601" s="111"/>
      <c r="AS601" s="111"/>
      <c r="AT601" s="111"/>
      <c r="AU601" s="111"/>
      <c r="AV601" s="111"/>
      <c r="AW601" s="111"/>
      <c r="AX601" s="111"/>
      <c r="AY601" s="111"/>
      <c r="AZ601" s="111"/>
      <c r="BA601" s="111"/>
      <c r="BB601" s="111"/>
      <c r="BC601" s="111"/>
      <c r="BD601" s="111"/>
      <c r="BE601" s="111"/>
      <c r="BF601" s="111"/>
      <c r="BG601" s="111"/>
      <c r="BH601" s="111"/>
      <c r="BI601" s="111"/>
      <c r="BJ601" s="111"/>
      <c r="BK601" s="111"/>
      <c r="BL601" s="111"/>
      <c r="BM601" s="111"/>
      <c r="BN601" s="111"/>
      <c r="BO601" s="111"/>
      <c r="BP601" s="111"/>
      <c r="BQ601" s="111"/>
      <c r="BR601" s="111"/>
      <c r="BS601" s="111"/>
      <c r="BT601" s="111"/>
      <c r="BU601" s="111"/>
      <c r="BV601" s="111"/>
      <c r="BW601" s="111"/>
      <c r="BX601" s="111"/>
      <c r="BY601" s="111"/>
      <c r="BZ601" s="111"/>
      <c r="CA601" s="111"/>
      <c r="CB601" s="111"/>
      <c r="CC601" s="111"/>
      <c r="CD601" s="111"/>
      <c r="CE601" s="111"/>
      <c r="CF601" s="111"/>
      <c r="CG601" s="111"/>
      <c r="CH601" s="111"/>
      <c r="CI601" s="111"/>
      <c r="CJ601" s="111"/>
      <c r="CK601" s="111"/>
      <c r="CL601" s="111"/>
      <c r="CM601" s="111"/>
      <c r="CN601" s="111"/>
      <c r="CO601" s="111"/>
      <c r="CP601" s="111"/>
      <c r="CQ601" s="111"/>
      <c r="CR601" s="111"/>
      <c r="CS601" s="111"/>
      <c r="CT601" s="111"/>
      <c r="CU601" s="111"/>
      <c r="CV601" s="111"/>
      <c r="CW601" s="111"/>
      <c r="CX601" s="111"/>
      <c r="CY601" s="111"/>
      <c r="CZ601" s="111"/>
      <c r="DA601" s="111"/>
      <c r="DB601" s="111"/>
      <c r="DC601" s="111"/>
      <c r="DD601" s="111"/>
      <c r="DE601" s="111"/>
      <c r="DF601" s="111"/>
      <c r="DG601" s="111"/>
      <c r="DH601" s="111"/>
      <c r="DI601" s="111"/>
      <c r="DJ601" s="111"/>
      <c r="DK601" s="111"/>
      <c r="DL601" s="111"/>
      <c r="DM601" s="111"/>
      <c r="DN601" s="111"/>
      <c r="DO601" s="111"/>
      <c r="DP601" s="111"/>
      <c r="DQ601" s="111"/>
      <c r="DR601" s="111"/>
      <c r="DS601" s="111"/>
      <c r="DT601" s="111"/>
      <c r="DU601" s="111"/>
      <c r="DV601" s="111"/>
      <c r="DW601" s="111"/>
      <c r="DX601" s="111"/>
      <c r="DY601" s="111"/>
      <c r="DZ601" s="111"/>
      <c r="EA601" s="111"/>
      <c r="EB601" s="111"/>
      <c r="EC601" s="111"/>
      <c r="ED601" s="111"/>
      <c r="EE601" s="111"/>
      <c r="EF601" s="111"/>
      <c r="EG601" s="111"/>
      <c r="EH601" s="111"/>
      <c r="EI601" s="111"/>
      <c r="EJ601" s="111"/>
      <c r="EK601" s="111"/>
      <c r="EL601" s="111"/>
      <c r="EM601" s="111"/>
      <c r="EN601" s="111"/>
      <c r="EO601" s="111"/>
      <c r="EP601" s="111"/>
      <c r="EQ601" s="111"/>
      <c r="ER601" s="111"/>
      <c r="ES601" s="111"/>
      <c r="ET601" s="111"/>
      <c r="EU601" s="111"/>
      <c r="EV601" s="111"/>
      <c r="EW601" s="111"/>
      <c r="EX601" s="111"/>
      <c r="EY601" s="111"/>
      <c r="EZ601" s="111"/>
      <c r="FA601" s="111"/>
      <c r="FB601" s="111"/>
      <c r="FC601" s="111"/>
      <c r="FD601" s="111"/>
      <c r="FE601" s="111"/>
      <c r="FF601" s="111"/>
      <c r="FG601" s="111"/>
      <c r="FH601" s="111"/>
      <c r="FI601" s="111"/>
      <c r="FJ601" s="111"/>
      <c r="FK601" s="111"/>
      <c r="FL601" s="111"/>
      <c r="FM601" s="111"/>
      <c r="FN601" s="111"/>
      <c r="FO601" s="111"/>
      <c r="FP601" s="111"/>
      <c r="FQ601" s="111"/>
      <c r="FR601" s="111"/>
      <c r="FS601" s="111"/>
      <c r="FT601" s="111"/>
      <c r="FU601" s="111"/>
      <c r="FV601" s="111"/>
      <c r="FW601" s="111"/>
      <c r="FX601" s="111"/>
      <c r="FY601" s="111"/>
      <c r="FZ601" s="111"/>
      <c r="GA601" s="111"/>
      <c r="GB601" s="111"/>
      <c r="GC601" s="111"/>
      <c r="GD601" s="111"/>
      <c r="GE601" s="111"/>
      <c r="GF601" s="111"/>
      <c r="GG601" s="111"/>
      <c r="GH601" s="111"/>
      <c r="GI601" s="111"/>
      <c r="GJ601" s="111"/>
      <c r="GK601" s="111"/>
      <c r="GL601" s="111"/>
      <c r="GM601" s="111"/>
      <c r="GN601" s="111"/>
      <c r="GO601" s="111"/>
      <c r="GP601" s="111"/>
      <c r="GQ601" s="111"/>
      <c r="GR601" s="111"/>
      <c r="GS601" s="111"/>
      <c r="GT601" s="111"/>
      <c r="GU601" s="111"/>
      <c r="GV601" s="111"/>
      <c r="GW601" s="111"/>
      <c r="GX601" s="111"/>
      <c r="GY601" s="111"/>
      <c r="GZ601" s="111"/>
      <c r="HA601" s="111"/>
      <c r="HB601" s="111"/>
      <c r="HC601" s="111"/>
      <c r="HD601" s="111"/>
      <c r="HE601" s="111"/>
      <c r="HF601" s="111"/>
      <c r="HG601" s="111"/>
      <c r="HH601" s="111"/>
      <c r="HI601" s="111"/>
      <c r="HJ601" s="111"/>
      <c r="HK601" s="111"/>
      <c r="HL601" s="111"/>
      <c r="HM601" s="111"/>
      <c r="HN601" s="111"/>
      <c r="HO601" s="111"/>
      <c r="HP601" s="111"/>
      <c r="HQ601" s="111"/>
      <c r="HR601" s="111"/>
      <c r="HS601" s="111"/>
      <c r="HT601" s="111"/>
      <c r="HU601" s="111"/>
      <c r="HV601" s="111"/>
      <c r="HW601" s="111"/>
      <c r="HX601" s="111"/>
      <c r="HY601" s="111"/>
      <c r="HZ601" s="111"/>
      <c r="IA601" s="111"/>
      <c r="IB601" s="111"/>
      <c r="IC601" s="111"/>
      <c r="ID601" s="111"/>
      <c r="IE601" s="111"/>
      <c r="IF601" s="111"/>
      <c r="IG601" s="111"/>
      <c r="IH601" s="111"/>
      <c r="II601" s="111"/>
    </row>
    <row r="602" s="1" customFormat="1" spans="1:243">
      <c r="A602" s="141">
        <v>21106</v>
      </c>
      <c r="B602" s="142" t="s">
        <v>518</v>
      </c>
      <c r="C602" s="143">
        <f>SUM(C603:C607)</f>
        <v>0</v>
      </c>
      <c r="D602" s="143">
        <f>SUM(D603:D607)</f>
        <v>0</v>
      </c>
      <c r="E602" s="137">
        <f t="shared" si="27"/>
        <v>0</v>
      </c>
      <c r="F602" s="138"/>
      <c r="G602" s="151"/>
      <c r="H602" s="140">
        <f t="shared" si="28"/>
        <v>5</v>
      </c>
      <c r="I602" s="140"/>
      <c r="J602" s="111"/>
      <c r="K602" s="111"/>
      <c r="L602" s="111"/>
      <c r="M602" s="111"/>
      <c r="N602" s="111"/>
      <c r="O602" s="111"/>
      <c r="P602" s="111"/>
      <c r="Q602" s="111"/>
      <c r="R602" s="111"/>
      <c r="S602" s="111"/>
      <c r="T602" s="111"/>
      <c r="U602" s="111"/>
      <c r="V602" s="111"/>
      <c r="W602" s="111"/>
      <c r="X602" s="111"/>
      <c r="Y602" s="111"/>
      <c r="Z602" s="111"/>
      <c r="AA602" s="111"/>
      <c r="AB602" s="111"/>
      <c r="AC602" s="111"/>
      <c r="AD602" s="111"/>
      <c r="AE602" s="111"/>
      <c r="AF602" s="111"/>
      <c r="AG602" s="111"/>
      <c r="AH602" s="111"/>
      <c r="AI602" s="111"/>
      <c r="AJ602" s="111"/>
      <c r="AK602" s="111"/>
      <c r="AL602" s="111"/>
      <c r="AM602" s="111"/>
      <c r="AN602" s="111"/>
      <c r="AO602" s="111"/>
      <c r="AP602" s="111"/>
      <c r="AQ602" s="111"/>
      <c r="AR602" s="111"/>
      <c r="AS602" s="111"/>
      <c r="AT602" s="111"/>
      <c r="AU602" s="111"/>
      <c r="AV602" s="111"/>
      <c r="AW602" s="111"/>
      <c r="AX602" s="111"/>
      <c r="AY602" s="111"/>
      <c r="AZ602" s="111"/>
      <c r="BA602" s="111"/>
      <c r="BB602" s="111"/>
      <c r="BC602" s="111"/>
      <c r="BD602" s="111"/>
      <c r="BE602" s="111"/>
      <c r="BF602" s="111"/>
      <c r="BG602" s="111"/>
      <c r="BH602" s="111"/>
      <c r="BI602" s="111"/>
      <c r="BJ602" s="111"/>
      <c r="BK602" s="111"/>
      <c r="BL602" s="111"/>
      <c r="BM602" s="111"/>
      <c r="BN602" s="111"/>
      <c r="BO602" s="111"/>
      <c r="BP602" s="111"/>
      <c r="BQ602" s="111"/>
      <c r="BR602" s="111"/>
      <c r="BS602" s="111"/>
      <c r="BT602" s="111"/>
      <c r="BU602" s="111"/>
      <c r="BV602" s="111"/>
      <c r="BW602" s="111"/>
      <c r="BX602" s="111"/>
      <c r="BY602" s="111"/>
      <c r="BZ602" s="111"/>
      <c r="CA602" s="111"/>
      <c r="CB602" s="111"/>
      <c r="CC602" s="111"/>
      <c r="CD602" s="111"/>
      <c r="CE602" s="111"/>
      <c r="CF602" s="111"/>
      <c r="CG602" s="111"/>
      <c r="CH602" s="111"/>
      <c r="CI602" s="111"/>
      <c r="CJ602" s="111"/>
      <c r="CK602" s="111"/>
      <c r="CL602" s="111"/>
      <c r="CM602" s="111"/>
      <c r="CN602" s="111"/>
      <c r="CO602" s="111"/>
      <c r="CP602" s="111"/>
      <c r="CQ602" s="111"/>
      <c r="CR602" s="111"/>
      <c r="CS602" s="111"/>
      <c r="CT602" s="111"/>
      <c r="CU602" s="111"/>
      <c r="CV602" s="111"/>
      <c r="CW602" s="111"/>
      <c r="CX602" s="111"/>
      <c r="CY602" s="111"/>
      <c r="CZ602" s="111"/>
      <c r="DA602" s="111"/>
      <c r="DB602" s="111"/>
      <c r="DC602" s="111"/>
      <c r="DD602" s="111"/>
      <c r="DE602" s="111"/>
      <c r="DF602" s="111"/>
      <c r="DG602" s="111"/>
      <c r="DH602" s="111"/>
      <c r="DI602" s="111"/>
      <c r="DJ602" s="111"/>
      <c r="DK602" s="111"/>
      <c r="DL602" s="111"/>
      <c r="DM602" s="111"/>
      <c r="DN602" s="111"/>
      <c r="DO602" s="111"/>
      <c r="DP602" s="111"/>
      <c r="DQ602" s="111"/>
      <c r="DR602" s="111"/>
      <c r="DS602" s="111"/>
      <c r="DT602" s="111"/>
      <c r="DU602" s="111"/>
      <c r="DV602" s="111"/>
      <c r="DW602" s="111"/>
      <c r="DX602" s="111"/>
      <c r="DY602" s="111"/>
      <c r="DZ602" s="111"/>
      <c r="EA602" s="111"/>
      <c r="EB602" s="111"/>
      <c r="EC602" s="111"/>
      <c r="ED602" s="111"/>
      <c r="EE602" s="111"/>
      <c r="EF602" s="111"/>
      <c r="EG602" s="111"/>
      <c r="EH602" s="111"/>
      <c r="EI602" s="111"/>
      <c r="EJ602" s="111"/>
      <c r="EK602" s="111"/>
      <c r="EL602" s="111"/>
      <c r="EM602" s="111"/>
      <c r="EN602" s="111"/>
      <c r="EO602" s="111"/>
      <c r="EP602" s="111"/>
      <c r="EQ602" s="111"/>
      <c r="ER602" s="111"/>
      <c r="ES602" s="111"/>
      <c r="ET602" s="111"/>
      <c r="EU602" s="111"/>
      <c r="EV602" s="111"/>
      <c r="EW602" s="111"/>
      <c r="EX602" s="111"/>
      <c r="EY602" s="111"/>
      <c r="EZ602" s="111"/>
      <c r="FA602" s="111"/>
      <c r="FB602" s="111"/>
      <c r="FC602" s="111"/>
      <c r="FD602" s="111"/>
      <c r="FE602" s="111"/>
      <c r="FF602" s="111"/>
      <c r="FG602" s="111"/>
      <c r="FH602" s="111"/>
      <c r="FI602" s="111"/>
      <c r="FJ602" s="111"/>
      <c r="FK602" s="111"/>
      <c r="FL602" s="111"/>
      <c r="FM602" s="111"/>
      <c r="FN602" s="111"/>
      <c r="FO602" s="111"/>
      <c r="FP602" s="111"/>
      <c r="FQ602" s="111"/>
      <c r="FR602" s="111"/>
      <c r="FS602" s="111"/>
      <c r="FT602" s="111"/>
      <c r="FU602" s="111"/>
      <c r="FV602" s="111"/>
      <c r="FW602" s="111"/>
      <c r="FX602" s="111"/>
      <c r="FY602" s="111"/>
      <c r="FZ602" s="111"/>
      <c r="GA602" s="111"/>
      <c r="GB602" s="111"/>
      <c r="GC602" s="111"/>
      <c r="GD602" s="111"/>
      <c r="GE602" s="111"/>
      <c r="GF602" s="111"/>
      <c r="GG602" s="111"/>
      <c r="GH602" s="111"/>
      <c r="GI602" s="111"/>
      <c r="GJ602" s="111"/>
      <c r="GK602" s="111"/>
      <c r="GL602" s="111"/>
      <c r="GM602" s="111"/>
      <c r="GN602" s="111"/>
      <c r="GO602" s="111"/>
      <c r="GP602" s="111"/>
      <c r="GQ602" s="111"/>
      <c r="GR602" s="111"/>
      <c r="GS602" s="111"/>
      <c r="GT602" s="111"/>
      <c r="GU602" s="111"/>
      <c r="GV602" s="111"/>
      <c r="GW602" s="111"/>
      <c r="GX602" s="111"/>
      <c r="GY602" s="111"/>
      <c r="GZ602" s="111"/>
      <c r="HA602" s="111"/>
      <c r="HB602" s="111"/>
      <c r="HC602" s="111"/>
      <c r="HD602" s="111"/>
      <c r="HE602" s="111"/>
      <c r="HF602" s="111"/>
      <c r="HG602" s="111"/>
      <c r="HH602" s="111"/>
      <c r="HI602" s="111"/>
      <c r="HJ602" s="111"/>
      <c r="HK602" s="111"/>
      <c r="HL602" s="111"/>
      <c r="HM602" s="111"/>
      <c r="HN602" s="111"/>
      <c r="HO602" s="111"/>
      <c r="HP602" s="111"/>
      <c r="HQ602" s="111"/>
      <c r="HR602" s="111"/>
      <c r="HS602" s="111"/>
      <c r="HT602" s="111"/>
      <c r="HU602" s="111"/>
      <c r="HV602" s="111"/>
      <c r="HW602" s="111"/>
      <c r="HX602" s="111"/>
      <c r="HY602" s="111"/>
      <c r="HZ602" s="111"/>
      <c r="IA602" s="111"/>
      <c r="IB602" s="111"/>
      <c r="IC602" s="111"/>
      <c r="ID602" s="111"/>
      <c r="IE602" s="111"/>
      <c r="IF602" s="111"/>
      <c r="IG602" s="111"/>
      <c r="IH602" s="111"/>
      <c r="II602" s="111"/>
    </row>
    <row r="603" s="1" customFormat="1" hidden="1" spans="1:243">
      <c r="A603" s="157">
        <v>2110602</v>
      </c>
      <c r="B603" s="152" t="s">
        <v>519</v>
      </c>
      <c r="C603" s="145"/>
      <c r="D603" s="146"/>
      <c r="E603" s="147">
        <f t="shared" si="27"/>
        <v>0</v>
      </c>
      <c r="F603" s="148"/>
      <c r="G603" s="151" t="s">
        <v>75</v>
      </c>
      <c r="H603" s="140">
        <f t="shared" si="28"/>
        <v>7</v>
      </c>
      <c r="I603" s="140"/>
      <c r="J603" s="111"/>
      <c r="K603" s="111"/>
      <c r="L603" s="111"/>
      <c r="M603" s="111"/>
      <c r="N603" s="111"/>
      <c r="O603" s="111"/>
      <c r="P603" s="111"/>
      <c r="Q603" s="111"/>
      <c r="R603" s="111"/>
      <c r="S603" s="111"/>
      <c r="T603" s="111"/>
      <c r="U603" s="111"/>
      <c r="V603" s="111"/>
      <c r="W603" s="111"/>
      <c r="X603" s="111"/>
      <c r="Y603" s="111"/>
      <c r="Z603" s="111"/>
      <c r="AA603" s="111"/>
      <c r="AB603" s="111"/>
      <c r="AC603" s="111"/>
      <c r="AD603" s="111"/>
      <c r="AE603" s="111"/>
      <c r="AF603" s="111"/>
      <c r="AG603" s="111"/>
      <c r="AH603" s="111"/>
      <c r="AI603" s="111"/>
      <c r="AJ603" s="111"/>
      <c r="AK603" s="111"/>
      <c r="AL603" s="111"/>
      <c r="AM603" s="111"/>
      <c r="AN603" s="111"/>
      <c r="AO603" s="111"/>
      <c r="AP603" s="111"/>
      <c r="AQ603" s="111"/>
      <c r="AR603" s="111"/>
      <c r="AS603" s="111"/>
      <c r="AT603" s="111"/>
      <c r="AU603" s="111"/>
      <c r="AV603" s="111"/>
      <c r="AW603" s="111"/>
      <c r="AX603" s="111"/>
      <c r="AY603" s="111"/>
      <c r="AZ603" s="111"/>
      <c r="BA603" s="111"/>
      <c r="BB603" s="111"/>
      <c r="BC603" s="111"/>
      <c r="BD603" s="111"/>
      <c r="BE603" s="111"/>
      <c r="BF603" s="111"/>
      <c r="BG603" s="111"/>
      <c r="BH603" s="111"/>
      <c r="BI603" s="111"/>
      <c r="BJ603" s="111"/>
      <c r="BK603" s="111"/>
      <c r="BL603" s="111"/>
      <c r="BM603" s="111"/>
      <c r="BN603" s="111"/>
      <c r="BO603" s="111"/>
      <c r="BP603" s="111"/>
      <c r="BQ603" s="111"/>
      <c r="BR603" s="111"/>
      <c r="BS603" s="111"/>
      <c r="BT603" s="111"/>
      <c r="BU603" s="111"/>
      <c r="BV603" s="111"/>
      <c r="BW603" s="111"/>
      <c r="BX603" s="111"/>
      <c r="BY603" s="111"/>
      <c r="BZ603" s="111"/>
      <c r="CA603" s="111"/>
      <c r="CB603" s="111"/>
      <c r="CC603" s="111"/>
      <c r="CD603" s="111"/>
      <c r="CE603" s="111"/>
      <c r="CF603" s="111"/>
      <c r="CG603" s="111"/>
      <c r="CH603" s="111"/>
      <c r="CI603" s="111"/>
      <c r="CJ603" s="111"/>
      <c r="CK603" s="111"/>
      <c r="CL603" s="111"/>
      <c r="CM603" s="111"/>
      <c r="CN603" s="111"/>
      <c r="CO603" s="111"/>
      <c r="CP603" s="111"/>
      <c r="CQ603" s="111"/>
      <c r="CR603" s="111"/>
      <c r="CS603" s="111"/>
      <c r="CT603" s="111"/>
      <c r="CU603" s="111"/>
      <c r="CV603" s="111"/>
      <c r="CW603" s="111"/>
      <c r="CX603" s="111"/>
      <c r="CY603" s="111"/>
      <c r="CZ603" s="111"/>
      <c r="DA603" s="111"/>
      <c r="DB603" s="111"/>
      <c r="DC603" s="111"/>
      <c r="DD603" s="111"/>
      <c r="DE603" s="111"/>
      <c r="DF603" s="111"/>
      <c r="DG603" s="111"/>
      <c r="DH603" s="111"/>
      <c r="DI603" s="111"/>
      <c r="DJ603" s="111"/>
      <c r="DK603" s="111"/>
      <c r="DL603" s="111"/>
      <c r="DM603" s="111"/>
      <c r="DN603" s="111"/>
      <c r="DO603" s="111"/>
      <c r="DP603" s="111"/>
      <c r="DQ603" s="111"/>
      <c r="DR603" s="111"/>
      <c r="DS603" s="111"/>
      <c r="DT603" s="111"/>
      <c r="DU603" s="111"/>
      <c r="DV603" s="111"/>
      <c r="DW603" s="111"/>
      <c r="DX603" s="111"/>
      <c r="DY603" s="111"/>
      <c r="DZ603" s="111"/>
      <c r="EA603" s="111"/>
      <c r="EB603" s="111"/>
      <c r="EC603" s="111"/>
      <c r="ED603" s="111"/>
      <c r="EE603" s="111"/>
      <c r="EF603" s="111"/>
      <c r="EG603" s="111"/>
      <c r="EH603" s="111"/>
      <c r="EI603" s="111"/>
      <c r="EJ603" s="111"/>
      <c r="EK603" s="111"/>
      <c r="EL603" s="111"/>
      <c r="EM603" s="111"/>
      <c r="EN603" s="111"/>
      <c r="EO603" s="111"/>
      <c r="EP603" s="111"/>
      <c r="EQ603" s="111"/>
      <c r="ER603" s="111"/>
      <c r="ES603" s="111"/>
      <c r="ET603" s="111"/>
      <c r="EU603" s="111"/>
      <c r="EV603" s="111"/>
      <c r="EW603" s="111"/>
      <c r="EX603" s="111"/>
      <c r="EY603" s="111"/>
      <c r="EZ603" s="111"/>
      <c r="FA603" s="111"/>
      <c r="FB603" s="111"/>
      <c r="FC603" s="111"/>
      <c r="FD603" s="111"/>
      <c r="FE603" s="111"/>
      <c r="FF603" s="111"/>
      <c r="FG603" s="111"/>
      <c r="FH603" s="111"/>
      <c r="FI603" s="111"/>
      <c r="FJ603" s="111"/>
      <c r="FK603" s="111"/>
      <c r="FL603" s="111"/>
      <c r="FM603" s="111"/>
      <c r="FN603" s="111"/>
      <c r="FO603" s="111"/>
      <c r="FP603" s="111"/>
      <c r="FQ603" s="111"/>
      <c r="FR603" s="111"/>
      <c r="FS603" s="111"/>
      <c r="FT603" s="111"/>
      <c r="FU603" s="111"/>
      <c r="FV603" s="111"/>
      <c r="FW603" s="111"/>
      <c r="FX603" s="111"/>
      <c r="FY603" s="111"/>
      <c r="FZ603" s="111"/>
      <c r="GA603" s="111"/>
      <c r="GB603" s="111"/>
      <c r="GC603" s="111"/>
      <c r="GD603" s="111"/>
      <c r="GE603" s="111"/>
      <c r="GF603" s="111"/>
      <c r="GG603" s="111"/>
      <c r="GH603" s="111"/>
      <c r="GI603" s="111"/>
      <c r="GJ603" s="111"/>
      <c r="GK603" s="111"/>
      <c r="GL603" s="111"/>
      <c r="GM603" s="111"/>
      <c r="GN603" s="111"/>
      <c r="GO603" s="111"/>
      <c r="GP603" s="111"/>
      <c r="GQ603" s="111"/>
      <c r="GR603" s="111"/>
      <c r="GS603" s="111"/>
      <c r="GT603" s="111"/>
      <c r="GU603" s="111"/>
      <c r="GV603" s="111"/>
      <c r="GW603" s="111"/>
      <c r="GX603" s="111"/>
      <c r="GY603" s="111"/>
      <c r="GZ603" s="111"/>
      <c r="HA603" s="111"/>
      <c r="HB603" s="111"/>
      <c r="HC603" s="111"/>
      <c r="HD603" s="111"/>
      <c r="HE603" s="111"/>
      <c r="HF603" s="111"/>
      <c r="HG603" s="111"/>
      <c r="HH603" s="111"/>
      <c r="HI603" s="111"/>
      <c r="HJ603" s="111"/>
      <c r="HK603" s="111"/>
      <c r="HL603" s="111"/>
      <c r="HM603" s="111"/>
      <c r="HN603" s="111"/>
      <c r="HO603" s="111"/>
      <c r="HP603" s="111"/>
      <c r="HQ603" s="111"/>
      <c r="HR603" s="111"/>
      <c r="HS603" s="111"/>
      <c r="HT603" s="111"/>
      <c r="HU603" s="111"/>
      <c r="HV603" s="111"/>
      <c r="HW603" s="111"/>
      <c r="HX603" s="111"/>
      <c r="HY603" s="111"/>
      <c r="HZ603" s="111"/>
      <c r="IA603" s="111"/>
      <c r="IB603" s="111"/>
      <c r="IC603" s="111"/>
      <c r="ID603" s="111"/>
      <c r="IE603" s="111"/>
      <c r="IF603" s="111"/>
      <c r="IG603" s="111"/>
      <c r="IH603" s="111"/>
      <c r="II603" s="111"/>
    </row>
    <row r="604" s="1" customFormat="1" hidden="1" spans="1:243">
      <c r="A604" s="157">
        <v>2110603</v>
      </c>
      <c r="B604" s="152" t="s">
        <v>520</v>
      </c>
      <c r="C604" s="145"/>
      <c r="D604" s="146"/>
      <c r="E604" s="147">
        <f t="shared" si="27"/>
        <v>0</v>
      </c>
      <c r="F604" s="148"/>
      <c r="G604" s="151" t="s">
        <v>75</v>
      </c>
      <c r="H604" s="140">
        <f t="shared" si="28"/>
        <v>7</v>
      </c>
      <c r="I604" s="140"/>
      <c r="J604" s="111"/>
      <c r="K604" s="111"/>
      <c r="L604" s="111"/>
      <c r="M604" s="111"/>
      <c r="N604" s="111"/>
      <c r="O604" s="111"/>
      <c r="P604" s="111"/>
      <c r="Q604" s="111"/>
      <c r="R604" s="111"/>
      <c r="S604" s="111"/>
      <c r="T604" s="111"/>
      <c r="U604" s="111"/>
      <c r="V604" s="111"/>
      <c r="W604" s="111"/>
      <c r="X604" s="111"/>
      <c r="Y604" s="111"/>
      <c r="Z604" s="111"/>
      <c r="AA604" s="111"/>
      <c r="AB604" s="111"/>
      <c r="AC604" s="111"/>
      <c r="AD604" s="111"/>
      <c r="AE604" s="111"/>
      <c r="AF604" s="111"/>
      <c r="AG604" s="111"/>
      <c r="AH604" s="111"/>
      <c r="AI604" s="111"/>
      <c r="AJ604" s="111"/>
      <c r="AK604" s="111"/>
      <c r="AL604" s="111"/>
      <c r="AM604" s="111"/>
      <c r="AN604" s="111"/>
      <c r="AO604" s="111"/>
      <c r="AP604" s="111"/>
      <c r="AQ604" s="111"/>
      <c r="AR604" s="111"/>
      <c r="AS604" s="111"/>
      <c r="AT604" s="111"/>
      <c r="AU604" s="111"/>
      <c r="AV604" s="111"/>
      <c r="AW604" s="111"/>
      <c r="AX604" s="111"/>
      <c r="AY604" s="111"/>
      <c r="AZ604" s="111"/>
      <c r="BA604" s="111"/>
      <c r="BB604" s="111"/>
      <c r="BC604" s="111"/>
      <c r="BD604" s="111"/>
      <c r="BE604" s="111"/>
      <c r="BF604" s="111"/>
      <c r="BG604" s="111"/>
      <c r="BH604" s="111"/>
      <c r="BI604" s="111"/>
      <c r="BJ604" s="111"/>
      <c r="BK604" s="111"/>
      <c r="BL604" s="111"/>
      <c r="BM604" s="111"/>
      <c r="BN604" s="111"/>
      <c r="BO604" s="111"/>
      <c r="BP604" s="111"/>
      <c r="BQ604" s="111"/>
      <c r="BR604" s="111"/>
      <c r="BS604" s="111"/>
      <c r="BT604" s="111"/>
      <c r="BU604" s="111"/>
      <c r="BV604" s="111"/>
      <c r="BW604" s="111"/>
      <c r="BX604" s="111"/>
      <c r="BY604" s="111"/>
      <c r="BZ604" s="111"/>
      <c r="CA604" s="111"/>
      <c r="CB604" s="111"/>
      <c r="CC604" s="111"/>
      <c r="CD604" s="111"/>
      <c r="CE604" s="111"/>
      <c r="CF604" s="111"/>
      <c r="CG604" s="111"/>
      <c r="CH604" s="111"/>
      <c r="CI604" s="111"/>
      <c r="CJ604" s="111"/>
      <c r="CK604" s="111"/>
      <c r="CL604" s="111"/>
      <c r="CM604" s="111"/>
      <c r="CN604" s="111"/>
      <c r="CO604" s="111"/>
      <c r="CP604" s="111"/>
      <c r="CQ604" s="111"/>
      <c r="CR604" s="111"/>
      <c r="CS604" s="111"/>
      <c r="CT604" s="111"/>
      <c r="CU604" s="111"/>
      <c r="CV604" s="111"/>
      <c r="CW604" s="111"/>
      <c r="CX604" s="111"/>
      <c r="CY604" s="111"/>
      <c r="CZ604" s="111"/>
      <c r="DA604" s="111"/>
      <c r="DB604" s="111"/>
      <c r="DC604" s="111"/>
      <c r="DD604" s="111"/>
      <c r="DE604" s="111"/>
      <c r="DF604" s="111"/>
      <c r="DG604" s="111"/>
      <c r="DH604" s="111"/>
      <c r="DI604" s="111"/>
      <c r="DJ604" s="111"/>
      <c r="DK604" s="111"/>
      <c r="DL604" s="111"/>
      <c r="DM604" s="111"/>
      <c r="DN604" s="111"/>
      <c r="DO604" s="111"/>
      <c r="DP604" s="111"/>
      <c r="DQ604" s="111"/>
      <c r="DR604" s="111"/>
      <c r="DS604" s="111"/>
      <c r="DT604" s="111"/>
      <c r="DU604" s="111"/>
      <c r="DV604" s="111"/>
      <c r="DW604" s="111"/>
      <c r="DX604" s="111"/>
      <c r="DY604" s="111"/>
      <c r="DZ604" s="111"/>
      <c r="EA604" s="111"/>
      <c r="EB604" s="111"/>
      <c r="EC604" s="111"/>
      <c r="ED604" s="111"/>
      <c r="EE604" s="111"/>
      <c r="EF604" s="111"/>
      <c r="EG604" s="111"/>
      <c r="EH604" s="111"/>
      <c r="EI604" s="111"/>
      <c r="EJ604" s="111"/>
      <c r="EK604" s="111"/>
      <c r="EL604" s="111"/>
      <c r="EM604" s="111"/>
      <c r="EN604" s="111"/>
      <c r="EO604" s="111"/>
      <c r="EP604" s="111"/>
      <c r="EQ604" s="111"/>
      <c r="ER604" s="111"/>
      <c r="ES604" s="111"/>
      <c r="ET604" s="111"/>
      <c r="EU604" s="111"/>
      <c r="EV604" s="111"/>
      <c r="EW604" s="111"/>
      <c r="EX604" s="111"/>
      <c r="EY604" s="111"/>
      <c r="EZ604" s="111"/>
      <c r="FA604" s="111"/>
      <c r="FB604" s="111"/>
      <c r="FC604" s="111"/>
      <c r="FD604" s="111"/>
      <c r="FE604" s="111"/>
      <c r="FF604" s="111"/>
      <c r="FG604" s="111"/>
      <c r="FH604" s="111"/>
      <c r="FI604" s="111"/>
      <c r="FJ604" s="111"/>
      <c r="FK604" s="111"/>
      <c r="FL604" s="111"/>
      <c r="FM604" s="111"/>
      <c r="FN604" s="111"/>
      <c r="FO604" s="111"/>
      <c r="FP604" s="111"/>
      <c r="FQ604" s="111"/>
      <c r="FR604" s="111"/>
      <c r="FS604" s="111"/>
      <c r="FT604" s="111"/>
      <c r="FU604" s="111"/>
      <c r="FV604" s="111"/>
      <c r="FW604" s="111"/>
      <c r="FX604" s="111"/>
      <c r="FY604" s="111"/>
      <c r="FZ604" s="111"/>
      <c r="GA604" s="111"/>
      <c r="GB604" s="111"/>
      <c r="GC604" s="111"/>
      <c r="GD604" s="111"/>
      <c r="GE604" s="111"/>
      <c r="GF604" s="111"/>
      <c r="GG604" s="111"/>
      <c r="GH604" s="111"/>
      <c r="GI604" s="111"/>
      <c r="GJ604" s="111"/>
      <c r="GK604" s="111"/>
      <c r="GL604" s="111"/>
      <c r="GM604" s="111"/>
      <c r="GN604" s="111"/>
      <c r="GO604" s="111"/>
      <c r="GP604" s="111"/>
      <c r="GQ604" s="111"/>
      <c r="GR604" s="111"/>
      <c r="GS604" s="111"/>
      <c r="GT604" s="111"/>
      <c r="GU604" s="111"/>
      <c r="GV604" s="111"/>
      <c r="GW604" s="111"/>
      <c r="GX604" s="111"/>
      <c r="GY604" s="111"/>
      <c r="GZ604" s="111"/>
      <c r="HA604" s="111"/>
      <c r="HB604" s="111"/>
      <c r="HC604" s="111"/>
      <c r="HD604" s="111"/>
      <c r="HE604" s="111"/>
      <c r="HF604" s="111"/>
      <c r="HG604" s="111"/>
      <c r="HH604" s="111"/>
      <c r="HI604" s="111"/>
      <c r="HJ604" s="111"/>
      <c r="HK604" s="111"/>
      <c r="HL604" s="111"/>
      <c r="HM604" s="111"/>
      <c r="HN604" s="111"/>
      <c r="HO604" s="111"/>
      <c r="HP604" s="111"/>
      <c r="HQ604" s="111"/>
      <c r="HR604" s="111"/>
      <c r="HS604" s="111"/>
      <c r="HT604" s="111"/>
      <c r="HU604" s="111"/>
      <c r="HV604" s="111"/>
      <c r="HW604" s="111"/>
      <c r="HX604" s="111"/>
      <c r="HY604" s="111"/>
      <c r="HZ604" s="111"/>
      <c r="IA604" s="111"/>
      <c r="IB604" s="111"/>
      <c r="IC604" s="111"/>
      <c r="ID604" s="111"/>
      <c r="IE604" s="111"/>
      <c r="IF604" s="111"/>
      <c r="IG604" s="111"/>
      <c r="IH604" s="111"/>
      <c r="II604" s="111"/>
    </row>
    <row r="605" s="1" customFormat="1" hidden="1" spans="1:243">
      <c r="A605" s="157">
        <v>2110604</v>
      </c>
      <c r="B605" s="152" t="s">
        <v>521</v>
      </c>
      <c r="C605" s="145"/>
      <c r="D605" s="146"/>
      <c r="E605" s="147">
        <f t="shared" si="27"/>
        <v>0</v>
      </c>
      <c r="F605" s="148"/>
      <c r="G605" s="151" t="s">
        <v>75</v>
      </c>
      <c r="H605" s="140">
        <f t="shared" si="28"/>
        <v>7</v>
      </c>
      <c r="I605" s="140"/>
      <c r="J605" s="111"/>
      <c r="K605" s="111"/>
      <c r="L605" s="111"/>
      <c r="M605" s="111"/>
      <c r="N605" s="111"/>
      <c r="O605" s="111"/>
      <c r="P605" s="111"/>
      <c r="Q605" s="111"/>
      <c r="R605" s="111"/>
      <c r="S605" s="111"/>
      <c r="T605" s="111"/>
      <c r="U605" s="111"/>
      <c r="V605" s="111"/>
      <c r="W605" s="111"/>
      <c r="X605" s="111"/>
      <c r="Y605" s="111"/>
      <c r="Z605" s="111"/>
      <c r="AA605" s="111"/>
      <c r="AB605" s="111"/>
      <c r="AC605" s="111"/>
      <c r="AD605" s="111"/>
      <c r="AE605" s="111"/>
      <c r="AF605" s="111"/>
      <c r="AG605" s="111"/>
      <c r="AH605" s="111"/>
      <c r="AI605" s="111"/>
      <c r="AJ605" s="111"/>
      <c r="AK605" s="111"/>
      <c r="AL605" s="111"/>
      <c r="AM605" s="111"/>
      <c r="AN605" s="111"/>
      <c r="AO605" s="111"/>
      <c r="AP605" s="111"/>
      <c r="AQ605" s="111"/>
      <c r="AR605" s="111"/>
      <c r="AS605" s="111"/>
      <c r="AT605" s="111"/>
      <c r="AU605" s="111"/>
      <c r="AV605" s="111"/>
      <c r="AW605" s="111"/>
      <c r="AX605" s="111"/>
      <c r="AY605" s="111"/>
      <c r="AZ605" s="111"/>
      <c r="BA605" s="111"/>
      <c r="BB605" s="111"/>
      <c r="BC605" s="111"/>
      <c r="BD605" s="111"/>
      <c r="BE605" s="111"/>
      <c r="BF605" s="111"/>
      <c r="BG605" s="111"/>
      <c r="BH605" s="111"/>
      <c r="BI605" s="111"/>
      <c r="BJ605" s="111"/>
      <c r="BK605" s="111"/>
      <c r="BL605" s="111"/>
      <c r="BM605" s="111"/>
      <c r="BN605" s="111"/>
      <c r="BO605" s="111"/>
      <c r="BP605" s="111"/>
      <c r="BQ605" s="111"/>
      <c r="BR605" s="111"/>
      <c r="BS605" s="111"/>
      <c r="BT605" s="111"/>
      <c r="BU605" s="111"/>
      <c r="BV605" s="111"/>
      <c r="BW605" s="111"/>
      <c r="BX605" s="111"/>
      <c r="BY605" s="111"/>
      <c r="BZ605" s="111"/>
      <c r="CA605" s="111"/>
      <c r="CB605" s="111"/>
      <c r="CC605" s="111"/>
      <c r="CD605" s="111"/>
      <c r="CE605" s="111"/>
      <c r="CF605" s="111"/>
      <c r="CG605" s="111"/>
      <c r="CH605" s="111"/>
      <c r="CI605" s="111"/>
      <c r="CJ605" s="111"/>
      <c r="CK605" s="111"/>
      <c r="CL605" s="111"/>
      <c r="CM605" s="111"/>
      <c r="CN605" s="111"/>
      <c r="CO605" s="111"/>
      <c r="CP605" s="111"/>
      <c r="CQ605" s="111"/>
      <c r="CR605" s="111"/>
      <c r="CS605" s="111"/>
      <c r="CT605" s="111"/>
      <c r="CU605" s="111"/>
      <c r="CV605" s="111"/>
      <c r="CW605" s="111"/>
      <c r="CX605" s="111"/>
      <c r="CY605" s="111"/>
      <c r="CZ605" s="111"/>
      <c r="DA605" s="111"/>
      <c r="DB605" s="111"/>
      <c r="DC605" s="111"/>
      <c r="DD605" s="111"/>
      <c r="DE605" s="111"/>
      <c r="DF605" s="111"/>
      <c r="DG605" s="111"/>
      <c r="DH605" s="111"/>
      <c r="DI605" s="111"/>
      <c r="DJ605" s="111"/>
      <c r="DK605" s="111"/>
      <c r="DL605" s="111"/>
      <c r="DM605" s="111"/>
      <c r="DN605" s="111"/>
      <c r="DO605" s="111"/>
      <c r="DP605" s="111"/>
      <c r="DQ605" s="111"/>
      <c r="DR605" s="111"/>
      <c r="DS605" s="111"/>
      <c r="DT605" s="111"/>
      <c r="DU605" s="111"/>
      <c r="DV605" s="111"/>
      <c r="DW605" s="111"/>
      <c r="DX605" s="111"/>
      <c r="DY605" s="111"/>
      <c r="DZ605" s="111"/>
      <c r="EA605" s="111"/>
      <c r="EB605" s="111"/>
      <c r="EC605" s="111"/>
      <c r="ED605" s="111"/>
      <c r="EE605" s="111"/>
      <c r="EF605" s="111"/>
      <c r="EG605" s="111"/>
      <c r="EH605" s="111"/>
      <c r="EI605" s="111"/>
      <c r="EJ605" s="111"/>
      <c r="EK605" s="111"/>
      <c r="EL605" s="111"/>
      <c r="EM605" s="111"/>
      <c r="EN605" s="111"/>
      <c r="EO605" s="111"/>
      <c r="EP605" s="111"/>
      <c r="EQ605" s="111"/>
      <c r="ER605" s="111"/>
      <c r="ES605" s="111"/>
      <c r="ET605" s="111"/>
      <c r="EU605" s="111"/>
      <c r="EV605" s="111"/>
      <c r="EW605" s="111"/>
      <c r="EX605" s="111"/>
      <c r="EY605" s="111"/>
      <c r="EZ605" s="111"/>
      <c r="FA605" s="111"/>
      <c r="FB605" s="111"/>
      <c r="FC605" s="111"/>
      <c r="FD605" s="111"/>
      <c r="FE605" s="111"/>
      <c r="FF605" s="111"/>
      <c r="FG605" s="111"/>
      <c r="FH605" s="111"/>
      <c r="FI605" s="111"/>
      <c r="FJ605" s="111"/>
      <c r="FK605" s="111"/>
      <c r="FL605" s="111"/>
      <c r="FM605" s="111"/>
      <c r="FN605" s="111"/>
      <c r="FO605" s="111"/>
      <c r="FP605" s="111"/>
      <c r="FQ605" s="111"/>
      <c r="FR605" s="111"/>
      <c r="FS605" s="111"/>
      <c r="FT605" s="111"/>
      <c r="FU605" s="111"/>
      <c r="FV605" s="111"/>
      <c r="FW605" s="111"/>
      <c r="FX605" s="111"/>
      <c r="FY605" s="111"/>
      <c r="FZ605" s="111"/>
      <c r="GA605" s="111"/>
      <c r="GB605" s="111"/>
      <c r="GC605" s="111"/>
      <c r="GD605" s="111"/>
      <c r="GE605" s="111"/>
      <c r="GF605" s="111"/>
      <c r="GG605" s="111"/>
      <c r="GH605" s="111"/>
      <c r="GI605" s="111"/>
      <c r="GJ605" s="111"/>
      <c r="GK605" s="111"/>
      <c r="GL605" s="111"/>
      <c r="GM605" s="111"/>
      <c r="GN605" s="111"/>
      <c r="GO605" s="111"/>
      <c r="GP605" s="111"/>
      <c r="GQ605" s="111"/>
      <c r="GR605" s="111"/>
      <c r="GS605" s="111"/>
      <c r="GT605" s="111"/>
      <c r="GU605" s="111"/>
      <c r="GV605" s="111"/>
      <c r="GW605" s="111"/>
      <c r="GX605" s="111"/>
      <c r="GY605" s="111"/>
      <c r="GZ605" s="111"/>
      <c r="HA605" s="111"/>
      <c r="HB605" s="111"/>
      <c r="HC605" s="111"/>
      <c r="HD605" s="111"/>
      <c r="HE605" s="111"/>
      <c r="HF605" s="111"/>
      <c r="HG605" s="111"/>
      <c r="HH605" s="111"/>
      <c r="HI605" s="111"/>
      <c r="HJ605" s="111"/>
      <c r="HK605" s="111"/>
      <c r="HL605" s="111"/>
      <c r="HM605" s="111"/>
      <c r="HN605" s="111"/>
      <c r="HO605" s="111"/>
      <c r="HP605" s="111"/>
      <c r="HQ605" s="111"/>
      <c r="HR605" s="111"/>
      <c r="HS605" s="111"/>
      <c r="HT605" s="111"/>
      <c r="HU605" s="111"/>
      <c r="HV605" s="111"/>
      <c r="HW605" s="111"/>
      <c r="HX605" s="111"/>
      <c r="HY605" s="111"/>
      <c r="HZ605" s="111"/>
      <c r="IA605" s="111"/>
      <c r="IB605" s="111"/>
      <c r="IC605" s="111"/>
      <c r="ID605" s="111"/>
      <c r="IE605" s="111"/>
      <c r="IF605" s="111"/>
      <c r="IG605" s="111"/>
      <c r="IH605" s="111"/>
      <c r="II605" s="111"/>
    </row>
    <row r="606" s="1" customFormat="1" hidden="1" spans="1:243">
      <c r="A606" s="157">
        <v>2110605</v>
      </c>
      <c r="B606" s="152" t="s">
        <v>522</v>
      </c>
      <c r="C606" s="145"/>
      <c r="D606" s="146"/>
      <c r="E606" s="147">
        <f t="shared" si="27"/>
        <v>0</v>
      </c>
      <c r="F606" s="148"/>
      <c r="G606" s="151" t="s">
        <v>75</v>
      </c>
      <c r="H606" s="140">
        <f t="shared" si="28"/>
        <v>7</v>
      </c>
      <c r="I606" s="140"/>
      <c r="J606" s="111"/>
      <c r="K606" s="111"/>
      <c r="L606" s="111"/>
      <c r="M606" s="111"/>
      <c r="N606" s="111"/>
      <c r="O606" s="111"/>
      <c r="P606" s="111"/>
      <c r="Q606" s="111"/>
      <c r="R606" s="111"/>
      <c r="S606" s="111"/>
      <c r="T606" s="111"/>
      <c r="U606" s="111"/>
      <c r="V606" s="111"/>
      <c r="W606" s="111"/>
      <c r="X606" s="111"/>
      <c r="Y606" s="111"/>
      <c r="Z606" s="111"/>
      <c r="AA606" s="111"/>
      <c r="AB606" s="111"/>
      <c r="AC606" s="111"/>
      <c r="AD606" s="111"/>
      <c r="AE606" s="111"/>
      <c r="AF606" s="111"/>
      <c r="AG606" s="111"/>
      <c r="AH606" s="111"/>
      <c r="AI606" s="111"/>
      <c r="AJ606" s="111"/>
      <c r="AK606" s="111"/>
      <c r="AL606" s="111"/>
      <c r="AM606" s="111"/>
      <c r="AN606" s="111"/>
      <c r="AO606" s="111"/>
      <c r="AP606" s="111"/>
      <c r="AQ606" s="111"/>
      <c r="AR606" s="111"/>
      <c r="AS606" s="111"/>
      <c r="AT606" s="111"/>
      <c r="AU606" s="111"/>
      <c r="AV606" s="111"/>
      <c r="AW606" s="111"/>
      <c r="AX606" s="111"/>
      <c r="AY606" s="111"/>
      <c r="AZ606" s="111"/>
      <c r="BA606" s="111"/>
      <c r="BB606" s="111"/>
      <c r="BC606" s="111"/>
      <c r="BD606" s="111"/>
      <c r="BE606" s="111"/>
      <c r="BF606" s="111"/>
      <c r="BG606" s="111"/>
      <c r="BH606" s="111"/>
      <c r="BI606" s="111"/>
      <c r="BJ606" s="111"/>
      <c r="BK606" s="111"/>
      <c r="BL606" s="111"/>
      <c r="BM606" s="111"/>
      <c r="BN606" s="111"/>
      <c r="BO606" s="111"/>
      <c r="BP606" s="111"/>
      <c r="BQ606" s="111"/>
      <c r="BR606" s="111"/>
      <c r="BS606" s="111"/>
      <c r="BT606" s="111"/>
      <c r="BU606" s="111"/>
      <c r="BV606" s="111"/>
      <c r="BW606" s="111"/>
      <c r="BX606" s="111"/>
      <c r="BY606" s="111"/>
      <c r="BZ606" s="111"/>
      <c r="CA606" s="111"/>
      <c r="CB606" s="111"/>
      <c r="CC606" s="111"/>
      <c r="CD606" s="111"/>
      <c r="CE606" s="111"/>
      <c r="CF606" s="111"/>
      <c r="CG606" s="111"/>
      <c r="CH606" s="111"/>
      <c r="CI606" s="111"/>
      <c r="CJ606" s="111"/>
      <c r="CK606" s="111"/>
      <c r="CL606" s="111"/>
      <c r="CM606" s="111"/>
      <c r="CN606" s="111"/>
      <c r="CO606" s="111"/>
      <c r="CP606" s="111"/>
      <c r="CQ606" s="111"/>
      <c r="CR606" s="111"/>
      <c r="CS606" s="111"/>
      <c r="CT606" s="111"/>
      <c r="CU606" s="111"/>
      <c r="CV606" s="111"/>
      <c r="CW606" s="111"/>
      <c r="CX606" s="111"/>
      <c r="CY606" s="111"/>
      <c r="CZ606" s="111"/>
      <c r="DA606" s="111"/>
      <c r="DB606" s="111"/>
      <c r="DC606" s="111"/>
      <c r="DD606" s="111"/>
      <c r="DE606" s="111"/>
      <c r="DF606" s="111"/>
      <c r="DG606" s="111"/>
      <c r="DH606" s="111"/>
      <c r="DI606" s="111"/>
      <c r="DJ606" s="111"/>
      <c r="DK606" s="111"/>
      <c r="DL606" s="111"/>
      <c r="DM606" s="111"/>
      <c r="DN606" s="111"/>
      <c r="DO606" s="111"/>
      <c r="DP606" s="111"/>
      <c r="DQ606" s="111"/>
      <c r="DR606" s="111"/>
      <c r="DS606" s="111"/>
      <c r="DT606" s="111"/>
      <c r="DU606" s="111"/>
      <c r="DV606" s="111"/>
      <c r="DW606" s="111"/>
      <c r="DX606" s="111"/>
      <c r="DY606" s="111"/>
      <c r="DZ606" s="111"/>
      <c r="EA606" s="111"/>
      <c r="EB606" s="111"/>
      <c r="EC606" s="111"/>
      <c r="ED606" s="111"/>
      <c r="EE606" s="111"/>
      <c r="EF606" s="111"/>
      <c r="EG606" s="111"/>
      <c r="EH606" s="111"/>
      <c r="EI606" s="111"/>
      <c r="EJ606" s="111"/>
      <c r="EK606" s="111"/>
      <c r="EL606" s="111"/>
      <c r="EM606" s="111"/>
      <c r="EN606" s="111"/>
      <c r="EO606" s="111"/>
      <c r="EP606" s="111"/>
      <c r="EQ606" s="111"/>
      <c r="ER606" s="111"/>
      <c r="ES606" s="111"/>
      <c r="ET606" s="111"/>
      <c r="EU606" s="111"/>
      <c r="EV606" s="111"/>
      <c r="EW606" s="111"/>
      <c r="EX606" s="111"/>
      <c r="EY606" s="111"/>
      <c r="EZ606" s="111"/>
      <c r="FA606" s="111"/>
      <c r="FB606" s="111"/>
      <c r="FC606" s="111"/>
      <c r="FD606" s="111"/>
      <c r="FE606" s="111"/>
      <c r="FF606" s="111"/>
      <c r="FG606" s="111"/>
      <c r="FH606" s="111"/>
      <c r="FI606" s="111"/>
      <c r="FJ606" s="111"/>
      <c r="FK606" s="111"/>
      <c r="FL606" s="111"/>
      <c r="FM606" s="111"/>
      <c r="FN606" s="111"/>
      <c r="FO606" s="111"/>
      <c r="FP606" s="111"/>
      <c r="FQ606" s="111"/>
      <c r="FR606" s="111"/>
      <c r="FS606" s="111"/>
      <c r="FT606" s="111"/>
      <c r="FU606" s="111"/>
      <c r="FV606" s="111"/>
      <c r="FW606" s="111"/>
      <c r="FX606" s="111"/>
      <c r="FY606" s="111"/>
      <c r="FZ606" s="111"/>
      <c r="GA606" s="111"/>
      <c r="GB606" s="111"/>
      <c r="GC606" s="111"/>
      <c r="GD606" s="111"/>
      <c r="GE606" s="111"/>
      <c r="GF606" s="111"/>
      <c r="GG606" s="111"/>
      <c r="GH606" s="111"/>
      <c r="GI606" s="111"/>
      <c r="GJ606" s="111"/>
      <c r="GK606" s="111"/>
      <c r="GL606" s="111"/>
      <c r="GM606" s="111"/>
      <c r="GN606" s="111"/>
      <c r="GO606" s="111"/>
      <c r="GP606" s="111"/>
      <c r="GQ606" s="111"/>
      <c r="GR606" s="111"/>
      <c r="GS606" s="111"/>
      <c r="GT606" s="111"/>
      <c r="GU606" s="111"/>
      <c r="GV606" s="111"/>
      <c r="GW606" s="111"/>
      <c r="GX606" s="111"/>
      <c r="GY606" s="111"/>
      <c r="GZ606" s="111"/>
      <c r="HA606" s="111"/>
      <c r="HB606" s="111"/>
      <c r="HC606" s="111"/>
      <c r="HD606" s="111"/>
      <c r="HE606" s="111"/>
      <c r="HF606" s="111"/>
      <c r="HG606" s="111"/>
      <c r="HH606" s="111"/>
      <c r="HI606" s="111"/>
      <c r="HJ606" s="111"/>
      <c r="HK606" s="111"/>
      <c r="HL606" s="111"/>
      <c r="HM606" s="111"/>
      <c r="HN606" s="111"/>
      <c r="HO606" s="111"/>
      <c r="HP606" s="111"/>
      <c r="HQ606" s="111"/>
      <c r="HR606" s="111"/>
      <c r="HS606" s="111"/>
      <c r="HT606" s="111"/>
      <c r="HU606" s="111"/>
      <c r="HV606" s="111"/>
      <c r="HW606" s="111"/>
      <c r="HX606" s="111"/>
      <c r="HY606" s="111"/>
      <c r="HZ606" s="111"/>
      <c r="IA606" s="111"/>
      <c r="IB606" s="111"/>
      <c r="IC606" s="111"/>
      <c r="ID606" s="111"/>
      <c r="IE606" s="111"/>
      <c r="IF606" s="111"/>
      <c r="IG606" s="111"/>
      <c r="IH606" s="111"/>
      <c r="II606" s="111"/>
    </row>
    <row r="607" s="1" customFormat="1" hidden="1" spans="1:243">
      <c r="A607" s="157">
        <v>2110699</v>
      </c>
      <c r="B607" s="152" t="s">
        <v>523</v>
      </c>
      <c r="C607" s="145"/>
      <c r="D607" s="146"/>
      <c r="E607" s="147">
        <f t="shared" si="27"/>
        <v>0</v>
      </c>
      <c r="F607" s="148"/>
      <c r="G607" s="151" t="s">
        <v>75</v>
      </c>
      <c r="H607" s="140">
        <f t="shared" si="28"/>
        <v>7</v>
      </c>
      <c r="I607" s="140"/>
      <c r="J607" s="111"/>
      <c r="K607" s="111"/>
      <c r="L607" s="111"/>
      <c r="M607" s="111"/>
      <c r="N607" s="111"/>
      <c r="O607" s="111"/>
      <c r="P607" s="111"/>
      <c r="Q607" s="111"/>
      <c r="R607" s="111"/>
      <c r="S607" s="111"/>
      <c r="T607" s="111"/>
      <c r="U607" s="111"/>
      <c r="V607" s="111"/>
      <c r="W607" s="111"/>
      <c r="X607" s="111"/>
      <c r="Y607" s="111"/>
      <c r="Z607" s="111"/>
      <c r="AA607" s="111"/>
      <c r="AB607" s="111"/>
      <c r="AC607" s="111"/>
      <c r="AD607" s="111"/>
      <c r="AE607" s="111"/>
      <c r="AF607" s="111"/>
      <c r="AG607" s="111"/>
      <c r="AH607" s="111"/>
      <c r="AI607" s="111"/>
      <c r="AJ607" s="111"/>
      <c r="AK607" s="111"/>
      <c r="AL607" s="111"/>
      <c r="AM607" s="111"/>
      <c r="AN607" s="111"/>
      <c r="AO607" s="111"/>
      <c r="AP607" s="111"/>
      <c r="AQ607" s="111"/>
      <c r="AR607" s="111"/>
      <c r="AS607" s="111"/>
      <c r="AT607" s="111"/>
      <c r="AU607" s="111"/>
      <c r="AV607" s="111"/>
      <c r="AW607" s="111"/>
      <c r="AX607" s="111"/>
      <c r="AY607" s="111"/>
      <c r="AZ607" s="111"/>
      <c r="BA607" s="111"/>
      <c r="BB607" s="111"/>
      <c r="BC607" s="111"/>
      <c r="BD607" s="111"/>
      <c r="BE607" s="111"/>
      <c r="BF607" s="111"/>
      <c r="BG607" s="111"/>
      <c r="BH607" s="111"/>
      <c r="BI607" s="111"/>
      <c r="BJ607" s="111"/>
      <c r="BK607" s="111"/>
      <c r="BL607" s="111"/>
      <c r="BM607" s="111"/>
      <c r="BN607" s="111"/>
      <c r="BO607" s="111"/>
      <c r="BP607" s="111"/>
      <c r="BQ607" s="111"/>
      <c r="BR607" s="111"/>
      <c r="BS607" s="111"/>
      <c r="BT607" s="111"/>
      <c r="BU607" s="111"/>
      <c r="BV607" s="111"/>
      <c r="BW607" s="111"/>
      <c r="BX607" s="111"/>
      <c r="BY607" s="111"/>
      <c r="BZ607" s="111"/>
      <c r="CA607" s="111"/>
      <c r="CB607" s="111"/>
      <c r="CC607" s="111"/>
      <c r="CD607" s="111"/>
      <c r="CE607" s="111"/>
      <c r="CF607" s="111"/>
      <c r="CG607" s="111"/>
      <c r="CH607" s="111"/>
      <c r="CI607" s="111"/>
      <c r="CJ607" s="111"/>
      <c r="CK607" s="111"/>
      <c r="CL607" s="111"/>
      <c r="CM607" s="111"/>
      <c r="CN607" s="111"/>
      <c r="CO607" s="111"/>
      <c r="CP607" s="111"/>
      <c r="CQ607" s="111"/>
      <c r="CR607" s="111"/>
      <c r="CS607" s="111"/>
      <c r="CT607" s="111"/>
      <c r="CU607" s="111"/>
      <c r="CV607" s="111"/>
      <c r="CW607" s="111"/>
      <c r="CX607" s="111"/>
      <c r="CY607" s="111"/>
      <c r="CZ607" s="111"/>
      <c r="DA607" s="111"/>
      <c r="DB607" s="111"/>
      <c r="DC607" s="111"/>
      <c r="DD607" s="111"/>
      <c r="DE607" s="111"/>
      <c r="DF607" s="111"/>
      <c r="DG607" s="111"/>
      <c r="DH607" s="111"/>
      <c r="DI607" s="111"/>
      <c r="DJ607" s="111"/>
      <c r="DK607" s="111"/>
      <c r="DL607" s="111"/>
      <c r="DM607" s="111"/>
      <c r="DN607" s="111"/>
      <c r="DO607" s="111"/>
      <c r="DP607" s="111"/>
      <c r="DQ607" s="111"/>
      <c r="DR607" s="111"/>
      <c r="DS607" s="111"/>
      <c r="DT607" s="111"/>
      <c r="DU607" s="111"/>
      <c r="DV607" s="111"/>
      <c r="DW607" s="111"/>
      <c r="DX607" s="111"/>
      <c r="DY607" s="111"/>
      <c r="DZ607" s="111"/>
      <c r="EA607" s="111"/>
      <c r="EB607" s="111"/>
      <c r="EC607" s="111"/>
      <c r="ED607" s="111"/>
      <c r="EE607" s="111"/>
      <c r="EF607" s="111"/>
      <c r="EG607" s="111"/>
      <c r="EH607" s="111"/>
      <c r="EI607" s="111"/>
      <c r="EJ607" s="111"/>
      <c r="EK607" s="111"/>
      <c r="EL607" s="111"/>
      <c r="EM607" s="111"/>
      <c r="EN607" s="111"/>
      <c r="EO607" s="111"/>
      <c r="EP607" s="111"/>
      <c r="EQ607" s="111"/>
      <c r="ER607" s="111"/>
      <c r="ES607" s="111"/>
      <c r="ET607" s="111"/>
      <c r="EU607" s="111"/>
      <c r="EV607" s="111"/>
      <c r="EW607" s="111"/>
      <c r="EX607" s="111"/>
      <c r="EY607" s="111"/>
      <c r="EZ607" s="111"/>
      <c r="FA607" s="111"/>
      <c r="FB607" s="111"/>
      <c r="FC607" s="111"/>
      <c r="FD607" s="111"/>
      <c r="FE607" s="111"/>
      <c r="FF607" s="111"/>
      <c r="FG607" s="111"/>
      <c r="FH607" s="111"/>
      <c r="FI607" s="111"/>
      <c r="FJ607" s="111"/>
      <c r="FK607" s="111"/>
      <c r="FL607" s="111"/>
      <c r="FM607" s="111"/>
      <c r="FN607" s="111"/>
      <c r="FO607" s="111"/>
      <c r="FP607" s="111"/>
      <c r="FQ607" s="111"/>
      <c r="FR607" s="111"/>
      <c r="FS607" s="111"/>
      <c r="FT607" s="111"/>
      <c r="FU607" s="111"/>
      <c r="FV607" s="111"/>
      <c r="FW607" s="111"/>
      <c r="FX607" s="111"/>
      <c r="FY607" s="111"/>
      <c r="FZ607" s="111"/>
      <c r="GA607" s="111"/>
      <c r="GB607" s="111"/>
      <c r="GC607" s="111"/>
      <c r="GD607" s="111"/>
      <c r="GE607" s="111"/>
      <c r="GF607" s="111"/>
      <c r="GG607" s="111"/>
      <c r="GH607" s="111"/>
      <c r="GI607" s="111"/>
      <c r="GJ607" s="111"/>
      <c r="GK607" s="111"/>
      <c r="GL607" s="111"/>
      <c r="GM607" s="111"/>
      <c r="GN607" s="111"/>
      <c r="GO607" s="111"/>
      <c r="GP607" s="111"/>
      <c r="GQ607" s="111"/>
      <c r="GR607" s="111"/>
      <c r="GS607" s="111"/>
      <c r="GT607" s="111"/>
      <c r="GU607" s="111"/>
      <c r="GV607" s="111"/>
      <c r="GW607" s="111"/>
      <c r="GX607" s="111"/>
      <c r="GY607" s="111"/>
      <c r="GZ607" s="111"/>
      <c r="HA607" s="111"/>
      <c r="HB607" s="111"/>
      <c r="HC607" s="111"/>
      <c r="HD607" s="111"/>
      <c r="HE607" s="111"/>
      <c r="HF607" s="111"/>
      <c r="HG607" s="111"/>
      <c r="HH607" s="111"/>
      <c r="HI607" s="111"/>
      <c r="HJ607" s="111"/>
      <c r="HK607" s="111"/>
      <c r="HL607" s="111"/>
      <c r="HM607" s="111"/>
      <c r="HN607" s="111"/>
      <c r="HO607" s="111"/>
      <c r="HP607" s="111"/>
      <c r="HQ607" s="111"/>
      <c r="HR607" s="111"/>
      <c r="HS607" s="111"/>
      <c r="HT607" s="111"/>
      <c r="HU607" s="111"/>
      <c r="HV607" s="111"/>
      <c r="HW607" s="111"/>
      <c r="HX607" s="111"/>
      <c r="HY607" s="111"/>
      <c r="HZ607" s="111"/>
      <c r="IA607" s="111"/>
      <c r="IB607" s="111"/>
      <c r="IC607" s="111"/>
      <c r="ID607" s="111"/>
      <c r="IE607" s="111"/>
      <c r="IF607" s="111"/>
      <c r="IG607" s="111"/>
      <c r="IH607" s="111"/>
      <c r="II607" s="111"/>
    </row>
    <row r="608" s="1" customFormat="1" spans="1:243">
      <c r="A608" s="141">
        <v>21107</v>
      </c>
      <c r="B608" s="142" t="s">
        <v>524</v>
      </c>
      <c r="C608" s="159">
        <f>C609</f>
        <v>0</v>
      </c>
      <c r="D608" s="159">
        <f>D609</f>
        <v>0</v>
      </c>
      <c r="E608" s="137">
        <f t="shared" si="27"/>
        <v>0</v>
      </c>
      <c r="F608" s="138"/>
      <c r="G608" s="151"/>
      <c r="H608" s="140">
        <f t="shared" si="28"/>
        <v>5</v>
      </c>
      <c r="I608" s="140"/>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111"/>
      <c r="AF608" s="111"/>
      <c r="AG608" s="111"/>
      <c r="AH608" s="111"/>
      <c r="AI608" s="111"/>
      <c r="AJ608" s="111"/>
      <c r="AK608" s="111"/>
      <c r="AL608" s="111"/>
      <c r="AM608" s="111"/>
      <c r="AN608" s="111"/>
      <c r="AO608" s="111"/>
      <c r="AP608" s="111"/>
      <c r="AQ608" s="111"/>
      <c r="AR608" s="111"/>
      <c r="AS608" s="111"/>
      <c r="AT608" s="111"/>
      <c r="AU608" s="111"/>
      <c r="AV608" s="111"/>
      <c r="AW608" s="111"/>
      <c r="AX608" s="111"/>
      <c r="AY608" s="111"/>
      <c r="AZ608" s="111"/>
      <c r="BA608" s="111"/>
      <c r="BB608" s="111"/>
      <c r="BC608" s="111"/>
      <c r="BD608" s="111"/>
      <c r="BE608" s="111"/>
      <c r="BF608" s="111"/>
      <c r="BG608" s="111"/>
      <c r="BH608" s="111"/>
      <c r="BI608" s="111"/>
      <c r="BJ608" s="111"/>
      <c r="BK608" s="111"/>
      <c r="BL608" s="111"/>
      <c r="BM608" s="111"/>
      <c r="BN608" s="111"/>
      <c r="BO608" s="111"/>
      <c r="BP608" s="111"/>
      <c r="BQ608" s="111"/>
      <c r="BR608" s="111"/>
      <c r="BS608" s="111"/>
      <c r="BT608" s="111"/>
      <c r="BU608" s="111"/>
      <c r="BV608" s="111"/>
      <c r="BW608" s="111"/>
      <c r="BX608" s="111"/>
      <c r="BY608" s="111"/>
      <c r="BZ608" s="111"/>
      <c r="CA608" s="111"/>
      <c r="CB608" s="111"/>
      <c r="CC608" s="111"/>
      <c r="CD608" s="111"/>
      <c r="CE608" s="111"/>
      <c r="CF608" s="111"/>
      <c r="CG608" s="111"/>
      <c r="CH608" s="111"/>
      <c r="CI608" s="111"/>
      <c r="CJ608" s="111"/>
      <c r="CK608" s="111"/>
      <c r="CL608" s="111"/>
      <c r="CM608" s="111"/>
      <c r="CN608" s="111"/>
      <c r="CO608" s="111"/>
      <c r="CP608" s="111"/>
      <c r="CQ608" s="111"/>
      <c r="CR608" s="111"/>
      <c r="CS608" s="111"/>
      <c r="CT608" s="111"/>
      <c r="CU608" s="111"/>
      <c r="CV608" s="111"/>
      <c r="CW608" s="111"/>
      <c r="CX608" s="111"/>
      <c r="CY608" s="111"/>
      <c r="CZ608" s="111"/>
      <c r="DA608" s="111"/>
      <c r="DB608" s="111"/>
      <c r="DC608" s="111"/>
      <c r="DD608" s="111"/>
      <c r="DE608" s="111"/>
      <c r="DF608" s="111"/>
      <c r="DG608" s="111"/>
      <c r="DH608" s="111"/>
      <c r="DI608" s="111"/>
      <c r="DJ608" s="111"/>
      <c r="DK608" s="111"/>
      <c r="DL608" s="111"/>
      <c r="DM608" s="111"/>
      <c r="DN608" s="111"/>
      <c r="DO608" s="111"/>
      <c r="DP608" s="111"/>
      <c r="DQ608" s="111"/>
      <c r="DR608" s="111"/>
      <c r="DS608" s="111"/>
      <c r="DT608" s="111"/>
      <c r="DU608" s="111"/>
      <c r="DV608" s="111"/>
      <c r="DW608" s="111"/>
      <c r="DX608" s="111"/>
      <c r="DY608" s="111"/>
      <c r="DZ608" s="111"/>
      <c r="EA608" s="111"/>
      <c r="EB608" s="111"/>
      <c r="EC608" s="111"/>
      <c r="ED608" s="111"/>
      <c r="EE608" s="111"/>
      <c r="EF608" s="111"/>
      <c r="EG608" s="111"/>
      <c r="EH608" s="111"/>
      <c r="EI608" s="111"/>
      <c r="EJ608" s="111"/>
      <c r="EK608" s="111"/>
      <c r="EL608" s="111"/>
      <c r="EM608" s="111"/>
      <c r="EN608" s="111"/>
      <c r="EO608" s="111"/>
      <c r="EP608" s="111"/>
      <c r="EQ608" s="111"/>
      <c r="ER608" s="111"/>
      <c r="ES608" s="111"/>
      <c r="ET608" s="111"/>
      <c r="EU608" s="111"/>
      <c r="EV608" s="111"/>
      <c r="EW608" s="111"/>
      <c r="EX608" s="111"/>
      <c r="EY608" s="111"/>
      <c r="EZ608" s="111"/>
      <c r="FA608" s="111"/>
      <c r="FB608" s="111"/>
      <c r="FC608" s="111"/>
      <c r="FD608" s="111"/>
      <c r="FE608" s="111"/>
      <c r="FF608" s="111"/>
      <c r="FG608" s="111"/>
      <c r="FH608" s="111"/>
      <c r="FI608" s="111"/>
      <c r="FJ608" s="111"/>
      <c r="FK608" s="111"/>
      <c r="FL608" s="111"/>
      <c r="FM608" s="111"/>
      <c r="FN608" s="111"/>
      <c r="FO608" s="111"/>
      <c r="FP608" s="111"/>
      <c r="FQ608" s="111"/>
      <c r="FR608" s="111"/>
      <c r="FS608" s="111"/>
      <c r="FT608" s="111"/>
      <c r="FU608" s="111"/>
      <c r="FV608" s="111"/>
      <c r="FW608" s="111"/>
      <c r="FX608" s="111"/>
      <c r="FY608" s="111"/>
      <c r="FZ608" s="111"/>
      <c r="GA608" s="111"/>
      <c r="GB608" s="111"/>
      <c r="GC608" s="111"/>
      <c r="GD608" s="111"/>
      <c r="GE608" s="111"/>
      <c r="GF608" s="111"/>
      <c r="GG608" s="111"/>
      <c r="GH608" s="111"/>
      <c r="GI608" s="111"/>
      <c r="GJ608" s="111"/>
      <c r="GK608" s="111"/>
      <c r="GL608" s="111"/>
      <c r="GM608" s="111"/>
      <c r="GN608" s="111"/>
      <c r="GO608" s="111"/>
      <c r="GP608" s="111"/>
      <c r="GQ608" s="111"/>
      <c r="GR608" s="111"/>
      <c r="GS608" s="111"/>
      <c r="GT608" s="111"/>
      <c r="GU608" s="111"/>
      <c r="GV608" s="111"/>
      <c r="GW608" s="111"/>
      <c r="GX608" s="111"/>
      <c r="GY608" s="111"/>
      <c r="GZ608" s="111"/>
      <c r="HA608" s="111"/>
      <c r="HB608" s="111"/>
      <c r="HC608" s="111"/>
      <c r="HD608" s="111"/>
      <c r="HE608" s="111"/>
      <c r="HF608" s="111"/>
      <c r="HG608" s="111"/>
      <c r="HH608" s="111"/>
      <c r="HI608" s="111"/>
      <c r="HJ608" s="111"/>
      <c r="HK608" s="111"/>
      <c r="HL608" s="111"/>
      <c r="HM608" s="111"/>
      <c r="HN608" s="111"/>
      <c r="HO608" s="111"/>
      <c r="HP608" s="111"/>
      <c r="HQ608" s="111"/>
      <c r="HR608" s="111"/>
      <c r="HS608" s="111"/>
      <c r="HT608" s="111"/>
      <c r="HU608" s="111"/>
      <c r="HV608" s="111"/>
      <c r="HW608" s="111"/>
      <c r="HX608" s="111"/>
      <c r="HY608" s="111"/>
      <c r="HZ608" s="111"/>
      <c r="IA608" s="111"/>
      <c r="IB608" s="111"/>
      <c r="IC608" s="111"/>
      <c r="ID608" s="111"/>
      <c r="IE608" s="111"/>
      <c r="IF608" s="111"/>
      <c r="IG608" s="111"/>
      <c r="IH608" s="111"/>
      <c r="II608" s="111"/>
    </row>
    <row r="609" s="1" customFormat="1" hidden="1" spans="1:243">
      <c r="A609" s="157">
        <v>2110799</v>
      </c>
      <c r="B609" s="168" t="s">
        <v>525</v>
      </c>
      <c r="C609" s="145">
        <v>0</v>
      </c>
      <c r="D609" s="146"/>
      <c r="E609" s="147">
        <f t="shared" si="27"/>
        <v>0</v>
      </c>
      <c r="F609" s="148"/>
      <c r="G609" s="151" t="s">
        <v>75</v>
      </c>
      <c r="H609" s="140">
        <f t="shared" si="28"/>
        <v>7</v>
      </c>
      <c r="I609" s="140"/>
      <c r="J609" s="111"/>
      <c r="K609" s="111"/>
      <c r="L609" s="111"/>
      <c r="M609" s="111"/>
      <c r="N609" s="111"/>
      <c r="O609" s="111"/>
      <c r="P609" s="111"/>
      <c r="Q609" s="111"/>
      <c r="R609" s="111"/>
      <c r="S609" s="111"/>
      <c r="T609" s="111"/>
      <c r="U609" s="111"/>
      <c r="V609" s="111"/>
      <c r="W609" s="111"/>
      <c r="X609" s="111"/>
      <c r="Y609" s="111"/>
      <c r="Z609" s="111"/>
      <c r="AA609" s="111"/>
      <c r="AB609" s="111"/>
      <c r="AC609" s="111"/>
      <c r="AD609" s="111"/>
      <c r="AE609" s="111"/>
      <c r="AF609" s="111"/>
      <c r="AG609" s="111"/>
      <c r="AH609" s="111"/>
      <c r="AI609" s="111"/>
      <c r="AJ609" s="111"/>
      <c r="AK609" s="111"/>
      <c r="AL609" s="111"/>
      <c r="AM609" s="111"/>
      <c r="AN609" s="111"/>
      <c r="AO609" s="111"/>
      <c r="AP609" s="111"/>
      <c r="AQ609" s="111"/>
      <c r="AR609" s="111"/>
      <c r="AS609" s="111"/>
      <c r="AT609" s="111"/>
      <c r="AU609" s="111"/>
      <c r="AV609" s="111"/>
      <c r="AW609" s="111"/>
      <c r="AX609" s="111"/>
      <c r="AY609" s="111"/>
      <c r="AZ609" s="111"/>
      <c r="BA609" s="111"/>
      <c r="BB609" s="111"/>
      <c r="BC609" s="111"/>
      <c r="BD609" s="111"/>
      <c r="BE609" s="111"/>
      <c r="BF609" s="111"/>
      <c r="BG609" s="111"/>
      <c r="BH609" s="111"/>
      <c r="BI609" s="111"/>
      <c r="BJ609" s="111"/>
      <c r="BK609" s="111"/>
      <c r="BL609" s="111"/>
      <c r="BM609" s="111"/>
      <c r="BN609" s="111"/>
      <c r="BO609" s="111"/>
      <c r="BP609" s="111"/>
      <c r="BQ609" s="111"/>
      <c r="BR609" s="111"/>
      <c r="BS609" s="111"/>
      <c r="BT609" s="111"/>
      <c r="BU609" s="111"/>
      <c r="BV609" s="111"/>
      <c r="BW609" s="111"/>
      <c r="BX609" s="111"/>
      <c r="BY609" s="111"/>
      <c r="BZ609" s="111"/>
      <c r="CA609" s="111"/>
      <c r="CB609" s="111"/>
      <c r="CC609" s="111"/>
      <c r="CD609" s="111"/>
      <c r="CE609" s="111"/>
      <c r="CF609" s="111"/>
      <c r="CG609" s="111"/>
      <c r="CH609" s="111"/>
      <c r="CI609" s="111"/>
      <c r="CJ609" s="111"/>
      <c r="CK609" s="111"/>
      <c r="CL609" s="111"/>
      <c r="CM609" s="111"/>
      <c r="CN609" s="111"/>
      <c r="CO609" s="111"/>
      <c r="CP609" s="111"/>
      <c r="CQ609" s="111"/>
      <c r="CR609" s="111"/>
      <c r="CS609" s="111"/>
      <c r="CT609" s="111"/>
      <c r="CU609" s="111"/>
      <c r="CV609" s="111"/>
      <c r="CW609" s="111"/>
      <c r="CX609" s="111"/>
      <c r="CY609" s="111"/>
      <c r="CZ609" s="111"/>
      <c r="DA609" s="111"/>
      <c r="DB609" s="111"/>
      <c r="DC609" s="111"/>
      <c r="DD609" s="111"/>
      <c r="DE609" s="111"/>
      <c r="DF609" s="111"/>
      <c r="DG609" s="111"/>
      <c r="DH609" s="111"/>
      <c r="DI609" s="111"/>
      <c r="DJ609" s="111"/>
      <c r="DK609" s="111"/>
      <c r="DL609" s="111"/>
      <c r="DM609" s="111"/>
      <c r="DN609" s="111"/>
      <c r="DO609" s="111"/>
      <c r="DP609" s="111"/>
      <c r="DQ609" s="111"/>
      <c r="DR609" s="111"/>
      <c r="DS609" s="111"/>
      <c r="DT609" s="111"/>
      <c r="DU609" s="111"/>
      <c r="DV609" s="111"/>
      <c r="DW609" s="111"/>
      <c r="DX609" s="111"/>
      <c r="DY609" s="111"/>
      <c r="DZ609" s="111"/>
      <c r="EA609" s="111"/>
      <c r="EB609" s="111"/>
      <c r="EC609" s="111"/>
      <c r="ED609" s="111"/>
      <c r="EE609" s="111"/>
      <c r="EF609" s="111"/>
      <c r="EG609" s="111"/>
      <c r="EH609" s="111"/>
      <c r="EI609" s="111"/>
      <c r="EJ609" s="111"/>
      <c r="EK609" s="111"/>
      <c r="EL609" s="111"/>
      <c r="EM609" s="111"/>
      <c r="EN609" s="111"/>
      <c r="EO609" s="111"/>
      <c r="EP609" s="111"/>
      <c r="EQ609" s="111"/>
      <c r="ER609" s="111"/>
      <c r="ES609" s="111"/>
      <c r="ET609" s="111"/>
      <c r="EU609" s="111"/>
      <c r="EV609" s="111"/>
      <c r="EW609" s="111"/>
      <c r="EX609" s="111"/>
      <c r="EY609" s="111"/>
      <c r="EZ609" s="111"/>
      <c r="FA609" s="111"/>
      <c r="FB609" s="111"/>
      <c r="FC609" s="111"/>
      <c r="FD609" s="111"/>
      <c r="FE609" s="111"/>
      <c r="FF609" s="111"/>
      <c r="FG609" s="111"/>
      <c r="FH609" s="111"/>
      <c r="FI609" s="111"/>
      <c r="FJ609" s="111"/>
      <c r="FK609" s="111"/>
      <c r="FL609" s="111"/>
      <c r="FM609" s="111"/>
      <c r="FN609" s="111"/>
      <c r="FO609" s="111"/>
      <c r="FP609" s="111"/>
      <c r="FQ609" s="111"/>
      <c r="FR609" s="111"/>
      <c r="FS609" s="111"/>
      <c r="FT609" s="111"/>
      <c r="FU609" s="111"/>
      <c r="FV609" s="111"/>
      <c r="FW609" s="111"/>
      <c r="FX609" s="111"/>
      <c r="FY609" s="111"/>
      <c r="FZ609" s="111"/>
      <c r="GA609" s="111"/>
      <c r="GB609" s="111"/>
      <c r="GC609" s="111"/>
      <c r="GD609" s="111"/>
      <c r="GE609" s="111"/>
      <c r="GF609" s="111"/>
      <c r="GG609" s="111"/>
      <c r="GH609" s="111"/>
      <c r="GI609" s="111"/>
      <c r="GJ609" s="111"/>
      <c r="GK609" s="111"/>
      <c r="GL609" s="111"/>
      <c r="GM609" s="111"/>
      <c r="GN609" s="111"/>
      <c r="GO609" s="111"/>
      <c r="GP609" s="111"/>
      <c r="GQ609" s="111"/>
      <c r="GR609" s="111"/>
      <c r="GS609" s="111"/>
      <c r="GT609" s="111"/>
      <c r="GU609" s="111"/>
      <c r="GV609" s="111"/>
      <c r="GW609" s="111"/>
      <c r="GX609" s="111"/>
      <c r="GY609" s="111"/>
      <c r="GZ609" s="111"/>
      <c r="HA609" s="111"/>
      <c r="HB609" s="111"/>
      <c r="HC609" s="111"/>
      <c r="HD609" s="111"/>
      <c r="HE609" s="111"/>
      <c r="HF609" s="111"/>
      <c r="HG609" s="111"/>
      <c r="HH609" s="111"/>
      <c r="HI609" s="111"/>
      <c r="HJ609" s="111"/>
      <c r="HK609" s="111"/>
      <c r="HL609" s="111"/>
      <c r="HM609" s="111"/>
      <c r="HN609" s="111"/>
      <c r="HO609" s="111"/>
      <c r="HP609" s="111"/>
      <c r="HQ609" s="111"/>
      <c r="HR609" s="111"/>
      <c r="HS609" s="111"/>
      <c r="HT609" s="111"/>
      <c r="HU609" s="111"/>
      <c r="HV609" s="111"/>
      <c r="HW609" s="111"/>
      <c r="HX609" s="111"/>
      <c r="HY609" s="111"/>
      <c r="HZ609" s="111"/>
      <c r="IA609" s="111"/>
      <c r="IB609" s="111"/>
      <c r="IC609" s="111"/>
      <c r="ID609" s="111"/>
      <c r="IE609" s="111"/>
      <c r="IF609" s="111"/>
      <c r="IG609" s="111"/>
      <c r="IH609" s="111"/>
      <c r="II609" s="111"/>
    </row>
    <row r="610" s="1" customFormat="1" spans="1:243">
      <c r="A610" s="141">
        <v>21108</v>
      </c>
      <c r="B610" s="142" t="s">
        <v>526</v>
      </c>
      <c r="C610" s="159">
        <v>0</v>
      </c>
      <c r="D610" s="143">
        <v>0</v>
      </c>
      <c r="E610" s="137">
        <f t="shared" si="27"/>
        <v>0</v>
      </c>
      <c r="F610" s="138"/>
      <c r="G610" s="151"/>
      <c r="H610" s="140">
        <f t="shared" si="28"/>
        <v>5</v>
      </c>
      <c r="I610" s="140"/>
      <c r="J610" s="111"/>
      <c r="K610" s="111"/>
      <c r="L610" s="111"/>
      <c r="M610" s="111"/>
      <c r="N610" s="111"/>
      <c r="O610" s="111"/>
      <c r="P610" s="111"/>
      <c r="Q610" s="111"/>
      <c r="R610" s="111"/>
      <c r="S610" s="111"/>
      <c r="T610" s="111"/>
      <c r="U610" s="111"/>
      <c r="V610" s="111"/>
      <c r="W610" s="111"/>
      <c r="X610" s="111"/>
      <c r="Y610" s="111"/>
      <c r="Z610" s="111"/>
      <c r="AA610" s="111"/>
      <c r="AB610" s="111"/>
      <c r="AC610" s="111"/>
      <c r="AD610" s="111"/>
      <c r="AE610" s="111"/>
      <c r="AF610" s="111"/>
      <c r="AG610" s="111"/>
      <c r="AH610" s="111"/>
      <c r="AI610" s="111"/>
      <c r="AJ610" s="111"/>
      <c r="AK610" s="111"/>
      <c r="AL610" s="111"/>
      <c r="AM610" s="111"/>
      <c r="AN610" s="111"/>
      <c r="AO610" s="111"/>
      <c r="AP610" s="111"/>
      <c r="AQ610" s="111"/>
      <c r="AR610" s="111"/>
      <c r="AS610" s="111"/>
      <c r="AT610" s="111"/>
      <c r="AU610" s="111"/>
      <c r="AV610" s="111"/>
      <c r="AW610" s="111"/>
      <c r="AX610" s="111"/>
      <c r="AY610" s="111"/>
      <c r="AZ610" s="111"/>
      <c r="BA610" s="111"/>
      <c r="BB610" s="111"/>
      <c r="BC610" s="111"/>
      <c r="BD610" s="111"/>
      <c r="BE610" s="111"/>
      <c r="BF610" s="111"/>
      <c r="BG610" s="111"/>
      <c r="BH610" s="111"/>
      <c r="BI610" s="111"/>
      <c r="BJ610" s="111"/>
      <c r="BK610" s="111"/>
      <c r="BL610" s="111"/>
      <c r="BM610" s="111"/>
      <c r="BN610" s="111"/>
      <c r="BO610" s="111"/>
      <c r="BP610" s="111"/>
      <c r="BQ610" s="111"/>
      <c r="BR610" s="111"/>
      <c r="BS610" s="111"/>
      <c r="BT610" s="111"/>
      <c r="BU610" s="111"/>
      <c r="BV610" s="111"/>
      <c r="BW610" s="111"/>
      <c r="BX610" s="111"/>
      <c r="BY610" s="111"/>
      <c r="BZ610" s="111"/>
      <c r="CA610" s="111"/>
      <c r="CB610" s="111"/>
      <c r="CC610" s="111"/>
      <c r="CD610" s="111"/>
      <c r="CE610" s="111"/>
      <c r="CF610" s="111"/>
      <c r="CG610" s="111"/>
      <c r="CH610" s="111"/>
      <c r="CI610" s="111"/>
      <c r="CJ610" s="111"/>
      <c r="CK610" s="111"/>
      <c r="CL610" s="111"/>
      <c r="CM610" s="111"/>
      <c r="CN610" s="111"/>
      <c r="CO610" s="111"/>
      <c r="CP610" s="111"/>
      <c r="CQ610" s="111"/>
      <c r="CR610" s="111"/>
      <c r="CS610" s="111"/>
      <c r="CT610" s="111"/>
      <c r="CU610" s="111"/>
      <c r="CV610" s="111"/>
      <c r="CW610" s="111"/>
      <c r="CX610" s="111"/>
      <c r="CY610" s="111"/>
      <c r="CZ610" s="111"/>
      <c r="DA610" s="111"/>
      <c r="DB610" s="111"/>
      <c r="DC610" s="111"/>
      <c r="DD610" s="111"/>
      <c r="DE610" s="111"/>
      <c r="DF610" s="111"/>
      <c r="DG610" s="111"/>
      <c r="DH610" s="111"/>
      <c r="DI610" s="111"/>
      <c r="DJ610" s="111"/>
      <c r="DK610" s="111"/>
      <c r="DL610" s="111"/>
      <c r="DM610" s="111"/>
      <c r="DN610" s="111"/>
      <c r="DO610" s="111"/>
      <c r="DP610" s="111"/>
      <c r="DQ610" s="111"/>
      <c r="DR610" s="111"/>
      <c r="DS610" s="111"/>
      <c r="DT610" s="111"/>
      <c r="DU610" s="111"/>
      <c r="DV610" s="111"/>
      <c r="DW610" s="111"/>
      <c r="DX610" s="111"/>
      <c r="DY610" s="111"/>
      <c r="DZ610" s="111"/>
      <c r="EA610" s="111"/>
      <c r="EB610" s="111"/>
      <c r="EC610" s="111"/>
      <c r="ED610" s="111"/>
      <c r="EE610" s="111"/>
      <c r="EF610" s="111"/>
      <c r="EG610" s="111"/>
      <c r="EH610" s="111"/>
      <c r="EI610" s="111"/>
      <c r="EJ610" s="111"/>
      <c r="EK610" s="111"/>
      <c r="EL610" s="111"/>
      <c r="EM610" s="111"/>
      <c r="EN610" s="111"/>
      <c r="EO610" s="111"/>
      <c r="EP610" s="111"/>
      <c r="EQ610" s="111"/>
      <c r="ER610" s="111"/>
      <c r="ES610" s="111"/>
      <c r="ET610" s="111"/>
      <c r="EU610" s="111"/>
      <c r="EV610" s="111"/>
      <c r="EW610" s="111"/>
      <c r="EX610" s="111"/>
      <c r="EY610" s="111"/>
      <c r="EZ610" s="111"/>
      <c r="FA610" s="111"/>
      <c r="FB610" s="111"/>
      <c r="FC610" s="111"/>
      <c r="FD610" s="111"/>
      <c r="FE610" s="111"/>
      <c r="FF610" s="111"/>
      <c r="FG610" s="111"/>
      <c r="FH610" s="111"/>
      <c r="FI610" s="111"/>
      <c r="FJ610" s="111"/>
      <c r="FK610" s="111"/>
      <c r="FL610" s="111"/>
      <c r="FM610" s="111"/>
      <c r="FN610" s="111"/>
      <c r="FO610" s="111"/>
      <c r="FP610" s="111"/>
      <c r="FQ610" s="111"/>
      <c r="FR610" s="111"/>
      <c r="FS610" s="111"/>
      <c r="FT610" s="111"/>
      <c r="FU610" s="111"/>
      <c r="FV610" s="111"/>
      <c r="FW610" s="111"/>
      <c r="FX610" s="111"/>
      <c r="FY610" s="111"/>
      <c r="FZ610" s="111"/>
      <c r="GA610" s="111"/>
      <c r="GB610" s="111"/>
      <c r="GC610" s="111"/>
      <c r="GD610" s="111"/>
      <c r="GE610" s="111"/>
      <c r="GF610" s="111"/>
      <c r="GG610" s="111"/>
      <c r="GH610" s="111"/>
      <c r="GI610" s="111"/>
      <c r="GJ610" s="111"/>
      <c r="GK610" s="111"/>
      <c r="GL610" s="111"/>
      <c r="GM610" s="111"/>
      <c r="GN610" s="111"/>
      <c r="GO610" s="111"/>
      <c r="GP610" s="111"/>
      <c r="GQ610" s="111"/>
      <c r="GR610" s="111"/>
      <c r="GS610" s="111"/>
      <c r="GT610" s="111"/>
      <c r="GU610" s="111"/>
      <c r="GV610" s="111"/>
      <c r="GW610" s="111"/>
      <c r="GX610" s="111"/>
      <c r="GY610" s="111"/>
      <c r="GZ610" s="111"/>
      <c r="HA610" s="111"/>
      <c r="HB610" s="111"/>
      <c r="HC610" s="111"/>
      <c r="HD610" s="111"/>
      <c r="HE610" s="111"/>
      <c r="HF610" s="111"/>
      <c r="HG610" s="111"/>
      <c r="HH610" s="111"/>
      <c r="HI610" s="111"/>
      <c r="HJ610" s="111"/>
      <c r="HK610" s="111"/>
      <c r="HL610" s="111"/>
      <c r="HM610" s="111"/>
      <c r="HN610" s="111"/>
      <c r="HO610" s="111"/>
      <c r="HP610" s="111"/>
      <c r="HQ610" s="111"/>
      <c r="HR610" s="111"/>
      <c r="HS610" s="111"/>
      <c r="HT610" s="111"/>
      <c r="HU610" s="111"/>
      <c r="HV610" s="111"/>
      <c r="HW610" s="111"/>
      <c r="HX610" s="111"/>
      <c r="HY610" s="111"/>
      <c r="HZ610" s="111"/>
      <c r="IA610" s="111"/>
      <c r="IB610" s="111"/>
      <c r="IC610" s="111"/>
      <c r="ID610" s="111"/>
      <c r="IE610" s="111"/>
      <c r="IF610" s="111"/>
      <c r="IG610" s="111"/>
      <c r="IH610" s="111"/>
      <c r="II610" s="111"/>
    </row>
    <row r="611" s="1" customFormat="1" spans="1:243">
      <c r="A611" s="141">
        <v>21109</v>
      </c>
      <c r="B611" s="142" t="s">
        <v>527</v>
      </c>
      <c r="C611" s="159">
        <v>0</v>
      </c>
      <c r="D611" s="146"/>
      <c r="E611" s="137">
        <f t="shared" si="27"/>
        <v>0</v>
      </c>
      <c r="F611" s="138"/>
      <c r="G611" s="151"/>
      <c r="H611" s="140">
        <f t="shared" si="28"/>
        <v>5</v>
      </c>
      <c r="I611" s="140"/>
      <c r="J611" s="111"/>
      <c r="K611" s="111"/>
      <c r="L611" s="111"/>
      <c r="M611" s="111"/>
      <c r="N611" s="111"/>
      <c r="O611" s="111"/>
      <c r="P611" s="111"/>
      <c r="Q611" s="111"/>
      <c r="R611" s="111"/>
      <c r="S611" s="111"/>
      <c r="T611" s="111"/>
      <c r="U611" s="111"/>
      <c r="V611" s="111"/>
      <c r="W611" s="111"/>
      <c r="X611" s="111"/>
      <c r="Y611" s="111"/>
      <c r="Z611" s="111"/>
      <c r="AA611" s="111"/>
      <c r="AB611" s="111"/>
      <c r="AC611" s="111"/>
      <c r="AD611" s="111"/>
      <c r="AE611" s="111"/>
      <c r="AF611" s="111"/>
      <c r="AG611" s="111"/>
      <c r="AH611" s="111"/>
      <c r="AI611" s="111"/>
      <c r="AJ611" s="111"/>
      <c r="AK611" s="111"/>
      <c r="AL611" s="111"/>
      <c r="AM611" s="111"/>
      <c r="AN611" s="111"/>
      <c r="AO611" s="111"/>
      <c r="AP611" s="111"/>
      <c r="AQ611" s="111"/>
      <c r="AR611" s="111"/>
      <c r="AS611" s="111"/>
      <c r="AT611" s="111"/>
      <c r="AU611" s="111"/>
      <c r="AV611" s="111"/>
      <c r="AW611" s="111"/>
      <c r="AX611" s="111"/>
      <c r="AY611" s="111"/>
      <c r="AZ611" s="111"/>
      <c r="BA611" s="111"/>
      <c r="BB611" s="111"/>
      <c r="BC611" s="111"/>
      <c r="BD611" s="111"/>
      <c r="BE611" s="111"/>
      <c r="BF611" s="111"/>
      <c r="BG611" s="111"/>
      <c r="BH611" s="111"/>
      <c r="BI611" s="111"/>
      <c r="BJ611" s="111"/>
      <c r="BK611" s="111"/>
      <c r="BL611" s="111"/>
      <c r="BM611" s="111"/>
      <c r="BN611" s="111"/>
      <c r="BO611" s="111"/>
      <c r="BP611" s="111"/>
      <c r="BQ611" s="111"/>
      <c r="BR611" s="111"/>
      <c r="BS611" s="111"/>
      <c r="BT611" s="111"/>
      <c r="BU611" s="111"/>
      <c r="BV611" s="111"/>
      <c r="BW611" s="111"/>
      <c r="BX611" s="111"/>
      <c r="BY611" s="111"/>
      <c r="BZ611" s="111"/>
      <c r="CA611" s="111"/>
      <c r="CB611" s="111"/>
      <c r="CC611" s="111"/>
      <c r="CD611" s="111"/>
      <c r="CE611" s="111"/>
      <c r="CF611" s="111"/>
      <c r="CG611" s="111"/>
      <c r="CH611" s="111"/>
      <c r="CI611" s="111"/>
      <c r="CJ611" s="111"/>
      <c r="CK611" s="111"/>
      <c r="CL611" s="111"/>
      <c r="CM611" s="111"/>
      <c r="CN611" s="111"/>
      <c r="CO611" s="111"/>
      <c r="CP611" s="111"/>
      <c r="CQ611" s="111"/>
      <c r="CR611" s="111"/>
      <c r="CS611" s="111"/>
      <c r="CT611" s="111"/>
      <c r="CU611" s="111"/>
      <c r="CV611" s="111"/>
      <c r="CW611" s="111"/>
      <c r="CX611" s="111"/>
      <c r="CY611" s="111"/>
      <c r="CZ611" s="111"/>
      <c r="DA611" s="111"/>
      <c r="DB611" s="111"/>
      <c r="DC611" s="111"/>
      <c r="DD611" s="111"/>
      <c r="DE611" s="111"/>
      <c r="DF611" s="111"/>
      <c r="DG611" s="111"/>
      <c r="DH611" s="111"/>
      <c r="DI611" s="111"/>
      <c r="DJ611" s="111"/>
      <c r="DK611" s="111"/>
      <c r="DL611" s="111"/>
      <c r="DM611" s="111"/>
      <c r="DN611" s="111"/>
      <c r="DO611" s="111"/>
      <c r="DP611" s="111"/>
      <c r="DQ611" s="111"/>
      <c r="DR611" s="111"/>
      <c r="DS611" s="111"/>
      <c r="DT611" s="111"/>
      <c r="DU611" s="111"/>
      <c r="DV611" s="111"/>
      <c r="DW611" s="111"/>
      <c r="DX611" s="111"/>
      <c r="DY611" s="111"/>
      <c r="DZ611" s="111"/>
      <c r="EA611" s="111"/>
      <c r="EB611" s="111"/>
      <c r="EC611" s="111"/>
      <c r="ED611" s="111"/>
      <c r="EE611" s="111"/>
      <c r="EF611" s="111"/>
      <c r="EG611" s="111"/>
      <c r="EH611" s="111"/>
      <c r="EI611" s="111"/>
      <c r="EJ611" s="111"/>
      <c r="EK611" s="111"/>
      <c r="EL611" s="111"/>
      <c r="EM611" s="111"/>
      <c r="EN611" s="111"/>
      <c r="EO611" s="111"/>
      <c r="EP611" s="111"/>
      <c r="EQ611" s="111"/>
      <c r="ER611" s="111"/>
      <c r="ES611" s="111"/>
      <c r="ET611" s="111"/>
      <c r="EU611" s="111"/>
      <c r="EV611" s="111"/>
      <c r="EW611" s="111"/>
      <c r="EX611" s="111"/>
      <c r="EY611" s="111"/>
      <c r="EZ611" s="111"/>
      <c r="FA611" s="111"/>
      <c r="FB611" s="111"/>
      <c r="FC611" s="111"/>
      <c r="FD611" s="111"/>
      <c r="FE611" s="111"/>
      <c r="FF611" s="111"/>
      <c r="FG611" s="111"/>
      <c r="FH611" s="111"/>
      <c r="FI611" s="111"/>
      <c r="FJ611" s="111"/>
      <c r="FK611" s="111"/>
      <c r="FL611" s="111"/>
      <c r="FM611" s="111"/>
      <c r="FN611" s="111"/>
      <c r="FO611" s="111"/>
      <c r="FP611" s="111"/>
      <c r="FQ611" s="111"/>
      <c r="FR611" s="111"/>
      <c r="FS611" s="111"/>
      <c r="FT611" s="111"/>
      <c r="FU611" s="111"/>
      <c r="FV611" s="111"/>
      <c r="FW611" s="111"/>
      <c r="FX611" s="111"/>
      <c r="FY611" s="111"/>
      <c r="FZ611" s="111"/>
      <c r="GA611" s="111"/>
      <c r="GB611" s="111"/>
      <c r="GC611" s="111"/>
      <c r="GD611" s="111"/>
      <c r="GE611" s="111"/>
      <c r="GF611" s="111"/>
      <c r="GG611" s="111"/>
      <c r="GH611" s="111"/>
      <c r="GI611" s="111"/>
      <c r="GJ611" s="111"/>
      <c r="GK611" s="111"/>
      <c r="GL611" s="111"/>
      <c r="GM611" s="111"/>
      <c r="GN611" s="111"/>
      <c r="GO611" s="111"/>
      <c r="GP611" s="111"/>
      <c r="GQ611" s="111"/>
      <c r="GR611" s="111"/>
      <c r="GS611" s="111"/>
      <c r="GT611" s="111"/>
      <c r="GU611" s="111"/>
      <c r="GV611" s="111"/>
      <c r="GW611" s="111"/>
      <c r="GX611" s="111"/>
      <c r="GY611" s="111"/>
      <c r="GZ611" s="111"/>
      <c r="HA611" s="111"/>
      <c r="HB611" s="111"/>
      <c r="HC611" s="111"/>
      <c r="HD611" s="111"/>
      <c r="HE611" s="111"/>
      <c r="HF611" s="111"/>
      <c r="HG611" s="111"/>
      <c r="HH611" s="111"/>
      <c r="HI611" s="111"/>
      <c r="HJ611" s="111"/>
      <c r="HK611" s="111"/>
      <c r="HL611" s="111"/>
      <c r="HM611" s="111"/>
      <c r="HN611" s="111"/>
      <c r="HO611" s="111"/>
      <c r="HP611" s="111"/>
      <c r="HQ611" s="111"/>
      <c r="HR611" s="111"/>
      <c r="HS611" s="111"/>
      <c r="HT611" s="111"/>
      <c r="HU611" s="111"/>
      <c r="HV611" s="111"/>
      <c r="HW611" s="111"/>
      <c r="HX611" s="111"/>
      <c r="HY611" s="111"/>
      <c r="HZ611" s="111"/>
      <c r="IA611" s="111"/>
      <c r="IB611" s="111"/>
      <c r="IC611" s="111"/>
      <c r="ID611" s="111"/>
      <c r="IE611" s="111"/>
      <c r="IF611" s="111"/>
      <c r="IG611" s="111"/>
      <c r="IH611" s="111"/>
      <c r="II611" s="111"/>
    </row>
    <row r="612" s="1" customFormat="1" spans="1:243">
      <c r="A612" s="141">
        <v>21110</v>
      </c>
      <c r="B612" s="142" t="s">
        <v>528</v>
      </c>
      <c r="C612" s="159">
        <f>C613</f>
        <v>6</v>
      </c>
      <c r="D612" s="159">
        <f>D613</f>
        <v>6</v>
      </c>
      <c r="E612" s="137">
        <f t="shared" si="27"/>
        <v>0</v>
      </c>
      <c r="F612" s="138">
        <f>E612/C612</f>
        <v>0</v>
      </c>
      <c r="G612" s="139"/>
      <c r="H612" s="140">
        <f t="shared" si="28"/>
        <v>5</v>
      </c>
      <c r="I612" s="140"/>
      <c r="J612" s="111"/>
      <c r="K612" s="111"/>
      <c r="L612" s="111"/>
      <c r="M612" s="111"/>
      <c r="N612" s="111"/>
      <c r="O612" s="111"/>
      <c r="P612" s="111"/>
      <c r="Q612" s="111"/>
      <c r="R612" s="111"/>
      <c r="S612" s="111"/>
      <c r="T612" s="111"/>
      <c r="U612" s="111"/>
      <c r="V612" s="111"/>
      <c r="W612" s="111"/>
      <c r="X612" s="111"/>
      <c r="Y612" s="111"/>
      <c r="Z612" s="111"/>
      <c r="AA612" s="111"/>
      <c r="AB612" s="111"/>
      <c r="AC612" s="111"/>
      <c r="AD612" s="111"/>
      <c r="AE612" s="111"/>
      <c r="AF612" s="111"/>
      <c r="AG612" s="111"/>
      <c r="AH612" s="111"/>
      <c r="AI612" s="111"/>
      <c r="AJ612" s="111"/>
      <c r="AK612" s="111"/>
      <c r="AL612" s="111"/>
      <c r="AM612" s="111"/>
      <c r="AN612" s="111"/>
      <c r="AO612" s="111"/>
      <c r="AP612" s="111"/>
      <c r="AQ612" s="111"/>
      <c r="AR612" s="111"/>
      <c r="AS612" s="111"/>
      <c r="AT612" s="111"/>
      <c r="AU612" s="111"/>
      <c r="AV612" s="111"/>
      <c r="AW612" s="111"/>
      <c r="AX612" s="111"/>
      <c r="AY612" s="111"/>
      <c r="AZ612" s="111"/>
      <c r="BA612" s="111"/>
      <c r="BB612" s="111"/>
      <c r="BC612" s="111"/>
      <c r="BD612" s="111"/>
      <c r="BE612" s="111"/>
      <c r="BF612" s="111"/>
      <c r="BG612" s="111"/>
      <c r="BH612" s="111"/>
      <c r="BI612" s="111"/>
      <c r="BJ612" s="111"/>
      <c r="BK612" s="111"/>
      <c r="BL612" s="111"/>
      <c r="BM612" s="111"/>
      <c r="BN612" s="111"/>
      <c r="BO612" s="111"/>
      <c r="BP612" s="111"/>
      <c r="BQ612" s="111"/>
      <c r="BR612" s="111"/>
      <c r="BS612" s="111"/>
      <c r="BT612" s="111"/>
      <c r="BU612" s="111"/>
      <c r="BV612" s="111"/>
      <c r="BW612" s="111"/>
      <c r="BX612" s="111"/>
      <c r="BY612" s="111"/>
      <c r="BZ612" s="111"/>
      <c r="CA612" s="111"/>
      <c r="CB612" s="111"/>
      <c r="CC612" s="111"/>
      <c r="CD612" s="111"/>
      <c r="CE612" s="111"/>
      <c r="CF612" s="111"/>
      <c r="CG612" s="111"/>
      <c r="CH612" s="111"/>
      <c r="CI612" s="111"/>
      <c r="CJ612" s="111"/>
      <c r="CK612" s="111"/>
      <c r="CL612" s="111"/>
      <c r="CM612" s="111"/>
      <c r="CN612" s="111"/>
      <c r="CO612" s="111"/>
      <c r="CP612" s="111"/>
      <c r="CQ612" s="111"/>
      <c r="CR612" s="111"/>
      <c r="CS612" s="111"/>
      <c r="CT612" s="111"/>
      <c r="CU612" s="111"/>
      <c r="CV612" s="111"/>
      <c r="CW612" s="111"/>
      <c r="CX612" s="111"/>
      <c r="CY612" s="111"/>
      <c r="CZ612" s="111"/>
      <c r="DA612" s="111"/>
      <c r="DB612" s="111"/>
      <c r="DC612" s="111"/>
      <c r="DD612" s="111"/>
      <c r="DE612" s="111"/>
      <c r="DF612" s="111"/>
      <c r="DG612" s="111"/>
      <c r="DH612" s="111"/>
      <c r="DI612" s="111"/>
      <c r="DJ612" s="111"/>
      <c r="DK612" s="111"/>
      <c r="DL612" s="111"/>
      <c r="DM612" s="111"/>
      <c r="DN612" s="111"/>
      <c r="DO612" s="111"/>
      <c r="DP612" s="111"/>
      <c r="DQ612" s="111"/>
      <c r="DR612" s="111"/>
      <c r="DS612" s="111"/>
      <c r="DT612" s="111"/>
      <c r="DU612" s="111"/>
      <c r="DV612" s="111"/>
      <c r="DW612" s="111"/>
      <c r="DX612" s="111"/>
      <c r="DY612" s="111"/>
      <c r="DZ612" s="111"/>
      <c r="EA612" s="111"/>
      <c r="EB612" s="111"/>
      <c r="EC612" s="111"/>
      <c r="ED612" s="111"/>
      <c r="EE612" s="111"/>
      <c r="EF612" s="111"/>
      <c r="EG612" s="111"/>
      <c r="EH612" s="111"/>
      <c r="EI612" s="111"/>
      <c r="EJ612" s="111"/>
      <c r="EK612" s="111"/>
      <c r="EL612" s="111"/>
      <c r="EM612" s="111"/>
      <c r="EN612" s="111"/>
      <c r="EO612" s="111"/>
      <c r="EP612" s="111"/>
      <c r="EQ612" s="111"/>
      <c r="ER612" s="111"/>
      <c r="ES612" s="111"/>
      <c r="ET612" s="111"/>
      <c r="EU612" s="111"/>
      <c r="EV612" s="111"/>
      <c r="EW612" s="111"/>
      <c r="EX612" s="111"/>
      <c r="EY612" s="111"/>
      <c r="EZ612" s="111"/>
      <c r="FA612" s="111"/>
      <c r="FB612" s="111"/>
      <c r="FC612" s="111"/>
      <c r="FD612" s="111"/>
      <c r="FE612" s="111"/>
      <c r="FF612" s="111"/>
      <c r="FG612" s="111"/>
      <c r="FH612" s="111"/>
      <c r="FI612" s="111"/>
      <c r="FJ612" s="111"/>
      <c r="FK612" s="111"/>
      <c r="FL612" s="111"/>
      <c r="FM612" s="111"/>
      <c r="FN612" s="111"/>
      <c r="FO612" s="111"/>
      <c r="FP612" s="111"/>
      <c r="FQ612" s="111"/>
      <c r="FR612" s="111"/>
      <c r="FS612" s="111"/>
      <c r="FT612" s="111"/>
      <c r="FU612" s="111"/>
      <c r="FV612" s="111"/>
      <c r="FW612" s="111"/>
      <c r="FX612" s="111"/>
      <c r="FY612" s="111"/>
      <c r="FZ612" s="111"/>
      <c r="GA612" s="111"/>
      <c r="GB612" s="111"/>
      <c r="GC612" s="111"/>
      <c r="GD612" s="111"/>
      <c r="GE612" s="111"/>
      <c r="GF612" s="111"/>
      <c r="GG612" s="111"/>
      <c r="GH612" s="111"/>
      <c r="GI612" s="111"/>
      <c r="GJ612" s="111"/>
      <c r="GK612" s="111"/>
      <c r="GL612" s="111"/>
      <c r="GM612" s="111"/>
      <c r="GN612" s="111"/>
      <c r="GO612" s="111"/>
      <c r="GP612" s="111"/>
      <c r="GQ612" s="111"/>
      <c r="GR612" s="111"/>
      <c r="GS612" s="111"/>
      <c r="GT612" s="111"/>
      <c r="GU612" s="111"/>
      <c r="GV612" s="111"/>
      <c r="GW612" s="111"/>
      <c r="GX612" s="111"/>
      <c r="GY612" s="111"/>
      <c r="GZ612" s="111"/>
      <c r="HA612" s="111"/>
      <c r="HB612" s="111"/>
      <c r="HC612" s="111"/>
      <c r="HD612" s="111"/>
      <c r="HE612" s="111"/>
      <c r="HF612" s="111"/>
      <c r="HG612" s="111"/>
      <c r="HH612" s="111"/>
      <c r="HI612" s="111"/>
      <c r="HJ612" s="111"/>
      <c r="HK612" s="111"/>
      <c r="HL612" s="111"/>
      <c r="HM612" s="111"/>
      <c r="HN612" s="111"/>
      <c r="HO612" s="111"/>
      <c r="HP612" s="111"/>
      <c r="HQ612" s="111"/>
      <c r="HR612" s="111"/>
      <c r="HS612" s="111"/>
      <c r="HT612" s="111"/>
      <c r="HU612" s="111"/>
      <c r="HV612" s="111"/>
      <c r="HW612" s="111"/>
      <c r="HX612" s="111"/>
      <c r="HY612" s="111"/>
      <c r="HZ612" s="111"/>
      <c r="IA612" s="111"/>
      <c r="IB612" s="111"/>
      <c r="IC612" s="111"/>
      <c r="ID612" s="111"/>
      <c r="IE612" s="111"/>
      <c r="IF612" s="111"/>
      <c r="IG612" s="111"/>
      <c r="IH612" s="111"/>
      <c r="II612" s="111"/>
    </row>
    <row r="613" s="1" customFormat="1" spans="1:243">
      <c r="A613" s="157">
        <v>2111001</v>
      </c>
      <c r="B613" s="168" t="s">
        <v>529</v>
      </c>
      <c r="C613" s="145">
        <v>6</v>
      </c>
      <c r="D613" s="146">
        <v>6</v>
      </c>
      <c r="E613" s="147">
        <f t="shared" si="27"/>
        <v>0</v>
      </c>
      <c r="F613" s="148">
        <f>E613/C613</f>
        <v>0</v>
      </c>
      <c r="G613" s="149"/>
      <c r="H613" s="140">
        <f t="shared" si="28"/>
        <v>7</v>
      </c>
      <c r="I613" s="140"/>
      <c r="J613" s="111"/>
      <c r="K613" s="111"/>
      <c r="L613" s="111"/>
      <c r="M613" s="111"/>
      <c r="N613" s="111"/>
      <c r="O613" s="111"/>
      <c r="P613" s="111"/>
      <c r="Q613" s="111"/>
      <c r="R613" s="111"/>
      <c r="S613" s="111"/>
      <c r="T613" s="111"/>
      <c r="U613" s="111"/>
      <c r="V613" s="111"/>
      <c r="W613" s="111"/>
      <c r="X613" s="111"/>
      <c r="Y613" s="111"/>
      <c r="Z613" s="111"/>
      <c r="AA613" s="111"/>
      <c r="AB613" s="111"/>
      <c r="AC613" s="111"/>
      <c r="AD613" s="111"/>
      <c r="AE613" s="111"/>
      <c r="AF613" s="111"/>
      <c r="AG613" s="111"/>
      <c r="AH613" s="111"/>
      <c r="AI613" s="111"/>
      <c r="AJ613" s="111"/>
      <c r="AK613" s="111"/>
      <c r="AL613" s="111"/>
      <c r="AM613" s="111"/>
      <c r="AN613" s="111"/>
      <c r="AO613" s="111"/>
      <c r="AP613" s="111"/>
      <c r="AQ613" s="111"/>
      <c r="AR613" s="111"/>
      <c r="AS613" s="111"/>
      <c r="AT613" s="111"/>
      <c r="AU613" s="111"/>
      <c r="AV613" s="111"/>
      <c r="AW613" s="111"/>
      <c r="AX613" s="111"/>
      <c r="AY613" s="111"/>
      <c r="AZ613" s="111"/>
      <c r="BA613" s="111"/>
      <c r="BB613" s="111"/>
      <c r="BC613" s="111"/>
      <c r="BD613" s="111"/>
      <c r="BE613" s="111"/>
      <c r="BF613" s="111"/>
      <c r="BG613" s="111"/>
      <c r="BH613" s="111"/>
      <c r="BI613" s="111"/>
      <c r="BJ613" s="111"/>
      <c r="BK613" s="111"/>
      <c r="BL613" s="111"/>
      <c r="BM613" s="111"/>
      <c r="BN613" s="111"/>
      <c r="BO613" s="111"/>
      <c r="BP613" s="111"/>
      <c r="BQ613" s="111"/>
      <c r="BR613" s="111"/>
      <c r="BS613" s="111"/>
      <c r="BT613" s="111"/>
      <c r="BU613" s="111"/>
      <c r="BV613" s="111"/>
      <c r="BW613" s="111"/>
      <c r="BX613" s="111"/>
      <c r="BY613" s="111"/>
      <c r="BZ613" s="111"/>
      <c r="CA613" s="111"/>
      <c r="CB613" s="111"/>
      <c r="CC613" s="111"/>
      <c r="CD613" s="111"/>
      <c r="CE613" s="111"/>
      <c r="CF613" s="111"/>
      <c r="CG613" s="111"/>
      <c r="CH613" s="111"/>
      <c r="CI613" s="111"/>
      <c r="CJ613" s="111"/>
      <c r="CK613" s="111"/>
      <c r="CL613" s="111"/>
      <c r="CM613" s="111"/>
      <c r="CN613" s="111"/>
      <c r="CO613" s="111"/>
      <c r="CP613" s="111"/>
      <c r="CQ613" s="111"/>
      <c r="CR613" s="111"/>
      <c r="CS613" s="111"/>
      <c r="CT613" s="111"/>
      <c r="CU613" s="111"/>
      <c r="CV613" s="111"/>
      <c r="CW613" s="111"/>
      <c r="CX613" s="111"/>
      <c r="CY613" s="111"/>
      <c r="CZ613" s="111"/>
      <c r="DA613" s="111"/>
      <c r="DB613" s="111"/>
      <c r="DC613" s="111"/>
      <c r="DD613" s="111"/>
      <c r="DE613" s="111"/>
      <c r="DF613" s="111"/>
      <c r="DG613" s="111"/>
      <c r="DH613" s="111"/>
      <c r="DI613" s="111"/>
      <c r="DJ613" s="111"/>
      <c r="DK613" s="111"/>
      <c r="DL613" s="111"/>
      <c r="DM613" s="111"/>
      <c r="DN613" s="111"/>
      <c r="DO613" s="111"/>
      <c r="DP613" s="111"/>
      <c r="DQ613" s="111"/>
      <c r="DR613" s="111"/>
      <c r="DS613" s="111"/>
      <c r="DT613" s="111"/>
      <c r="DU613" s="111"/>
      <c r="DV613" s="111"/>
      <c r="DW613" s="111"/>
      <c r="DX613" s="111"/>
      <c r="DY613" s="111"/>
      <c r="DZ613" s="111"/>
      <c r="EA613" s="111"/>
      <c r="EB613" s="111"/>
      <c r="EC613" s="111"/>
      <c r="ED613" s="111"/>
      <c r="EE613" s="111"/>
      <c r="EF613" s="111"/>
      <c r="EG613" s="111"/>
      <c r="EH613" s="111"/>
      <c r="EI613" s="111"/>
      <c r="EJ613" s="111"/>
      <c r="EK613" s="111"/>
      <c r="EL613" s="111"/>
      <c r="EM613" s="111"/>
      <c r="EN613" s="111"/>
      <c r="EO613" s="111"/>
      <c r="EP613" s="111"/>
      <c r="EQ613" s="111"/>
      <c r="ER613" s="111"/>
      <c r="ES613" s="111"/>
      <c r="ET613" s="111"/>
      <c r="EU613" s="111"/>
      <c r="EV613" s="111"/>
      <c r="EW613" s="111"/>
      <c r="EX613" s="111"/>
      <c r="EY613" s="111"/>
      <c r="EZ613" s="111"/>
      <c r="FA613" s="111"/>
      <c r="FB613" s="111"/>
      <c r="FC613" s="111"/>
      <c r="FD613" s="111"/>
      <c r="FE613" s="111"/>
      <c r="FF613" s="111"/>
      <c r="FG613" s="111"/>
      <c r="FH613" s="111"/>
      <c r="FI613" s="111"/>
      <c r="FJ613" s="111"/>
      <c r="FK613" s="111"/>
      <c r="FL613" s="111"/>
      <c r="FM613" s="111"/>
      <c r="FN613" s="111"/>
      <c r="FO613" s="111"/>
      <c r="FP613" s="111"/>
      <c r="FQ613" s="111"/>
      <c r="FR613" s="111"/>
      <c r="FS613" s="111"/>
      <c r="FT613" s="111"/>
      <c r="FU613" s="111"/>
      <c r="FV613" s="111"/>
      <c r="FW613" s="111"/>
      <c r="FX613" s="111"/>
      <c r="FY613" s="111"/>
      <c r="FZ613" s="111"/>
      <c r="GA613" s="111"/>
      <c r="GB613" s="111"/>
      <c r="GC613" s="111"/>
      <c r="GD613" s="111"/>
      <c r="GE613" s="111"/>
      <c r="GF613" s="111"/>
      <c r="GG613" s="111"/>
      <c r="GH613" s="111"/>
      <c r="GI613" s="111"/>
      <c r="GJ613" s="111"/>
      <c r="GK613" s="111"/>
      <c r="GL613" s="111"/>
      <c r="GM613" s="111"/>
      <c r="GN613" s="111"/>
      <c r="GO613" s="111"/>
      <c r="GP613" s="111"/>
      <c r="GQ613" s="111"/>
      <c r="GR613" s="111"/>
      <c r="GS613" s="111"/>
      <c r="GT613" s="111"/>
      <c r="GU613" s="111"/>
      <c r="GV613" s="111"/>
      <c r="GW613" s="111"/>
      <c r="GX613" s="111"/>
      <c r="GY613" s="111"/>
      <c r="GZ613" s="111"/>
      <c r="HA613" s="111"/>
      <c r="HB613" s="111"/>
      <c r="HC613" s="111"/>
      <c r="HD613" s="111"/>
      <c r="HE613" s="111"/>
      <c r="HF613" s="111"/>
      <c r="HG613" s="111"/>
      <c r="HH613" s="111"/>
      <c r="HI613" s="111"/>
      <c r="HJ613" s="111"/>
      <c r="HK613" s="111"/>
      <c r="HL613" s="111"/>
      <c r="HM613" s="111"/>
      <c r="HN613" s="111"/>
      <c r="HO613" s="111"/>
      <c r="HP613" s="111"/>
      <c r="HQ613" s="111"/>
      <c r="HR613" s="111"/>
      <c r="HS613" s="111"/>
      <c r="HT613" s="111"/>
      <c r="HU613" s="111"/>
      <c r="HV613" s="111"/>
      <c r="HW613" s="111"/>
      <c r="HX613" s="111"/>
      <c r="HY613" s="111"/>
      <c r="HZ613" s="111"/>
      <c r="IA613" s="111"/>
      <c r="IB613" s="111"/>
      <c r="IC613" s="111"/>
      <c r="ID613" s="111"/>
      <c r="IE613" s="111"/>
      <c r="IF613" s="111"/>
      <c r="IG613" s="111"/>
      <c r="IH613" s="111"/>
      <c r="II613" s="111"/>
    </row>
    <row r="614" s="1" customFormat="1" spans="1:243">
      <c r="A614" s="141">
        <v>21111</v>
      </c>
      <c r="B614" s="142" t="s">
        <v>530</v>
      </c>
      <c r="C614" s="159">
        <f>SUM(C615:C619)</f>
        <v>0</v>
      </c>
      <c r="D614" s="159">
        <f>SUM(D615:D619)</f>
        <v>0</v>
      </c>
      <c r="E614" s="137">
        <f t="shared" si="27"/>
        <v>0</v>
      </c>
      <c r="F614" s="138"/>
      <c r="G614" s="151"/>
      <c r="H614" s="140">
        <f t="shared" si="28"/>
        <v>5</v>
      </c>
      <c r="I614" s="140"/>
      <c r="J614" s="111"/>
      <c r="K614" s="111"/>
      <c r="L614" s="111"/>
      <c r="M614" s="111"/>
      <c r="N614" s="111"/>
      <c r="O614" s="111"/>
      <c r="P614" s="111"/>
      <c r="Q614" s="111"/>
      <c r="R614" s="111"/>
      <c r="S614" s="111"/>
      <c r="T614" s="111"/>
      <c r="U614" s="111"/>
      <c r="V614" s="111"/>
      <c r="W614" s="111"/>
      <c r="X614" s="111"/>
      <c r="Y614" s="111"/>
      <c r="Z614" s="111"/>
      <c r="AA614" s="111"/>
      <c r="AB614" s="111"/>
      <c r="AC614" s="111"/>
      <c r="AD614" s="111"/>
      <c r="AE614" s="111"/>
      <c r="AF614" s="111"/>
      <c r="AG614" s="111"/>
      <c r="AH614" s="111"/>
      <c r="AI614" s="111"/>
      <c r="AJ614" s="111"/>
      <c r="AK614" s="111"/>
      <c r="AL614" s="111"/>
      <c r="AM614" s="111"/>
      <c r="AN614" s="111"/>
      <c r="AO614" s="111"/>
      <c r="AP614" s="111"/>
      <c r="AQ614" s="111"/>
      <c r="AR614" s="111"/>
      <c r="AS614" s="111"/>
      <c r="AT614" s="111"/>
      <c r="AU614" s="111"/>
      <c r="AV614" s="111"/>
      <c r="AW614" s="111"/>
      <c r="AX614" s="111"/>
      <c r="AY614" s="111"/>
      <c r="AZ614" s="111"/>
      <c r="BA614" s="111"/>
      <c r="BB614" s="111"/>
      <c r="BC614" s="111"/>
      <c r="BD614" s="111"/>
      <c r="BE614" s="111"/>
      <c r="BF614" s="111"/>
      <c r="BG614" s="111"/>
      <c r="BH614" s="111"/>
      <c r="BI614" s="111"/>
      <c r="BJ614" s="111"/>
      <c r="BK614" s="111"/>
      <c r="BL614" s="111"/>
      <c r="BM614" s="111"/>
      <c r="BN614" s="111"/>
      <c r="BO614" s="111"/>
      <c r="BP614" s="111"/>
      <c r="BQ614" s="111"/>
      <c r="BR614" s="111"/>
      <c r="BS614" s="111"/>
      <c r="BT614" s="111"/>
      <c r="BU614" s="111"/>
      <c r="BV614" s="111"/>
      <c r="BW614" s="111"/>
      <c r="BX614" s="111"/>
      <c r="BY614" s="111"/>
      <c r="BZ614" s="111"/>
      <c r="CA614" s="111"/>
      <c r="CB614" s="111"/>
      <c r="CC614" s="111"/>
      <c r="CD614" s="111"/>
      <c r="CE614" s="111"/>
      <c r="CF614" s="111"/>
      <c r="CG614" s="111"/>
      <c r="CH614" s="111"/>
      <c r="CI614" s="111"/>
      <c r="CJ614" s="111"/>
      <c r="CK614" s="111"/>
      <c r="CL614" s="111"/>
      <c r="CM614" s="111"/>
      <c r="CN614" s="111"/>
      <c r="CO614" s="111"/>
      <c r="CP614" s="111"/>
      <c r="CQ614" s="111"/>
      <c r="CR614" s="111"/>
      <c r="CS614" s="111"/>
      <c r="CT614" s="111"/>
      <c r="CU614" s="111"/>
      <c r="CV614" s="111"/>
      <c r="CW614" s="111"/>
      <c r="CX614" s="111"/>
      <c r="CY614" s="111"/>
      <c r="CZ614" s="111"/>
      <c r="DA614" s="111"/>
      <c r="DB614" s="111"/>
      <c r="DC614" s="111"/>
      <c r="DD614" s="111"/>
      <c r="DE614" s="111"/>
      <c r="DF614" s="111"/>
      <c r="DG614" s="111"/>
      <c r="DH614" s="111"/>
      <c r="DI614" s="111"/>
      <c r="DJ614" s="111"/>
      <c r="DK614" s="111"/>
      <c r="DL614" s="111"/>
      <c r="DM614" s="111"/>
      <c r="DN614" s="111"/>
      <c r="DO614" s="111"/>
      <c r="DP614" s="111"/>
      <c r="DQ614" s="111"/>
      <c r="DR614" s="111"/>
      <c r="DS614" s="111"/>
      <c r="DT614" s="111"/>
      <c r="DU614" s="111"/>
      <c r="DV614" s="111"/>
      <c r="DW614" s="111"/>
      <c r="DX614" s="111"/>
      <c r="DY614" s="111"/>
      <c r="DZ614" s="111"/>
      <c r="EA614" s="111"/>
      <c r="EB614" s="111"/>
      <c r="EC614" s="111"/>
      <c r="ED614" s="111"/>
      <c r="EE614" s="111"/>
      <c r="EF614" s="111"/>
      <c r="EG614" s="111"/>
      <c r="EH614" s="111"/>
      <c r="EI614" s="111"/>
      <c r="EJ614" s="111"/>
      <c r="EK614" s="111"/>
      <c r="EL614" s="111"/>
      <c r="EM614" s="111"/>
      <c r="EN614" s="111"/>
      <c r="EO614" s="111"/>
      <c r="EP614" s="111"/>
      <c r="EQ614" s="111"/>
      <c r="ER614" s="111"/>
      <c r="ES614" s="111"/>
      <c r="ET614" s="111"/>
      <c r="EU614" s="111"/>
      <c r="EV614" s="111"/>
      <c r="EW614" s="111"/>
      <c r="EX614" s="111"/>
      <c r="EY614" s="111"/>
      <c r="EZ614" s="111"/>
      <c r="FA614" s="111"/>
      <c r="FB614" s="111"/>
      <c r="FC614" s="111"/>
      <c r="FD614" s="111"/>
      <c r="FE614" s="111"/>
      <c r="FF614" s="111"/>
      <c r="FG614" s="111"/>
      <c r="FH614" s="111"/>
      <c r="FI614" s="111"/>
      <c r="FJ614" s="111"/>
      <c r="FK614" s="111"/>
      <c r="FL614" s="111"/>
      <c r="FM614" s="111"/>
      <c r="FN614" s="111"/>
      <c r="FO614" s="111"/>
      <c r="FP614" s="111"/>
      <c r="FQ614" s="111"/>
      <c r="FR614" s="111"/>
      <c r="FS614" s="111"/>
      <c r="FT614" s="111"/>
      <c r="FU614" s="111"/>
      <c r="FV614" s="111"/>
      <c r="FW614" s="111"/>
      <c r="FX614" s="111"/>
      <c r="FY614" s="111"/>
      <c r="FZ614" s="111"/>
      <c r="GA614" s="111"/>
      <c r="GB614" s="111"/>
      <c r="GC614" s="111"/>
      <c r="GD614" s="111"/>
      <c r="GE614" s="111"/>
      <c r="GF614" s="111"/>
      <c r="GG614" s="111"/>
      <c r="GH614" s="111"/>
      <c r="GI614" s="111"/>
      <c r="GJ614" s="111"/>
      <c r="GK614" s="111"/>
      <c r="GL614" s="111"/>
      <c r="GM614" s="111"/>
      <c r="GN614" s="111"/>
      <c r="GO614" s="111"/>
      <c r="GP614" s="111"/>
      <c r="GQ614" s="111"/>
      <c r="GR614" s="111"/>
      <c r="GS614" s="111"/>
      <c r="GT614" s="111"/>
      <c r="GU614" s="111"/>
      <c r="GV614" s="111"/>
      <c r="GW614" s="111"/>
      <c r="GX614" s="111"/>
      <c r="GY614" s="111"/>
      <c r="GZ614" s="111"/>
      <c r="HA614" s="111"/>
      <c r="HB614" s="111"/>
      <c r="HC614" s="111"/>
      <c r="HD614" s="111"/>
      <c r="HE614" s="111"/>
      <c r="HF614" s="111"/>
      <c r="HG614" s="111"/>
      <c r="HH614" s="111"/>
      <c r="HI614" s="111"/>
      <c r="HJ614" s="111"/>
      <c r="HK614" s="111"/>
      <c r="HL614" s="111"/>
      <c r="HM614" s="111"/>
      <c r="HN614" s="111"/>
      <c r="HO614" s="111"/>
      <c r="HP614" s="111"/>
      <c r="HQ614" s="111"/>
      <c r="HR614" s="111"/>
      <c r="HS614" s="111"/>
      <c r="HT614" s="111"/>
      <c r="HU614" s="111"/>
      <c r="HV614" s="111"/>
      <c r="HW614" s="111"/>
      <c r="HX614" s="111"/>
      <c r="HY614" s="111"/>
      <c r="HZ614" s="111"/>
      <c r="IA614" s="111"/>
      <c r="IB614" s="111"/>
      <c r="IC614" s="111"/>
      <c r="ID614" s="111"/>
      <c r="IE614" s="111"/>
      <c r="IF614" s="111"/>
      <c r="IG614" s="111"/>
      <c r="IH614" s="111"/>
      <c r="II614" s="111"/>
    </row>
    <row r="615" s="1" customFormat="1" hidden="1" spans="1:243">
      <c r="A615" s="157">
        <v>2111101</v>
      </c>
      <c r="B615" s="152" t="s">
        <v>531</v>
      </c>
      <c r="C615" s="145">
        <v>0</v>
      </c>
      <c r="D615" s="146"/>
      <c r="E615" s="147">
        <f t="shared" si="27"/>
        <v>0</v>
      </c>
      <c r="F615" s="148"/>
      <c r="G615" s="151" t="s">
        <v>75</v>
      </c>
      <c r="H615" s="140">
        <f t="shared" si="28"/>
        <v>7</v>
      </c>
      <c r="I615" s="140"/>
      <c r="J615" s="111"/>
      <c r="K615" s="111"/>
      <c r="L615" s="111"/>
      <c r="M615" s="111"/>
      <c r="N615" s="111"/>
      <c r="O615" s="111"/>
      <c r="P615" s="111"/>
      <c r="Q615" s="111"/>
      <c r="R615" s="111"/>
      <c r="S615" s="111"/>
      <c r="T615" s="111"/>
      <c r="U615" s="111"/>
      <c r="V615" s="111"/>
      <c r="W615" s="111"/>
      <c r="X615" s="111"/>
      <c r="Y615" s="111"/>
      <c r="Z615" s="111"/>
      <c r="AA615" s="111"/>
      <c r="AB615" s="111"/>
      <c r="AC615" s="111"/>
      <c r="AD615" s="111"/>
      <c r="AE615" s="111"/>
      <c r="AF615" s="111"/>
      <c r="AG615" s="111"/>
      <c r="AH615" s="111"/>
      <c r="AI615" s="111"/>
      <c r="AJ615" s="111"/>
      <c r="AK615" s="111"/>
      <c r="AL615" s="111"/>
      <c r="AM615" s="111"/>
      <c r="AN615" s="111"/>
      <c r="AO615" s="111"/>
      <c r="AP615" s="111"/>
      <c r="AQ615" s="111"/>
      <c r="AR615" s="111"/>
      <c r="AS615" s="111"/>
      <c r="AT615" s="111"/>
      <c r="AU615" s="111"/>
      <c r="AV615" s="111"/>
      <c r="AW615" s="111"/>
      <c r="AX615" s="111"/>
      <c r="AY615" s="111"/>
      <c r="AZ615" s="111"/>
      <c r="BA615" s="111"/>
      <c r="BB615" s="111"/>
      <c r="BC615" s="111"/>
      <c r="BD615" s="111"/>
      <c r="BE615" s="111"/>
      <c r="BF615" s="111"/>
      <c r="BG615" s="111"/>
      <c r="BH615" s="111"/>
      <c r="BI615" s="111"/>
      <c r="BJ615" s="111"/>
      <c r="BK615" s="111"/>
      <c r="BL615" s="111"/>
      <c r="BM615" s="111"/>
      <c r="BN615" s="111"/>
      <c r="BO615" s="111"/>
      <c r="BP615" s="111"/>
      <c r="BQ615" s="111"/>
      <c r="BR615" s="111"/>
      <c r="BS615" s="111"/>
      <c r="BT615" s="111"/>
      <c r="BU615" s="111"/>
      <c r="BV615" s="111"/>
      <c r="BW615" s="111"/>
      <c r="BX615" s="111"/>
      <c r="BY615" s="111"/>
      <c r="BZ615" s="111"/>
      <c r="CA615" s="111"/>
      <c r="CB615" s="111"/>
      <c r="CC615" s="111"/>
      <c r="CD615" s="111"/>
      <c r="CE615" s="111"/>
      <c r="CF615" s="111"/>
      <c r="CG615" s="111"/>
      <c r="CH615" s="111"/>
      <c r="CI615" s="111"/>
      <c r="CJ615" s="111"/>
      <c r="CK615" s="111"/>
      <c r="CL615" s="111"/>
      <c r="CM615" s="111"/>
      <c r="CN615" s="111"/>
      <c r="CO615" s="111"/>
      <c r="CP615" s="111"/>
      <c r="CQ615" s="111"/>
      <c r="CR615" s="111"/>
      <c r="CS615" s="111"/>
      <c r="CT615" s="111"/>
      <c r="CU615" s="111"/>
      <c r="CV615" s="111"/>
      <c r="CW615" s="111"/>
      <c r="CX615" s="111"/>
      <c r="CY615" s="111"/>
      <c r="CZ615" s="111"/>
      <c r="DA615" s="111"/>
      <c r="DB615" s="111"/>
      <c r="DC615" s="111"/>
      <c r="DD615" s="111"/>
      <c r="DE615" s="111"/>
      <c r="DF615" s="111"/>
      <c r="DG615" s="111"/>
      <c r="DH615" s="111"/>
      <c r="DI615" s="111"/>
      <c r="DJ615" s="111"/>
      <c r="DK615" s="111"/>
      <c r="DL615" s="111"/>
      <c r="DM615" s="111"/>
      <c r="DN615" s="111"/>
      <c r="DO615" s="111"/>
      <c r="DP615" s="111"/>
      <c r="DQ615" s="111"/>
      <c r="DR615" s="111"/>
      <c r="DS615" s="111"/>
      <c r="DT615" s="111"/>
      <c r="DU615" s="111"/>
      <c r="DV615" s="111"/>
      <c r="DW615" s="111"/>
      <c r="DX615" s="111"/>
      <c r="DY615" s="111"/>
      <c r="DZ615" s="111"/>
      <c r="EA615" s="111"/>
      <c r="EB615" s="111"/>
      <c r="EC615" s="111"/>
      <c r="ED615" s="111"/>
      <c r="EE615" s="111"/>
      <c r="EF615" s="111"/>
      <c r="EG615" s="111"/>
      <c r="EH615" s="111"/>
      <c r="EI615" s="111"/>
      <c r="EJ615" s="111"/>
      <c r="EK615" s="111"/>
      <c r="EL615" s="111"/>
      <c r="EM615" s="111"/>
      <c r="EN615" s="111"/>
      <c r="EO615" s="111"/>
      <c r="EP615" s="111"/>
      <c r="EQ615" s="111"/>
      <c r="ER615" s="111"/>
      <c r="ES615" s="111"/>
      <c r="ET615" s="111"/>
      <c r="EU615" s="111"/>
      <c r="EV615" s="111"/>
      <c r="EW615" s="111"/>
      <c r="EX615" s="111"/>
      <c r="EY615" s="111"/>
      <c r="EZ615" s="111"/>
      <c r="FA615" s="111"/>
      <c r="FB615" s="111"/>
      <c r="FC615" s="111"/>
      <c r="FD615" s="111"/>
      <c r="FE615" s="111"/>
      <c r="FF615" s="111"/>
      <c r="FG615" s="111"/>
      <c r="FH615" s="111"/>
      <c r="FI615" s="111"/>
      <c r="FJ615" s="111"/>
      <c r="FK615" s="111"/>
      <c r="FL615" s="111"/>
      <c r="FM615" s="111"/>
      <c r="FN615" s="111"/>
      <c r="FO615" s="111"/>
      <c r="FP615" s="111"/>
      <c r="FQ615" s="111"/>
      <c r="FR615" s="111"/>
      <c r="FS615" s="111"/>
      <c r="FT615" s="111"/>
      <c r="FU615" s="111"/>
      <c r="FV615" s="111"/>
      <c r="FW615" s="111"/>
      <c r="FX615" s="111"/>
      <c r="FY615" s="111"/>
      <c r="FZ615" s="111"/>
      <c r="GA615" s="111"/>
      <c r="GB615" s="111"/>
      <c r="GC615" s="111"/>
      <c r="GD615" s="111"/>
      <c r="GE615" s="111"/>
      <c r="GF615" s="111"/>
      <c r="GG615" s="111"/>
      <c r="GH615" s="111"/>
      <c r="GI615" s="111"/>
      <c r="GJ615" s="111"/>
      <c r="GK615" s="111"/>
      <c r="GL615" s="111"/>
      <c r="GM615" s="111"/>
      <c r="GN615" s="111"/>
      <c r="GO615" s="111"/>
      <c r="GP615" s="111"/>
      <c r="GQ615" s="111"/>
      <c r="GR615" s="111"/>
      <c r="GS615" s="111"/>
      <c r="GT615" s="111"/>
      <c r="GU615" s="111"/>
      <c r="GV615" s="111"/>
      <c r="GW615" s="111"/>
      <c r="GX615" s="111"/>
      <c r="GY615" s="111"/>
      <c r="GZ615" s="111"/>
      <c r="HA615" s="111"/>
      <c r="HB615" s="111"/>
      <c r="HC615" s="111"/>
      <c r="HD615" s="111"/>
      <c r="HE615" s="111"/>
      <c r="HF615" s="111"/>
      <c r="HG615" s="111"/>
      <c r="HH615" s="111"/>
      <c r="HI615" s="111"/>
      <c r="HJ615" s="111"/>
      <c r="HK615" s="111"/>
      <c r="HL615" s="111"/>
      <c r="HM615" s="111"/>
      <c r="HN615" s="111"/>
      <c r="HO615" s="111"/>
      <c r="HP615" s="111"/>
      <c r="HQ615" s="111"/>
      <c r="HR615" s="111"/>
      <c r="HS615" s="111"/>
      <c r="HT615" s="111"/>
      <c r="HU615" s="111"/>
      <c r="HV615" s="111"/>
      <c r="HW615" s="111"/>
      <c r="HX615" s="111"/>
      <c r="HY615" s="111"/>
      <c r="HZ615" s="111"/>
      <c r="IA615" s="111"/>
      <c r="IB615" s="111"/>
      <c r="IC615" s="111"/>
      <c r="ID615" s="111"/>
      <c r="IE615" s="111"/>
      <c r="IF615" s="111"/>
      <c r="IG615" s="111"/>
      <c r="IH615" s="111"/>
      <c r="II615" s="111"/>
    </row>
    <row r="616" s="1" customFormat="1" hidden="1" spans="1:243">
      <c r="A616" s="157">
        <v>2111102</v>
      </c>
      <c r="B616" s="152" t="s">
        <v>532</v>
      </c>
      <c r="C616" s="145">
        <v>0</v>
      </c>
      <c r="D616" s="146"/>
      <c r="E616" s="147">
        <f t="shared" si="27"/>
        <v>0</v>
      </c>
      <c r="F616" s="148"/>
      <c r="G616" s="151" t="s">
        <v>75</v>
      </c>
      <c r="H616" s="140">
        <f t="shared" si="28"/>
        <v>7</v>
      </c>
      <c r="I616" s="140"/>
      <c r="J616" s="111"/>
      <c r="K616" s="111"/>
      <c r="L616" s="111"/>
      <c r="M616" s="111"/>
      <c r="N616" s="111"/>
      <c r="O616" s="111"/>
      <c r="P616" s="111"/>
      <c r="Q616" s="111"/>
      <c r="R616" s="111"/>
      <c r="S616" s="111"/>
      <c r="T616" s="111"/>
      <c r="U616" s="111"/>
      <c r="V616" s="111"/>
      <c r="W616" s="111"/>
      <c r="X616" s="111"/>
      <c r="Y616" s="111"/>
      <c r="Z616" s="111"/>
      <c r="AA616" s="111"/>
      <c r="AB616" s="111"/>
      <c r="AC616" s="111"/>
      <c r="AD616" s="111"/>
      <c r="AE616" s="111"/>
      <c r="AF616" s="111"/>
      <c r="AG616" s="111"/>
      <c r="AH616" s="111"/>
      <c r="AI616" s="111"/>
      <c r="AJ616" s="111"/>
      <c r="AK616" s="111"/>
      <c r="AL616" s="111"/>
      <c r="AM616" s="111"/>
      <c r="AN616" s="111"/>
      <c r="AO616" s="111"/>
      <c r="AP616" s="111"/>
      <c r="AQ616" s="111"/>
      <c r="AR616" s="111"/>
      <c r="AS616" s="111"/>
      <c r="AT616" s="111"/>
      <c r="AU616" s="111"/>
      <c r="AV616" s="111"/>
      <c r="AW616" s="111"/>
      <c r="AX616" s="111"/>
      <c r="AY616" s="111"/>
      <c r="AZ616" s="111"/>
      <c r="BA616" s="111"/>
      <c r="BB616" s="111"/>
      <c r="BC616" s="111"/>
      <c r="BD616" s="111"/>
      <c r="BE616" s="111"/>
      <c r="BF616" s="111"/>
      <c r="BG616" s="111"/>
      <c r="BH616" s="111"/>
      <c r="BI616" s="111"/>
      <c r="BJ616" s="111"/>
      <c r="BK616" s="111"/>
      <c r="BL616" s="111"/>
      <c r="BM616" s="111"/>
      <c r="BN616" s="111"/>
      <c r="BO616" s="111"/>
      <c r="BP616" s="111"/>
      <c r="BQ616" s="111"/>
      <c r="BR616" s="111"/>
      <c r="BS616" s="111"/>
      <c r="BT616" s="111"/>
      <c r="BU616" s="111"/>
      <c r="BV616" s="111"/>
      <c r="BW616" s="111"/>
      <c r="BX616" s="111"/>
      <c r="BY616" s="111"/>
      <c r="BZ616" s="111"/>
      <c r="CA616" s="111"/>
      <c r="CB616" s="111"/>
      <c r="CC616" s="111"/>
      <c r="CD616" s="111"/>
      <c r="CE616" s="111"/>
      <c r="CF616" s="111"/>
      <c r="CG616" s="111"/>
      <c r="CH616" s="111"/>
      <c r="CI616" s="111"/>
      <c r="CJ616" s="111"/>
      <c r="CK616" s="111"/>
      <c r="CL616" s="111"/>
      <c r="CM616" s="111"/>
      <c r="CN616" s="111"/>
      <c r="CO616" s="111"/>
      <c r="CP616" s="111"/>
      <c r="CQ616" s="111"/>
      <c r="CR616" s="111"/>
      <c r="CS616" s="111"/>
      <c r="CT616" s="111"/>
      <c r="CU616" s="111"/>
      <c r="CV616" s="111"/>
      <c r="CW616" s="111"/>
      <c r="CX616" s="111"/>
      <c r="CY616" s="111"/>
      <c r="CZ616" s="111"/>
      <c r="DA616" s="111"/>
      <c r="DB616" s="111"/>
      <c r="DC616" s="111"/>
      <c r="DD616" s="111"/>
      <c r="DE616" s="111"/>
      <c r="DF616" s="111"/>
      <c r="DG616" s="111"/>
      <c r="DH616" s="111"/>
      <c r="DI616" s="111"/>
      <c r="DJ616" s="111"/>
      <c r="DK616" s="111"/>
      <c r="DL616" s="111"/>
      <c r="DM616" s="111"/>
      <c r="DN616" s="111"/>
      <c r="DO616" s="111"/>
      <c r="DP616" s="111"/>
      <c r="DQ616" s="111"/>
      <c r="DR616" s="111"/>
      <c r="DS616" s="111"/>
      <c r="DT616" s="111"/>
      <c r="DU616" s="111"/>
      <c r="DV616" s="111"/>
      <c r="DW616" s="111"/>
      <c r="DX616" s="111"/>
      <c r="DY616" s="111"/>
      <c r="DZ616" s="111"/>
      <c r="EA616" s="111"/>
      <c r="EB616" s="111"/>
      <c r="EC616" s="111"/>
      <c r="ED616" s="111"/>
      <c r="EE616" s="111"/>
      <c r="EF616" s="111"/>
      <c r="EG616" s="111"/>
      <c r="EH616" s="111"/>
      <c r="EI616" s="111"/>
      <c r="EJ616" s="111"/>
      <c r="EK616" s="111"/>
      <c r="EL616" s="111"/>
      <c r="EM616" s="111"/>
      <c r="EN616" s="111"/>
      <c r="EO616" s="111"/>
      <c r="EP616" s="111"/>
      <c r="EQ616" s="111"/>
      <c r="ER616" s="111"/>
      <c r="ES616" s="111"/>
      <c r="ET616" s="111"/>
      <c r="EU616" s="111"/>
      <c r="EV616" s="111"/>
      <c r="EW616" s="111"/>
      <c r="EX616" s="111"/>
      <c r="EY616" s="111"/>
      <c r="EZ616" s="111"/>
      <c r="FA616" s="111"/>
      <c r="FB616" s="111"/>
      <c r="FC616" s="111"/>
      <c r="FD616" s="111"/>
      <c r="FE616" s="111"/>
      <c r="FF616" s="111"/>
      <c r="FG616" s="111"/>
      <c r="FH616" s="111"/>
      <c r="FI616" s="111"/>
      <c r="FJ616" s="111"/>
      <c r="FK616" s="111"/>
      <c r="FL616" s="111"/>
      <c r="FM616" s="111"/>
      <c r="FN616" s="111"/>
      <c r="FO616" s="111"/>
      <c r="FP616" s="111"/>
      <c r="FQ616" s="111"/>
      <c r="FR616" s="111"/>
      <c r="FS616" s="111"/>
      <c r="FT616" s="111"/>
      <c r="FU616" s="111"/>
      <c r="FV616" s="111"/>
      <c r="FW616" s="111"/>
      <c r="FX616" s="111"/>
      <c r="FY616" s="111"/>
      <c r="FZ616" s="111"/>
      <c r="GA616" s="111"/>
      <c r="GB616" s="111"/>
      <c r="GC616" s="111"/>
      <c r="GD616" s="111"/>
      <c r="GE616" s="111"/>
      <c r="GF616" s="111"/>
      <c r="GG616" s="111"/>
      <c r="GH616" s="111"/>
      <c r="GI616" s="111"/>
      <c r="GJ616" s="111"/>
      <c r="GK616" s="111"/>
      <c r="GL616" s="111"/>
      <c r="GM616" s="111"/>
      <c r="GN616" s="111"/>
      <c r="GO616" s="111"/>
      <c r="GP616" s="111"/>
      <c r="GQ616" s="111"/>
      <c r="GR616" s="111"/>
      <c r="GS616" s="111"/>
      <c r="GT616" s="111"/>
      <c r="GU616" s="111"/>
      <c r="GV616" s="111"/>
      <c r="GW616" s="111"/>
      <c r="GX616" s="111"/>
      <c r="GY616" s="111"/>
      <c r="GZ616" s="111"/>
      <c r="HA616" s="111"/>
      <c r="HB616" s="111"/>
      <c r="HC616" s="111"/>
      <c r="HD616" s="111"/>
      <c r="HE616" s="111"/>
      <c r="HF616" s="111"/>
      <c r="HG616" s="111"/>
      <c r="HH616" s="111"/>
      <c r="HI616" s="111"/>
      <c r="HJ616" s="111"/>
      <c r="HK616" s="111"/>
      <c r="HL616" s="111"/>
      <c r="HM616" s="111"/>
      <c r="HN616" s="111"/>
      <c r="HO616" s="111"/>
      <c r="HP616" s="111"/>
      <c r="HQ616" s="111"/>
      <c r="HR616" s="111"/>
      <c r="HS616" s="111"/>
      <c r="HT616" s="111"/>
      <c r="HU616" s="111"/>
      <c r="HV616" s="111"/>
      <c r="HW616" s="111"/>
      <c r="HX616" s="111"/>
      <c r="HY616" s="111"/>
      <c r="HZ616" s="111"/>
      <c r="IA616" s="111"/>
      <c r="IB616" s="111"/>
      <c r="IC616" s="111"/>
      <c r="ID616" s="111"/>
      <c r="IE616" s="111"/>
      <c r="IF616" s="111"/>
      <c r="IG616" s="111"/>
      <c r="IH616" s="111"/>
      <c r="II616" s="111"/>
    </row>
    <row r="617" s="1" customFormat="1" hidden="1" spans="1:243">
      <c r="A617" s="157">
        <v>2111103</v>
      </c>
      <c r="B617" s="152" t="s">
        <v>533</v>
      </c>
      <c r="C617" s="145">
        <v>0</v>
      </c>
      <c r="D617" s="146"/>
      <c r="E617" s="147">
        <f t="shared" si="27"/>
        <v>0</v>
      </c>
      <c r="F617" s="148"/>
      <c r="G617" s="151" t="s">
        <v>75</v>
      </c>
      <c r="H617" s="140">
        <f t="shared" si="28"/>
        <v>7</v>
      </c>
      <c r="I617" s="140"/>
      <c r="J617" s="111"/>
      <c r="K617" s="111"/>
      <c r="L617" s="111"/>
      <c r="M617" s="111"/>
      <c r="N617" s="111"/>
      <c r="O617" s="111"/>
      <c r="P617" s="111"/>
      <c r="Q617" s="111"/>
      <c r="R617" s="111"/>
      <c r="S617" s="111"/>
      <c r="T617" s="111"/>
      <c r="U617" s="111"/>
      <c r="V617" s="111"/>
      <c r="W617" s="111"/>
      <c r="X617" s="111"/>
      <c r="Y617" s="111"/>
      <c r="Z617" s="111"/>
      <c r="AA617" s="111"/>
      <c r="AB617" s="111"/>
      <c r="AC617" s="111"/>
      <c r="AD617" s="111"/>
      <c r="AE617" s="111"/>
      <c r="AF617" s="111"/>
      <c r="AG617" s="111"/>
      <c r="AH617" s="111"/>
      <c r="AI617" s="111"/>
      <c r="AJ617" s="111"/>
      <c r="AK617" s="111"/>
      <c r="AL617" s="111"/>
      <c r="AM617" s="111"/>
      <c r="AN617" s="111"/>
      <c r="AO617" s="111"/>
      <c r="AP617" s="111"/>
      <c r="AQ617" s="111"/>
      <c r="AR617" s="111"/>
      <c r="AS617" s="111"/>
      <c r="AT617" s="111"/>
      <c r="AU617" s="111"/>
      <c r="AV617" s="111"/>
      <c r="AW617" s="111"/>
      <c r="AX617" s="111"/>
      <c r="AY617" s="111"/>
      <c r="AZ617" s="111"/>
      <c r="BA617" s="111"/>
      <c r="BB617" s="111"/>
      <c r="BC617" s="111"/>
      <c r="BD617" s="111"/>
      <c r="BE617" s="111"/>
      <c r="BF617" s="111"/>
      <c r="BG617" s="111"/>
      <c r="BH617" s="111"/>
      <c r="BI617" s="111"/>
      <c r="BJ617" s="111"/>
      <c r="BK617" s="111"/>
      <c r="BL617" s="111"/>
      <c r="BM617" s="111"/>
      <c r="BN617" s="111"/>
      <c r="BO617" s="111"/>
      <c r="BP617" s="111"/>
      <c r="BQ617" s="111"/>
      <c r="BR617" s="111"/>
      <c r="BS617" s="111"/>
      <c r="BT617" s="111"/>
      <c r="BU617" s="111"/>
      <c r="BV617" s="111"/>
      <c r="BW617" s="111"/>
      <c r="BX617" s="111"/>
      <c r="BY617" s="111"/>
      <c r="BZ617" s="111"/>
      <c r="CA617" s="111"/>
      <c r="CB617" s="111"/>
      <c r="CC617" s="111"/>
      <c r="CD617" s="111"/>
      <c r="CE617" s="111"/>
      <c r="CF617" s="111"/>
      <c r="CG617" s="111"/>
      <c r="CH617" s="111"/>
      <c r="CI617" s="111"/>
      <c r="CJ617" s="111"/>
      <c r="CK617" s="111"/>
      <c r="CL617" s="111"/>
      <c r="CM617" s="111"/>
      <c r="CN617" s="111"/>
      <c r="CO617" s="111"/>
      <c r="CP617" s="111"/>
      <c r="CQ617" s="111"/>
      <c r="CR617" s="111"/>
      <c r="CS617" s="111"/>
      <c r="CT617" s="111"/>
      <c r="CU617" s="111"/>
      <c r="CV617" s="111"/>
      <c r="CW617" s="111"/>
      <c r="CX617" s="111"/>
      <c r="CY617" s="111"/>
      <c r="CZ617" s="111"/>
      <c r="DA617" s="111"/>
      <c r="DB617" s="111"/>
      <c r="DC617" s="111"/>
      <c r="DD617" s="111"/>
      <c r="DE617" s="111"/>
      <c r="DF617" s="111"/>
      <c r="DG617" s="111"/>
      <c r="DH617" s="111"/>
      <c r="DI617" s="111"/>
      <c r="DJ617" s="111"/>
      <c r="DK617" s="111"/>
      <c r="DL617" s="111"/>
      <c r="DM617" s="111"/>
      <c r="DN617" s="111"/>
      <c r="DO617" s="111"/>
      <c r="DP617" s="111"/>
      <c r="DQ617" s="111"/>
      <c r="DR617" s="111"/>
      <c r="DS617" s="111"/>
      <c r="DT617" s="111"/>
      <c r="DU617" s="111"/>
      <c r="DV617" s="111"/>
      <c r="DW617" s="111"/>
      <c r="DX617" s="111"/>
      <c r="DY617" s="111"/>
      <c r="DZ617" s="111"/>
      <c r="EA617" s="111"/>
      <c r="EB617" s="111"/>
      <c r="EC617" s="111"/>
      <c r="ED617" s="111"/>
      <c r="EE617" s="111"/>
      <c r="EF617" s="111"/>
      <c r="EG617" s="111"/>
      <c r="EH617" s="111"/>
      <c r="EI617" s="111"/>
      <c r="EJ617" s="111"/>
      <c r="EK617" s="111"/>
      <c r="EL617" s="111"/>
      <c r="EM617" s="111"/>
      <c r="EN617" s="111"/>
      <c r="EO617" s="111"/>
      <c r="EP617" s="111"/>
      <c r="EQ617" s="111"/>
      <c r="ER617" s="111"/>
      <c r="ES617" s="111"/>
      <c r="ET617" s="111"/>
      <c r="EU617" s="111"/>
      <c r="EV617" s="111"/>
      <c r="EW617" s="111"/>
      <c r="EX617" s="111"/>
      <c r="EY617" s="111"/>
      <c r="EZ617" s="111"/>
      <c r="FA617" s="111"/>
      <c r="FB617" s="111"/>
      <c r="FC617" s="111"/>
      <c r="FD617" s="111"/>
      <c r="FE617" s="111"/>
      <c r="FF617" s="111"/>
      <c r="FG617" s="111"/>
      <c r="FH617" s="111"/>
      <c r="FI617" s="111"/>
      <c r="FJ617" s="111"/>
      <c r="FK617" s="111"/>
      <c r="FL617" s="111"/>
      <c r="FM617" s="111"/>
      <c r="FN617" s="111"/>
      <c r="FO617" s="111"/>
      <c r="FP617" s="111"/>
      <c r="FQ617" s="111"/>
      <c r="FR617" s="111"/>
      <c r="FS617" s="111"/>
      <c r="FT617" s="111"/>
      <c r="FU617" s="111"/>
      <c r="FV617" s="111"/>
      <c r="FW617" s="111"/>
      <c r="FX617" s="111"/>
      <c r="FY617" s="111"/>
      <c r="FZ617" s="111"/>
      <c r="GA617" s="111"/>
      <c r="GB617" s="111"/>
      <c r="GC617" s="111"/>
      <c r="GD617" s="111"/>
      <c r="GE617" s="111"/>
      <c r="GF617" s="111"/>
      <c r="GG617" s="111"/>
      <c r="GH617" s="111"/>
      <c r="GI617" s="111"/>
      <c r="GJ617" s="111"/>
      <c r="GK617" s="111"/>
      <c r="GL617" s="111"/>
      <c r="GM617" s="111"/>
      <c r="GN617" s="111"/>
      <c r="GO617" s="111"/>
      <c r="GP617" s="111"/>
      <c r="GQ617" s="111"/>
      <c r="GR617" s="111"/>
      <c r="GS617" s="111"/>
      <c r="GT617" s="111"/>
      <c r="GU617" s="111"/>
      <c r="GV617" s="111"/>
      <c r="GW617" s="111"/>
      <c r="GX617" s="111"/>
      <c r="GY617" s="111"/>
      <c r="GZ617" s="111"/>
      <c r="HA617" s="111"/>
      <c r="HB617" s="111"/>
      <c r="HC617" s="111"/>
      <c r="HD617" s="111"/>
      <c r="HE617" s="111"/>
      <c r="HF617" s="111"/>
      <c r="HG617" s="111"/>
      <c r="HH617" s="111"/>
      <c r="HI617" s="111"/>
      <c r="HJ617" s="111"/>
      <c r="HK617" s="111"/>
      <c r="HL617" s="111"/>
      <c r="HM617" s="111"/>
      <c r="HN617" s="111"/>
      <c r="HO617" s="111"/>
      <c r="HP617" s="111"/>
      <c r="HQ617" s="111"/>
      <c r="HR617" s="111"/>
      <c r="HS617" s="111"/>
      <c r="HT617" s="111"/>
      <c r="HU617" s="111"/>
      <c r="HV617" s="111"/>
      <c r="HW617" s="111"/>
      <c r="HX617" s="111"/>
      <c r="HY617" s="111"/>
      <c r="HZ617" s="111"/>
      <c r="IA617" s="111"/>
      <c r="IB617" s="111"/>
      <c r="IC617" s="111"/>
      <c r="ID617" s="111"/>
      <c r="IE617" s="111"/>
      <c r="IF617" s="111"/>
      <c r="IG617" s="111"/>
      <c r="IH617" s="111"/>
      <c r="II617" s="111"/>
    </row>
    <row r="618" s="1" customFormat="1" hidden="1" spans="1:243">
      <c r="A618" s="157">
        <v>2111104</v>
      </c>
      <c r="B618" s="152" t="s">
        <v>534</v>
      </c>
      <c r="C618" s="145">
        <v>0</v>
      </c>
      <c r="D618" s="146"/>
      <c r="E618" s="147">
        <f t="shared" si="27"/>
        <v>0</v>
      </c>
      <c r="F618" s="148"/>
      <c r="G618" s="151" t="s">
        <v>75</v>
      </c>
      <c r="H618" s="140">
        <f t="shared" si="28"/>
        <v>7</v>
      </c>
      <c r="I618" s="140"/>
      <c r="J618" s="111"/>
      <c r="K618" s="111"/>
      <c r="L618" s="111"/>
      <c r="M618" s="111"/>
      <c r="N618" s="111"/>
      <c r="O618" s="111"/>
      <c r="P618" s="111"/>
      <c r="Q618" s="111"/>
      <c r="R618" s="111"/>
      <c r="S618" s="111"/>
      <c r="T618" s="111"/>
      <c r="U618" s="111"/>
      <c r="V618" s="111"/>
      <c r="W618" s="111"/>
      <c r="X618" s="111"/>
      <c r="Y618" s="111"/>
      <c r="Z618" s="111"/>
      <c r="AA618" s="111"/>
      <c r="AB618" s="111"/>
      <c r="AC618" s="111"/>
      <c r="AD618" s="111"/>
      <c r="AE618" s="111"/>
      <c r="AF618" s="111"/>
      <c r="AG618" s="111"/>
      <c r="AH618" s="111"/>
      <c r="AI618" s="111"/>
      <c r="AJ618" s="111"/>
      <c r="AK618" s="111"/>
      <c r="AL618" s="111"/>
      <c r="AM618" s="111"/>
      <c r="AN618" s="111"/>
      <c r="AO618" s="111"/>
      <c r="AP618" s="111"/>
      <c r="AQ618" s="111"/>
      <c r="AR618" s="111"/>
      <c r="AS618" s="111"/>
      <c r="AT618" s="111"/>
      <c r="AU618" s="111"/>
      <c r="AV618" s="111"/>
      <c r="AW618" s="111"/>
      <c r="AX618" s="111"/>
      <c r="AY618" s="111"/>
      <c r="AZ618" s="111"/>
      <c r="BA618" s="111"/>
      <c r="BB618" s="111"/>
      <c r="BC618" s="111"/>
      <c r="BD618" s="111"/>
      <c r="BE618" s="111"/>
      <c r="BF618" s="111"/>
      <c r="BG618" s="111"/>
      <c r="BH618" s="111"/>
      <c r="BI618" s="111"/>
      <c r="BJ618" s="111"/>
      <c r="BK618" s="111"/>
      <c r="BL618" s="111"/>
      <c r="BM618" s="111"/>
      <c r="BN618" s="111"/>
      <c r="BO618" s="111"/>
      <c r="BP618" s="111"/>
      <c r="BQ618" s="111"/>
      <c r="BR618" s="111"/>
      <c r="BS618" s="111"/>
      <c r="BT618" s="111"/>
      <c r="BU618" s="111"/>
      <c r="BV618" s="111"/>
      <c r="BW618" s="111"/>
      <c r="BX618" s="111"/>
      <c r="BY618" s="111"/>
      <c r="BZ618" s="111"/>
      <c r="CA618" s="111"/>
      <c r="CB618" s="111"/>
      <c r="CC618" s="111"/>
      <c r="CD618" s="111"/>
      <c r="CE618" s="111"/>
      <c r="CF618" s="111"/>
      <c r="CG618" s="111"/>
      <c r="CH618" s="111"/>
      <c r="CI618" s="111"/>
      <c r="CJ618" s="111"/>
      <c r="CK618" s="111"/>
      <c r="CL618" s="111"/>
      <c r="CM618" s="111"/>
      <c r="CN618" s="111"/>
      <c r="CO618" s="111"/>
      <c r="CP618" s="111"/>
      <c r="CQ618" s="111"/>
      <c r="CR618" s="111"/>
      <c r="CS618" s="111"/>
      <c r="CT618" s="111"/>
      <c r="CU618" s="111"/>
      <c r="CV618" s="111"/>
      <c r="CW618" s="111"/>
      <c r="CX618" s="111"/>
      <c r="CY618" s="111"/>
      <c r="CZ618" s="111"/>
      <c r="DA618" s="111"/>
      <c r="DB618" s="111"/>
      <c r="DC618" s="111"/>
      <c r="DD618" s="111"/>
      <c r="DE618" s="111"/>
      <c r="DF618" s="111"/>
      <c r="DG618" s="111"/>
      <c r="DH618" s="111"/>
      <c r="DI618" s="111"/>
      <c r="DJ618" s="111"/>
      <c r="DK618" s="111"/>
      <c r="DL618" s="111"/>
      <c r="DM618" s="111"/>
      <c r="DN618" s="111"/>
      <c r="DO618" s="111"/>
      <c r="DP618" s="111"/>
      <c r="DQ618" s="111"/>
      <c r="DR618" s="111"/>
      <c r="DS618" s="111"/>
      <c r="DT618" s="111"/>
      <c r="DU618" s="111"/>
      <c r="DV618" s="111"/>
      <c r="DW618" s="111"/>
      <c r="DX618" s="111"/>
      <c r="DY618" s="111"/>
      <c r="DZ618" s="111"/>
      <c r="EA618" s="111"/>
      <c r="EB618" s="111"/>
      <c r="EC618" s="111"/>
      <c r="ED618" s="111"/>
      <c r="EE618" s="111"/>
      <c r="EF618" s="111"/>
      <c r="EG618" s="111"/>
      <c r="EH618" s="111"/>
      <c r="EI618" s="111"/>
      <c r="EJ618" s="111"/>
      <c r="EK618" s="111"/>
      <c r="EL618" s="111"/>
      <c r="EM618" s="111"/>
      <c r="EN618" s="111"/>
      <c r="EO618" s="111"/>
      <c r="EP618" s="111"/>
      <c r="EQ618" s="111"/>
      <c r="ER618" s="111"/>
      <c r="ES618" s="111"/>
      <c r="ET618" s="111"/>
      <c r="EU618" s="111"/>
      <c r="EV618" s="111"/>
      <c r="EW618" s="111"/>
      <c r="EX618" s="111"/>
      <c r="EY618" s="111"/>
      <c r="EZ618" s="111"/>
      <c r="FA618" s="111"/>
      <c r="FB618" s="111"/>
      <c r="FC618" s="111"/>
      <c r="FD618" s="111"/>
      <c r="FE618" s="111"/>
      <c r="FF618" s="111"/>
      <c r="FG618" s="111"/>
      <c r="FH618" s="111"/>
      <c r="FI618" s="111"/>
      <c r="FJ618" s="111"/>
      <c r="FK618" s="111"/>
      <c r="FL618" s="111"/>
      <c r="FM618" s="111"/>
      <c r="FN618" s="111"/>
      <c r="FO618" s="111"/>
      <c r="FP618" s="111"/>
      <c r="FQ618" s="111"/>
      <c r="FR618" s="111"/>
      <c r="FS618" s="111"/>
      <c r="FT618" s="111"/>
      <c r="FU618" s="111"/>
      <c r="FV618" s="111"/>
      <c r="FW618" s="111"/>
      <c r="FX618" s="111"/>
      <c r="FY618" s="111"/>
      <c r="FZ618" s="111"/>
      <c r="GA618" s="111"/>
      <c r="GB618" s="111"/>
      <c r="GC618" s="111"/>
      <c r="GD618" s="111"/>
      <c r="GE618" s="111"/>
      <c r="GF618" s="111"/>
      <c r="GG618" s="111"/>
      <c r="GH618" s="111"/>
      <c r="GI618" s="111"/>
      <c r="GJ618" s="111"/>
      <c r="GK618" s="111"/>
      <c r="GL618" s="111"/>
      <c r="GM618" s="111"/>
      <c r="GN618" s="111"/>
      <c r="GO618" s="111"/>
      <c r="GP618" s="111"/>
      <c r="GQ618" s="111"/>
      <c r="GR618" s="111"/>
      <c r="GS618" s="111"/>
      <c r="GT618" s="111"/>
      <c r="GU618" s="111"/>
      <c r="GV618" s="111"/>
      <c r="GW618" s="111"/>
      <c r="GX618" s="111"/>
      <c r="GY618" s="111"/>
      <c r="GZ618" s="111"/>
      <c r="HA618" s="111"/>
      <c r="HB618" s="111"/>
      <c r="HC618" s="111"/>
      <c r="HD618" s="111"/>
      <c r="HE618" s="111"/>
      <c r="HF618" s="111"/>
      <c r="HG618" s="111"/>
      <c r="HH618" s="111"/>
      <c r="HI618" s="111"/>
      <c r="HJ618" s="111"/>
      <c r="HK618" s="111"/>
      <c r="HL618" s="111"/>
      <c r="HM618" s="111"/>
      <c r="HN618" s="111"/>
      <c r="HO618" s="111"/>
      <c r="HP618" s="111"/>
      <c r="HQ618" s="111"/>
      <c r="HR618" s="111"/>
      <c r="HS618" s="111"/>
      <c r="HT618" s="111"/>
      <c r="HU618" s="111"/>
      <c r="HV618" s="111"/>
      <c r="HW618" s="111"/>
      <c r="HX618" s="111"/>
      <c r="HY618" s="111"/>
      <c r="HZ618" s="111"/>
      <c r="IA618" s="111"/>
      <c r="IB618" s="111"/>
      <c r="IC618" s="111"/>
      <c r="ID618" s="111"/>
      <c r="IE618" s="111"/>
      <c r="IF618" s="111"/>
      <c r="IG618" s="111"/>
      <c r="IH618" s="111"/>
      <c r="II618" s="111"/>
    </row>
    <row r="619" s="1" customFormat="1" hidden="1" spans="1:243">
      <c r="A619" s="157">
        <v>2111199</v>
      </c>
      <c r="B619" s="152" t="s">
        <v>535</v>
      </c>
      <c r="C619" s="145">
        <v>0</v>
      </c>
      <c r="D619" s="146"/>
      <c r="E619" s="147">
        <f t="shared" si="27"/>
        <v>0</v>
      </c>
      <c r="F619" s="148"/>
      <c r="G619" s="151" t="s">
        <v>75</v>
      </c>
      <c r="H619" s="140">
        <f t="shared" si="28"/>
        <v>7</v>
      </c>
      <c r="I619" s="140"/>
      <c r="J619" s="111"/>
      <c r="K619" s="111"/>
      <c r="L619" s="111"/>
      <c r="M619" s="111"/>
      <c r="N619" s="111"/>
      <c r="O619" s="111"/>
      <c r="P619" s="111"/>
      <c r="Q619" s="111"/>
      <c r="R619" s="111"/>
      <c r="S619" s="111"/>
      <c r="T619" s="111"/>
      <c r="U619" s="111"/>
      <c r="V619" s="111"/>
      <c r="W619" s="111"/>
      <c r="X619" s="111"/>
      <c r="Y619" s="111"/>
      <c r="Z619" s="111"/>
      <c r="AA619" s="111"/>
      <c r="AB619" s="111"/>
      <c r="AC619" s="111"/>
      <c r="AD619" s="111"/>
      <c r="AE619" s="111"/>
      <c r="AF619" s="111"/>
      <c r="AG619" s="111"/>
      <c r="AH619" s="111"/>
      <c r="AI619" s="111"/>
      <c r="AJ619" s="111"/>
      <c r="AK619" s="111"/>
      <c r="AL619" s="111"/>
      <c r="AM619" s="111"/>
      <c r="AN619" s="111"/>
      <c r="AO619" s="111"/>
      <c r="AP619" s="111"/>
      <c r="AQ619" s="111"/>
      <c r="AR619" s="111"/>
      <c r="AS619" s="111"/>
      <c r="AT619" s="111"/>
      <c r="AU619" s="111"/>
      <c r="AV619" s="111"/>
      <c r="AW619" s="111"/>
      <c r="AX619" s="111"/>
      <c r="AY619" s="111"/>
      <c r="AZ619" s="111"/>
      <c r="BA619" s="111"/>
      <c r="BB619" s="111"/>
      <c r="BC619" s="111"/>
      <c r="BD619" s="111"/>
      <c r="BE619" s="111"/>
      <c r="BF619" s="111"/>
      <c r="BG619" s="111"/>
      <c r="BH619" s="111"/>
      <c r="BI619" s="111"/>
      <c r="BJ619" s="111"/>
      <c r="BK619" s="111"/>
      <c r="BL619" s="111"/>
      <c r="BM619" s="111"/>
      <c r="BN619" s="111"/>
      <c r="BO619" s="111"/>
      <c r="BP619" s="111"/>
      <c r="BQ619" s="111"/>
      <c r="BR619" s="111"/>
      <c r="BS619" s="111"/>
      <c r="BT619" s="111"/>
      <c r="BU619" s="111"/>
      <c r="BV619" s="111"/>
      <c r="BW619" s="111"/>
      <c r="BX619" s="111"/>
      <c r="BY619" s="111"/>
      <c r="BZ619" s="111"/>
      <c r="CA619" s="111"/>
      <c r="CB619" s="111"/>
      <c r="CC619" s="111"/>
      <c r="CD619" s="111"/>
      <c r="CE619" s="111"/>
      <c r="CF619" s="111"/>
      <c r="CG619" s="111"/>
      <c r="CH619" s="111"/>
      <c r="CI619" s="111"/>
      <c r="CJ619" s="111"/>
      <c r="CK619" s="111"/>
      <c r="CL619" s="111"/>
      <c r="CM619" s="111"/>
      <c r="CN619" s="111"/>
      <c r="CO619" s="111"/>
      <c r="CP619" s="111"/>
      <c r="CQ619" s="111"/>
      <c r="CR619" s="111"/>
      <c r="CS619" s="111"/>
      <c r="CT619" s="111"/>
      <c r="CU619" s="111"/>
      <c r="CV619" s="111"/>
      <c r="CW619" s="111"/>
      <c r="CX619" s="111"/>
      <c r="CY619" s="111"/>
      <c r="CZ619" s="111"/>
      <c r="DA619" s="111"/>
      <c r="DB619" s="111"/>
      <c r="DC619" s="111"/>
      <c r="DD619" s="111"/>
      <c r="DE619" s="111"/>
      <c r="DF619" s="111"/>
      <c r="DG619" s="111"/>
      <c r="DH619" s="111"/>
      <c r="DI619" s="111"/>
      <c r="DJ619" s="111"/>
      <c r="DK619" s="111"/>
      <c r="DL619" s="111"/>
      <c r="DM619" s="111"/>
      <c r="DN619" s="111"/>
      <c r="DO619" s="111"/>
      <c r="DP619" s="111"/>
      <c r="DQ619" s="111"/>
      <c r="DR619" s="111"/>
      <c r="DS619" s="111"/>
      <c r="DT619" s="111"/>
      <c r="DU619" s="111"/>
      <c r="DV619" s="111"/>
      <c r="DW619" s="111"/>
      <c r="DX619" s="111"/>
      <c r="DY619" s="111"/>
      <c r="DZ619" s="111"/>
      <c r="EA619" s="111"/>
      <c r="EB619" s="111"/>
      <c r="EC619" s="111"/>
      <c r="ED619" s="111"/>
      <c r="EE619" s="111"/>
      <c r="EF619" s="111"/>
      <c r="EG619" s="111"/>
      <c r="EH619" s="111"/>
      <c r="EI619" s="111"/>
      <c r="EJ619" s="111"/>
      <c r="EK619" s="111"/>
      <c r="EL619" s="111"/>
      <c r="EM619" s="111"/>
      <c r="EN619" s="111"/>
      <c r="EO619" s="111"/>
      <c r="EP619" s="111"/>
      <c r="EQ619" s="111"/>
      <c r="ER619" s="111"/>
      <c r="ES619" s="111"/>
      <c r="ET619" s="111"/>
      <c r="EU619" s="111"/>
      <c r="EV619" s="111"/>
      <c r="EW619" s="111"/>
      <c r="EX619" s="111"/>
      <c r="EY619" s="111"/>
      <c r="EZ619" s="111"/>
      <c r="FA619" s="111"/>
      <c r="FB619" s="111"/>
      <c r="FC619" s="111"/>
      <c r="FD619" s="111"/>
      <c r="FE619" s="111"/>
      <c r="FF619" s="111"/>
      <c r="FG619" s="111"/>
      <c r="FH619" s="111"/>
      <c r="FI619" s="111"/>
      <c r="FJ619" s="111"/>
      <c r="FK619" s="111"/>
      <c r="FL619" s="111"/>
      <c r="FM619" s="111"/>
      <c r="FN619" s="111"/>
      <c r="FO619" s="111"/>
      <c r="FP619" s="111"/>
      <c r="FQ619" s="111"/>
      <c r="FR619" s="111"/>
      <c r="FS619" s="111"/>
      <c r="FT619" s="111"/>
      <c r="FU619" s="111"/>
      <c r="FV619" s="111"/>
      <c r="FW619" s="111"/>
      <c r="FX619" s="111"/>
      <c r="FY619" s="111"/>
      <c r="FZ619" s="111"/>
      <c r="GA619" s="111"/>
      <c r="GB619" s="111"/>
      <c r="GC619" s="111"/>
      <c r="GD619" s="111"/>
      <c r="GE619" s="111"/>
      <c r="GF619" s="111"/>
      <c r="GG619" s="111"/>
      <c r="GH619" s="111"/>
      <c r="GI619" s="111"/>
      <c r="GJ619" s="111"/>
      <c r="GK619" s="111"/>
      <c r="GL619" s="111"/>
      <c r="GM619" s="111"/>
      <c r="GN619" s="111"/>
      <c r="GO619" s="111"/>
      <c r="GP619" s="111"/>
      <c r="GQ619" s="111"/>
      <c r="GR619" s="111"/>
      <c r="GS619" s="111"/>
      <c r="GT619" s="111"/>
      <c r="GU619" s="111"/>
      <c r="GV619" s="111"/>
      <c r="GW619" s="111"/>
      <c r="GX619" s="111"/>
      <c r="GY619" s="111"/>
      <c r="GZ619" s="111"/>
      <c r="HA619" s="111"/>
      <c r="HB619" s="111"/>
      <c r="HC619" s="111"/>
      <c r="HD619" s="111"/>
      <c r="HE619" s="111"/>
      <c r="HF619" s="111"/>
      <c r="HG619" s="111"/>
      <c r="HH619" s="111"/>
      <c r="HI619" s="111"/>
      <c r="HJ619" s="111"/>
      <c r="HK619" s="111"/>
      <c r="HL619" s="111"/>
      <c r="HM619" s="111"/>
      <c r="HN619" s="111"/>
      <c r="HO619" s="111"/>
      <c r="HP619" s="111"/>
      <c r="HQ619" s="111"/>
      <c r="HR619" s="111"/>
      <c r="HS619" s="111"/>
      <c r="HT619" s="111"/>
      <c r="HU619" s="111"/>
      <c r="HV619" s="111"/>
      <c r="HW619" s="111"/>
      <c r="HX619" s="111"/>
      <c r="HY619" s="111"/>
      <c r="HZ619" s="111"/>
      <c r="IA619" s="111"/>
      <c r="IB619" s="111"/>
      <c r="IC619" s="111"/>
      <c r="ID619" s="111"/>
      <c r="IE619" s="111"/>
      <c r="IF619" s="111"/>
      <c r="IG619" s="111"/>
      <c r="IH619" s="111"/>
      <c r="II619" s="111"/>
    </row>
    <row r="620" s="1" customFormat="1" spans="1:243">
      <c r="A620" s="141">
        <v>21112</v>
      </c>
      <c r="B620" s="142" t="s">
        <v>536</v>
      </c>
      <c r="C620" s="159">
        <v>0</v>
      </c>
      <c r="D620" s="143">
        <v>0</v>
      </c>
      <c r="E620" s="137">
        <f t="shared" si="27"/>
        <v>0</v>
      </c>
      <c r="F620" s="138"/>
      <c r="G620" s="151"/>
      <c r="H620" s="140">
        <f t="shared" si="28"/>
        <v>5</v>
      </c>
      <c r="I620" s="140"/>
      <c r="J620" s="111"/>
      <c r="K620" s="111"/>
      <c r="L620" s="111"/>
      <c r="M620" s="111"/>
      <c r="N620" s="111"/>
      <c r="O620" s="111"/>
      <c r="P620" s="111"/>
      <c r="Q620" s="111"/>
      <c r="R620" s="111"/>
      <c r="S620" s="111"/>
      <c r="T620" s="111"/>
      <c r="U620" s="111"/>
      <c r="V620" s="111"/>
      <c r="W620" s="111"/>
      <c r="X620" s="111"/>
      <c r="Y620" s="111"/>
      <c r="Z620" s="111"/>
      <c r="AA620" s="111"/>
      <c r="AB620" s="111"/>
      <c r="AC620" s="111"/>
      <c r="AD620" s="111"/>
      <c r="AE620" s="111"/>
      <c r="AF620" s="111"/>
      <c r="AG620" s="111"/>
      <c r="AH620" s="111"/>
      <c r="AI620" s="111"/>
      <c r="AJ620" s="111"/>
      <c r="AK620" s="111"/>
      <c r="AL620" s="111"/>
      <c r="AM620" s="111"/>
      <c r="AN620" s="111"/>
      <c r="AO620" s="111"/>
      <c r="AP620" s="111"/>
      <c r="AQ620" s="111"/>
      <c r="AR620" s="111"/>
      <c r="AS620" s="111"/>
      <c r="AT620" s="111"/>
      <c r="AU620" s="111"/>
      <c r="AV620" s="111"/>
      <c r="AW620" s="111"/>
      <c r="AX620" s="111"/>
      <c r="AY620" s="111"/>
      <c r="AZ620" s="111"/>
      <c r="BA620" s="111"/>
      <c r="BB620" s="111"/>
      <c r="BC620" s="111"/>
      <c r="BD620" s="111"/>
      <c r="BE620" s="111"/>
      <c r="BF620" s="111"/>
      <c r="BG620" s="111"/>
      <c r="BH620" s="111"/>
      <c r="BI620" s="111"/>
      <c r="BJ620" s="111"/>
      <c r="BK620" s="111"/>
      <c r="BL620" s="111"/>
      <c r="BM620" s="111"/>
      <c r="BN620" s="111"/>
      <c r="BO620" s="111"/>
      <c r="BP620" s="111"/>
      <c r="BQ620" s="111"/>
      <c r="BR620" s="111"/>
      <c r="BS620" s="111"/>
      <c r="BT620" s="111"/>
      <c r="BU620" s="111"/>
      <c r="BV620" s="111"/>
      <c r="BW620" s="111"/>
      <c r="BX620" s="111"/>
      <c r="BY620" s="111"/>
      <c r="BZ620" s="111"/>
      <c r="CA620" s="111"/>
      <c r="CB620" s="111"/>
      <c r="CC620" s="111"/>
      <c r="CD620" s="111"/>
      <c r="CE620" s="111"/>
      <c r="CF620" s="111"/>
      <c r="CG620" s="111"/>
      <c r="CH620" s="111"/>
      <c r="CI620" s="111"/>
      <c r="CJ620" s="111"/>
      <c r="CK620" s="111"/>
      <c r="CL620" s="111"/>
      <c r="CM620" s="111"/>
      <c r="CN620" s="111"/>
      <c r="CO620" s="111"/>
      <c r="CP620" s="111"/>
      <c r="CQ620" s="111"/>
      <c r="CR620" s="111"/>
      <c r="CS620" s="111"/>
      <c r="CT620" s="111"/>
      <c r="CU620" s="111"/>
      <c r="CV620" s="111"/>
      <c r="CW620" s="111"/>
      <c r="CX620" s="111"/>
      <c r="CY620" s="111"/>
      <c r="CZ620" s="111"/>
      <c r="DA620" s="111"/>
      <c r="DB620" s="111"/>
      <c r="DC620" s="111"/>
      <c r="DD620" s="111"/>
      <c r="DE620" s="111"/>
      <c r="DF620" s="111"/>
      <c r="DG620" s="111"/>
      <c r="DH620" s="111"/>
      <c r="DI620" s="111"/>
      <c r="DJ620" s="111"/>
      <c r="DK620" s="111"/>
      <c r="DL620" s="111"/>
      <c r="DM620" s="111"/>
      <c r="DN620" s="111"/>
      <c r="DO620" s="111"/>
      <c r="DP620" s="111"/>
      <c r="DQ620" s="111"/>
      <c r="DR620" s="111"/>
      <c r="DS620" s="111"/>
      <c r="DT620" s="111"/>
      <c r="DU620" s="111"/>
      <c r="DV620" s="111"/>
      <c r="DW620" s="111"/>
      <c r="DX620" s="111"/>
      <c r="DY620" s="111"/>
      <c r="DZ620" s="111"/>
      <c r="EA620" s="111"/>
      <c r="EB620" s="111"/>
      <c r="EC620" s="111"/>
      <c r="ED620" s="111"/>
      <c r="EE620" s="111"/>
      <c r="EF620" s="111"/>
      <c r="EG620" s="111"/>
      <c r="EH620" s="111"/>
      <c r="EI620" s="111"/>
      <c r="EJ620" s="111"/>
      <c r="EK620" s="111"/>
      <c r="EL620" s="111"/>
      <c r="EM620" s="111"/>
      <c r="EN620" s="111"/>
      <c r="EO620" s="111"/>
      <c r="EP620" s="111"/>
      <c r="EQ620" s="111"/>
      <c r="ER620" s="111"/>
      <c r="ES620" s="111"/>
      <c r="ET620" s="111"/>
      <c r="EU620" s="111"/>
      <c r="EV620" s="111"/>
      <c r="EW620" s="111"/>
      <c r="EX620" s="111"/>
      <c r="EY620" s="111"/>
      <c r="EZ620" s="111"/>
      <c r="FA620" s="111"/>
      <c r="FB620" s="111"/>
      <c r="FC620" s="111"/>
      <c r="FD620" s="111"/>
      <c r="FE620" s="111"/>
      <c r="FF620" s="111"/>
      <c r="FG620" s="111"/>
      <c r="FH620" s="111"/>
      <c r="FI620" s="111"/>
      <c r="FJ620" s="111"/>
      <c r="FK620" s="111"/>
      <c r="FL620" s="111"/>
      <c r="FM620" s="111"/>
      <c r="FN620" s="111"/>
      <c r="FO620" s="111"/>
      <c r="FP620" s="111"/>
      <c r="FQ620" s="111"/>
      <c r="FR620" s="111"/>
      <c r="FS620" s="111"/>
      <c r="FT620" s="111"/>
      <c r="FU620" s="111"/>
      <c r="FV620" s="111"/>
      <c r="FW620" s="111"/>
      <c r="FX620" s="111"/>
      <c r="FY620" s="111"/>
      <c r="FZ620" s="111"/>
      <c r="GA620" s="111"/>
      <c r="GB620" s="111"/>
      <c r="GC620" s="111"/>
      <c r="GD620" s="111"/>
      <c r="GE620" s="111"/>
      <c r="GF620" s="111"/>
      <c r="GG620" s="111"/>
      <c r="GH620" s="111"/>
      <c r="GI620" s="111"/>
      <c r="GJ620" s="111"/>
      <c r="GK620" s="111"/>
      <c r="GL620" s="111"/>
      <c r="GM620" s="111"/>
      <c r="GN620" s="111"/>
      <c r="GO620" s="111"/>
      <c r="GP620" s="111"/>
      <c r="GQ620" s="111"/>
      <c r="GR620" s="111"/>
      <c r="GS620" s="111"/>
      <c r="GT620" s="111"/>
      <c r="GU620" s="111"/>
      <c r="GV620" s="111"/>
      <c r="GW620" s="111"/>
      <c r="GX620" s="111"/>
      <c r="GY620" s="111"/>
      <c r="GZ620" s="111"/>
      <c r="HA620" s="111"/>
      <c r="HB620" s="111"/>
      <c r="HC620" s="111"/>
      <c r="HD620" s="111"/>
      <c r="HE620" s="111"/>
      <c r="HF620" s="111"/>
      <c r="HG620" s="111"/>
      <c r="HH620" s="111"/>
      <c r="HI620" s="111"/>
      <c r="HJ620" s="111"/>
      <c r="HK620" s="111"/>
      <c r="HL620" s="111"/>
      <c r="HM620" s="111"/>
      <c r="HN620" s="111"/>
      <c r="HO620" s="111"/>
      <c r="HP620" s="111"/>
      <c r="HQ620" s="111"/>
      <c r="HR620" s="111"/>
      <c r="HS620" s="111"/>
      <c r="HT620" s="111"/>
      <c r="HU620" s="111"/>
      <c r="HV620" s="111"/>
      <c r="HW620" s="111"/>
      <c r="HX620" s="111"/>
      <c r="HY620" s="111"/>
      <c r="HZ620" s="111"/>
      <c r="IA620" s="111"/>
      <c r="IB620" s="111"/>
      <c r="IC620" s="111"/>
      <c r="ID620" s="111"/>
      <c r="IE620" s="111"/>
      <c r="IF620" s="111"/>
      <c r="IG620" s="111"/>
      <c r="IH620" s="111"/>
      <c r="II620" s="111"/>
    </row>
    <row r="621" s="1" customFormat="1" spans="1:243">
      <c r="A621" s="141">
        <v>21113</v>
      </c>
      <c r="B621" s="142" t="s">
        <v>537</v>
      </c>
      <c r="C621" s="159">
        <v>0</v>
      </c>
      <c r="D621" s="143">
        <v>0</v>
      </c>
      <c r="E621" s="137">
        <f t="shared" si="27"/>
        <v>0</v>
      </c>
      <c r="F621" s="138"/>
      <c r="G621" s="151"/>
      <c r="H621" s="140">
        <f t="shared" si="28"/>
        <v>5</v>
      </c>
      <c r="I621" s="140"/>
      <c r="J621" s="111"/>
      <c r="K621" s="111"/>
      <c r="L621" s="111"/>
      <c r="M621" s="111"/>
      <c r="N621" s="111"/>
      <c r="O621" s="111"/>
      <c r="P621" s="111"/>
      <c r="Q621" s="111"/>
      <c r="R621" s="111"/>
      <c r="S621" s="111"/>
      <c r="T621" s="111"/>
      <c r="U621" s="111"/>
      <c r="V621" s="111"/>
      <c r="W621" s="111"/>
      <c r="X621" s="111"/>
      <c r="Y621" s="111"/>
      <c r="Z621" s="111"/>
      <c r="AA621" s="111"/>
      <c r="AB621" s="111"/>
      <c r="AC621" s="111"/>
      <c r="AD621" s="111"/>
      <c r="AE621" s="111"/>
      <c r="AF621" s="111"/>
      <c r="AG621" s="111"/>
      <c r="AH621" s="111"/>
      <c r="AI621" s="111"/>
      <c r="AJ621" s="111"/>
      <c r="AK621" s="111"/>
      <c r="AL621" s="111"/>
      <c r="AM621" s="111"/>
      <c r="AN621" s="111"/>
      <c r="AO621" s="111"/>
      <c r="AP621" s="111"/>
      <c r="AQ621" s="111"/>
      <c r="AR621" s="111"/>
      <c r="AS621" s="111"/>
      <c r="AT621" s="111"/>
      <c r="AU621" s="111"/>
      <c r="AV621" s="111"/>
      <c r="AW621" s="111"/>
      <c r="AX621" s="111"/>
      <c r="AY621" s="111"/>
      <c r="AZ621" s="111"/>
      <c r="BA621" s="111"/>
      <c r="BB621" s="111"/>
      <c r="BC621" s="111"/>
      <c r="BD621" s="111"/>
      <c r="BE621" s="111"/>
      <c r="BF621" s="111"/>
      <c r="BG621" s="111"/>
      <c r="BH621" s="111"/>
      <c r="BI621" s="111"/>
      <c r="BJ621" s="111"/>
      <c r="BK621" s="111"/>
      <c r="BL621" s="111"/>
      <c r="BM621" s="111"/>
      <c r="BN621" s="111"/>
      <c r="BO621" s="111"/>
      <c r="BP621" s="111"/>
      <c r="BQ621" s="111"/>
      <c r="BR621" s="111"/>
      <c r="BS621" s="111"/>
      <c r="BT621" s="111"/>
      <c r="BU621" s="111"/>
      <c r="BV621" s="111"/>
      <c r="BW621" s="111"/>
      <c r="BX621" s="111"/>
      <c r="BY621" s="111"/>
      <c r="BZ621" s="111"/>
      <c r="CA621" s="111"/>
      <c r="CB621" s="111"/>
      <c r="CC621" s="111"/>
      <c r="CD621" s="111"/>
      <c r="CE621" s="111"/>
      <c r="CF621" s="111"/>
      <c r="CG621" s="111"/>
      <c r="CH621" s="111"/>
      <c r="CI621" s="111"/>
      <c r="CJ621" s="111"/>
      <c r="CK621" s="111"/>
      <c r="CL621" s="111"/>
      <c r="CM621" s="111"/>
      <c r="CN621" s="111"/>
      <c r="CO621" s="111"/>
      <c r="CP621" s="111"/>
      <c r="CQ621" s="111"/>
      <c r="CR621" s="111"/>
      <c r="CS621" s="111"/>
      <c r="CT621" s="111"/>
      <c r="CU621" s="111"/>
      <c r="CV621" s="111"/>
      <c r="CW621" s="111"/>
      <c r="CX621" s="111"/>
      <c r="CY621" s="111"/>
      <c r="CZ621" s="111"/>
      <c r="DA621" s="111"/>
      <c r="DB621" s="111"/>
      <c r="DC621" s="111"/>
      <c r="DD621" s="111"/>
      <c r="DE621" s="111"/>
      <c r="DF621" s="111"/>
      <c r="DG621" s="111"/>
      <c r="DH621" s="111"/>
      <c r="DI621" s="111"/>
      <c r="DJ621" s="111"/>
      <c r="DK621" s="111"/>
      <c r="DL621" s="111"/>
      <c r="DM621" s="111"/>
      <c r="DN621" s="111"/>
      <c r="DO621" s="111"/>
      <c r="DP621" s="111"/>
      <c r="DQ621" s="111"/>
      <c r="DR621" s="111"/>
      <c r="DS621" s="111"/>
      <c r="DT621" s="111"/>
      <c r="DU621" s="111"/>
      <c r="DV621" s="111"/>
      <c r="DW621" s="111"/>
      <c r="DX621" s="111"/>
      <c r="DY621" s="111"/>
      <c r="DZ621" s="111"/>
      <c r="EA621" s="111"/>
      <c r="EB621" s="111"/>
      <c r="EC621" s="111"/>
      <c r="ED621" s="111"/>
      <c r="EE621" s="111"/>
      <c r="EF621" s="111"/>
      <c r="EG621" s="111"/>
      <c r="EH621" s="111"/>
      <c r="EI621" s="111"/>
      <c r="EJ621" s="111"/>
      <c r="EK621" s="111"/>
      <c r="EL621" s="111"/>
      <c r="EM621" s="111"/>
      <c r="EN621" s="111"/>
      <c r="EO621" s="111"/>
      <c r="EP621" s="111"/>
      <c r="EQ621" s="111"/>
      <c r="ER621" s="111"/>
      <c r="ES621" s="111"/>
      <c r="ET621" s="111"/>
      <c r="EU621" s="111"/>
      <c r="EV621" s="111"/>
      <c r="EW621" s="111"/>
      <c r="EX621" s="111"/>
      <c r="EY621" s="111"/>
      <c r="EZ621" s="111"/>
      <c r="FA621" s="111"/>
      <c r="FB621" s="111"/>
      <c r="FC621" s="111"/>
      <c r="FD621" s="111"/>
      <c r="FE621" s="111"/>
      <c r="FF621" s="111"/>
      <c r="FG621" s="111"/>
      <c r="FH621" s="111"/>
      <c r="FI621" s="111"/>
      <c r="FJ621" s="111"/>
      <c r="FK621" s="111"/>
      <c r="FL621" s="111"/>
      <c r="FM621" s="111"/>
      <c r="FN621" s="111"/>
      <c r="FO621" s="111"/>
      <c r="FP621" s="111"/>
      <c r="FQ621" s="111"/>
      <c r="FR621" s="111"/>
      <c r="FS621" s="111"/>
      <c r="FT621" s="111"/>
      <c r="FU621" s="111"/>
      <c r="FV621" s="111"/>
      <c r="FW621" s="111"/>
      <c r="FX621" s="111"/>
      <c r="FY621" s="111"/>
      <c r="FZ621" s="111"/>
      <c r="GA621" s="111"/>
      <c r="GB621" s="111"/>
      <c r="GC621" s="111"/>
      <c r="GD621" s="111"/>
      <c r="GE621" s="111"/>
      <c r="GF621" s="111"/>
      <c r="GG621" s="111"/>
      <c r="GH621" s="111"/>
      <c r="GI621" s="111"/>
      <c r="GJ621" s="111"/>
      <c r="GK621" s="111"/>
      <c r="GL621" s="111"/>
      <c r="GM621" s="111"/>
      <c r="GN621" s="111"/>
      <c r="GO621" s="111"/>
      <c r="GP621" s="111"/>
      <c r="GQ621" s="111"/>
      <c r="GR621" s="111"/>
      <c r="GS621" s="111"/>
      <c r="GT621" s="111"/>
      <c r="GU621" s="111"/>
      <c r="GV621" s="111"/>
      <c r="GW621" s="111"/>
      <c r="GX621" s="111"/>
      <c r="GY621" s="111"/>
      <c r="GZ621" s="111"/>
      <c r="HA621" s="111"/>
      <c r="HB621" s="111"/>
      <c r="HC621" s="111"/>
      <c r="HD621" s="111"/>
      <c r="HE621" s="111"/>
      <c r="HF621" s="111"/>
      <c r="HG621" s="111"/>
      <c r="HH621" s="111"/>
      <c r="HI621" s="111"/>
      <c r="HJ621" s="111"/>
      <c r="HK621" s="111"/>
      <c r="HL621" s="111"/>
      <c r="HM621" s="111"/>
      <c r="HN621" s="111"/>
      <c r="HO621" s="111"/>
      <c r="HP621" s="111"/>
      <c r="HQ621" s="111"/>
      <c r="HR621" s="111"/>
      <c r="HS621" s="111"/>
      <c r="HT621" s="111"/>
      <c r="HU621" s="111"/>
      <c r="HV621" s="111"/>
      <c r="HW621" s="111"/>
      <c r="HX621" s="111"/>
      <c r="HY621" s="111"/>
      <c r="HZ621" s="111"/>
      <c r="IA621" s="111"/>
      <c r="IB621" s="111"/>
      <c r="IC621" s="111"/>
      <c r="ID621" s="111"/>
      <c r="IE621" s="111"/>
      <c r="IF621" s="111"/>
      <c r="IG621" s="111"/>
      <c r="IH621" s="111"/>
      <c r="II621" s="111"/>
    </row>
    <row r="622" s="1" customFormat="1" spans="1:243">
      <c r="A622" s="141">
        <v>21114</v>
      </c>
      <c r="B622" s="142" t="s">
        <v>538</v>
      </c>
      <c r="C622" s="159">
        <v>0</v>
      </c>
      <c r="D622" s="143">
        <v>0</v>
      </c>
      <c r="E622" s="137">
        <f t="shared" si="27"/>
        <v>0</v>
      </c>
      <c r="F622" s="138"/>
      <c r="G622" s="151"/>
      <c r="H622" s="140">
        <f t="shared" si="28"/>
        <v>5</v>
      </c>
      <c r="I622" s="140"/>
      <c r="J622" s="111"/>
      <c r="K622" s="111"/>
      <c r="L622" s="111"/>
      <c r="M622" s="111"/>
      <c r="N622" s="111"/>
      <c r="O622" s="111"/>
      <c r="P622" s="111"/>
      <c r="Q622" s="111"/>
      <c r="R622" s="111"/>
      <c r="S622" s="111"/>
      <c r="T622" s="111"/>
      <c r="U622" s="111"/>
      <c r="V622" s="111"/>
      <c r="W622" s="111"/>
      <c r="X622" s="111"/>
      <c r="Y622" s="111"/>
      <c r="Z622" s="111"/>
      <c r="AA622" s="111"/>
      <c r="AB622" s="111"/>
      <c r="AC622" s="111"/>
      <c r="AD622" s="111"/>
      <c r="AE622" s="111"/>
      <c r="AF622" s="111"/>
      <c r="AG622" s="111"/>
      <c r="AH622" s="111"/>
      <c r="AI622" s="111"/>
      <c r="AJ622" s="111"/>
      <c r="AK622" s="111"/>
      <c r="AL622" s="111"/>
      <c r="AM622" s="111"/>
      <c r="AN622" s="111"/>
      <c r="AO622" s="111"/>
      <c r="AP622" s="111"/>
      <c r="AQ622" s="111"/>
      <c r="AR622" s="111"/>
      <c r="AS622" s="111"/>
      <c r="AT622" s="111"/>
      <c r="AU622" s="111"/>
      <c r="AV622" s="111"/>
      <c r="AW622" s="111"/>
      <c r="AX622" s="111"/>
      <c r="AY622" s="111"/>
      <c r="AZ622" s="111"/>
      <c r="BA622" s="111"/>
      <c r="BB622" s="111"/>
      <c r="BC622" s="111"/>
      <c r="BD622" s="111"/>
      <c r="BE622" s="111"/>
      <c r="BF622" s="111"/>
      <c r="BG622" s="111"/>
      <c r="BH622" s="111"/>
      <c r="BI622" s="111"/>
      <c r="BJ622" s="111"/>
      <c r="BK622" s="111"/>
      <c r="BL622" s="111"/>
      <c r="BM622" s="111"/>
      <c r="BN622" s="111"/>
      <c r="BO622" s="111"/>
      <c r="BP622" s="111"/>
      <c r="BQ622" s="111"/>
      <c r="BR622" s="111"/>
      <c r="BS622" s="111"/>
      <c r="BT622" s="111"/>
      <c r="BU622" s="111"/>
      <c r="BV622" s="111"/>
      <c r="BW622" s="111"/>
      <c r="BX622" s="111"/>
      <c r="BY622" s="111"/>
      <c r="BZ622" s="111"/>
      <c r="CA622" s="111"/>
      <c r="CB622" s="111"/>
      <c r="CC622" s="111"/>
      <c r="CD622" s="111"/>
      <c r="CE622" s="111"/>
      <c r="CF622" s="111"/>
      <c r="CG622" s="111"/>
      <c r="CH622" s="111"/>
      <c r="CI622" s="111"/>
      <c r="CJ622" s="111"/>
      <c r="CK622" s="111"/>
      <c r="CL622" s="111"/>
      <c r="CM622" s="111"/>
      <c r="CN622" s="111"/>
      <c r="CO622" s="111"/>
      <c r="CP622" s="111"/>
      <c r="CQ622" s="111"/>
      <c r="CR622" s="111"/>
      <c r="CS622" s="111"/>
      <c r="CT622" s="111"/>
      <c r="CU622" s="111"/>
      <c r="CV622" s="111"/>
      <c r="CW622" s="111"/>
      <c r="CX622" s="111"/>
      <c r="CY622" s="111"/>
      <c r="CZ622" s="111"/>
      <c r="DA622" s="111"/>
      <c r="DB622" s="111"/>
      <c r="DC622" s="111"/>
      <c r="DD622" s="111"/>
      <c r="DE622" s="111"/>
      <c r="DF622" s="111"/>
      <c r="DG622" s="111"/>
      <c r="DH622" s="111"/>
      <c r="DI622" s="111"/>
      <c r="DJ622" s="111"/>
      <c r="DK622" s="111"/>
      <c r="DL622" s="111"/>
      <c r="DM622" s="111"/>
      <c r="DN622" s="111"/>
      <c r="DO622" s="111"/>
      <c r="DP622" s="111"/>
      <c r="DQ622" s="111"/>
      <c r="DR622" s="111"/>
      <c r="DS622" s="111"/>
      <c r="DT622" s="111"/>
      <c r="DU622" s="111"/>
      <c r="DV622" s="111"/>
      <c r="DW622" s="111"/>
      <c r="DX622" s="111"/>
      <c r="DY622" s="111"/>
      <c r="DZ622" s="111"/>
      <c r="EA622" s="111"/>
      <c r="EB622" s="111"/>
      <c r="EC622" s="111"/>
      <c r="ED622" s="111"/>
      <c r="EE622" s="111"/>
      <c r="EF622" s="111"/>
      <c r="EG622" s="111"/>
      <c r="EH622" s="111"/>
      <c r="EI622" s="111"/>
      <c r="EJ622" s="111"/>
      <c r="EK622" s="111"/>
      <c r="EL622" s="111"/>
      <c r="EM622" s="111"/>
      <c r="EN622" s="111"/>
      <c r="EO622" s="111"/>
      <c r="EP622" s="111"/>
      <c r="EQ622" s="111"/>
      <c r="ER622" s="111"/>
      <c r="ES622" s="111"/>
      <c r="ET622" s="111"/>
      <c r="EU622" s="111"/>
      <c r="EV622" s="111"/>
      <c r="EW622" s="111"/>
      <c r="EX622" s="111"/>
      <c r="EY622" s="111"/>
      <c r="EZ622" s="111"/>
      <c r="FA622" s="111"/>
      <c r="FB622" s="111"/>
      <c r="FC622" s="111"/>
      <c r="FD622" s="111"/>
      <c r="FE622" s="111"/>
      <c r="FF622" s="111"/>
      <c r="FG622" s="111"/>
      <c r="FH622" s="111"/>
      <c r="FI622" s="111"/>
      <c r="FJ622" s="111"/>
      <c r="FK622" s="111"/>
      <c r="FL622" s="111"/>
      <c r="FM622" s="111"/>
      <c r="FN622" s="111"/>
      <c r="FO622" s="111"/>
      <c r="FP622" s="111"/>
      <c r="FQ622" s="111"/>
      <c r="FR622" s="111"/>
      <c r="FS622" s="111"/>
      <c r="FT622" s="111"/>
      <c r="FU622" s="111"/>
      <c r="FV622" s="111"/>
      <c r="FW622" s="111"/>
      <c r="FX622" s="111"/>
      <c r="FY622" s="111"/>
      <c r="FZ622" s="111"/>
      <c r="GA622" s="111"/>
      <c r="GB622" s="111"/>
      <c r="GC622" s="111"/>
      <c r="GD622" s="111"/>
      <c r="GE622" s="111"/>
      <c r="GF622" s="111"/>
      <c r="GG622" s="111"/>
      <c r="GH622" s="111"/>
      <c r="GI622" s="111"/>
      <c r="GJ622" s="111"/>
      <c r="GK622" s="111"/>
      <c r="GL622" s="111"/>
      <c r="GM622" s="111"/>
      <c r="GN622" s="111"/>
      <c r="GO622" s="111"/>
      <c r="GP622" s="111"/>
      <c r="GQ622" s="111"/>
      <c r="GR622" s="111"/>
      <c r="GS622" s="111"/>
      <c r="GT622" s="111"/>
      <c r="GU622" s="111"/>
      <c r="GV622" s="111"/>
      <c r="GW622" s="111"/>
      <c r="GX622" s="111"/>
      <c r="GY622" s="111"/>
      <c r="GZ622" s="111"/>
      <c r="HA622" s="111"/>
      <c r="HB622" s="111"/>
      <c r="HC622" s="111"/>
      <c r="HD622" s="111"/>
      <c r="HE622" s="111"/>
      <c r="HF622" s="111"/>
      <c r="HG622" s="111"/>
      <c r="HH622" s="111"/>
      <c r="HI622" s="111"/>
      <c r="HJ622" s="111"/>
      <c r="HK622" s="111"/>
      <c r="HL622" s="111"/>
      <c r="HM622" s="111"/>
      <c r="HN622" s="111"/>
      <c r="HO622" s="111"/>
      <c r="HP622" s="111"/>
      <c r="HQ622" s="111"/>
      <c r="HR622" s="111"/>
      <c r="HS622" s="111"/>
      <c r="HT622" s="111"/>
      <c r="HU622" s="111"/>
      <c r="HV622" s="111"/>
      <c r="HW622" s="111"/>
      <c r="HX622" s="111"/>
      <c r="HY622" s="111"/>
      <c r="HZ622" s="111"/>
      <c r="IA622" s="111"/>
      <c r="IB622" s="111"/>
      <c r="IC622" s="111"/>
      <c r="ID622" s="111"/>
      <c r="IE622" s="111"/>
      <c r="IF622" s="111"/>
      <c r="IG622" s="111"/>
      <c r="IH622" s="111"/>
      <c r="II622" s="111"/>
    </row>
    <row r="623" s="1" customFormat="1" spans="1:243">
      <c r="A623" s="141">
        <v>21199</v>
      </c>
      <c r="B623" s="142" t="s">
        <v>539</v>
      </c>
      <c r="C623" s="159">
        <f>C624</f>
        <v>2020</v>
      </c>
      <c r="D623" s="159">
        <f>D624</f>
        <v>2020</v>
      </c>
      <c r="E623" s="137">
        <f t="shared" si="27"/>
        <v>0</v>
      </c>
      <c r="F623" s="138">
        <f t="shared" ref="F623:F628" si="29">E623/C623</f>
        <v>0</v>
      </c>
      <c r="G623" s="139"/>
      <c r="H623" s="140">
        <f t="shared" si="28"/>
        <v>5</v>
      </c>
      <c r="I623" s="140"/>
      <c r="J623" s="111"/>
      <c r="K623" s="111"/>
      <c r="L623" s="111"/>
      <c r="M623" s="111"/>
      <c r="N623" s="111"/>
      <c r="O623" s="111"/>
      <c r="P623" s="111"/>
      <c r="Q623" s="111"/>
      <c r="R623" s="111"/>
      <c r="S623" s="111"/>
      <c r="T623" s="111"/>
      <c r="U623" s="111"/>
      <c r="V623" s="111"/>
      <c r="W623" s="111"/>
      <c r="X623" s="111"/>
      <c r="Y623" s="111"/>
      <c r="Z623" s="111"/>
      <c r="AA623" s="111"/>
      <c r="AB623" s="111"/>
      <c r="AC623" s="111"/>
      <c r="AD623" s="111"/>
      <c r="AE623" s="111"/>
      <c r="AF623" s="111"/>
      <c r="AG623" s="111"/>
      <c r="AH623" s="111"/>
      <c r="AI623" s="111"/>
      <c r="AJ623" s="111"/>
      <c r="AK623" s="111"/>
      <c r="AL623" s="111"/>
      <c r="AM623" s="111"/>
      <c r="AN623" s="111"/>
      <c r="AO623" s="111"/>
      <c r="AP623" s="111"/>
      <c r="AQ623" s="111"/>
      <c r="AR623" s="111"/>
      <c r="AS623" s="111"/>
      <c r="AT623" s="111"/>
      <c r="AU623" s="111"/>
      <c r="AV623" s="111"/>
      <c r="AW623" s="111"/>
      <c r="AX623" s="111"/>
      <c r="AY623" s="111"/>
      <c r="AZ623" s="111"/>
      <c r="BA623" s="111"/>
      <c r="BB623" s="111"/>
      <c r="BC623" s="111"/>
      <c r="BD623" s="111"/>
      <c r="BE623" s="111"/>
      <c r="BF623" s="111"/>
      <c r="BG623" s="111"/>
      <c r="BH623" s="111"/>
      <c r="BI623" s="111"/>
      <c r="BJ623" s="111"/>
      <c r="BK623" s="111"/>
      <c r="BL623" s="111"/>
      <c r="BM623" s="111"/>
      <c r="BN623" s="111"/>
      <c r="BO623" s="111"/>
      <c r="BP623" s="111"/>
      <c r="BQ623" s="111"/>
      <c r="BR623" s="111"/>
      <c r="BS623" s="111"/>
      <c r="BT623" s="111"/>
      <c r="BU623" s="111"/>
      <c r="BV623" s="111"/>
      <c r="BW623" s="111"/>
      <c r="BX623" s="111"/>
      <c r="BY623" s="111"/>
      <c r="BZ623" s="111"/>
      <c r="CA623" s="111"/>
      <c r="CB623" s="111"/>
      <c r="CC623" s="111"/>
      <c r="CD623" s="111"/>
      <c r="CE623" s="111"/>
      <c r="CF623" s="111"/>
      <c r="CG623" s="111"/>
      <c r="CH623" s="111"/>
      <c r="CI623" s="111"/>
      <c r="CJ623" s="111"/>
      <c r="CK623" s="111"/>
      <c r="CL623" s="111"/>
      <c r="CM623" s="111"/>
      <c r="CN623" s="111"/>
      <c r="CO623" s="111"/>
      <c r="CP623" s="111"/>
      <c r="CQ623" s="111"/>
      <c r="CR623" s="111"/>
      <c r="CS623" s="111"/>
      <c r="CT623" s="111"/>
      <c r="CU623" s="111"/>
      <c r="CV623" s="111"/>
      <c r="CW623" s="111"/>
      <c r="CX623" s="111"/>
      <c r="CY623" s="111"/>
      <c r="CZ623" s="111"/>
      <c r="DA623" s="111"/>
      <c r="DB623" s="111"/>
      <c r="DC623" s="111"/>
      <c r="DD623" s="111"/>
      <c r="DE623" s="111"/>
      <c r="DF623" s="111"/>
      <c r="DG623" s="111"/>
      <c r="DH623" s="111"/>
      <c r="DI623" s="111"/>
      <c r="DJ623" s="111"/>
      <c r="DK623" s="111"/>
      <c r="DL623" s="111"/>
      <c r="DM623" s="111"/>
      <c r="DN623" s="111"/>
      <c r="DO623" s="111"/>
      <c r="DP623" s="111"/>
      <c r="DQ623" s="111"/>
      <c r="DR623" s="111"/>
      <c r="DS623" s="111"/>
      <c r="DT623" s="111"/>
      <c r="DU623" s="111"/>
      <c r="DV623" s="111"/>
      <c r="DW623" s="111"/>
      <c r="DX623" s="111"/>
      <c r="DY623" s="111"/>
      <c r="DZ623" s="111"/>
      <c r="EA623" s="111"/>
      <c r="EB623" s="111"/>
      <c r="EC623" s="111"/>
      <c r="ED623" s="111"/>
      <c r="EE623" s="111"/>
      <c r="EF623" s="111"/>
      <c r="EG623" s="111"/>
      <c r="EH623" s="111"/>
      <c r="EI623" s="111"/>
      <c r="EJ623" s="111"/>
      <c r="EK623" s="111"/>
      <c r="EL623" s="111"/>
      <c r="EM623" s="111"/>
      <c r="EN623" s="111"/>
      <c r="EO623" s="111"/>
      <c r="EP623" s="111"/>
      <c r="EQ623" s="111"/>
      <c r="ER623" s="111"/>
      <c r="ES623" s="111"/>
      <c r="ET623" s="111"/>
      <c r="EU623" s="111"/>
      <c r="EV623" s="111"/>
      <c r="EW623" s="111"/>
      <c r="EX623" s="111"/>
      <c r="EY623" s="111"/>
      <c r="EZ623" s="111"/>
      <c r="FA623" s="111"/>
      <c r="FB623" s="111"/>
      <c r="FC623" s="111"/>
      <c r="FD623" s="111"/>
      <c r="FE623" s="111"/>
      <c r="FF623" s="111"/>
      <c r="FG623" s="111"/>
      <c r="FH623" s="111"/>
      <c r="FI623" s="111"/>
      <c r="FJ623" s="111"/>
      <c r="FK623" s="111"/>
      <c r="FL623" s="111"/>
      <c r="FM623" s="111"/>
      <c r="FN623" s="111"/>
      <c r="FO623" s="111"/>
      <c r="FP623" s="111"/>
      <c r="FQ623" s="111"/>
      <c r="FR623" s="111"/>
      <c r="FS623" s="111"/>
      <c r="FT623" s="111"/>
      <c r="FU623" s="111"/>
      <c r="FV623" s="111"/>
      <c r="FW623" s="111"/>
      <c r="FX623" s="111"/>
      <c r="FY623" s="111"/>
      <c r="FZ623" s="111"/>
      <c r="GA623" s="111"/>
      <c r="GB623" s="111"/>
      <c r="GC623" s="111"/>
      <c r="GD623" s="111"/>
      <c r="GE623" s="111"/>
      <c r="GF623" s="111"/>
      <c r="GG623" s="111"/>
      <c r="GH623" s="111"/>
      <c r="GI623" s="111"/>
      <c r="GJ623" s="111"/>
      <c r="GK623" s="111"/>
      <c r="GL623" s="111"/>
      <c r="GM623" s="111"/>
      <c r="GN623" s="111"/>
      <c r="GO623" s="111"/>
      <c r="GP623" s="111"/>
      <c r="GQ623" s="111"/>
      <c r="GR623" s="111"/>
      <c r="GS623" s="111"/>
      <c r="GT623" s="111"/>
      <c r="GU623" s="111"/>
      <c r="GV623" s="111"/>
      <c r="GW623" s="111"/>
      <c r="GX623" s="111"/>
      <c r="GY623" s="111"/>
      <c r="GZ623" s="111"/>
      <c r="HA623" s="111"/>
      <c r="HB623" s="111"/>
      <c r="HC623" s="111"/>
      <c r="HD623" s="111"/>
      <c r="HE623" s="111"/>
      <c r="HF623" s="111"/>
      <c r="HG623" s="111"/>
      <c r="HH623" s="111"/>
      <c r="HI623" s="111"/>
      <c r="HJ623" s="111"/>
      <c r="HK623" s="111"/>
      <c r="HL623" s="111"/>
      <c r="HM623" s="111"/>
      <c r="HN623" s="111"/>
      <c r="HO623" s="111"/>
      <c r="HP623" s="111"/>
      <c r="HQ623" s="111"/>
      <c r="HR623" s="111"/>
      <c r="HS623" s="111"/>
      <c r="HT623" s="111"/>
      <c r="HU623" s="111"/>
      <c r="HV623" s="111"/>
      <c r="HW623" s="111"/>
      <c r="HX623" s="111"/>
      <c r="HY623" s="111"/>
      <c r="HZ623" s="111"/>
      <c r="IA623" s="111"/>
      <c r="IB623" s="111"/>
      <c r="IC623" s="111"/>
      <c r="ID623" s="111"/>
      <c r="IE623" s="111"/>
      <c r="IF623" s="111"/>
      <c r="IG623" s="111"/>
      <c r="IH623" s="111"/>
      <c r="II623" s="111"/>
    </row>
    <row r="624" s="1" customFormat="1" spans="1:243">
      <c r="A624" s="157">
        <v>2119999</v>
      </c>
      <c r="B624" s="152" t="s">
        <v>540</v>
      </c>
      <c r="C624" s="145">
        <v>2020</v>
      </c>
      <c r="D624" s="146">
        <v>2020</v>
      </c>
      <c r="E624" s="147">
        <f t="shared" si="27"/>
        <v>0</v>
      </c>
      <c r="F624" s="148">
        <f t="shared" si="29"/>
        <v>0</v>
      </c>
      <c r="G624" s="149"/>
      <c r="H624" s="140">
        <f t="shared" si="28"/>
        <v>7</v>
      </c>
      <c r="I624" s="140"/>
      <c r="J624" s="111"/>
      <c r="K624" s="111"/>
      <c r="L624" s="111"/>
      <c r="M624" s="111"/>
      <c r="N624" s="111"/>
      <c r="O624" s="111"/>
      <c r="P624" s="111"/>
      <c r="Q624" s="111"/>
      <c r="R624" s="111"/>
      <c r="S624" s="111"/>
      <c r="T624" s="111"/>
      <c r="U624" s="111"/>
      <c r="V624" s="111"/>
      <c r="W624" s="111"/>
      <c r="X624" s="111"/>
      <c r="Y624" s="111"/>
      <c r="Z624" s="111"/>
      <c r="AA624" s="111"/>
      <c r="AB624" s="111"/>
      <c r="AC624" s="111"/>
      <c r="AD624" s="111"/>
      <c r="AE624" s="111"/>
      <c r="AF624" s="111"/>
      <c r="AG624" s="111"/>
      <c r="AH624" s="111"/>
      <c r="AI624" s="111"/>
      <c r="AJ624" s="111"/>
      <c r="AK624" s="111"/>
      <c r="AL624" s="111"/>
      <c r="AM624" s="111"/>
      <c r="AN624" s="111"/>
      <c r="AO624" s="111"/>
      <c r="AP624" s="111"/>
      <c r="AQ624" s="111"/>
      <c r="AR624" s="111"/>
      <c r="AS624" s="111"/>
      <c r="AT624" s="111"/>
      <c r="AU624" s="111"/>
      <c r="AV624" s="111"/>
      <c r="AW624" s="111"/>
      <c r="AX624" s="111"/>
      <c r="AY624" s="111"/>
      <c r="AZ624" s="111"/>
      <c r="BA624" s="111"/>
      <c r="BB624" s="111"/>
      <c r="BC624" s="111"/>
      <c r="BD624" s="111"/>
      <c r="BE624" s="111"/>
      <c r="BF624" s="111"/>
      <c r="BG624" s="111"/>
      <c r="BH624" s="111"/>
      <c r="BI624" s="111"/>
      <c r="BJ624" s="111"/>
      <c r="BK624" s="111"/>
      <c r="BL624" s="111"/>
      <c r="BM624" s="111"/>
      <c r="BN624" s="111"/>
      <c r="BO624" s="111"/>
      <c r="BP624" s="111"/>
      <c r="BQ624" s="111"/>
      <c r="BR624" s="111"/>
      <c r="BS624" s="111"/>
      <c r="BT624" s="111"/>
      <c r="BU624" s="111"/>
      <c r="BV624" s="111"/>
      <c r="BW624" s="111"/>
      <c r="BX624" s="111"/>
      <c r="BY624" s="111"/>
      <c r="BZ624" s="111"/>
      <c r="CA624" s="111"/>
      <c r="CB624" s="111"/>
      <c r="CC624" s="111"/>
      <c r="CD624" s="111"/>
      <c r="CE624" s="111"/>
      <c r="CF624" s="111"/>
      <c r="CG624" s="111"/>
      <c r="CH624" s="111"/>
      <c r="CI624" s="111"/>
      <c r="CJ624" s="111"/>
      <c r="CK624" s="111"/>
      <c r="CL624" s="111"/>
      <c r="CM624" s="111"/>
      <c r="CN624" s="111"/>
      <c r="CO624" s="111"/>
      <c r="CP624" s="111"/>
      <c r="CQ624" s="111"/>
      <c r="CR624" s="111"/>
      <c r="CS624" s="111"/>
      <c r="CT624" s="111"/>
      <c r="CU624" s="111"/>
      <c r="CV624" s="111"/>
      <c r="CW624" s="111"/>
      <c r="CX624" s="111"/>
      <c r="CY624" s="111"/>
      <c r="CZ624" s="111"/>
      <c r="DA624" s="111"/>
      <c r="DB624" s="111"/>
      <c r="DC624" s="111"/>
      <c r="DD624" s="111"/>
      <c r="DE624" s="111"/>
      <c r="DF624" s="111"/>
      <c r="DG624" s="111"/>
      <c r="DH624" s="111"/>
      <c r="DI624" s="111"/>
      <c r="DJ624" s="111"/>
      <c r="DK624" s="111"/>
      <c r="DL624" s="111"/>
      <c r="DM624" s="111"/>
      <c r="DN624" s="111"/>
      <c r="DO624" s="111"/>
      <c r="DP624" s="111"/>
      <c r="DQ624" s="111"/>
      <c r="DR624" s="111"/>
      <c r="DS624" s="111"/>
      <c r="DT624" s="111"/>
      <c r="DU624" s="111"/>
      <c r="DV624" s="111"/>
      <c r="DW624" s="111"/>
      <c r="DX624" s="111"/>
      <c r="DY624" s="111"/>
      <c r="DZ624" s="111"/>
      <c r="EA624" s="111"/>
      <c r="EB624" s="111"/>
      <c r="EC624" s="111"/>
      <c r="ED624" s="111"/>
      <c r="EE624" s="111"/>
      <c r="EF624" s="111"/>
      <c r="EG624" s="111"/>
      <c r="EH624" s="111"/>
      <c r="EI624" s="111"/>
      <c r="EJ624" s="111"/>
      <c r="EK624" s="111"/>
      <c r="EL624" s="111"/>
      <c r="EM624" s="111"/>
      <c r="EN624" s="111"/>
      <c r="EO624" s="111"/>
      <c r="EP624" s="111"/>
      <c r="EQ624" s="111"/>
      <c r="ER624" s="111"/>
      <c r="ES624" s="111"/>
      <c r="ET624" s="111"/>
      <c r="EU624" s="111"/>
      <c r="EV624" s="111"/>
      <c r="EW624" s="111"/>
      <c r="EX624" s="111"/>
      <c r="EY624" s="111"/>
      <c r="EZ624" s="111"/>
      <c r="FA624" s="111"/>
      <c r="FB624" s="111"/>
      <c r="FC624" s="111"/>
      <c r="FD624" s="111"/>
      <c r="FE624" s="111"/>
      <c r="FF624" s="111"/>
      <c r="FG624" s="111"/>
      <c r="FH624" s="111"/>
      <c r="FI624" s="111"/>
      <c r="FJ624" s="111"/>
      <c r="FK624" s="111"/>
      <c r="FL624" s="111"/>
      <c r="FM624" s="111"/>
      <c r="FN624" s="111"/>
      <c r="FO624" s="111"/>
      <c r="FP624" s="111"/>
      <c r="FQ624" s="111"/>
      <c r="FR624" s="111"/>
      <c r="FS624" s="111"/>
      <c r="FT624" s="111"/>
      <c r="FU624" s="111"/>
      <c r="FV624" s="111"/>
      <c r="FW624" s="111"/>
      <c r="FX624" s="111"/>
      <c r="FY624" s="111"/>
      <c r="FZ624" s="111"/>
      <c r="GA624" s="111"/>
      <c r="GB624" s="111"/>
      <c r="GC624" s="111"/>
      <c r="GD624" s="111"/>
      <c r="GE624" s="111"/>
      <c r="GF624" s="111"/>
      <c r="GG624" s="111"/>
      <c r="GH624" s="111"/>
      <c r="GI624" s="111"/>
      <c r="GJ624" s="111"/>
      <c r="GK624" s="111"/>
      <c r="GL624" s="111"/>
      <c r="GM624" s="111"/>
      <c r="GN624" s="111"/>
      <c r="GO624" s="111"/>
      <c r="GP624" s="111"/>
      <c r="GQ624" s="111"/>
      <c r="GR624" s="111"/>
      <c r="GS624" s="111"/>
      <c r="GT624" s="111"/>
      <c r="GU624" s="111"/>
      <c r="GV624" s="111"/>
      <c r="GW624" s="111"/>
      <c r="GX624" s="111"/>
      <c r="GY624" s="111"/>
      <c r="GZ624" s="111"/>
      <c r="HA624" s="111"/>
      <c r="HB624" s="111"/>
      <c r="HC624" s="111"/>
      <c r="HD624" s="111"/>
      <c r="HE624" s="111"/>
      <c r="HF624" s="111"/>
      <c r="HG624" s="111"/>
      <c r="HH624" s="111"/>
      <c r="HI624" s="111"/>
      <c r="HJ624" s="111"/>
      <c r="HK624" s="111"/>
      <c r="HL624" s="111"/>
      <c r="HM624" s="111"/>
      <c r="HN624" s="111"/>
      <c r="HO624" s="111"/>
      <c r="HP624" s="111"/>
      <c r="HQ624" s="111"/>
      <c r="HR624" s="111"/>
      <c r="HS624" s="111"/>
      <c r="HT624" s="111"/>
      <c r="HU624" s="111"/>
      <c r="HV624" s="111"/>
      <c r="HW624" s="111"/>
      <c r="HX624" s="111"/>
      <c r="HY624" s="111"/>
      <c r="HZ624" s="111"/>
      <c r="IA624" s="111"/>
      <c r="IB624" s="111"/>
      <c r="IC624" s="111"/>
      <c r="ID624" s="111"/>
      <c r="IE624" s="111"/>
      <c r="IF624" s="111"/>
      <c r="IG624" s="111"/>
      <c r="IH624" s="111"/>
      <c r="II624" s="111"/>
    </row>
    <row r="625" s="1" customFormat="1" spans="1:243">
      <c r="A625" s="167">
        <v>212</v>
      </c>
      <c r="B625" s="136" t="s">
        <v>541</v>
      </c>
      <c r="C625" s="137">
        <f>SUM(C626,C637,C639,C642,C646)</f>
        <v>3985</v>
      </c>
      <c r="D625" s="137">
        <f>SUM(D626,D637,D639,D642,D646)</f>
        <v>12980</v>
      </c>
      <c r="E625" s="137">
        <f t="shared" si="27"/>
        <v>8995</v>
      </c>
      <c r="F625" s="138">
        <f t="shared" si="29"/>
        <v>2.25721455457967</v>
      </c>
      <c r="G625" s="149"/>
      <c r="H625" s="140">
        <f t="shared" si="28"/>
        <v>3</v>
      </c>
      <c r="I625" s="140"/>
      <c r="J625" s="111"/>
      <c r="K625" s="111"/>
      <c r="L625" s="111"/>
      <c r="M625" s="111"/>
      <c r="N625" s="111"/>
      <c r="O625" s="111"/>
      <c r="P625" s="111"/>
      <c r="Q625" s="111"/>
      <c r="R625" s="111"/>
      <c r="S625" s="111"/>
      <c r="T625" s="111"/>
      <c r="U625" s="111"/>
      <c r="V625" s="111"/>
      <c r="W625" s="111"/>
      <c r="X625" s="111"/>
      <c r="Y625" s="111"/>
      <c r="Z625" s="111"/>
      <c r="AA625" s="111"/>
      <c r="AB625" s="111"/>
      <c r="AC625" s="111"/>
      <c r="AD625" s="111"/>
      <c r="AE625" s="111"/>
      <c r="AF625" s="111"/>
      <c r="AG625" s="111"/>
      <c r="AH625" s="111"/>
      <c r="AI625" s="111"/>
      <c r="AJ625" s="111"/>
      <c r="AK625" s="111"/>
      <c r="AL625" s="111"/>
      <c r="AM625" s="111"/>
      <c r="AN625" s="111"/>
      <c r="AO625" s="111"/>
      <c r="AP625" s="111"/>
      <c r="AQ625" s="111"/>
      <c r="AR625" s="111"/>
      <c r="AS625" s="111"/>
      <c r="AT625" s="111"/>
      <c r="AU625" s="111"/>
      <c r="AV625" s="111"/>
      <c r="AW625" s="111"/>
      <c r="AX625" s="111"/>
      <c r="AY625" s="111"/>
      <c r="AZ625" s="111"/>
      <c r="BA625" s="111"/>
      <c r="BB625" s="111"/>
      <c r="BC625" s="111"/>
      <c r="BD625" s="111"/>
      <c r="BE625" s="111"/>
      <c r="BF625" s="111"/>
      <c r="BG625" s="111"/>
      <c r="BH625" s="111"/>
      <c r="BI625" s="111"/>
      <c r="BJ625" s="111"/>
      <c r="BK625" s="111"/>
      <c r="BL625" s="111"/>
      <c r="BM625" s="111"/>
      <c r="BN625" s="111"/>
      <c r="BO625" s="111"/>
      <c r="BP625" s="111"/>
      <c r="BQ625" s="111"/>
      <c r="BR625" s="111"/>
      <c r="BS625" s="111"/>
      <c r="BT625" s="111"/>
      <c r="BU625" s="111"/>
      <c r="BV625" s="111"/>
      <c r="BW625" s="111"/>
      <c r="BX625" s="111"/>
      <c r="BY625" s="111"/>
      <c r="BZ625" s="111"/>
      <c r="CA625" s="111"/>
      <c r="CB625" s="111"/>
      <c r="CC625" s="111"/>
      <c r="CD625" s="111"/>
      <c r="CE625" s="111"/>
      <c r="CF625" s="111"/>
      <c r="CG625" s="111"/>
      <c r="CH625" s="111"/>
      <c r="CI625" s="111"/>
      <c r="CJ625" s="111"/>
      <c r="CK625" s="111"/>
      <c r="CL625" s="111"/>
      <c r="CM625" s="111"/>
      <c r="CN625" s="111"/>
      <c r="CO625" s="111"/>
      <c r="CP625" s="111"/>
      <c r="CQ625" s="111"/>
      <c r="CR625" s="111"/>
      <c r="CS625" s="111"/>
      <c r="CT625" s="111"/>
      <c r="CU625" s="111"/>
      <c r="CV625" s="111"/>
      <c r="CW625" s="111"/>
      <c r="CX625" s="111"/>
      <c r="CY625" s="111"/>
      <c r="CZ625" s="111"/>
      <c r="DA625" s="111"/>
      <c r="DB625" s="111"/>
      <c r="DC625" s="111"/>
      <c r="DD625" s="111"/>
      <c r="DE625" s="111"/>
      <c r="DF625" s="111"/>
      <c r="DG625" s="111"/>
      <c r="DH625" s="111"/>
      <c r="DI625" s="111"/>
      <c r="DJ625" s="111"/>
      <c r="DK625" s="111"/>
      <c r="DL625" s="111"/>
      <c r="DM625" s="111"/>
      <c r="DN625" s="111"/>
      <c r="DO625" s="111"/>
      <c r="DP625" s="111"/>
      <c r="DQ625" s="111"/>
      <c r="DR625" s="111"/>
      <c r="DS625" s="111"/>
      <c r="DT625" s="111"/>
      <c r="DU625" s="111"/>
      <c r="DV625" s="111"/>
      <c r="DW625" s="111"/>
      <c r="DX625" s="111"/>
      <c r="DY625" s="111"/>
      <c r="DZ625" s="111"/>
      <c r="EA625" s="111"/>
      <c r="EB625" s="111"/>
      <c r="EC625" s="111"/>
      <c r="ED625" s="111"/>
      <c r="EE625" s="111"/>
      <c r="EF625" s="111"/>
      <c r="EG625" s="111"/>
      <c r="EH625" s="111"/>
      <c r="EI625" s="111"/>
      <c r="EJ625" s="111"/>
      <c r="EK625" s="111"/>
      <c r="EL625" s="111"/>
      <c r="EM625" s="111"/>
      <c r="EN625" s="111"/>
      <c r="EO625" s="111"/>
      <c r="EP625" s="111"/>
      <c r="EQ625" s="111"/>
      <c r="ER625" s="111"/>
      <c r="ES625" s="111"/>
      <c r="ET625" s="111"/>
      <c r="EU625" s="111"/>
      <c r="EV625" s="111"/>
      <c r="EW625" s="111"/>
      <c r="EX625" s="111"/>
      <c r="EY625" s="111"/>
      <c r="EZ625" s="111"/>
      <c r="FA625" s="111"/>
      <c r="FB625" s="111"/>
      <c r="FC625" s="111"/>
      <c r="FD625" s="111"/>
      <c r="FE625" s="111"/>
      <c r="FF625" s="111"/>
      <c r="FG625" s="111"/>
      <c r="FH625" s="111"/>
      <c r="FI625" s="111"/>
      <c r="FJ625" s="111"/>
      <c r="FK625" s="111"/>
      <c r="FL625" s="111"/>
      <c r="FM625" s="111"/>
      <c r="FN625" s="111"/>
      <c r="FO625" s="111"/>
      <c r="FP625" s="111"/>
      <c r="FQ625" s="111"/>
      <c r="FR625" s="111"/>
      <c r="FS625" s="111"/>
      <c r="FT625" s="111"/>
      <c r="FU625" s="111"/>
      <c r="FV625" s="111"/>
      <c r="FW625" s="111"/>
      <c r="FX625" s="111"/>
      <c r="FY625" s="111"/>
      <c r="FZ625" s="111"/>
      <c r="GA625" s="111"/>
      <c r="GB625" s="111"/>
      <c r="GC625" s="111"/>
      <c r="GD625" s="111"/>
      <c r="GE625" s="111"/>
      <c r="GF625" s="111"/>
      <c r="GG625" s="111"/>
      <c r="GH625" s="111"/>
      <c r="GI625" s="111"/>
      <c r="GJ625" s="111"/>
      <c r="GK625" s="111"/>
      <c r="GL625" s="111"/>
      <c r="GM625" s="111"/>
      <c r="GN625" s="111"/>
      <c r="GO625" s="111"/>
      <c r="GP625" s="111"/>
      <c r="GQ625" s="111"/>
      <c r="GR625" s="111"/>
      <c r="GS625" s="111"/>
      <c r="GT625" s="111"/>
      <c r="GU625" s="111"/>
      <c r="GV625" s="111"/>
      <c r="GW625" s="111"/>
      <c r="GX625" s="111"/>
      <c r="GY625" s="111"/>
      <c r="GZ625" s="111"/>
      <c r="HA625" s="111"/>
      <c r="HB625" s="111"/>
      <c r="HC625" s="111"/>
      <c r="HD625" s="111"/>
      <c r="HE625" s="111"/>
      <c r="HF625" s="111"/>
      <c r="HG625" s="111"/>
      <c r="HH625" s="111"/>
      <c r="HI625" s="111"/>
      <c r="HJ625" s="111"/>
      <c r="HK625" s="111"/>
      <c r="HL625" s="111"/>
      <c r="HM625" s="111"/>
      <c r="HN625" s="111"/>
      <c r="HO625" s="111"/>
      <c r="HP625" s="111"/>
      <c r="HQ625" s="111"/>
      <c r="HR625" s="111"/>
      <c r="HS625" s="111"/>
      <c r="HT625" s="111"/>
      <c r="HU625" s="111"/>
      <c r="HV625" s="111"/>
      <c r="HW625" s="111"/>
      <c r="HX625" s="111"/>
      <c r="HY625" s="111"/>
      <c r="HZ625" s="111"/>
      <c r="IA625" s="111"/>
      <c r="IB625" s="111"/>
      <c r="IC625" s="111"/>
      <c r="ID625" s="111"/>
      <c r="IE625" s="111"/>
      <c r="IF625" s="111"/>
      <c r="IG625" s="111"/>
      <c r="IH625" s="111"/>
      <c r="II625" s="111"/>
    </row>
    <row r="626" s="1" customFormat="1" spans="1:243">
      <c r="A626" s="141">
        <v>21201</v>
      </c>
      <c r="B626" s="142" t="s">
        <v>542</v>
      </c>
      <c r="C626" s="143">
        <f>SUM(C627:C636)</f>
        <v>874</v>
      </c>
      <c r="D626" s="143">
        <f>SUM(D627:D636)</f>
        <v>926</v>
      </c>
      <c r="E626" s="137">
        <f t="shared" si="27"/>
        <v>52</v>
      </c>
      <c r="F626" s="138">
        <f t="shared" si="29"/>
        <v>0.0594965675057208</v>
      </c>
      <c r="G626" s="139"/>
      <c r="H626" s="140">
        <f t="shared" si="28"/>
        <v>5</v>
      </c>
      <c r="I626" s="140"/>
      <c r="J626" s="111"/>
      <c r="K626" s="111"/>
      <c r="L626" s="111"/>
      <c r="M626" s="111"/>
      <c r="N626" s="111"/>
      <c r="O626" s="111"/>
      <c r="P626" s="111"/>
      <c r="Q626" s="111"/>
      <c r="R626" s="111"/>
      <c r="S626" s="111"/>
      <c r="T626" s="111"/>
      <c r="U626" s="111"/>
      <c r="V626" s="111"/>
      <c r="W626" s="111"/>
      <c r="X626" s="111"/>
      <c r="Y626" s="111"/>
      <c r="Z626" s="111"/>
      <c r="AA626" s="111"/>
      <c r="AB626" s="111"/>
      <c r="AC626" s="111"/>
      <c r="AD626" s="111"/>
      <c r="AE626" s="111"/>
      <c r="AF626" s="111"/>
      <c r="AG626" s="111"/>
      <c r="AH626" s="111"/>
      <c r="AI626" s="111"/>
      <c r="AJ626" s="111"/>
      <c r="AK626" s="111"/>
      <c r="AL626" s="111"/>
      <c r="AM626" s="111"/>
      <c r="AN626" s="111"/>
      <c r="AO626" s="111"/>
      <c r="AP626" s="111"/>
      <c r="AQ626" s="111"/>
      <c r="AR626" s="111"/>
      <c r="AS626" s="111"/>
      <c r="AT626" s="111"/>
      <c r="AU626" s="111"/>
      <c r="AV626" s="111"/>
      <c r="AW626" s="111"/>
      <c r="AX626" s="111"/>
      <c r="AY626" s="111"/>
      <c r="AZ626" s="111"/>
      <c r="BA626" s="111"/>
      <c r="BB626" s="111"/>
      <c r="BC626" s="111"/>
      <c r="BD626" s="111"/>
      <c r="BE626" s="111"/>
      <c r="BF626" s="111"/>
      <c r="BG626" s="111"/>
      <c r="BH626" s="111"/>
      <c r="BI626" s="111"/>
      <c r="BJ626" s="111"/>
      <c r="BK626" s="111"/>
      <c r="BL626" s="111"/>
      <c r="BM626" s="111"/>
      <c r="BN626" s="111"/>
      <c r="BO626" s="111"/>
      <c r="BP626" s="111"/>
      <c r="BQ626" s="111"/>
      <c r="BR626" s="111"/>
      <c r="BS626" s="111"/>
      <c r="BT626" s="111"/>
      <c r="BU626" s="111"/>
      <c r="BV626" s="111"/>
      <c r="BW626" s="111"/>
      <c r="BX626" s="111"/>
      <c r="BY626" s="111"/>
      <c r="BZ626" s="111"/>
      <c r="CA626" s="111"/>
      <c r="CB626" s="111"/>
      <c r="CC626" s="111"/>
      <c r="CD626" s="111"/>
      <c r="CE626" s="111"/>
      <c r="CF626" s="111"/>
      <c r="CG626" s="111"/>
      <c r="CH626" s="111"/>
      <c r="CI626" s="111"/>
      <c r="CJ626" s="111"/>
      <c r="CK626" s="111"/>
      <c r="CL626" s="111"/>
      <c r="CM626" s="111"/>
      <c r="CN626" s="111"/>
      <c r="CO626" s="111"/>
      <c r="CP626" s="111"/>
      <c r="CQ626" s="111"/>
      <c r="CR626" s="111"/>
      <c r="CS626" s="111"/>
      <c r="CT626" s="111"/>
      <c r="CU626" s="111"/>
      <c r="CV626" s="111"/>
      <c r="CW626" s="111"/>
      <c r="CX626" s="111"/>
      <c r="CY626" s="111"/>
      <c r="CZ626" s="111"/>
      <c r="DA626" s="111"/>
      <c r="DB626" s="111"/>
      <c r="DC626" s="111"/>
      <c r="DD626" s="111"/>
      <c r="DE626" s="111"/>
      <c r="DF626" s="111"/>
      <c r="DG626" s="111"/>
      <c r="DH626" s="111"/>
      <c r="DI626" s="111"/>
      <c r="DJ626" s="111"/>
      <c r="DK626" s="111"/>
      <c r="DL626" s="111"/>
      <c r="DM626" s="111"/>
      <c r="DN626" s="111"/>
      <c r="DO626" s="111"/>
      <c r="DP626" s="111"/>
      <c r="DQ626" s="111"/>
      <c r="DR626" s="111"/>
      <c r="DS626" s="111"/>
      <c r="DT626" s="111"/>
      <c r="DU626" s="111"/>
      <c r="DV626" s="111"/>
      <c r="DW626" s="111"/>
      <c r="DX626" s="111"/>
      <c r="DY626" s="111"/>
      <c r="DZ626" s="111"/>
      <c r="EA626" s="111"/>
      <c r="EB626" s="111"/>
      <c r="EC626" s="111"/>
      <c r="ED626" s="111"/>
      <c r="EE626" s="111"/>
      <c r="EF626" s="111"/>
      <c r="EG626" s="111"/>
      <c r="EH626" s="111"/>
      <c r="EI626" s="111"/>
      <c r="EJ626" s="111"/>
      <c r="EK626" s="111"/>
      <c r="EL626" s="111"/>
      <c r="EM626" s="111"/>
      <c r="EN626" s="111"/>
      <c r="EO626" s="111"/>
      <c r="EP626" s="111"/>
      <c r="EQ626" s="111"/>
      <c r="ER626" s="111"/>
      <c r="ES626" s="111"/>
      <c r="ET626" s="111"/>
      <c r="EU626" s="111"/>
      <c r="EV626" s="111"/>
      <c r="EW626" s="111"/>
      <c r="EX626" s="111"/>
      <c r="EY626" s="111"/>
      <c r="EZ626" s="111"/>
      <c r="FA626" s="111"/>
      <c r="FB626" s="111"/>
      <c r="FC626" s="111"/>
      <c r="FD626" s="111"/>
      <c r="FE626" s="111"/>
      <c r="FF626" s="111"/>
      <c r="FG626" s="111"/>
      <c r="FH626" s="111"/>
      <c r="FI626" s="111"/>
      <c r="FJ626" s="111"/>
      <c r="FK626" s="111"/>
      <c r="FL626" s="111"/>
      <c r="FM626" s="111"/>
      <c r="FN626" s="111"/>
      <c r="FO626" s="111"/>
      <c r="FP626" s="111"/>
      <c r="FQ626" s="111"/>
      <c r="FR626" s="111"/>
      <c r="FS626" s="111"/>
      <c r="FT626" s="111"/>
      <c r="FU626" s="111"/>
      <c r="FV626" s="111"/>
      <c r="FW626" s="111"/>
      <c r="FX626" s="111"/>
      <c r="FY626" s="111"/>
      <c r="FZ626" s="111"/>
      <c r="GA626" s="111"/>
      <c r="GB626" s="111"/>
      <c r="GC626" s="111"/>
      <c r="GD626" s="111"/>
      <c r="GE626" s="111"/>
      <c r="GF626" s="111"/>
      <c r="GG626" s="111"/>
      <c r="GH626" s="111"/>
      <c r="GI626" s="111"/>
      <c r="GJ626" s="111"/>
      <c r="GK626" s="111"/>
      <c r="GL626" s="111"/>
      <c r="GM626" s="111"/>
      <c r="GN626" s="111"/>
      <c r="GO626" s="111"/>
      <c r="GP626" s="111"/>
      <c r="GQ626" s="111"/>
      <c r="GR626" s="111"/>
      <c r="GS626" s="111"/>
      <c r="GT626" s="111"/>
      <c r="GU626" s="111"/>
      <c r="GV626" s="111"/>
      <c r="GW626" s="111"/>
      <c r="GX626" s="111"/>
      <c r="GY626" s="111"/>
      <c r="GZ626" s="111"/>
      <c r="HA626" s="111"/>
      <c r="HB626" s="111"/>
      <c r="HC626" s="111"/>
      <c r="HD626" s="111"/>
      <c r="HE626" s="111"/>
      <c r="HF626" s="111"/>
      <c r="HG626" s="111"/>
      <c r="HH626" s="111"/>
      <c r="HI626" s="111"/>
      <c r="HJ626" s="111"/>
      <c r="HK626" s="111"/>
      <c r="HL626" s="111"/>
      <c r="HM626" s="111"/>
      <c r="HN626" s="111"/>
      <c r="HO626" s="111"/>
      <c r="HP626" s="111"/>
      <c r="HQ626" s="111"/>
      <c r="HR626" s="111"/>
      <c r="HS626" s="111"/>
      <c r="HT626" s="111"/>
      <c r="HU626" s="111"/>
      <c r="HV626" s="111"/>
      <c r="HW626" s="111"/>
      <c r="HX626" s="111"/>
      <c r="HY626" s="111"/>
      <c r="HZ626" s="111"/>
      <c r="IA626" s="111"/>
      <c r="IB626" s="111"/>
      <c r="IC626" s="111"/>
      <c r="ID626" s="111"/>
      <c r="IE626" s="111"/>
      <c r="IF626" s="111"/>
      <c r="IG626" s="111"/>
      <c r="IH626" s="111"/>
      <c r="II626" s="111"/>
    </row>
    <row r="627" s="1" customFormat="1" spans="1:243">
      <c r="A627" s="157">
        <v>2120101</v>
      </c>
      <c r="B627" s="152" t="s">
        <v>72</v>
      </c>
      <c r="C627" s="145">
        <v>240</v>
      </c>
      <c r="D627" s="146">
        <v>253</v>
      </c>
      <c r="E627" s="147">
        <f t="shared" si="27"/>
        <v>13</v>
      </c>
      <c r="F627" s="148">
        <f t="shared" si="29"/>
        <v>0.0541666666666667</v>
      </c>
      <c r="G627" s="149"/>
      <c r="H627" s="140">
        <f t="shared" si="28"/>
        <v>7</v>
      </c>
      <c r="I627" s="140"/>
      <c r="J627" s="111"/>
      <c r="K627" s="111"/>
      <c r="L627" s="111"/>
      <c r="M627" s="111"/>
      <c r="N627" s="111"/>
      <c r="O627" s="111"/>
      <c r="P627" s="111"/>
      <c r="Q627" s="111"/>
      <c r="R627" s="111"/>
      <c r="S627" s="111"/>
      <c r="T627" s="111"/>
      <c r="U627" s="111"/>
      <c r="V627" s="111"/>
      <c r="W627" s="111"/>
      <c r="X627" s="111"/>
      <c r="Y627" s="111"/>
      <c r="Z627" s="111"/>
      <c r="AA627" s="111"/>
      <c r="AB627" s="111"/>
      <c r="AC627" s="111"/>
      <c r="AD627" s="111"/>
      <c r="AE627" s="111"/>
      <c r="AF627" s="111"/>
      <c r="AG627" s="111"/>
      <c r="AH627" s="111"/>
      <c r="AI627" s="111"/>
      <c r="AJ627" s="111"/>
      <c r="AK627" s="111"/>
      <c r="AL627" s="111"/>
      <c r="AM627" s="111"/>
      <c r="AN627" s="111"/>
      <c r="AO627" s="111"/>
      <c r="AP627" s="111"/>
      <c r="AQ627" s="111"/>
      <c r="AR627" s="111"/>
      <c r="AS627" s="111"/>
      <c r="AT627" s="111"/>
      <c r="AU627" s="111"/>
      <c r="AV627" s="111"/>
      <c r="AW627" s="111"/>
      <c r="AX627" s="111"/>
      <c r="AY627" s="111"/>
      <c r="AZ627" s="111"/>
      <c r="BA627" s="111"/>
      <c r="BB627" s="111"/>
      <c r="BC627" s="111"/>
      <c r="BD627" s="111"/>
      <c r="BE627" s="111"/>
      <c r="BF627" s="111"/>
      <c r="BG627" s="111"/>
      <c r="BH627" s="111"/>
      <c r="BI627" s="111"/>
      <c r="BJ627" s="111"/>
      <c r="BK627" s="111"/>
      <c r="BL627" s="111"/>
      <c r="BM627" s="111"/>
      <c r="BN627" s="111"/>
      <c r="BO627" s="111"/>
      <c r="BP627" s="111"/>
      <c r="BQ627" s="111"/>
      <c r="BR627" s="111"/>
      <c r="BS627" s="111"/>
      <c r="BT627" s="111"/>
      <c r="BU627" s="111"/>
      <c r="BV627" s="111"/>
      <c r="BW627" s="111"/>
      <c r="BX627" s="111"/>
      <c r="BY627" s="111"/>
      <c r="BZ627" s="111"/>
      <c r="CA627" s="111"/>
      <c r="CB627" s="111"/>
      <c r="CC627" s="111"/>
      <c r="CD627" s="111"/>
      <c r="CE627" s="111"/>
      <c r="CF627" s="111"/>
      <c r="CG627" s="111"/>
      <c r="CH627" s="111"/>
      <c r="CI627" s="111"/>
      <c r="CJ627" s="111"/>
      <c r="CK627" s="111"/>
      <c r="CL627" s="111"/>
      <c r="CM627" s="111"/>
      <c r="CN627" s="111"/>
      <c r="CO627" s="111"/>
      <c r="CP627" s="111"/>
      <c r="CQ627" s="111"/>
      <c r="CR627" s="111"/>
      <c r="CS627" s="111"/>
      <c r="CT627" s="111"/>
      <c r="CU627" s="111"/>
      <c r="CV627" s="111"/>
      <c r="CW627" s="111"/>
      <c r="CX627" s="111"/>
      <c r="CY627" s="111"/>
      <c r="CZ627" s="111"/>
      <c r="DA627" s="111"/>
      <c r="DB627" s="111"/>
      <c r="DC627" s="111"/>
      <c r="DD627" s="111"/>
      <c r="DE627" s="111"/>
      <c r="DF627" s="111"/>
      <c r="DG627" s="111"/>
      <c r="DH627" s="111"/>
      <c r="DI627" s="111"/>
      <c r="DJ627" s="111"/>
      <c r="DK627" s="111"/>
      <c r="DL627" s="111"/>
      <c r="DM627" s="111"/>
      <c r="DN627" s="111"/>
      <c r="DO627" s="111"/>
      <c r="DP627" s="111"/>
      <c r="DQ627" s="111"/>
      <c r="DR627" s="111"/>
      <c r="DS627" s="111"/>
      <c r="DT627" s="111"/>
      <c r="DU627" s="111"/>
      <c r="DV627" s="111"/>
      <c r="DW627" s="111"/>
      <c r="DX627" s="111"/>
      <c r="DY627" s="111"/>
      <c r="DZ627" s="111"/>
      <c r="EA627" s="111"/>
      <c r="EB627" s="111"/>
      <c r="EC627" s="111"/>
      <c r="ED627" s="111"/>
      <c r="EE627" s="111"/>
      <c r="EF627" s="111"/>
      <c r="EG627" s="111"/>
      <c r="EH627" s="111"/>
      <c r="EI627" s="111"/>
      <c r="EJ627" s="111"/>
      <c r="EK627" s="111"/>
      <c r="EL627" s="111"/>
      <c r="EM627" s="111"/>
      <c r="EN627" s="111"/>
      <c r="EO627" s="111"/>
      <c r="EP627" s="111"/>
      <c r="EQ627" s="111"/>
      <c r="ER627" s="111"/>
      <c r="ES627" s="111"/>
      <c r="ET627" s="111"/>
      <c r="EU627" s="111"/>
      <c r="EV627" s="111"/>
      <c r="EW627" s="111"/>
      <c r="EX627" s="111"/>
      <c r="EY627" s="111"/>
      <c r="EZ627" s="111"/>
      <c r="FA627" s="111"/>
      <c r="FB627" s="111"/>
      <c r="FC627" s="111"/>
      <c r="FD627" s="111"/>
      <c r="FE627" s="111"/>
      <c r="FF627" s="111"/>
      <c r="FG627" s="111"/>
      <c r="FH627" s="111"/>
      <c r="FI627" s="111"/>
      <c r="FJ627" s="111"/>
      <c r="FK627" s="111"/>
      <c r="FL627" s="111"/>
      <c r="FM627" s="111"/>
      <c r="FN627" s="111"/>
      <c r="FO627" s="111"/>
      <c r="FP627" s="111"/>
      <c r="FQ627" s="111"/>
      <c r="FR627" s="111"/>
      <c r="FS627" s="111"/>
      <c r="FT627" s="111"/>
      <c r="FU627" s="111"/>
      <c r="FV627" s="111"/>
      <c r="FW627" s="111"/>
      <c r="FX627" s="111"/>
      <c r="FY627" s="111"/>
      <c r="FZ627" s="111"/>
      <c r="GA627" s="111"/>
      <c r="GB627" s="111"/>
      <c r="GC627" s="111"/>
      <c r="GD627" s="111"/>
      <c r="GE627" s="111"/>
      <c r="GF627" s="111"/>
      <c r="GG627" s="111"/>
      <c r="GH627" s="111"/>
      <c r="GI627" s="111"/>
      <c r="GJ627" s="111"/>
      <c r="GK627" s="111"/>
      <c r="GL627" s="111"/>
      <c r="GM627" s="111"/>
      <c r="GN627" s="111"/>
      <c r="GO627" s="111"/>
      <c r="GP627" s="111"/>
      <c r="GQ627" s="111"/>
      <c r="GR627" s="111"/>
      <c r="GS627" s="111"/>
      <c r="GT627" s="111"/>
      <c r="GU627" s="111"/>
      <c r="GV627" s="111"/>
      <c r="GW627" s="111"/>
      <c r="GX627" s="111"/>
      <c r="GY627" s="111"/>
      <c r="GZ627" s="111"/>
      <c r="HA627" s="111"/>
      <c r="HB627" s="111"/>
      <c r="HC627" s="111"/>
      <c r="HD627" s="111"/>
      <c r="HE627" s="111"/>
      <c r="HF627" s="111"/>
      <c r="HG627" s="111"/>
      <c r="HH627" s="111"/>
      <c r="HI627" s="111"/>
      <c r="HJ627" s="111"/>
      <c r="HK627" s="111"/>
      <c r="HL627" s="111"/>
      <c r="HM627" s="111"/>
      <c r="HN627" s="111"/>
      <c r="HO627" s="111"/>
      <c r="HP627" s="111"/>
      <c r="HQ627" s="111"/>
      <c r="HR627" s="111"/>
      <c r="HS627" s="111"/>
      <c r="HT627" s="111"/>
      <c r="HU627" s="111"/>
      <c r="HV627" s="111"/>
      <c r="HW627" s="111"/>
      <c r="HX627" s="111"/>
      <c r="HY627" s="111"/>
      <c r="HZ627" s="111"/>
      <c r="IA627" s="111"/>
      <c r="IB627" s="111"/>
      <c r="IC627" s="111"/>
      <c r="ID627" s="111"/>
      <c r="IE627" s="111"/>
      <c r="IF627" s="111"/>
      <c r="IG627" s="111"/>
      <c r="IH627" s="111"/>
      <c r="II627" s="111"/>
    </row>
    <row r="628" s="1" customFormat="1" spans="1:243">
      <c r="A628" s="157">
        <v>2120102</v>
      </c>
      <c r="B628" s="152" t="s">
        <v>73</v>
      </c>
      <c r="C628" s="145">
        <v>20</v>
      </c>
      <c r="D628" s="146">
        <v>20</v>
      </c>
      <c r="E628" s="147">
        <f t="shared" si="27"/>
        <v>0</v>
      </c>
      <c r="F628" s="148">
        <f t="shared" si="29"/>
        <v>0</v>
      </c>
      <c r="G628" s="149"/>
      <c r="H628" s="140">
        <f t="shared" si="28"/>
        <v>7</v>
      </c>
      <c r="I628" s="140"/>
      <c r="J628" s="111"/>
      <c r="K628" s="111"/>
      <c r="L628" s="111"/>
      <c r="M628" s="111"/>
      <c r="N628" s="111"/>
      <c r="O628" s="111"/>
      <c r="P628" s="111"/>
      <c r="Q628" s="111"/>
      <c r="R628" s="111"/>
      <c r="S628" s="111"/>
      <c r="T628" s="111"/>
      <c r="U628" s="111"/>
      <c r="V628" s="111"/>
      <c r="W628" s="111"/>
      <c r="X628" s="111"/>
      <c r="Y628" s="111"/>
      <c r="Z628" s="111"/>
      <c r="AA628" s="111"/>
      <c r="AB628" s="111"/>
      <c r="AC628" s="111"/>
      <c r="AD628" s="111"/>
      <c r="AE628" s="111"/>
      <c r="AF628" s="111"/>
      <c r="AG628" s="111"/>
      <c r="AH628" s="111"/>
      <c r="AI628" s="111"/>
      <c r="AJ628" s="111"/>
      <c r="AK628" s="111"/>
      <c r="AL628" s="111"/>
      <c r="AM628" s="111"/>
      <c r="AN628" s="111"/>
      <c r="AO628" s="111"/>
      <c r="AP628" s="111"/>
      <c r="AQ628" s="111"/>
      <c r="AR628" s="111"/>
      <c r="AS628" s="111"/>
      <c r="AT628" s="111"/>
      <c r="AU628" s="111"/>
      <c r="AV628" s="111"/>
      <c r="AW628" s="111"/>
      <c r="AX628" s="111"/>
      <c r="AY628" s="111"/>
      <c r="AZ628" s="111"/>
      <c r="BA628" s="111"/>
      <c r="BB628" s="111"/>
      <c r="BC628" s="111"/>
      <c r="BD628" s="111"/>
      <c r="BE628" s="111"/>
      <c r="BF628" s="111"/>
      <c r="BG628" s="111"/>
      <c r="BH628" s="111"/>
      <c r="BI628" s="111"/>
      <c r="BJ628" s="111"/>
      <c r="BK628" s="111"/>
      <c r="BL628" s="111"/>
      <c r="BM628" s="111"/>
      <c r="BN628" s="111"/>
      <c r="BO628" s="111"/>
      <c r="BP628" s="111"/>
      <c r="BQ628" s="111"/>
      <c r="BR628" s="111"/>
      <c r="BS628" s="111"/>
      <c r="BT628" s="111"/>
      <c r="BU628" s="111"/>
      <c r="BV628" s="111"/>
      <c r="BW628" s="111"/>
      <c r="BX628" s="111"/>
      <c r="BY628" s="111"/>
      <c r="BZ628" s="111"/>
      <c r="CA628" s="111"/>
      <c r="CB628" s="111"/>
      <c r="CC628" s="111"/>
      <c r="CD628" s="111"/>
      <c r="CE628" s="111"/>
      <c r="CF628" s="111"/>
      <c r="CG628" s="111"/>
      <c r="CH628" s="111"/>
      <c r="CI628" s="111"/>
      <c r="CJ628" s="111"/>
      <c r="CK628" s="111"/>
      <c r="CL628" s="111"/>
      <c r="CM628" s="111"/>
      <c r="CN628" s="111"/>
      <c r="CO628" s="111"/>
      <c r="CP628" s="111"/>
      <c r="CQ628" s="111"/>
      <c r="CR628" s="111"/>
      <c r="CS628" s="111"/>
      <c r="CT628" s="111"/>
      <c r="CU628" s="111"/>
      <c r="CV628" s="111"/>
      <c r="CW628" s="111"/>
      <c r="CX628" s="111"/>
      <c r="CY628" s="111"/>
      <c r="CZ628" s="111"/>
      <c r="DA628" s="111"/>
      <c r="DB628" s="111"/>
      <c r="DC628" s="111"/>
      <c r="DD628" s="111"/>
      <c r="DE628" s="111"/>
      <c r="DF628" s="111"/>
      <c r="DG628" s="111"/>
      <c r="DH628" s="111"/>
      <c r="DI628" s="111"/>
      <c r="DJ628" s="111"/>
      <c r="DK628" s="111"/>
      <c r="DL628" s="111"/>
      <c r="DM628" s="111"/>
      <c r="DN628" s="111"/>
      <c r="DO628" s="111"/>
      <c r="DP628" s="111"/>
      <c r="DQ628" s="111"/>
      <c r="DR628" s="111"/>
      <c r="DS628" s="111"/>
      <c r="DT628" s="111"/>
      <c r="DU628" s="111"/>
      <c r="DV628" s="111"/>
      <c r="DW628" s="111"/>
      <c r="DX628" s="111"/>
      <c r="DY628" s="111"/>
      <c r="DZ628" s="111"/>
      <c r="EA628" s="111"/>
      <c r="EB628" s="111"/>
      <c r="EC628" s="111"/>
      <c r="ED628" s="111"/>
      <c r="EE628" s="111"/>
      <c r="EF628" s="111"/>
      <c r="EG628" s="111"/>
      <c r="EH628" s="111"/>
      <c r="EI628" s="111"/>
      <c r="EJ628" s="111"/>
      <c r="EK628" s="111"/>
      <c r="EL628" s="111"/>
      <c r="EM628" s="111"/>
      <c r="EN628" s="111"/>
      <c r="EO628" s="111"/>
      <c r="EP628" s="111"/>
      <c r="EQ628" s="111"/>
      <c r="ER628" s="111"/>
      <c r="ES628" s="111"/>
      <c r="ET628" s="111"/>
      <c r="EU628" s="111"/>
      <c r="EV628" s="111"/>
      <c r="EW628" s="111"/>
      <c r="EX628" s="111"/>
      <c r="EY628" s="111"/>
      <c r="EZ628" s="111"/>
      <c r="FA628" s="111"/>
      <c r="FB628" s="111"/>
      <c r="FC628" s="111"/>
      <c r="FD628" s="111"/>
      <c r="FE628" s="111"/>
      <c r="FF628" s="111"/>
      <c r="FG628" s="111"/>
      <c r="FH628" s="111"/>
      <c r="FI628" s="111"/>
      <c r="FJ628" s="111"/>
      <c r="FK628" s="111"/>
      <c r="FL628" s="111"/>
      <c r="FM628" s="111"/>
      <c r="FN628" s="111"/>
      <c r="FO628" s="111"/>
      <c r="FP628" s="111"/>
      <c r="FQ628" s="111"/>
      <c r="FR628" s="111"/>
      <c r="FS628" s="111"/>
      <c r="FT628" s="111"/>
      <c r="FU628" s="111"/>
      <c r="FV628" s="111"/>
      <c r="FW628" s="111"/>
      <c r="FX628" s="111"/>
      <c r="FY628" s="111"/>
      <c r="FZ628" s="111"/>
      <c r="GA628" s="111"/>
      <c r="GB628" s="111"/>
      <c r="GC628" s="111"/>
      <c r="GD628" s="111"/>
      <c r="GE628" s="111"/>
      <c r="GF628" s="111"/>
      <c r="GG628" s="111"/>
      <c r="GH628" s="111"/>
      <c r="GI628" s="111"/>
      <c r="GJ628" s="111"/>
      <c r="GK628" s="111"/>
      <c r="GL628" s="111"/>
      <c r="GM628" s="111"/>
      <c r="GN628" s="111"/>
      <c r="GO628" s="111"/>
      <c r="GP628" s="111"/>
      <c r="GQ628" s="111"/>
      <c r="GR628" s="111"/>
      <c r="GS628" s="111"/>
      <c r="GT628" s="111"/>
      <c r="GU628" s="111"/>
      <c r="GV628" s="111"/>
      <c r="GW628" s="111"/>
      <c r="GX628" s="111"/>
      <c r="GY628" s="111"/>
      <c r="GZ628" s="111"/>
      <c r="HA628" s="111"/>
      <c r="HB628" s="111"/>
      <c r="HC628" s="111"/>
      <c r="HD628" s="111"/>
      <c r="HE628" s="111"/>
      <c r="HF628" s="111"/>
      <c r="HG628" s="111"/>
      <c r="HH628" s="111"/>
      <c r="HI628" s="111"/>
      <c r="HJ628" s="111"/>
      <c r="HK628" s="111"/>
      <c r="HL628" s="111"/>
      <c r="HM628" s="111"/>
      <c r="HN628" s="111"/>
      <c r="HO628" s="111"/>
      <c r="HP628" s="111"/>
      <c r="HQ628" s="111"/>
      <c r="HR628" s="111"/>
      <c r="HS628" s="111"/>
      <c r="HT628" s="111"/>
      <c r="HU628" s="111"/>
      <c r="HV628" s="111"/>
      <c r="HW628" s="111"/>
      <c r="HX628" s="111"/>
      <c r="HY628" s="111"/>
      <c r="HZ628" s="111"/>
      <c r="IA628" s="111"/>
      <c r="IB628" s="111"/>
      <c r="IC628" s="111"/>
      <c r="ID628" s="111"/>
      <c r="IE628" s="111"/>
      <c r="IF628" s="111"/>
      <c r="IG628" s="111"/>
      <c r="IH628" s="111"/>
      <c r="II628" s="111"/>
    </row>
    <row r="629" s="1" customFormat="1" hidden="1" spans="1:243">
      <c r="A629" s="157">
        <v>2120103</v>
      </c>
      <c r="B629" s="152" t="s">
        <v>74</v>
      </c>
      <c r="C629" s="145">
        <v>0</v>
      </c>
      <c r="D629" s="146"/>
      <c r="E629" s="147">
        <f t="shared" si="27"/>
        <v>0</v>
      </c>
      <c r="F629" s="148"/>
      <c r="G629" s="151" t="s">
        <v>75</v>
      </c>
      <c r="H629" s="140">
        <f t="shared" si="28"/>
        <v>7</v>
      </c>
      <c r="I629" s="140"/>
      <c r="J629" s="111"/>
      <c r="K629" s="111"/>
      <c r="L629" s="111"/>
      <c r="M629" s="111"/>
      <c r="N629" s="111"/>
      <c r="O629" s="111"/>
      <c r="P629" s="111"/>
      <c r="Q629" s="111"/>
      <c r="R629" s="111"/>
      <c r="S629" s="111"/>
      <c r="T629" s="111"/>
      <c r="U629" s="111"/>
      <c r="V629" s="111"/>
      <c r="W629" s="111"/>
      <c r="X629" s="111"/>
      <c r="Y629" s="111"/>
      <c r="Z629" s="111"/>
      <c r="AA629" s="111"/>
      <c r="AB629" s="111"/>
      <c r="AC629" s="111"/>
      <c r="AD629" s="111"/>
      <c r="AE629" s="111"/>
      <c r="AF629" s="111"/>
      <c r="AG629" s="111"/>
      <c r="AH629" s="111"/>
      <c r="AI629" s="111"/>
      <c r="AJ629" s="111"/>
      <c r="AK629" s="111"/>
      <c r="AL629" s="111"/>
      <c r="AM629" s="111"/>
      <c r="AN629" s="111"/>
      <c r="AO629" s="111"/>
      <c r="AP629" s="111"/>
      <c r="AQ629" s="111"/>
      <c r="AR629" s="111"/>
      <c r="AS629" s="111"/>
      <c r="AT629" s="111"/>
      <c r="AU629" s="111"/>
      <c r="AV629" s="111"/>
      <c r="AW629" s="111"/>
      <c r="AX629" s="111"/>
      <c r="AY629" s="111"/>
      <c r="AZ629" s="111"/>
      <c r="BA629" s="111"/>
      <c r="BB629" s="111"/>
      <c r="BC629" s="111"/>
      <c r="BD629" s="111"/>
      <c r="BE629" s="111"/>
      <c r="BF629" s="111"/>
      <c r="BG629" s="111"/>
      <c r="BH629" s="111"/>
      <c r="BI629" s="111"/>
      <c r="BJ629" s="111"/>
      <c r="BK629" s="111"/>
      <c r="BL629" s="111"/>
      <c r="BM629" s="111"/>
      <c r="BN629" s="111"/>
      <c r="BO629" s="111"/>
      <c r="BP629" s="111"/>
      <c r="BQ629" s="111"/>
      <c r="BR629" s="111"/>
      <c r="BS629" s="111"/>
      <c r="BT629" s="111"/>
      <c r="BU629" s="111"/>
      <c r="BV629" s="111"/>
      <c r="BW629" s="111"/>
      <c r="BX629" s="111"/>
      <c r="BY629" s="111"/>
      <c r="BZ629" s="111"/>
      <c r="CA629" s="111"/>
      <c r="CB629" s="111"/>
      <c r="CC629" s="111"/>
      <c r="CD629" s="111"/>
      <c r="CE629" s="111"/>
      <c r="CF629" s="111"/>
      <c r="CG629" s="111"/>
      <c r="CH629" s="111"/>
      <c r="CI629" s="111"/>
      <c r="CJ629" s="111"/>
      <c r="CK629" s="111"/>
      <c r="CL629" s="111"/>
      <c r="CM629" s="111"/>
      <c r="CN629" s="111"/>
      <c r="CO629" s="111"/>
      <c r="CP629" s="111"/>
      <c r="CQ629" s="111"/>
      <c r="CR629" s="111"/>
      <c r="CS629" s="111"/>
      <c r="CT629" s="111"/>
      <c r="CU629" s="111"/>
      <c r="CV629" s="111"/>
      <c r="CW629" s="111"/>
      <c r="CX629" s="111"/>
      <c r="CY629" s="111"/>
      <c r="CZ629" s="111"/>
      <c r="DA629" s="111"/>
      <c r="DB629" s="111"/>
      <c r="DC629" s="111"/>
      <c r="DD629" s="111"/>
      <c r="DE629" s="111"/>
      <c r="DF629" s="111"/>
      <c r="DG629" s="111"/>
      <c r="DH629" s="111"/>
      <c r="DI629" s="111"/>
      <c r="DJ629" s="111"/>
      <c r="DK629" s="111"/>
      <c r="DL629" s="111"/>
      <c r="DM629" s="111"/>
      <c r="DN629" s="111"/>
      <c r="DO629" s="111"/>
      <c r="DP629" s="111"/>
      <c r="DQ629" s="111"/>
      <c r="DR629" s="111"/>
      <c r="DS629" s="111"/>
      <c r="DT629" s="111"/>
      <c r="DU629" s="111"/>
      <c r="DV629" s="111"/>
      <c r="DW629" s="111"/>
      <c r="DX629" s="111"/>
      <c r="DY629" s="111"/>
      <c r="DZ629" s="111"/>
      <c r="EA629" s="111"/>
      <c r="EB629" s="111"/>
      <c r="EC629" s="111"/>
      <c r="ED629" s="111"/>
      <c r="EE629" s="111"/>
      <c r="EF629" s="111"/>
      <c r="EG629" s="111"/>
      <c r="EH629" s="111"/>
      <c r="EI629" s="111"/>
      <c r="EJ629" s="111"/>
      <c r="EK629" s="111"/>
      <c r="EL629" s="111"/>
      <c r="EM629" s="111"/>
      <c r="EN629" s="111"/>
      <c r="EO629" s="111"/>
      <c r="EP629" s="111"/>
      <c r="EQ629" s="111"/>
      <c r="ER629" s="111"/>
      <c r="ES629" s="111"/>
      <c r="ET629" s="111"/>
      <c r="EU629" s="111"/>
      <c r="EV629" s="111"/>
      <c r="EW629" s="111"/>
      <c r="EX629" s="111"/>
      <c r="EY629" s="111"/>
      <c r="EZ629" s="111"/>
      <c r="FA629" s="111"/>
      <c r="FB629" s="111"/>
      <c r="FC629" s="111"/>
      <c r="FD629" s="111"/>
      <c r="FE629" s="111"/>
      <c r="FF629" s="111"/>
      <c r="FG629" s="111"/>
      <c r="FH629" s="111"/>
      <c r="FI629" s="111"/>
      <c r="FJ629" s="111"/>
      <c r="FK629" s="111"/>
      <c r="FL629" s="111"/>
      <c r="FM629" s="111"/>
      <c r="FN629" s="111"/>
      <c r="FO629" s="111"/>
      <c r="FP629" s="111"/>
      <c r="FQ629" s="111"/>
      <c r="FR629" s="111"/>
      <c r="FS629" s="111"/>
      <c r="FT629" s="111"/>
      <c r="FU629" s="111"/>
      <c r="FV629" s="111"/>
      <c r="FW629" s="111"/>
      <c r="FX629" s="111"/>
      <c r="FY629" s="111"/>
      <c r="FZ629" s="111"/>
      <c r="GA629" s="111"/>
      <c r="GB629" s="111"/>
      <c r="GC629" s="111"/>
      <c r="GD629" s="111"/>
      <c r="GE629" s="111"/>
      <c r="GF629" s="111"/>
      <c r="GG629" s="111"/>
      <c r="GH629" s="111"/>
      <c r="GI629" s="111"/>
      <c r="GJ629" s="111"/>
      <c r="GK629" s="111"/>
      <c r="GL629" s="111"/>
      <c r="GM629" s="111"/>
      <c r="GN629" s="111"/>
      <c r="GO629" s="111"/>
      <c r="GP629" s="111"/>
      <c r="GQ629" s="111"/>
      <c r="GR629" s="111"/>
      <c r="GS629" s="111"/>
      <c r="GT629" s="111"/>
      <c r="GU629" s="111"/>
      <c r="GV629" s="111"/>
      <c r="GW629" s="111"/>
      <c r="GX629" s="111"/>
      <c r="GY629" s="111"/>
      <c r="GZ629" s="111"/>
      <c r="HA629" s="111"/>
      <c r="HB629" s="111"/>
      <c r="HC629" s="111"/>
      <c r="HD629" s="111"/>
      <c r="HE629" s="111"/>
      <c r="HF629" s="111"/>
      <c r="HG629" s="111"/>
      <c r="HH629" s="111"/>
      <c r="HI629" s="111"/>
      <c r="HJ629" s="111"/>
      <c r="HK629" s="111"/>
      <c r="HL629" s="111"/>
      <c r="HM629" s="111"/>
      <c r="HN629" s="111"/>
      <c r="HO629" s="111"/>
      <c r="HP629" s="111"/>
      <c r="HQ629" s="111"/>
      <c r="HR629" s="111"/>
      <c r="HS629" s="111"/>
      <c r="HT629" s="111"/>
      <c r="HU629" s="111"/>
      <c r="HV629" s="111"/>
      <c r="HW629" s="111"/>
      <c r="HX629" s="111"/>
      <c r="HY629" s="111"/>
      <c r="HZ629" s="111"/>
      <c r="IA629" s="111"/>
      <c r="IB629" s="111"/>
      <c r="IC629" s="111"/>
      <c r="ID629" s="111"/>
      <c r="IE629" s="111"/>
      <c r="IF629" s="111"/>
      <c r="IG629" s="111"/>
      <c r="IH629" s="111"/>
      <c r="II629" s="111"/>
    </row>
    <row r="630" s="1" customFormat="1" spans="1:243">
      <c r="A630" s="157">
        <v>2120104</v>
      </c>
      <c r="B630" s="152" t="s">
        <v>543</v>
      </c>
      <c r="C630" s="145">
        <v>482</v>
      </c>
      <c r="D630" s="146">
        <v>504</v>
      </c>
      <c r="E630" s="147">
        <f t="shared" si="27"/>
        <v>22</v>
      </c>
      <c r="F630" s="148">
        <f>E630/C630</f>
        <v>0.045643153526971</v>
      </c>
      <c r="G630" s="149"/>
      <c r="H630" s="140">
        <f t="shared" si="28"/>
        <v>7</v>
      </c>
      <c r="I630" s="140"/>
      <c r="J630" s="111"/>
      <c r="K630" s="111"/>
      <c r="L630" s="111"/>
      <c r="M630" s="111"/>
      <c r="N630" s="111"/>
      <c r="O630" s="111"/>
      <c r="P630" s="111"/>
      <c r="Q630" s="111"/>
      <c r="R630" s="111"/>
      <c r="S630" s="111"/>
      <c r="T630" s="111"/>
      <c r="U630" s="111"/>
      <c r="V630" s="111"/>
      <c r="W630" s="111"/>
      <c r="X630" s="111"/>
      <c r="Y630" s="111"/>
      <c r="Z630" s="111"/>
      <c r="AA630" s="111"/>
      <c r="AB630" s="111"/>
      <c r="AC630" s="111"/>
      <c r="AD630" s="111"/>
      <c r="AE630" s="111"/>
      <c r="AF630" s="111"/>
      <c r="AG630" s="111"/>
      <c r="AH630" s="111"/>
      <c r="AI630" s="111"/>
      <c r="AJ630" s="111"/>
      <c r="AK630" s="111"/>
      <c r="AL630" s="111"/>
      <c r="AM630" s="111"/>
      <c r="AN630" s="111"/>
      <c r="AO630" s="111"/>
      <c r="AP630" s="111"/>
      <c r="AQ630" s="111"/>
      <c r="AR630" s="111"/>
      <c r="AS630" s="111"/>
      <c r="AT630" s="111"/>
      <c r="AU630" s="111"/>
      <c r="AV630" s="111"/>
      <c r="AW630" s="111"/>
      <c r="AX630" s="111"/>
      <c r="AY630" s="111"/>
      <c r="AZ630" s="111"/>
      <c r="BA630" s="111"/>
      <c r="BB630" s="111"/>
      <c r="BC630" s="111"/>
      <c r="BD630" s="111"/>
      <c r="BE630" s="111"/>
      <c r="BF630" s="111"/>
      <c r="BG630" s="111"/>
      <c r="BH630" s="111"/>
      <c r="BI630" s="111"/>
      <c r="BJ630" s="111"/>
      <c r="BK630" s="111"/>
      <c r="BL630" s="111"/>
      <c r="BM630" s="111"/>
      <c r="BN630" s="111"/>
      <c r="BO630" s="111"/>
      <c r="BP630" s="111"/>
      <c r="BQ630" s="111"/>
      <c r="BR630" s="111"/>
      <c r="BS630" s="111"/>
      <c r="BT630" s="111"/>
      <c r="BU630" s="111"/>
      <c r="BV630" s="111"/>
      <c r="BW630" s="111"/>
      <c r="BX630" s="111"/>
      <c r="BY630" s="111"/>
      <c r="BZ630" s="111"/>
      <c r="CA630" s="111"/>
      <c r="CB630" s="111"/>
      <c r="CC630" s="111"/>
      <c r="CD630" s="111"/>
      <c r="CE630" s="111"/>
      <c r="CF630" s="111"/>
      <c r="CG630" s="111"/>
      <c r="CH630" s="111"/>
      <c r="CI630" s="111"/>
      <c r="CJ630" s="111"/>
      <c r="CK630" s="111"/>
      <c r="CL630" s="111"/>
      <c r="CM630" s="111"/>
      <c r="CN630" s="111"/>
      <c r="CO630" s="111"/>
      <c r="CP630" s="111"/>
      <c r="CQ630" s="111"/>
      <c r="CR630" s="111"/>
      <c r="CS630" s="111"/>
      <c r="CT630" s="111"/>
      <c r="CU630" s="111"/>
      <c r="CV630" s="111"/>
      <c r="CW630" s="111"/>
      <c r="CX630" s="111"/>
      <c r="CY630" s="111"/>
      <c r="CZ630" s="111"/>
      <c r="DA630" s="111"/>
      <c r="DB630" s="111"/>
      <c r="DC630" s="111"/>
      <c r="DD630" s="111"/>
      <c r="DE630" s="111"/>
      <c r="DF630" s="111"/>
      <c r="DG630" s="111"/>
      <c r="DH630" s="111"/>
      <c r="DI630" s="111"/>
      <c r="DJ630" s="111"/>
      <c r="DK630" s="111"/>
      <c r="DL630" s="111"/>
      <c r="DM630" s="111"/>
      <c r="DN630" s="111"/>
      <c r="DO630" s="111"/>
      <c r="DP630" s="111"/>
      <c r="DQ630" s="111"/>
      <c r="DR630" s="111"/>
      <c r="DS630" s="111"/>
      <c r="DT630" s="111"/>
      <c r="DU630" s="111"/>
      <c r="DV630" s="111"/>
      <c r="DW630" s="111"/>
      <c r="DX630" s="111"/>
      <c r="DY630" s="111"/>
      <c r="DZ630" s="111"/>
      <c r="EA630" s="111"/>
      <c r="EB630" s="111"/>
      <c r="EC630" s="111"/>
      <c r="ED630" s="111"/>
      <c r="EE630" s="111"/>
      <c r="EF630" s="111"/>
      <c r="EG630" s="111"/>
      <c r="EH630" s="111"/>
      <c r="EI630" s="111"/>
      <c r="EJ630" s="111"/>
      <c r="EK630" s="111"/>
      <c r="EL630" s="111"/>
      <c r="EM630" s="111"/>
      <c r="EN630" s="111"/>
      <c r="EO630" s="111"/>
      <c r="EP630" s="111"/>
      <c r="EQ630" s="111"/>
      <c r="ER630" s="111"/>
      <c r="ES630" s="111"/>
      <c r="ET630" s="111"/>
      <c r="EU630" s="111"/>
      <c r="EV630" s="111"/>
      <c r="EW630" s="111"/>
      <c r="EX630" s="111"/>
      <c r="EY630" s="111"/>
      <c r="EZ630" s="111"/>
      <c r="FA630" s="111"/>
      <c r="FB630" s="111"/>
      <c r="FC630" s="111"/>
      <c r="FD630" s="111"/>
      <c r="FE630" s="111"/>
      <c r="FF630" s="111"/>
      <c r="FG630" s="111"/>
      <c r="FH630" s="111"/>
      <c r="FI630" s="111"/>
      <c r="FJ630" s="111"/>
      <c r="FK630" s="111"/>
      <c r="FL630" s="111"/>
      <c r="FM630" s="111"/>
      <c r="FN630" s="111"/>
      <c r="FO630" s="111"/>
      <c r="FP630" s="111"/>
      <c r="FQ630" s="111"/>
      <c r="FR630" s="111"/>
      <c r="FS630" s="111"/>
      <c r="FT630" s="111"/>
      <c r="FU630" s="111"/>
      <c r="FV630" s="111"/>
      <c r="FW630" s="111"/>
      <c r="FX630" s="111"/>
      <c r="FY630" s="111"/>
      <c r="FZ630" s="111"/>
      <c r="GA630" s="111"/>
      <c r="GB630" s="111"/>
      <c r="GC630" s="111"/>
      <c r="GD630" s="111"/>
      <c r="GE630" s="111"/>
      <c r="GF630" s="111"/>
      <c r="GG630" s="111"/>
      <c r="GH630" s="111"/>
      <c r="GI630" s="111"/>
      <c r="GJ630" s="111"/>
      <c r="GK630" s="111"/>
      <c r="GL630" s="111"/>
      <c r="GM630" s="111"/>
      <c r="GN630" s="111"/>
      <c r="GO630" s="111"/>
      <c r="GP630" s="111"/>
      <c r="GQ630" s="111"/>
      <c r="GR630" s="111"/>
      <c r="GS630" s="111"/>
      <c r="GT630" s="111"/>
      <c r="GU630" s="111"/>
      <c r="GV630" s="111"/>
      <c r="GW630" s="111"/>
      <c r="GX630" s="111"/>
      <c r="GY630" s="111"/>
      <c r="GZ630" s="111"/>
      <c r="HA630" s="111"/>
      <c r="HB630" s="111"/>
      <c r="HC630" s="111"/>
      <c r="HD630" s="111"/>
      <c r="HE630" s="111"/>
      <c r="HF630" s="111"/>
      <c r="HG630" s="111"/>
      <c r="HH630" s="111"/>
      <c r="HI630" s="111"/>
      <c r="HJ630" s="111"/>
      <c r="HK630" s="111"/>
      <c r="HL630" s="111"/>
      <c r="HM630" s="111"/>
      <c r="HN630" s="111"/>
      <c r="HO630" s="111"/>
      <c r="HP630" s="111"/>
      <c r="HQ630" s="111"/>
      <c r="HR630" s="111"/>
      <c r="HS630" s="111"/>
      <c r="HT630" s="111"/>
      <c r="HU630" s="111"/>
      <c r="HV630" s="111"/>
      <c r="HW630" s="111"/>
      <c r="HX630" s="111"/>
      <c r="HY630" s="111"/>
      <c r="HZ630" s="111"/>
      <c r="IA630" s="111"/>
      <c r="IB630" s="111"/>
      <c r="IC630" s="111"/>
      <c r="ID630" s="111"/>
      <c r="IE630" s="111"/>
      <c r="IF630" s="111"/>
      <c r="IG630" s="111"/>
      <c r="IH630" s="111"/>
      <c r="II630" s="111"/>
    </row>
    <row r="631" s="1" customFormat="1" hidden="1" spans="1:243">
      <c r="A631" s="157">
        <v>2120105</v>
      </c>
      <c r="B631" s="152" t="s">
        <v>544</v>
      </c>
      <c r="C631" s="145">
        <v>0</v>
      </c>
      <c r="D631" s="146"/>
      <c r="E631" s="147">
        <f t="shared" si="27"/>
        <v>0</v>
      </c>
      <c r="F631" s="148"/>
      <c r="G631" s="151" t="s">
        <v>75</v>
      </c>
      <c r="H631" s="140">
        <f t="shared" si="28"/>
        <v>7</v>
      </c>
      <c r="I631" s="140"/>
      <c r="J631" s="111"/>
      <c r="K631" s="111"/>
      <c r="L631" s="111"/>
      <c r="M631" s="111"/>
      <c r="N631" s="111"/>
      <c r="O631" s="111"/>
      <c r="P631" s="111"/>
      <c r="Q631" s="111"/>
      <c r="R631" s="111"/>
      <c r="S631" s="111"/>
      <c r="T631" s="111"/>
      <c r="U631" s="111"/>
      <c r="V631" s="111"/>
      <c r="W631" s="111"/>
      <c r="X631" s="111"/>
      <c r="Y631" s="111"/>
      <c r="Z631" s="111"/>
      <c r="AA631" s="111"/>
      <c r="AB631" s="111"/>
      <c r="AC631" s="111"/>
      <c r="AD631" s="111"/>
      <c r="AE631" s="111"/>
      <c r="AF631" s="111"/>
      <c r="AG631" s="111"/>
      <c r="AH631" s="111"/>
      <c r="AI631" s="111"/>
      <c r="AJ631" s="111"/>
      <c r="AK631" s="111"/>
      <c r="AL631" s="111"/>
      <c r="AM631" s="111"/>
      <c r="AN631" s="111"/>
      <c r="AO631" s="111"/>
      <c r="AP631" s="111"/>
      <c r="AQ631" s="111"/>
      <c r="AR631" s="111"/>
      <c r="AS631" s="111"/>
      <c r="AT631" s="111"/>
      <c r="AU631" s="111"/>
      <c r="AV631" s="111"/>
      <c r="AW631" s="111"/>
      <c r="AX631" s="111"/>
      <c r="AY631" s="111"/>
      <c r="AZ631" s="111"/>
      <c r="BA631" s="111"/>
      <c r="BB631" s="111"/>
      <c r="BC631" s="111"/>
      <c r="BD631" s="111"/>
      <c r="BE631" s="111"/>
      <c r="BF631" s="111"/>
      <c r="BG631" s="111"/>
      <c r="BH631" s="111"/>
      <c r="BI631" s="111"/>
      <c r="BJ631" s="111"/>
      <c r="BK631" s="111"/>
      <c r="BL631" s="111"/>
      <c r="BM631" s="111"/>
      <c r="BN631" s="111"/>
      <c r="BO631" s="111"/>
      <c r="BP631" s="111"/>
      <c r="BQ631" s="111"/>
      <c r="BR631" s="111"/>
      <c r="BS631" s="111"/>
      <c r="BT631" s="111"/>
      <c r="BU631" s="111"/>
      <c r="BV631" s="111"/>
      <c r="BW631" s="111"/>
      <c r="BX631" s="111"/>
      <c r="BY631" s="111"/>
      <c r="BZ631" s="111"/>
      <c r="CA631" s="111"/>
      <c r="CB631" s="111"/>
      <c r="CC631" s="111"/>
      <c r="CD631" s="111"/>
      <c r="CE631" s="111"/>
      <c r="CF631" s="111"/>
      <c r="CG631" s="111"/>
      <c r="CH631" s="111"/>
      <c r="CI631" s="111"/>
      <c r="CJ631" s="111"/>
      <c r="CK631" s="111"/>
      <c r="CL631" s="111"/>
      <c r="CM631" s="111"/>
      <c r="CN631" s="111"/>
      <c r="CO631" s="111"/>
      <c r="CP631" s="111"/>
      <c r="CQ631" s="111"/>
      <c r="CR631" s="111"/>
      <c r="CS631" s="111"/>
      <c r="CT631" s="111"/>
      <c r="CU631" s="111"/>
      <c r="CV631" s="111"/>
      <c r="CW631" s="111"/>
      <c r="CX631" s="111"/>
      <c r="CY631" s="111"/>
      <c r="CZ631" s="111"/>
      <c r="DA631" s="111"/>
      <c r="DB631" s="111"/>
      <c r="DC631" s="111"/>
      <c r="DD631" s="111"/>
      <c r="DE631" s="111"/>
      <c r="DF631" s="111"/>
      <c r="DG631" s="111"/>
      <c r="DH631" s="111"/>
      <c r="DI631" s="111"/>
      <c r="DJ631" s="111"/>
      <c r="DK631" s="111"/>
      <c r="DL631" s="111"/>
      <c r="DM631" s="111"/>
      <c r="DN631" s="111"/>
      <c r="DO631" s="111"/>
      <c r="DP631" s="111"/>
      <c r="DQ631" s="111"/>
      <c r="DR631" s="111"/>
      <c r="DS631" s="111"/>
      <c r="DT631" s="111"/>
      <c r="DU631" s="111"/>
      <c r="DV631" s="111"/>
      <c r="DW631" s="111"/>
      <c r="DX631" s="111"/>
      <c r="DY631" s="111"/>
      <c r="DZ631" s="111"/>
      <c r="EA631" s="111"/>
      <c r="EB631" s="111"/>
      <c r="EC631" s="111"/>
      <c r="ED631" s="111"/>
      <c r="EE631" s="111"/>
      <c r="EF631" s="111"/>
      <c r="EG631" s="111"/>
      <c r="EH631" s="111"/>
      <c r="EI631" s="111"/>
      <c r="EJ631" s="111"/>
      <c r="EK631" s="111"/>
      <c r="EL631" s="111"/>
      <c r="EM631" s="111"/>
      <c r="EN631" s="111"/>
      <c r="EO631" s="111"/>
      <c r="EP631" s="111"/>
      <c r="EQ631" s="111"/>
      <c r="ER631" s="111"/>
      <c r="ES631" s="111"/>
      <c r="ET631" s="111"/>
      <c r="EU631" s="111"/>
      <c r="EV631" s="111"/>
      <c r="EW631" s="111"/>
      <c r="EX631" s="111"/>
      <c r="EY631" s="111"/>
      <c r="EZ631" s="111"/>
      <c r="FA631" s="111"/>
      <c r="FB631" s="111"/>
      <c r="FC631" s="111"/>
      <c r="FD631" s="111"/>
      <c r="FE631" s="111"/>
      <c r="FF631" s="111"/>
      <c r="FG631" s="111"/>
      <c r="FH631" s="111"/>
      <c r="FI631" s="111"/>
      <c r="FJ631" s="111"/>
      <c r="FK631" s="111"/>
      <c r="FL631" s="111"/>
      <c r="FM631" s="111"/>
      <c r="FN631" s="111"/>
      <c r="FO631" s="111"/>
      <c r="FP631" s="111"/>
      <c r="FQ631" s="111"/>
      <c r="FR631" s="111"/>
      <c r="FS631" s="111"/>
      <c r="FT631" s="111"/>
      <c r="FU631" s="111"/>
      <c r="FV631" s="111"/>
      <c r="FW631" s="111"/>
      <c r="FX631" s="111"/>
      <c r="FY631" s="111"/>
      <c r="FZ631" s="111"/>
      <c r="GA631" s="111"/>
      <c r="GB631" s="111"/>
      <c r="GC631" s="111"/>
      <c r="GD631" s="111"/>
      <c r="GE631" s="111"/>
      <c r="GF631" s="111"/>
      <c r="GG631" s="111"/>
      <c r="GH631" s="111"/>
      <c r="GI631" s="111"/>
      <c r="GJ631" s="111"/>
      <c r="GK631" s="111"/>
      <c r="GL631" s="111"/>
      <c r="GM631" s="111"/>
      <c r="GN631" s="111"/>
      <c r="GO631" s="111"/>
      <c r="GP631" s="111"/>
      <c r="GQ631" s="111"/>
      <c r="GR631" s="111"/>
      <c r="GS631" s="111"/>
      <c r="GT631" s="111"/>
      <c r="GU631" s="111"/>
      <c r="GV631" s="111"/>
      <c r="GW631" s="111"/>
      <c r="GX631" s="111"/>
      <c r="GY631" s="111"/>
      <c r="GZ631" s="111"/>
      <c r="HA631" s="111"/>
      <c r="HB631" s="111"/>
      <c r="HC631" s="111"/>
      <c r="HD631" s="111"/>
      <c r="HE631" s="111"/>
      <c r="HF631" s="111"/>
      <c r="HG631" s="111"/>
      <c r="HH631" s="111"/>
      <c r="HI631" s="111"/>
      <c r="HJ631" s="111"/>
      <c r="HK631" s="111"/>
      <c r="HL631" s="111"/>
      <c r="HM631" s="111"/>
      <c r="HN631" s="111"/>
      <c r="HO631" s="111"/>
      <c r="HP631" s="111"/>
      <c r="HQ631" s="111"/>
      <c r="HR631" s="111"/>
      <c r="HS631" s="111"/>
      <c r="HT631" s="111"/>
      <c r="HU631" s="111"/>
      <c r="HV631" s="111"/>
      <c r="HW631" s="111"/>
      <c r="HX631" s="111"/>
      <c r="HY631" s="111"/>
      <c r="HZ631" s="111"/>
      <c r="IA631" s="111"/>
      <c r="IB631" s="111"/>
      <c r="IC631" s="111"/>
      <c r="ID631" s="111"/>
      <c r="IE631" s="111"/>
      <c r="IF631" s="111"/>
      <c r="IG631" s="111"/>
      <c r="IH631" s="111"/>
      <c r="II631" s="111"/>
    </row>
    <row r="632" s="1" customFormat="1" hidden="1" spans="1:243">
      <c r="A632" s="157">
        <v>2120106</v>
      </c>
      <c r="B632" s="152" t="s">
        <v>545</v>
      </c>
      <c r="C632" s="145">
        <v>0</v>
      </c>
      <c r="D632" s="146"/>
      <c r="E632" s="147">
        <f t="shared" si="27"/>
        <v>0</v>
      </c>
      <c r="F632" s="148"/>
      <c r="G632" s="151" t="s">
        <v>75</v>
      </c>
      <c r="H632" s="140">
        <f t="shared" si="28"/>
        <v>7</v>
      </c>
      <c r="I632" s="140"/>
      <c r="J632" s="111"/>
      <c r="K632" s="111"/>
      <c r="L632" s="111"/>
      <c r="M632" s="111"/>
      <c r="N632" s="111"/>
      <c r="O632" s="111"/>
      <c r="P632" s="111"/>
      <c r="Q632" s="111"/>
      <c r="R632" s="111"/>
      <c r="S632" s="111"/>
      <c r="T632" s="111"/>
      <c r="U632" s="111"/>
      <c r="V632" s="111"/>
      <c r="W632" s="111"/>
      <c r="X632" s="111"/>
      <c r="Y632" s="111"/>
      <c r="Z632" s="111"/>
      <c r="AA632" s="111"/>
      <c r="AB632" s="111"/>
      <c r="AC632" s="111"/>
      <c r="AD632" s="111"/>
      <c r="AE632" s="111"/>
      <c r="AF632" s="111"/>
      <c r="AG632" s="111"/>
      <c r="AH632" s="111"/>
      <c r="AI632" s="111"/>
      <c r="AJ632" s="111"/>
      <c r="AK632" s="111"/>
      <c r="AL632" s="111"/>
      <c r="AM632" s="111"/>
      <c r="AN632" s="111"/>
      <c r="AO632" s="111"/>
      <c r="AP632" s="111"/>
      <c r="AQ632" s="111"/>
      <c r="AR632" s="111"/>
      <c r="AS632" s="111"/>
      <c r="AT632" s="111"/>
      <c r="AU632" s="111"/>
      <c r="AV632" s="111"/>
      <c r="AW632" s="111"/>
      <c r="AX632" s="111"/>
      <c r="AY632" s="111"/>
      <c r="AZ632" s="111"/>
      <c r="BA632" s="111"/>
      <c r="BB632" s="111"/>
      <c r="BC632" s="111"/>
      <c r="BD632" s="111"/>
      <c r="BE632" s="111"/>
      <c r="BF632" s="111"/>
      <c r="BG632" s="111"/>
      <c r="BH632" s="111"/>
      <c r="BI632" s="111"/>
      <c r="BJ632" s="111"/>
      <c r="BK632" s="111"/>
      <c r="BL632" s="111"/>
      <c r="BM632" s="111"/>
      <c r="BN632" s="111"/>
      <c r="BO632" s="111"/>
      <c r="BP632" s="111"/>
      <c r="BQ632" s="111"/>
      <c r="BR632" s="111"/>
      <c r="BS632" s="111"/>
      <c r="BT632" s="111"/>
      <c r="BU632" s="111"/>
      <c r="BV632" s="111"/>
      <c r="BW632" s="111"/>
      <c r="BX632" s="111"/>
      <c r="BY632" s="111"/>
      <c r="BZ632" s="111"/>
      <c r="CA632" s="111"/>
      <c r="CB632" s="111"/>
      <c r="CC632" s="111"/>
      <c r="CD632" s="111"/>
      <c r="CE632" s="111"/>
      <c r="CF632" s="111"/>
      <c r="CG632" s="111"/>
      <c r="CH632" s="111"/>
      <c r="CI632" s="111"/>
      <c r="CJ632" s="111"/>
      <c r="CK632" s="111"/>
      <c r="CL632" s="111"/>
      <c r="CM632" s="111"/>
      <c r="CN632" s="111"/>
      <c r="CO632" s="111"/>
      <c r="CP632" s="111"/>
      <c r="CQ632" s="111"/>
      <c r="CR632" s="111"/>
      <c r="CS632" s="111"/>
      <c r="CT632" s="111"/>
      <c r="CU632" s="111"/>
      <c r="CV632" s="111"/>
      <c r="CW632" s="111"/>
      <c r="CX632" s="111"/>
      <c r="CY632" s="111"/>
      <c r="CZ632" s="111"/>
      <c r="DA632" s="111"/>
      <c r="DB632" s="111"/>
      <c r="DC632" s="111"/>
      <c r="DD632" s="111"/>
      <c r="DE632" s="111"/>
      <c r="DF632" s="111"/>
      <c r="DG632" s="111"/>
      <c r="DH632" s="111"/>
      <c r="DI632" s="111"/>
      <c r="DJ632" s="111"/>
      <c r="DK632" s="111"/>
      <c r="DL632" s="111"/>
      <c r="DM632" s="111"/>
      <c r="DN632" s="111"/>
      <c r="DO632" s="111"/>
      <c r="DP632" s="111"/>
      <c r="DQ632" s="111"/>
      <c r="DR632" s="111"/>
      <c r="DS632" s="111"/>
      <c r="DT632" s="111"/>
      <c r="DU632" s="111"/>
      <c r="DV632" s="111"/>
      <c r="DW632" s="111"/>
      <c r="DX632" s="111"/>
      <c r="DY632" s="111"/>
      <c r="DZ632" s="111"/>
      <c r="EA632" s="111"/>
      <c r="EB632" s="111"/>
      <c r="EC632" s="111"/>
      <c r="ED632" s="111"/>
      <c r="EE632" s="111"/>
      <c r="EF632" s="111"/>
      <c r="EG632" s="111"/>
      <c r="EH632" s="111"/>
      <c r="EI632" s="111"/>
      <c r="EJ632" s="111"/>
      <c r="EK632" s="111"/>
      <c r="EL632" s="111"/>
      <c r="EM632" s="111"/>
      <c r="EN632" s="111"/>
      <c r="EO632" s="111"/>
      <c r="EP632" s="111"/>
      <c r="EQ632" s="111"/>
      <c r="ER632" s="111"/>
      <c r="ES632" s="111"/>
      <c r="ET632" s="111"/>
      <c r="EU632" s="111"/>
      <c r="EV632" s="111"/>
      <c r="EW632" s="111"/>
      <c r="EX632" s="111"/>
      <c r="EY632" s="111"/>
      <c r="EZ632" s="111"/>
      <c r="FA632" s="111"/>
      <c r="FB632" s="111"/>
      <c r="FC632" s="111"/>
      <c r="FD632" s="111"/>
      <c r="FE632" s="111"/>
      <c r="FF632" s="111"/>
      <c r="FG632" s="111"/>
      <c r="FH632" s="111"/>
      <c r="FI632" s="111"/>
      <c r="FJ632" s="111"/>
      <c r="FK632" s="111"/>
      <c r="FL632" s="111"/>
      <c r="FM632" s="111"/>
      <c r="FN632" s="111"/>
      <c r="FO632" s="111"/>
      <c r="FP632" s="111"/>
      <c r="FQ632" s="111"/>
      <c r="FR632" s="111"/>
      <c r="FS632" s="111"/>
      <c r="FT632" s="111"/>
      <c r="FU632" s="111"/>
      <c r="FV632" s="111"/>
      <c r="FW632" s="111"/>
      <c r="FX632" s="111"/>
      <c r="FY632" s="111"/>
      <c r="FZ632" s="111"/>
      <c r="GA632" s="111"/>
      <c r="GB632" s="111"/>
      <c r="GC632" s="111"/>
      <c r="GD632" s="111"/>
      <c r="GE632" s="111"/>
      <c r="GF632" s="111"/>
      <c r="GG632" s="111"/>
      <c r="GH632" s="111"/>
      <c r="GI632" s="111"/>
      <c r="GJ632" s="111"/>
      <c r="GK632" s="111"/>
      <c r="GL632" s="111"/>
      <c r="GM632" s="111"/>
      <c r="GN632" s="111"/>
      <c r="GO632" s="111"/>
      <c r="GP632" s="111"/>
      <c r="GQ632" s="111"/>
      <c r="GR632" s="111"/>
      <c r="GS632" s="111"/>
      <c r="GT632" s="111"/>
      <c r="GU632" s="111"/>
      <c r="GV632" s="111"/>
      <c r="GW632" s="111"/>
      <c r="GX632" s="111"/>
      <c r="GY632" s="111"/>
      <c r="GZ632" s="111"/>
      <c r="HA632" s="111"/>
      <c r="HB632" s="111"/>
      <c r="HC632" s="111"/>
      <c r="HD632" s="111"/>
      <c r="HE632" s="111"/>
      <c r="HF632" s="111"/>
      <c r="HG632" s="111"/>
      <c r="HH632" s="111"/>
      <c r="HI632" s="111"/>
      <c r="HJ632" s="111"/>
      <c r="HK632" s="111"/>
      <c r="HL632" s="111"/>
      <c r="HM632" s="111"/>
      <c r="HN632" s="111"/>
      <c r="HO632" s="111"/>
      <c r="HP632" s="111"/>
      <c r="HQ632" s="111"/>
      <c r="HR632" s="111"/>
      <c r="HS632" s="111"/>
      <c r="HT632" s="111"/>
      <c r="HU632" s="111"/>
      <c r="HV632" s="111"/>
      <c r="HW632" s="111"/>
      <c r="HX632" s="111"/>
      <c r="HY632" s="111"/>
      <c r="HZ632" s="111"/>
      <c r="IA632" s="111"/>
      <c r="IB632" s="111"/>
      <c r="IC632" s="111"/>
      <c r="ID632" s="111"/>
      <c r="IE632" s="111"/>
      <c r="IF632" s="111"/>
      <c r="IG632" s="111"/>
      <c r="IH632" s="111"/>
      <c r="II632" s="111"/>
    </row>
    <row r="633" s="1" customFormat="1" hidden="1" spans="1:243">
      <c r="A633" s="157">
        <v>2120107</v>
      </c>
      <c r="B633" s="152" t="s">
        <v>546</v>
      </c>
      <c r="C633" s="145">
        <v>0</v>
      </c>
      <c r="D633" s="146"/>
      <c r="E633" s="147">
        <f t="shared" si="27"/>
        <v>0</v>
      </c>
      <c r="F633" s="148"/>
      <c r="G633" s="151" t="s">
        <v>75</v>
      </c>
      <c r="H633" s="140">
        <f t="shared" si="28"/>
        <v>7</v>
      </c>
      <c r="I633" s="140"/>
      <c r="J633" s="111"/>
      <c r="K633" s="111"/>
      <c r="L633" s="111"/>
      <c r="M633" s="111"/>
      <c r="N633" s="111"/>
      <c r="O633" s="111"/>
      <c r="P633" s="111"/>
      <c r="Q633" s="111"/>
      <c r="R633" s="111"/>
      <c r="S633" s="111"/>
      <c r="T633" s="111"/>
      <c r="U633" s="111"/>
      <c r="V633" s="111"/>
      <c r="W633" s="111"/>
      <c r="X633" s="111"/>
      <c r="Y633" s="111"/>
      <c r="Z633" s="111"/>
      <c r="AA633" s="111"/>
      <c r="AB633" s="111"/>
      <c r="AC633" s="111"/>
      <c r="AD633" s="111"/>
      <c r="AE633" s="111"/>
      <c r="AF633" s="111"/>
      <c r="AG633" s="111"/>
      <c r="AH633" s="111"/>
      <c r="AI633" s="111"/>
      <c r="AJ633" s="111"/>
      <c r="AK633" s="111"/>
      <c r="AL633" s="111"/>
      <c r="AM633" s="111"/>
      <c r="AN633" s="111"/>
      <c r="AO633" s="111"/>
      <c r="AP633" s="111"/>
      <c r="AQ633" s="111"/>
      <c r="AR633" s="111"/>
      <c r="AS633" s="111"/>
      <c r="AT633" s="111"/>
      <c r="AU633" s="111"/>
      <c r="AV633" s="111"/>
      <c r="AW633" s="111"/>
      <c r="AX633" s="111"/>
      <c r="AY633" s="111"/>
      <c r="AZ633" s="111"/>
      <c r="BA633" s="111"/>
      <c r="BB633" s="111"/>
      <c r="BC633" s="111"/>
      <c r="BD633" s="111"/>
      <c r="BE633" s="111"/>
      <c r="BF633" s="111"/>
      <c r="BG633" s="111"/>
      <c r="BH633" s="111"/>
      <c r="BI633" s="111"/>
      <c r="BJ633" s="111"/>
      <c r="BK633" s="111"/>
      <c r="BL633" s="111"/>
      <c r="BM633" s="111"/>
      <c r="BN633" s="111"/>
      <c r="BO633" s="111"/>
      <c r="BP633" s="111"/>
      <c r="BQ633" s="111"/>
      <c r="BR633" s="111"/>
      <c r="BS633" s="111"/>
      <c r="BT633" s="111"/>
      <c r="BU633" s="111"/>
      <c r="BV633" s="111"/>
      <c r="BW633" s="111"/>
      <c r="BX633" s="111"/>
      <c r="BY633" s="111"/>
      <c r="BZ633" s="111"/>
      <c r="CA633" s="111"/>
      <c r="CB633" s="111"/>
      <c r="CC633" s="111"/>
      <c r="CD633" s="111"/>
      <c r="CE633" s="111"/>
      <c r="CF633" s="111"/>
      <c r="CG633" s="111"/>
      <c r="CH633" s="111"/>
      <c r="CI633" s="111"/>
      <c r="CJ633" s="111"/>
      <c r="CK633" s="111"/>
      <c r="CL633" s="111"/>
      <c r="CM633" s="111"/>
      <c r="CN633" s="111"/>
      <c r="CO633" s="111"/>
      <c r="CP633" s="111"/>
      <c r="CQ633" s="111"/>
      <c r="CR633" s="111"/>
      <c r="CS633" s="111"/>
      <c r="CT633" s="111"/>
      <c r="CU633" s="111"/>
      <c r="CV633" s="111"/>
      <c r="CW633" s="111"/>
      <c r="CX633" s="111"/>
      <c r="CY633" s="111"/>
      <c r="CZ633" s="111"/>
      <c r="DA633" s="111"/>
      <c r="DB633" s="111"/>
      <c r="DC633" s="111"/>
      <c r="DD633" s="111"/>
      <c r="DE633" s="111"/>
      <c r="DF633" s="111"/>
      <c r="DG633" s="111"/>
      <c r="DH633" s="111"/>
      <c r="DI633" s="111"/>
      <c r="DJ633" s="111"/>
      <c r="DK633" s="111"/>
      <c r="DL633" s="111"/>
      <c r="DM633" s="111"/>
      <c r="DN633" s="111"/>
      <c r="DO633" s="111"/>
      <c r="DP633" s="111"/>
      <c r="DQ633" s="111"/>
      <c r="DR633" s="111"/>
      <c r="DS633" s="111"/>
      <c r="DT633" s="111"/>
      <c r="DU633" s="111"/>
      <c r="DV633" s="111"/>
      <c r="DW633" s="111"/>
      <c r="DX633" s="111"/>
      <c r="DY633" s="111"/>
      <c r="DZ633" s="111"/>
      <c r="EA633" s="111"/>
      <c r="EB633" s="111"/>
      <c r="EC633" s="111"/>
      <c r="ED633" s="111"/>
      <c r="EE633" s="111"/>
      <c r="EF633" s="111"/>
      <c r="EG633" s="111"/>
      <c r="EH633" s="111"/>
      <c r="EI633" s="111"/>
      <c r="EJ633" s="111"/>
      <c r="EK633" s="111"/>
      <c r="EL633" s="111"/>
      <c r="EM633" s="111"/>
      <c r="EN633" s="111"/>
      <c r="EO633" s="111"/>
      <c r="EP633" s="111"/>
      <c r="EQ633" s="111"/>
      <c r="ER633" s="111"/>
      <c r="ES633" s="111"/>
      <c r="ET633" s="111"/>
      <c r="EU633" s="111"/>
      <c r="EV633" s="111"/>
      <c r="EW633" s="111"/>
      <c r="EX633" s="111"/>
      <c r="EY633" s="111"/>
      <c r="EZ633" s="111"/>
      <c r="FA633" s="111"/>
      <c r="FB633" s="111"/>
      <c r="FC633" s="111"/>
      <c r="FD633" s="111"/>
      <c r="FE633" s="111"/>
      <c r="FF633" s="111"/>
      <c r="FG633" s="111"/>
      <c r="FH633" s="111"/>
      <c r="FI633" s="111"/>
      <c r="FJ633" s="111"/>
      <c r="FK633" s="111"/>
      <c r="FL633" s="111"/>
      <c r="FM633" s="111"/>
      <c r="FN633" s="111"/>
      <c r="FO633" s="111"/>
      <c r="FP633" s="111"/>
      <c r="FQ633" s="111"/>
      <c r="FR633" s="111"/>
      <c r="FS633" s="111"/>
      <c r="FT633" s="111"/>
      <c r="FU633" s="111"/>
      <c r="FV633" s="111"/>
      <c r="FW633" s="111"/>
      <c r="FX633" s="111"/>
      <c r="FY633" s="111"/>
      <c r="FZ633" s="111"/>
      <c r="GA633" s="111"/>
      <c r="GB633" s="111"/>
      <c r="GC633" s="111"/>
      <c r="GD633" s="111"/>
      <c r="GE633" s="111"/>
      <c r="GF633" s="111"/>
      <c r="GG633" s="111"/>
      <c r="GH633" s="111"/>
      <c r="GI633" s="111"/>
      <c r="GJ633" s="111"/>
      <c r="GK633" s="111"/>
      <c r="GL633" s="111"/>
      <c r="GM633" s="111"/>
      <c r="GN633" s="111"/>
      <c r="GO633" s="111"/>
      <c r="GP633" s="111"/>
      <c r="GQ633" s="111"/>
      <c r="GR633" s="111"/>
      <c r="GS633" s="111"/>
      <c r="GT633" s="111"/>
      <c r="GU633" s="111"/>
      <c r="GV633" s="111"/>
      <c r="GW633" s="111"/>
      <c r="GX633" s="111"/>
      <c r="GY633" s="111"/>
      <c r="GZ633" s="111"/>
      <c r="HA633" s="111"/>
      <c r="HB633" s="111"/>
      <c r="HC633" s="111"/>
      <c r="HD633" s="111"/>
      <c r="HE633" s="111"/>
      <c r="HF633" s="111"/>
      <c r="HG633" s="111"/>
      <c r="HH633" s="111"/>
      <c r="HI633" s="111"/>
      <c r="HJ633" s="111"/>
      <c r="HK633" s="111"/>
      <c r="HL633" s="111"/>
      <c r="HM633" s="111"/>
      <c r="HN633" s="111"/>
      <c r="HO633" s="111"/>
      <c r="HP633" s="111"/>
      <c r="HQ633" s="111"/>
      <c r="HR633" s="111"/>
      <c r="HS633" s="111"/>
      <c r="HT633" s="111"/>
      <c r="HU633" s="111"/>
      <c r="HV633" s="111"/>
      <c r="HW633" s="111"/>
      <c r="HX633" s="111"/>
      <c r="HY633" s="111"/>
      <c r="HZ633" s="111"/>
      <c r="IA633" s="111"/>
      <c r="IB633" s="111"/>
      <c r="IC633" s="111"/>
      <c r="ID633" s="111"/>
      <c r="IE633" s="111"/>
      <c r="IF633" s="111"/>
      <c r="IG633" s="111"/>
      <c r="IH633" s="111"/>
      <c r="II633" s="111"/>
    </row>
    <row r="634" s="1" customFormat="1" spans="1:243">
      <c r="A634" s="157">
        <v>2120109</v>
      </c>
      <c r="B634" s="152" t="s">
        <v>547</v>
      </c>
      <c r="C634" s="145">
        <v>118</v>
      </c>
      <c r="D634" s="146">
        <v>135</v>
      </c>
      <c r="E634" s="147">
        <f t="shared" si="27"/>
        <v>17</v>
      </c>
      <c r="F634" s="148">
        <f>E634/C634</f>
        <v>0.144067796610169</v>
      </c>
      <c r="G634" s="149"/>
      <c r="H634" s="140">
        <f t="shared" si="28"/>
        <v>7</v>
      </c>
      <c r="I634" s="140"/>
      <c r="J634" s="111"/>
      <c r="K634" s="111"/>
      <c r="L634" s="111"/>
      <c r="M634" s="111"/>
      <c r="N634" s="111"/>
      <c r="O634" s="111"/>
      <c r="P634" s="111"/>
      <c r="Q634" s="111"/>
      <c r="R634" s="111"/>
      <c r="S634" s="111"/>
      <c r="T634" s="111"/>
      <c r="U634" s="111"/>
      <c r="V634" s="111"/>
      <c r="W634" s="111"/>
      <c r="X634" s="111"/>
      <c r="Y634" s="111"/>
      <c r="Z634" s="111"/>
      <c r="AA634" s="111"/>
      <c r="AB634" s="111"/>
      <c r="AC634" s="111"/>
      <c r="AD634" s="111"/>
      <c r="AE634" s="111"/>
      <c r="AF634" s="111"/>
      <c r="AG634" s="111"/>
      <c r="AH634" s="111"/>
      <c r="AI634" s="111"/>
      <c r="AJ634" s="111"/>
      <c r="AK634" s="111"/>
      <c r="AL634" s="111"/>
      <c r="AM634" s="111"/>
      <c r="AN634" s="111"/>
      <c r="AO634" s="111"/>
      <c r="AP634" s="111"/>
      <c r="AQ634" s="111"/>
      <c r="AR634" s="111"/>
      <c r="AS634" s="111"/>
      <c r="AT634" s="111"/>
      <c r="AU634" s="111"/>
      <c r="AV634" s="111"/>
      <c r="AW634" s="111"/>
      <c r="AX634" s="111"/>
      <c r="AY634" s="111"/>
      <c r="AZ634" s="111"/>
      <c r="BA634" s="111"/>
      <c r="BB634" s="111"/>
      <c r="BC634" s="111"/>
      <c r="BD634" s="111"/>
      <c r="BE634" s="111"/>
      <c r="BF634" s="111"/>
      <c r="BG634" s="111"/>
      <c r="BH634" s="111"/>
      <c r="BI634" s="111"/>
      <c r="BJ634" s="111"/>
      <c r="BK634" s="111"/>
      <c r="BL634" s="111"/>
      <c r="BM634" s="111"/>
      <c r="BN634" s="111"/>
      <c r="BO634" s="111"/>
      <c r="BP634" s="111"/>
      <c r="BQ634" s="111"/>
      <c r="BR634" s="111"/>
      <c r="BS634" s="111"/>
      <c r="BT634" s="111"/>
      <c r="BU634" s="111"/>
      <c r="BV634" s="111"/>
      <c r="BW634" s="111"/>
      <c r="BX634" s="111"/>
      <c r="BY634" s="111"/>
      <c r="BZ634" s="111"/>
      <c r="CA634" s="111"/>
      <c r="CB634" s="111"/>
      <c r="CC634" s="111"/>
      <c r="CD634" s="111"/>
      <c r="CE634" s="111"/>
      <c r="CF634" s="111"/>
      <c r="CG634" s="111"/>
      <c r="CH634" s="111"/>
      <c r="CI634" s="111"/>
      <c r="CJ634" s="111"/>
      <c r="CK634" s="111"/>
      <c r="CL634" s="111"/>
      <c r="CM634" s="111"/>
      <c r="CN634" s="111"/>
      <c r="CO634" s="111"/>
      <c r="CP634" s="111"/>
      <c r="CQ634" s="111"/>
      <c r="CR634" s="111"/>
      <c r="CS634" s="111"/>
      <c r="CT634" s="111"/>
      <c r="CU634" s="111"/>
      <c r="CV634" s="111"/>
      <c r="CW634" s="111"/>
      <c r="CX634" s="111"/>
      <c r="CY634" s="111"/>
      <c r="CZ634" s="111"/>
      <c r="DA634" s="111"/>
      <c r="DB634" s="111"/>
      <c r="DC634" s="111"/>
      <c r="DD634" s="111"/>
      <c r="DE634" s="111"/>
      <c r="DF634" s="111"/>
      <c r="DG634" s="111"/>
      <c r="DH634" s="111"/>
      <c r="DI634" s="111"/>
      <c r="DJ634" s="111"/>
      <c r="DK634" s="111"/>
      <c r="DL634" s="111"/>
      <c r="DM634" s="111"/>
      <c r="DN634" s="111"/>
      <c r="DO634" s="111"/>
      <c r="DP634" s="111"/>
      <c r="DQ634" s="111"/>
      <c r="DR634" s="111"/>
      <c r="DS634" s="111"/>
      <c r="DT634" s="111"/>
      <c r="DU634" s="111"/>
      <c r="DV634" s="111"/>
      <c r="DW634" s="111"/>
      <c r="DX634" s="111"/>
      <c r="DY634" s="111"/>
      <c r="DZ634" s="111"/>
      <c r="EA634" s="111"/>
      <c r="EB634" s="111"/>
      <c r="EC634" s="111"/>
      <c r="ED634" s="111"/>
      <c r="EE634" s="111"/>
      <c r="EF634" s="111"/>
      <c r="EG634" s="111"/>
      <c r="EH634" s="111"/>
      <c r="EI634" s="111"/>
      <c r="EJ634" s="111"/>
      <c r="EK634" s="111"/>
      <c r="EL634" s="111"/>
      <c r="EM634" s="111"/>
      <c r="EN634" s="111"/>
      <c r="EO634" s="111"/>
      <c r="EP634" s="111"/>
      <c r="EQ634" s="111"/>
      <c r="ER634" s="111"/>
      <c r="ES634" s="111"/>
      <c r="ET634" s="111"/>
      <c r="EU634" s="111"/>
      <c r="EV634" s="111"/>
      <c r="EW634" s="111"/>
      <c r="EX634" s="111"/>
      <c r="EY634" s="111"/>
      <c r="EZ634" s="111"/>
      <c r="FA634" s="111"/>
      <c r="FB634" s="111"/>
      <c r="FC634" s="111"/>
      <c r="FD634" s="111"/>
      <c r="FE634" s="111"/>
      <c r="FF634" s="111"/>
      <c r="FG634" s="111"/>
      <c r="FH634" s="111"/>
      <c r="FI634" s="111"/>
      <c r="FJ634" s="111"/>
      <c r="FK634" s="111"/>
      <c r="FL634" s="111"/>
      <c r="FM634" s="111"/>
      <c r="FN634" s="111"/>
      <c r="FO634" s="111"/>
      <c r="FP634" s="111"/>
      <c r="FQ634" s="111"/>
      <c r="FR634" s="111"/>
      <c r="FS634" s="111"/>
      <c r="FT634" s="111"/>
      <c r="FU634" s="111"/>
      <c r="FV634" s="111"/>
      <c r="FW634" s="111"/>
      <c r="FX634" s="111"/>
      <c r="FY634" s="111"/>
      <c r="FZ634" s="111"/>
      <c r="GA634" s="111"/>
      <c r="GB634" s="111"/>
      <c r="GC634" s="111"/>
      <c r="GD634" s="111"/>
      <c r="GE634" s="111"/>
      <c r="GF634" s="111"/>
      <c r="GG634" s="111"/>
      <c r="GH634" s="111"/>
      <c r="GI634" s="111"/>
      <c r="GJ634" s="111"/>
      <c r="GK634" s="111"/>
      <c r="GL634" s="111"/>
      <c r="GM634" s="111"/>
      <c r="GN634" s="111"/>
      <c r="GO634" s="111"/>
      <c r="GP634" s="111"/>
      <c r="GQ634" s="111"/>
      <c r="GR634" s="111"/>
      <c r="GS634" s="111"/>
      <c r="GT634" s="111"/>
      <c r="GU634" s="111"/>
      <c r="GV634" s="111"/>
      <c r="GW634" s="111"/>
      <c r="GX634" s="111"/>
      <c r="GY634" s="111"/>
      <c r="GZ634" s="111"/>
      <c r="HA634" s="111"/>
      <c r="HB634" s="111"/>
      <c r="HC634" s="111"/>
      <c r="HD634" s="111"/>
      <c r="HE634" s="111"/>
      <c r="HF634" s="111"/>
      <c r="HG634" s="111"/>
      <c r="HH634" s="111"/>
      <c r="HI634" s="111"/>
      <c r="HJ634" s="111"/>
      <c r="HK634" s="111"/>
      <c r="HL634" s="111"/>
      <c r="HM634" s="111"/>
      <c r="HN634" s="111"/>
      <c r="HO634" s="111"/>
      <c r="HP634" s="111"/>
      <c r="HQ634" s="111"/>
      <c r="HR634" s="111"/>
      <c r="HS634" s="111"/>
      <c r="HT634" s="111"/>
      <c r="HU634" s="111"/>
      <c r="HV634" s="111"/>
      <c r="HW634" s="111"/>
      <c r="HX634" s="111"/>
      <c r="HY634" s="111"/>
      <c r="HZ634" s="111"/>
      <c r="IA634" s="111"/>
      <c r="IB634" s="111"/>
      <c r="IC634" s="111"/>
      <c r="ID634" s="111"/>
      <c r="IE634" s="111"/>
      <c r="IF634" s="111"/>
      <c r="IG634" s="111"/>
      <c r="IH634" s="111"/>
      <c r="II634" s="111"/>
    </row>
    <row r="635" s="1" customFormat="1" hidden="1" spans="1:243">
      <c r="A635" s="157">
        <v>2120110</v>
      </c>
      <c r="B635" s="152" t="s">
        <v>548</v>
      </c>
      <c r="C635" s="145">
        <v>0</v>
      </c>
      <c r="D635" s="146"/>
      <c r="E635" s="147">
        <f t="shared" si="27"/>
        <v>0</v>
      </c>
      <c r="F635" s="148"/>
      <c r="G635" s="151" t="s">
        <v>75</v>
      </c>
      <c r="H635" s="140">
        <f t="shared" si="28"/>
        <v>7</v>
      </c>
      <c r="I635" s="140"/>
      <c r="J635" s="111"/>
      <c r="K635" s="111"/>
      <c r="L635" s="111"/>
      <c r="M635" s="111"/>
      <c r="N635" s="111"/>
      <c r="O635" s="111"/>
      <c r="P635" s="111"/>
      <c r="Q635" s="111"/>
      <c r="R635" s="111"/>
      <c r="S635" s="111"/>
      <c r="T635" s="111"/>
      <c r="U635" s="111"/>
      <c r="V635" s="111"/>
      <c r="W635" s="111"/>
      <c r="X635" s="111"/>
      <c r="Y635" s="111"/>
      <c r="Z635" s="111"/>
      <c r="AA635" s="111"/>
      <c r="AB635" s="111"/>
      <c r="AC635" s="111"/>
      <c r="AD635" s="111"/>
      <c r="AE635" s="111"/>
      <c r="AF635" s="111"/>
      <c r="AG635" s="111"/>
      <c r="AH635" s="111"/>
      <c r="AI635" s="111"/>
      <c r="AJ635" s="111"/>
      <c r="AK635" s="111"/>
      <c r="AL635" s="111"/>
      <c r="AM635" s="111"/>
      <c r="AN635" s="111"/>
      <c r="AO635" s="111"/>
      <c r="AP635" s="111"/>
      <c r="AQ635" s="111"/>
      <c r="AR635" s="111"/>
      <c r="AS635" s="111"/>
      <c r="AT635" s="111"/>
      <c r="AU635" s="111"/>
      <c r="AV635" s="111"/>
      <c r="AW635" s="111"/>
      <c r="AX635" s="111"/>
      <c r="AY635" s="111"/>
      <c r="AZ635" s="111"/>
      <c r="BA635" s="111"/>
      <c r="BB635" s="111"/>
      <c r="BC635" s="111"/>
      <c r="BD635" s="111"/>
      <c r="BE635" s="111"/>
      <c r="BF635" s="111"/>
      <c r="BG635" s="111"/>
      <c r="BH635" s="111"/>
      <c r="BI635" s="111"/>
      <c r="BJ635" s="111"/>
      <c r="BK635" s="111"/>
      <c r="BL635" s="111"/>
      <c r="BM635" s="111"/>
      <c r="BN635" s="111"/>
      <c r="BO635" s="111"/>
      <c r="BP635" s="111"/>
      <c r="BQ635" s="111"/>
      <c r="BR635" s="111"/>
      <c r="BS635" s="111"/>
      <c r="BT635" s="111"/>
      <c r="BU635" s="111"/>
      <c r="BV635" s="111"/>
      <c r="BW635" s="111"/>
      <c r="BX635" s="111"/>
      <c r="BY635" s="111"/>
      <c r="BZ635" s="111"/>
      <c r="CA635" s="111"/>
      <c r="CB635" s="111"/>
      <c r="CC635" s="111"/>
      <c r="CD635" s="111"/>
      <c r="CE635" s="111"/>
      <c r="CF635" s="111"/>
      <c r="CG635" s="111"/>
      <c r="CH635" s="111"/>
      <c r="CI635" s="111"/>
      <c r="CJ635" s="111"/>
      <c r="CK635" s="111"/>
      <c r="CL635" s="111"/>
      <c r="CM635" s="111"/>
      <c r="CN635" s="111"/>
      <c r="CO635" s="111"/>
      <c r="CP635" s="111"/>
      <c r="CQ635" s="111"/>
      <c r="CR635" s="111"/>
      <c r="CS635" s="111"/>
      <c r="CT635" s="111"/>
      <c r="CU635" s="111"/>
      <c r="CV635" s="111"/>
      <c r="CW635" s="111"/>
      <c r="CX635" s="111"/>
      <c r="CY635" s="111"/>
      <c r="CZ635" s="111"/>
      <c r="DA635" s="111"/>
      <c r="DB635" s="111"/>
      <c r="DC635" s="111"/>
      <c r="DD635" s="111"/>
      <c r="DE635" s="111"/>
      <c r="DF635" s="111"/>
      <c r="DG635" s="111"/>
      <c r="DH635" s="111"/>
      <c r="DI635" s="111"/>
      <c r="DJ635" s="111"/>
      <c r="DK635" s="111"/>
      <c r="DL635" s="111"/>
      <c r="DM635" s="111"/>
      <c r="DN635" s="111"/>
      <c r="DO635" s="111"/>
      <c r="DP635" s="111"/>
      <c r="DQ635" s="111"/>
      <c r="DR635" s="111"/>
      <c r="DS635" s="111"/>
      <c r="DT635" s="111"/>
      <c r="DU635" s="111"/>
      <c r="DV635" s="111"/>
      <c r="DW635" s="111"/>
      <c r="DX635" s="111"/>
      <c r="DY635" s="111"/>
      <c r="DZ635" s="111"/>
      <c r="EA635" s="111"/>
      <c r="EB635" s="111"/>
      <c r="EC635" s="111"/>
      <c r="ED635" s="111"/>
      <c r="EE635" s="111"/>
      <c r="EF635" s="111"/>
      <c r="EG635" s="111"/>
      <c r="EH635" s="111"/>
      <c r="EI635" s="111"/>
      <c r="EJ635" s="111"/>
      <c r="EK635" s="111"/>
      <c r="EL635" s="111"/>
      <c r="EM635" s="111"/>
      <c r="EN635" s="111"/>
      <c r="EO635" s="111"/>
      <c r="EP635" s="111"/>
      <c r="EQ635" s="111"/>
      <c r="ER635" s="111"/>
      <c r="ES635" s="111"/>
      <c r="ET635" s="111"/>
      <c r="EU635" s="111"/>
      <c r="EV635" s="111"/>
      <c r="EW635" s="111"/>
      <c r="EX635" s="111"/>
      <c r="EY635" s="111"/>
      <c r="EZ635" s="111"/>
      <c r="FA635" s="111"/>
      <c r="FB635" s="111"/>
      <c r="FC635" s="111"/>
      <c r="FD635" s="111"/>
      <c r="FE635" s="111"/>
      <c r="FF635" s="111"/>
      <c r="FG635" s="111"/>
      <c r="FH635" s="111"/>
      <c r="FI635" s="111"/>
      <c r="FJ635" s="111"/>
      <c r="FK635" s="111"/>
      <c r="FL635" s="111"/>
      <c r="FM635" s="111"/>
      <c r="FN635" s="111"/>
      <c r="FO635" s="111"/>
      <c r="FP635" s="111"/>
      <c r="FQ635" s="111"/>
      <c r="FR635" s="111"/>
      <c r="FS635" s="111"/>
      <c r="FT635" s="111"/>
      <c r="FU635" s="111"/>
      <c r="FV635" s="111"/>
      <c r="FW635" s="111"/>
      <c r="FX635" s="111"/>
      <c r="FY635" s="111"/>
      <c r="FZ635" s="111"/>
      <c r="GA635" s="111"/>
      <c r="GB635" s="111"/>
      <c r="GC635" s="111"/>
      <c r="GD635" s="111"/>
      <c r="GE635" s="111"/>
      <c r="GF635" s="111"/>
      <c r="GG635" s="111"/>
      <c r="GH635" s="111"/>
      <c r="GI635" s="111"/>
      <c r="GJ635" s="111"/>
      <c r="GK635" s="111"/>
      <c r="GL635" s="111"/>
      <c r="GM635" s="111"/>
      <c r="GN635" s="111"/>
      <c r="GO635" s="111"/>
      <c r="GP635" s="111"/>
      <c r="GQ635" s="111"/>
      <c r="GR635" s="111"/>
      <c r="GS635" s="111"/>
      <c r="GT635" s="111"/>
      <c r="GU635" s="111"/>
      <c r="GV635" s="111"/>
      <c r="GW635" s="111"/>
      <c r="GX635" s="111"/>
      <c r="GY635" s="111"/>
      <c r="GZ635" s="111"/>
      <c r="HA635" s="111"/>
      <c r="HB635" s="111"/>
      <c r="HC635" s="111"/>
      <c r="HD635" s="111"/>
      <c r="HE635" s="111"/>
      <c r="HF635" s="111"/>
      <c r="HG635" s="111"/>
      <c r="HH635" s="111"/>
      <c r="HI635" s="111"/>
      <c r="HJ635" s="111"/>
      <c r="HK635" s="111"/>
      <c r="HL635" s="111"/>
      <c r="HM635" s="111"/>
      <c r="HN635" s="111"/>
      <c r="HO635" s="111"/>
      <c r="HP635" s="111"/>
      <c r="HQ635" s="111"/>
      <c r="HR635" s="111"/>
      <c r="HS635" s="111"/>
      <c r="HT635" s="111"/>
      <c r="HU635" s="111"/>
      <c r="HV635" s="111"/>
      <c r="HW635" s="111"/>
      <c r="HX635" s="111"/>
      <c r="HY635" s="111"/>
      <c r="HZ635" s="111"/>
      <c r="IA635" s="111"/>
      <c r="IB635" s="111"/>
      <c r="IC635" s="111"/>
      <c r="ID635" s="111"/>
      <c r="IE635" s="111"/>
      <c r="IF635" s="111"/>
      <c r="IG635" s="111"/>
      <c r="IH635" s="111"/>
      <c r="II635" s="111"/>
    </row>
    <row r="636" s="1" customFormat="1" spans="1:243">
      <c r="A636" s="157">
        <v>2120199</v>
      </c>
      <c r="B636" s="152" t="s">
        <v>549</v>
      </c>
      <c r="C636" s="145">
        <v>14</v>
      </c>
      <c r="D636" s="146">
        <v>14</v>
      </c>
      <c r="E636" s="147">
        <f t="shared" si="27"/>
        <v>0</v>
      </c>
      <c r="F636" s="148">
        <f>E636/C636</f>
        <v>0</v>
      </c>
      <c r="G636" s="149"/>
      <c r="H636" s="140">
        <f t="shared" si="28"/>
        <v>7</v>
      </c>
      <c r="I636" s="140"/>
      <c r="J636" s="111"/>
      <c r="K636" s="111"/>
      <c r="L636" s="111"/>
      <c r="M636" s="111"/>
      <c r="N636" s="111"/>
      <c r="O636" s="111"/>
      <c r="P636" s="111"/>
      <c r="Q636" s="111"/>
      <c r="R636" s="111"/>
      <c r="S636" s="111"/>
      <c r="T636" s="111"/>
      <c r="U636" s="111"/>
      <c r="V636" s="111"/>
      <c r="W636" s="111"/>
      <c r="X636" s="111"/>
      <c r="Y636" s="111"/>
      <c r="Z636" s="111"/>
      <c r="AA636" s="111"/>
      <c r="AB636" s="111"/>
      <c r="AC636" s="111"/>
      <c r="AD636" s="111"/>
      <c r="AE636" s="111"/>
      <c r="AF636" s="111"/>
      <c r="AG636" s="111"/>
      <c r="AH636" s="111"/>
      <c r="AI636" s="111"/>
      <c r="AJ636" s="111"/>
      <c r="AK636" s="111"/>
      <c r="AL636" s="111"/>
      <c r="AM636" s="111"/>
      <c r="AN636" s="111"/>
      <c r="AO636" s="111"/>
      <c r="AP636" s="111"/>
      <c r="AQ636" s="111"/>
      <c r="AR636" s="111"/>
      <c r="AS636" s="111"/>
      <c r="AT636" s="111"/>
      <c r="AU636" s="111"/>
      <c r="AV636" s="111"/>
      <c r="AW636" s="111"/>
      <c r="AX636" s="111"/>
      <c r="AY636" s="111"/>
      <c r="AZ636" s="111"/>
      <c r="BA636" s="111"/>
      <c r="BB636" s="111"/>
      <c r="BC636" s="111"/>
      <c r="BD636" s="111"/>
      <c r="BE636" s="111"/>
      <c r="BF636" s="111"/>
      <c r="BG636" s="111"/>
      <c r="BH636" s="111"/>
      <c r="BI636" s="111"/>
      <c r="BJ636" s="111"/>
      <c r="BK636" s="111"/>
      <c r="BL636" s="111"/>
      <c r="BM636" s="111"/>
      <c r="BN636" s="111"/>
      <c r="BO636" s="111"/>
      <c r="BP636" s="111"/>
      <c r="BQ636" s="111"/>
      <c r="BR636" s="111"/>
      <c r="BS636" s="111"/>
      <c r="BT636" s="111"/>
      <c r="BU636" s="111"/>
      <c r="BV636" s="111"/>
      <c r="BW636" s="111"/>
      <c r="BX636" s="111"/>
      <c r="BY636" s="111"/>
      <c r="BZ636" s="111"/>
      <c r="CA636" s="111"/>
      <c r="CB636" s="111"/>
      <c r="CC636" s="111"/>
      <c r="CD636" s="111"/>
      <c r="CE636" s="111"/>
      <c r="CF636" s="111"/>
      <c r="CG636" s="111"/>
      <c r="CH636" s="111"/>
      <c r="CI636" s="111"/>
      <c r="CJ636" s="111"/>
      <c r="CK636" s="111"/>
      <c r="CL636" s="111"/>
      <c r="CM636" s="111"/>
      <c r="CN636" s="111"/>
      <c r="CO636" s="111"/>
      <c r="CP636" s="111"/>
      <c r="CQ636" s="111"/>
      <c r="CR636" s="111"/>
      <c r="CS636" s="111"/>
      <c r="CT636" s="111"/>
      <c r="CU636" s="111"/>
      <c r="CV636" s="111"/>
      <c r="CW636" s="111"/>
      <c r="CX636" s="111"/>
      <c r="CY636" s="111"/>
      <c r="CZ636" s="111"/>
      <c r="DA636" s="111"/>
      <c r="DB636" s="111"/>
      <c r="DC636" s="111"/>
      <c r="DD636" s="111"/>
      <c r="DE636" s="111"/>
      <c r="DF636" s="111"/>
      <c r="DG636" s="111"/>
      <c r="DH636" s="111"/>
      <c r="DI636" s="111"/>
      <c r="DJ636" s="111"/>
      <c r="DK636" s="111"/>
      <c r="DL636" s="111"/>
      <c r="DM636" s="111"/>
      <c r="DN636" s="111"/>
      <c r="DO636" s="111"/>
      <c r="DP636" s="111"/>
      <c r="DQ636" s="111"/>
      <c r="DR636" s="111"/>
      <c r="DS636" s="111"/>
      <c r="DT636" s="111"/>
      <c r="DU636" s="111"/>
      <c r="DV636" s="111"/>
      <c r="DW636" s="111"/>
      <c r="DX636" s="111"/>
      <c r="DY636" s="111"/>
      <c r="DZ636" s="111"/>
      <c r="EA636" s="111"/>
      <c r="EB636" s="111"/>
      <c r="EC636" s="111"/>
      <c r="ED636" s="111"/>
      <c r="EE636" s="111"/>
      <c r="EF636" s="111"/>
      <c r="EG636" s="111"/>
      <c r="EH636" s="111"/>
      <c r="EI636" s="111"/>
      <c r="EJ636" s="111"/>
      <c r="EK636" s="111"/>
      <c r="EL636" s="111"/>
      <c r="EM636" s="111"/>
      <c r="EN636" s="111"/>
      <c r="EO636" s="111"/>
      <c r="EP636" s="111"/>
      <c r="EQ636" s="111"/>
      <c r="ER636" s="111"/>
      <c r="ES636" s="111"/>
      <c r="ET636" s="111"/>
      <c r="EU636" s="111"/>
      <c r="EV636" s="111"/>
      <c r="EW636" s="111"/>
      <c r="EX636" s="111"/>
      <c r="EY636" s="111"/>
      <c r="EZ636" s="111"/>
      <c r="FA636" s="111"/>
      <c r="FB636" s="111"/>
      <c r="FC636" s="111"/>
      <c r="FD636" s="111"/>
      <c r="FE636" s="111"/>
      <c r="FF636" s="111"/>
      <c r="FG636" s="111"/>
      <c r="FH636" s="111"/>
      <c r="FI636" s="111"/>
      <c r="FJ636" s="111"/>
      <c r="FK636" s="111"/>
      <c r="FL636" s="111"/>
      <c r="FM636" s="111"/>
      <c r="FN636" s="111"/>
      <c r="FO636" s="111"/>
      <c r="FP636" s="111"/>
      <c r="FQ636" s="111"/>
      <c r="FR636" s="111"/>
      <c r="FS636" s="111"/>
      <c r="FT636" s="111"/>
      <c r="FU636" s="111"/>
      <c r="FV636" s="111"/>
      <c r="FW636" s="111"/>
      <c r="FX636" s="111"/>
      <c r="FY636" s="111"/>
      <c r="FZ636" s="111"/>
      <c r="GA636" s="111"/>
      <c r="GB636" s="111"/>
      <c r="GC636" s="111"/>
      <c r="GD636" s="111"/>
      <c r="GE636" s="111"/>
      <c r="GF636" s="111"/>
      <c r="GG636" s="111"/>
      <c r="GH636" s="111"/>
      <c r="GI636" s="111"/>
      <c r="GJ636" s="111"/>
      <c r="GK636" s="111"/>
      <c r="GL636" s="111"/>
      <c r="GM636" s="111"/>
      <c r="GN636" s="111"/>
      <c r="GO636" s="111"/>
      <c r="GP636" s="111"/>
      <c r="GQ636" s="111"/>
      <c r="GR636" s="111"/>
      <c r="GS636" s="111"/>
      <c r="GT636" s="111"/>
      <c r="GU636" s="111"/>
      <c r="GV636" s="111"/>
      <c r="GW636" s="111"/>
      <c r="GX636" s="111"/>
      <c r="GY636" s="111"/>
      <c r="GZ636" s="111"/>
      <c r="HA636" s="111"/>
      <c r="HB636" s="111"/>
      <c r="HC636" s="111"/>
      <c r="HD636" s="111"/>
      <c r="HE636" s="111"/>
      <c r="HF636" s="111"/>
      <c r="HG636" s="111"/>
      <c r="HH636" s="111"/>
      <c r="HI636" s="111"/>
      <c r="HJ636" s="111"/>
      <c r="HK636" s="111"/>
      <c r="HL636" s="111"/>
      <c r="HM636" s="111"/>
      <c r="HN636" s="111"/>
      <c r="HO636" s="111"/>
      <c r="HP636" s="111"/>
      <c r="HQ636" s="111"/>
      <c r="HR636" s="111"/>
      <c r="HS636" s="111"/>
      <c r="HT636" s="111"/>
      <c r="HU636" s="111"/>
      <c r="HV636" s="111"/>
      <c r="HW636" s="111"/>
      <c r="HX636" s="111"/>
      <c r="HY636" s="111"/>
      <c r="HZ636" s="111"/>
      <c r="IA636" s="111"/>
      <c r="IB636" s="111"/>
      <c r="IC636" s="111"/>
      <c r="ID636" s="111"/>
      <c r="IE636" s="111"/>
      <c r="IF636" s="111"/>
      <c r="IG636" s="111"/>
      <c r="IH636" s="111"/>
      <c r="II636" s="111"/>
    </row>
    <row r="637" s="1" customFormat="1" spans="1:243">
      <c r="A637" s="141">
        <v>21202</v>
      </c>
      <c r="B637" s="142" t="s">
        <v>550</v>
      </c>
      <c r="C637" s="143">
        <f>C638</f>
        <v>0</v>
      </c>
      <c r="D637" s="143">
        <f>D638</f>
        <v>0</v>
      </c>
      <c r="E637" s="137">
        <f t="shared" si="27"/>
        <v>0</v>
      </c>
      <c r="F637" s="138"/>
      <c r="G637" s="151"/>
      <c r="H637" s="140">
        <f t="shared" si="28"/>
        <v>5</v>
      </c>
      <c r="I637" s="140"/>
      <c r="J637" s="111"/>
      <c r="K637" s="111"/>
      <c r="L637" s="111"/>
      <c r="M637" s="111"/>
      <c r="N637" s="111"/>
      <c r="O637" s="111"/>
      <c r="P637" s="111"/>
      <c r="Q637" s="111"/>
      <c r="R637" s="111"/>
      <c r="S637" s="111"/>
      <c r="T637" s="111"/>
      <c r="U637" s="111"/>
      <c r="V637" s="111"/>
      <c r="W637" s="111"/>
      <c r="X637" s="111"/>
      <c r="Y637" s="111"/>
      <c r="Z637" s="111"/>
      <c r="AA637" s="111"/>
      <c r="AB637" s="111"/>
      <c r="AC637" s="111"/>
      <c r="AD637" s="111"/>
      <c r="AE637" s="111"/>
      <c r="AF637" s="111"/>
      <c r="AG637" s="111"/>
      <c r="AH637" s="111"/>
      <c r="AI637" s="111"/>
      <c r="AJ637" s="111"/>
      <c r="AK637" s="111"/>
      <c r="AL637" s="111"/>
      <c r="AM637" s="111"/>
      <c r="AN637" s="111"/>
      <c r="AO637" s="111"/>
      <c r="AP637" s="111"/>
      <c r="AQ637" s="111"/>
      <c r="AR637" s="111"/>
      <c r="AS637" s="111"/>
      <c r="AT637" s="111"/>
      <c r="AU637" s="111"/>
      <c r="AV637" s="111"/>
      <c r="AW637" s="111"/>
      <c r="AX637" s="111"/>
      <c r="AY637" s="111"/>
      <c r="AZ637" s="111"/>
      <c r="BA637" s="111"/>
      <c r="BB637" s="111"/>
      <c r="BC637" s="111"/>
      <c r="BD637" s="111"/>
      <c r="BE637" s="111"/>
      <c r="BF637" s="111"/>
      <c r="BG637" s="111"/>
      <c r="BH637" s="111"/>
      <c r="BI637" s="111"/>
      <c r="BJ637" s="111"/>
      <c r="BK637" s="111"/>
      <c r="BL637" s="111"/>
      <c r="BM637" s="111"/>
      <c r="BN637" s="111"/>
      <c r="BO637" s="111"/>
      <c r="BP637" s="111"/>
      <c r="BQ637" s="111"/>
      <c r="BR637" s="111"/>
      <c r="BS637" s="111"/>
      <c r="BT637" s="111"/>
      <c r="BU637" s="111"/>
      <c r="BV637" s="111"/>
      <c r="BW637" s="111"/>
      <c r="BX637" s="111"/>
      <c r="BY637" s="111"/>
      <c r="BZ637" s="111"/>
      <c r="CA637" s="111"/>
      <c r="CB637" s="111"/>
      <c r="CC637" s="111"/>
      <c r="CD637" s="111"/>
      <c r="CE637" s="111"/>
      <c r="CF637" s="111"/>
      <c r="CG637" s="111"/>
      <c r="CH637" s="111"/>
      <c r="CI637" s="111"/>
      <c r="CJ637" s="111"/>
      <c r="CK637" s="111"/>
      <c r="CL637" s="111"/>
      <c r="CM637" s="111"/>
      <c r="CN637" s="111"/>
      <c r="CO637" s="111"/>
      <c r="CP637" s="111"/>
      <c r="CQ637" s="111"/>
      <c r="CR637" s="111"/>
      <c r="CS637" s="111"/>
      <c r="CT637" s="111"/>
      <c r="CU637" s="111"/>
      <c r="CV637" s="111"/>
      <c r="CW637" s="111"/>
      <c r="CX637" s="111"/>
      <c r="CY637" s="111"/>
      <c r="CZ637" s="111"/>
      <c r="DA637" s="111"/>
      <c r="DB637" s="111"/>
      <c r="DC637" s="111"/>
      <c r="DD637" s="111"/>
      <c r="DE637" s="111"/>
      <c r="DF637" s="111"/>
      <c r="DG637" s="111"/>
      <c r="DH637" s="111"/>
      <c r="DI637" s="111"/>
      <c r="DJ637" s="111"/>
      <c r="DK637" s="111"/>
      <c r="DL637" s="111"/>
      <c r="DM637" s="111"/>
      <c r="DN637" s="111"/>
      <c r="DO637" s="111"/>
      <c r="DP637" s="111"/>
      <c r="DQ637" s="111"/>
      <c r="DR637" s="111"/>
      <c r="DS637" s="111"/>
      <c r="DT637" s="111"/>
      <c r="DU637" s="111"/>
      <c r="DV637" s="111"/>
      <c r="DW637" s="111"/>
      <c r="DX637" s="111"/>
      <c r="DY637" s="111"/>
      <c r="DZ637" s="111"/>
      <c r="EA637" s="111"/>
      <c r="EB637" s="111"/>
      <c r="EC637" s="111"/>
      <c r="ED637" s="111"/>
      <c r="EE637" s="111"/>
      <c r="EF637" s="111"/>
      <c r="EG637" s="111"/>
      <c r="EH637" s="111"/>
      <c r="EI637" s="111"/>
      <c r="EJ637" s="111"/>
      <c r="EK637" s="111"/>
      <c r="EL637" s="111"/>
      <c r="EM637" s="111"/>
      <c r="EN637" s="111"/>
      <c r="EO637" s="111"/>
      <c r="EP637" s="111"/>
      <c r="EQ637" s="111"/>
      <c r="ER637" s="111"/>
      <c r="ES637" s="111"/>
      <c r="ET637" s="111"/>
      <c r="EU637" s="111"/>
      <c r="EV637" s="111"/>
      <c r="EW637" s="111"/>
      <c r="EX637" s="111"/>
      <c r="EY637" s="111"/>
      <c r="EZ637" s="111"/>
      <c r="FA637" s="111"/>
      <c r="FB637" s="111"/>
      <c r="FC637" s="111"/>
      <c r="FD637" s="111"/>
      <c r="FE637" s="111"/>
      <c r="FF637" s="111"/>
      <c r="FG637" s="111"/>
      <c r="FH637" s="111"/>
      <c r="FI637" s="111"/>
      <c r="FJ637" s="111"/>
      <c r="FK637" s="111"/>
      <c r="FL637" s="111"/>
      <c r="FM637" s="111"/>
      <c r="FN637" s="111"/>
      <c r="FO637" s="111"/>
      <c r="FP637" s="111"/>
      <c r="FQ637" s="111"/>
      <c r="FR637" s="111"/>
      <c r="FS637" s="111"/>
      <c r="FT637" s="111"/>
      <c r="FU637" s="111"/>
      <c r="FV637" s="111"/>
      <c r="FW637" s="111"/>
      <c r="FX637" s="111"/>
      <c r="FY637" s="111"/>
      <c r="FZ637" s="111"/>
      <c r="GA637" s="111"/>
      <c r="GB637" s="111"/>
      <c r="GC637" s="111"/>
      <c r="GD637" s="111"/>
      <c r="GE637" s="111"/>
      <c r="GF637" s="111"/>
      <c r="GG637" s="111"/>
      <c r="GH637" s="111"/>
      <c r="GI637" s="111"/>
      <c r="GJ637" s="111"/>
      <c r="GK637" s="111"/>
      <c r="GL637" s="111"/>
      <c r="GM637" s="111"/>
      <c r="GN637" s="111"/>
      <c r="GO637" s="111"/>
      <c r="GP637" s="111"/>
      <c r="GQ637" s="111"/>
      <c r="GR637" s="111"/>
      <c r="GS637" s="111"/>
      <c r="GT637" s="111"/>
      <c r="GU637" s="111"/>
      <c r="GV637" s="111"/>
      <c r="GW637" s="111"/>
      <c r="GX637" s="111"/>
      <c r="GY637" s="111"/>
      <c r="GZ637" s="111"/>
      <c r="HA637" s="111"/>
      <c r="HB637" s="111"/>
      <c r="HC637" s="111"/>
      <c r="HD637" s="111"/>
      <c r="HE637" s="111"/>
      <c r="HF637" s="111"/>
      <c r="HG637" s="111"/>
      <c r="HH637" s="111"/>
      <c r="HI637" s="111"/>
      <c r="HJ637" s="111"/>
      <c r="HK637" s="111"/>
      <c r="HL637" s="111"/>
      <c r="HM637" s="111"/>
      <c r="HN637" s="111"/>
      <c r="HO637" s="111"/>
      <c r="HP637" s="111"/>
      <c r="HQ637" s="111"/>
      <c r="HR637" s="111"/>
      <c r="HS637" s="111"/>
      <c r="HT637" s="111"/>
      <c r="HU637" s="111"/>
      <c r="HV637" s="111"/>
      <c r="HW637" s="111"/>
      <c r="HX637" s="111"/>
      <c r="HY637" s="111"/>
      <c r="HZ637" s="111"/>
      <c r="IA637" s="111"/>
      <c r="IB637" s="111"/>
      <c r="IC637" s="111"/>
      <c r="ID637" s="111"/>
      <c r="IE637" s="111"/>
      <c r="IF637" s="111"/>
      <c r="IG637" s="111"/>
      <c r="IH637" s="111"/>
      <c r="II637" s="111"/>
    </row>
    <row r="638" s="1" customFormat="1" hidden="1" spans="1:243">
      <c r="A638" s="157">
        <v>2120201</v>
      </c>
      <c r="B638" s="152" t="s">
        <v>551</v>
      </c>
      <c r="C638" s="145">
        <v>0</v>
      </c>
      <c r="D638" s="146"/>
      <c r="E638" s="147">
        <f t="shared" si="27"/>
        <v>0</v>
      </c>
      <c r="F638" s="148"/>
      <c r="G638" s="151" t="s">
        <v>75</v>
      </c>
      <c r="H638" s="140">
        <f t="shared" si="28"/>
        <v>7</v>
      </c>
      <c r="I638" s="140"/>
      <c r="J638" s="111"/>
      <c r="K638" s="111"/>
      <c r="L638" s="111"/>
      <c r="M638" s="111"/>
      <c r="N638" s="111"/>
      <c r="O638" s="111"/>
      <c r="P638" s="111"/>
      <c r="Q638" s="111"/>
      <c r="R638" s="111"/>
      <c r="S638" s="111"/>
      <c r="T638" s="111"/>
      <c r="U638" s="111"/>
      <c r="V638" s="111"/>
      <c r="W638" s="111"/>
      <c r="X638" s="111"/>
      <c r="Y638" s="111"/>
      <c r="Z638" s="111"/>
      <c r="AA638" s="111"/>
      <c r="AB638" s="111"/>
      <c r="AC638" s="111"/>
      <c r="AD638" s="111"/>
      <c r="AE638" s="111"/>
      <c r="AF638" s="111"/>
      <c r="AG638" s="111"/>
      <c r="AH638" s="111"/>
      <c r="AI638" s="111"/>
      <c r="AJ638" s="111"/>
      <c r="AK638" s="111"/>
      <c r="AL638" s="111"/>
      <c r="AM638" s="111"/>
      <c r="AN638" s="111"/>
      <c r="AO638" s="111"/>
      <c r="AP638" s="111"/>
      <c r="AQ638" s="111"/>
      <c r="AR638" s="111"/>
      <c r="AS638" s="111"/>
      <c r="AT638" s="111"/>
      <c r="AU638" s="111"/>
      <c r="AV638" s="111"/>
      <c r="AW638" s="111"/>
      <c r="AX638" s="111"/>
      <c r="AY638" s="111"/>
      <c r="AZ638" s="111"/>
      <c r="BA638" s="111"/>
      <c r="BB638" s="111"/>
      <c r="BC638" s="111"/>
      <c r="BD638" s="111"/>
      <c r="BE638" s="111"/>
      <c r="BF638" s="111"/>
      <c r="BG638" s="111"/>
      <c r="BH638" s="111"/>
      <c r="BI638" s="111"/>
      <c r="BJ638" s="111"/>
      <c r="BK638" s="111"/>
      <c r="BL638" s="111"/>
      <c r="BM638" s="111"/>
      <c r="BN638" s="111"/>
      <c r="BO638" s="111"/>
      <c r="BP638" s="111"/>
      <c r="BQ638" s="111"/>
      <c r="BR638" s="111"/>
      <c r="BS638" s="111"/>
      <c r="BT638" s="111"/>
      <c r="BU638" s="111"/>
      <c r="BV638" s="111"/>
      <c r="BW638" s="111"/>
      <c r="BX638" s="111"/>
      <c r="BY638" s="111"/>
      <c r="BZ638" s="111"/>
      <c r="CA638" s="111"/>
      <c r="CB638" s="111"/>
      <c r="CC638" s="111"/>
      <c r="CD638" s="111"/>
      <c r="CE638" s="111"/>
      <c r="CF638" s="111"/>
      <c r="CG638" s="111"/>
      <c r="CH638" s="111"/>
      <c r="CI638" s="111"/>
      <c r="CJ638" s="111"/>
      <c r="CK638" s="111"/>
      <c r="CL638" s="111"/>
      <c r="CM638" s="111"/>
      <c r="CN638" s="111"/>
      <c r="CO638" s="111"/>
      <c r="CP638" s="111"/>
      <c r="CQ638" s="111"/>
      <c r="CR638" s="111"/>
      <c r="CS638" s="111"/>
      <c r="CT638" s="111"/>
      <c r="CU638" s="111"/>
      <c r="CV638" s="111"/>
      <c r="CW638" s="111"/>
      <c r="CX638" s="111"/>
      <c r="CY638" s="111"/>
      <c r="CZ638" s="111"/>
      <c r="DA638" s="111"/>
      <c r="DB638" s="111"/>
      <c r="DC638" s="111"/>
      <c r="DD638" s="111"/>
      <c r="DE638" s="111"/>
      <c r="DF638" s="111"/>
      <c r="DG638" s="111"/>
      <c r="DH638" s="111"/>
      <c r="DI638" s="111"/>
      <c r="DJ638" s="111"/>
      <c r="DK638" s="111"/>
      <c r="DL638" s="111"/>
      <c r="DM638" s="111"/>
      <c r="DN638" s="111"/>
      <c r="DO638" s="111"/>
      <c r="DP638" s="111"/>
      <c r="DQ638" s="111"/>
      <c r="DR638" s="111"/>
      <c r="DS638" s="111"/>
      <c r="DT638" s="111"/>
      <c r="DU638" s="111"/>
      <c r="DV638" s="111"/>
      <c r="DW638" s="111"/>
      <c r="DX638" s="111"/>
      <c r="DY638" s="111"/>
      <c r="DZ638" s="111"/>
      <c r="EA638" s="111"/>
      <c r="EB638" s="111"/>
      <c r="EC638" s="111"/>
      <c r="ED638" s="111"/>
      <c r="EE638" s="111"/>
      <c r="EF638" s="111"/>
      <c r="EG638" s="111"/>
      <c r="EH638" s="111"/>
      <c r="EI638" s="111"/>
      <c r="EJ638" s="111"/>
      <c r="EK638" s="111"/>
      <c r="EL638" s="111"/>
      <c r="EM638" s="111"/>
      <c r="EN638" s="111"/>
      <c r="EO638" s="111"/>
      <c r="EP638" s="111"/>
      <c r="EQ638" s="111"/>
      <c r="ER638" s="111"/>
      <c r="ES638" s="111"/>
      <c r="ET638" s="111"/>
      <c r="EU638" s="111"/>
      <c r="EV638" s="111"/>
      <c r="EW638" s="111"/>
      <c r="EX638" s="111"/>
      <c r="EY638" s="111"/>
      <c r="EZ638" s="111"/>
      <c r="FA638" s="111"/>
      <c r="FB638" s="111"/>
      <c r="FC638" s="111"/>
      <c r="FD638" s="111"/>
      <c r="FE638" s="111"/>
      <c r="FF638" s="111"/>
      <c r="FG638" s="111"/>
      <c r="FH638" s="111"/>
      <c r="FI638" s="111"/>
      <c r="FJ638" s="111"/>
      <c r="FK638" s="111"/>
      <c r="FL638" s="111"/>
      <c r="FM638" s="111"/>
      <c r="FN638" s="111"/>
      <c r="FO638" s="111"/>
      <c r="FP638" s="111"/>
      <c r="FQ638" s="111"/>
      <c r="FR638" s="111"/>
      <c r="FS638" s="111"/>
      <c r="FT638" s="111"/>
      <c r="FU638" s="111"/>
      <c r="FV638" s="111"/>
      <c r="FW638" s="111"/>
      <c r="FX638" s="111"/>
      <c r="FY638" s="111"/>
      <c r="FZ638" s="111"/>
      <c r="GA638" s="111"/>
      <c r="GB638" s="111"/>
      <c r="GC638" s="111"/>
      <c r="GD638" s="111"/>
      <c r="GE638" s="111"/>
      <c r="GF638" s="111"/>
      <c r="GG638" s="111"/>
      <c r="GH638" s="111"/>
      <c r="GI638" s="111"/>
      <c r="GJ638" s="111"/>
      <c r="GK638" s="111"/>
      <c r="GL638" s="111"/>
      <c r="GM638" s="111"/>
      <c r="GN638" s="111"/>
      <c r="GO638" s="111"/>
      <c r="GP638" s="111"/>
      <c r="GQ638" s="111"/>
      <c r="GR638" s="111"/>
      <c r="GS638" s="111"/>
      <c r="GT638" s="111"/>
      <c r="GU638" s="111"/>
      <c r="GV638" s="111"/>
      <c r="GW638" s="111"/>
      <c r="GX638" s="111"/>
      <c r="GY638" s="111"/>
      <c r="GZ638" s="111"/>
      <c r="HA638" s="111"/>
      <c r="HB638" s="111"/>
      <c r="HC638" s="111"/>
      <c r="HD638" s="111"/>
      <c r="HE638" s="111"/>
      <c r="HF638" s="111"/>
      <c r="HG638" s="111"/>
      <c r="HH638" s="111"/>
      <c r="HI638" s="111"/>
      <c r="HJ638" s="111"/>
      <c r="HK638" s="111"/>
      <c r="HL638" s="111"/>
      <c r="HM638" s="111"/>
      <c r="HN638" s="111"/>
      <c r="HO638" s="111"/>
      <c r="HP638" s="111"/>
      <c r="HQ638" s="111"/>
      <c r="HR638" s="111"/>
      <c r="HS638" s="111"/>
      <c r="HT638" s="111"/>
      <c r="HU638" s="111"/>
      <c r="HV638" s="111"/>
      <c r="HW638" s="111"/>
      <c r="HX638" s="111"/>
      <c r="HY638" s="111"/>
      <c r="HZ638" s="111"/>
      <c r="IA638" s="111"/>
      <c r="IB638" s="111"/>
      <c r="IC638" s="111"/>
      <c r="ID638" s="111"/>
      <c r="IE638" s="111"/>
      <c r="IF638" s="111"/>
      <c r="IG638" s="111"/>
      <c r="IH638" s="111"/>
      <c r="II638" s="111"/>
    </row>
    <row r="639" s="1" customFormat="1" spans="1:243">
      <c r="A639" s="141">
        <v>21203</v>
      </c>
      <c r="B639" s="142" t="s">
        <v>552</v>
      </c>
      <c r="C639" s="143">
        <f>SUM(C640:C641)</f>
        <v>1761</v>
      </c>
      <c r="D639" s="143">
        <f>SUM(D640:D641)</f>
        <v>10040</v>
      </c>
      <c r="E639" s="137">
        <f t="shared" si="27"/>
        <v>8279</v>
      </c>
      <c r="F639" s="138">
        <f>E639/C639</f>
        <v>4.70130607609313</v>
      </c>
      <c r="G639" s="139"/>
      <c r="H639" s="140">
        <f t="shared" si="28"/>
        <v>5</v>
      </c>
      <c r="I639" s="140"/>
      <c r="J639" s="111"/>
      <c r="K639" s="111"/>
      <c r="L639" s="111"/>
      <c r="M639" s="111"/>
      <c r="N639" s="111"/>
      <c r="O639" s="111"/>
      <c r="P639" s="111"/>
      <c r="Q639" s="111"/>
      <c r="R639" s="111"/>
      <c r="S639" s="111"/>
      <c r="T639" s="111"/>
      <c r="U639" s="111"/>
      <c r="V639" s="111"/>
      <c r="W639" s="111"/>
      <c r="X639" s="111"/>
      <c r="Y639" s="111"/>
      <c r="Z639" s="111"/>
      <c r="AA639" s="111"/>
      <c r="AB639" s="111"/>
      <c r="AC639" s="111"/>
      <c r="AD639" s="111"/>
      <c r="AE639" s="111"/>
      <c r="AF639" s="111"/>
      <c r="AG639" s="111"/>
      <c r="AH639" s="111"/>
      <c r="AI639" s="111"/>
      <c r="AJ639" s="111"/>
      <c r="AK639" s="111"/>
      <c r="AL639" s="111"/>
      <c r="AM639" s="111"/>
      <c r="AN639" s="111"/>
      <c r="AO639" s="111"/>
      <c r="AP639" s="111"/>
      <c r="AQ639" s="111"/>
      <c r="AR639" s="111"/>
      <c r="AS639" s="111"/>
      <c r="AT639" s="111"/>
      <c r="AU639" s="111"/>
      <c r="AV639" s="111"/>
      <c r="AW639" s="111"/>
      <c r="AX639" s="111"/>
      <c r="AY639" s="111"/>
      <c r="AZ639" s="111"/>
      <c r="BA639" s="111"/>
      <c r="BB639" s="111"/>
      <c r="BC639" s="111"/>
      <c r="BD639" s="111"/>
      <c r="BE639" s="111"/>
      <c r="BF639" s="111"/>
      <c r="BG639" s="111"/>
      <c r="BH639" s="111"/>
      <c r="BI639" s="111"/>
      <c r="BJ639" s="111"/>
      <c r="BK639" s="111"/>
      <c r="BL639" s="111"/>
      <c r="BM639" s="111"/>
      <c r="BN639" s="111"/>
      <c r="BO639" s="111"/>
      <c r="BP639" s="111"/>
      <c r="BQ639" s="111"/>
      <c r="BR639" s="111"/>
      <c r="BS639" s="111"/>
      <c r="BT639" s="111"/>
      <c r="BU639" s="111"/>
      <c r="BV639" s="111"/>
      <c r="BW639" s="111"/>
      <c r="BX639" s="111"/>
      <c r="BY639" s="111"/>
      <c r="BZ639" s="111"/>
      <c r="CA639" s="111"/>
      <c r="CB639" s="111"/>
      <c r="CC639" s="111"/>
      <c r="CD639" s="111"/>
      <c r="CE639" s="111"/>
      <c r="CF639" s="111"/>
      <c r="CG639" s="111"/>
      <c r="CH639" s="111"/>
      <c r="CI639" s="111"/>
      <c r="CJ639" s="111"/>
      <c r="CK639" s="111"/>
      <c r="CL639" s="111"/>
      <c r="CM639" s="111"/>
      <c r="CN639" s="111"/>
      <c r="CO639" s="111"/>
      <c r="CP639" s="111"/>
      <c r="CQ639" s="111"/>
      <c r="CR639" s="111"/>
      <c r="CS639" s="111"/>
      <c r="CT639" s="111"/>
      <c r="CU639" s="111"/>
      <c r="CV639" s="111"/>
      <c r="CW639" s="111"/>
      <c r="CX639" s="111"/>
      <c r="CY639" s="111"/>
      <c r="CZ639" s="111"/>
      <c r="DA639" s="111"/>
      <c r="DB639" s="111"/>
      <c r="DC639" s="111"/>
      <c r="DD639" s="111"/>
      <c r="DE639" s="111"/>
      <c r="DF639" s="111"/>
      <c r="DG639" s="111"/>
      <c r="DH639" s="111"/>
      <c r="DI639" s="111"/>
      <c r="DJ639" s="111"/>
      <c r="DK639" s="111"/>
      <c r="DL639" s="111"/>
      <c r="DM639" s="111"/>
      <c r="DN639" s="111"/>
      <c r="DO639" s="111"/>
      <c r="DP639" s="111"/>
      <c r="DQ639" s="111"/>
      <c r="DR639" s="111"/>
      <c r="DS639" s="111"/>
      <c r="DT639" s="111"/>
      <c r="DU639" s="111"/>
      <c r="DV639" s="111"/>
      <c r="DW639" s="111"/>
      <c r="DX639" s="111"/>
      <c r="DY639" s="111"/>
      <c r="DZ639" s="111"/>
      <c r="EA639" s="111"/>
      <c r="EB639" s="111"/>
      <c r="EC639" s="111"/>
      <c r="ED639" s="111"/>
      <c r="EE639" s="111"/>
      <c r="EF639" s="111"/>
      <c r="EG639" s="111"/>
      <c r="EH639" s="111"/>
      <c r="EI639" s="111"/>
      <c r="EJ639" s="111"/>
      <c r="EK639" s="111"/>
      <c r="EL639" s="111"/>
      <c r="EM639" s="111"/>
      <c r="EN639" s="111"/>
      <c r="EO639" s="111"/>
      <c r="EP639" s="111"/>
      <c r="EQ639" s="111"/>
      <c r="ER639" s="111"/>
      <c r="ES639" s="111"/>
      <c r="ET639" s="111"/>
      <c r="EU639" s="111"/>
      <c r="EV639" s="111"/>
      <c r="EW639" s="111"/>
      <c r="EX639" s="111"/>
      <c r="EY639" s="111"/>
      <c r="EZ639" s="111"/>
      <c r="FA639" s="111"/>
      <c r="FB639" s="111"/>
      <c r="FC639" s="111"/>
      <c r="FD639" s="111"/>
      <c r="FE639" s="111"/>
      <c r="FF639" s="111"/>
      <c r="FG639" s="111"/>
      <c r="FH639" s="111"/>
      <c r="FI639" s="111"/>
      <c r="FJ639" s="111"/>
      <c r="FK639" s="111"/>
      <c r="FL639" s="111"/>
      <c r="FM639" s="111"/>
      <c r="FN639" s="111"/>
      <c r="FO639" s="111"/>
      <c r="FP639" s="111"/>
      <c r="FQ639" s="111"/>
      <c r="FR639" s="111"/>
      <c r="FS639" s="111"/>
      <c r="FT639" s="111"/>
      <c r="FU639" s="111"/>
      <c r="FV639" s="111"/>
      <c r="FW639" s="111"/>
      <c r="FX639" s="111"/>
      <c r="FY639" s="111"/>
      <c r="FZ639" s="111"/>
      <c r="GA639" s="111"/>
      <c r="GB639" s="111"/>
      <c r="GC639" s="111"/>
      <c r="GD639" s="111"/>
      <c r="GE639" s="111"/>
      <c r="GF639" s="111"/>
      <c r="GG639" s="111"/>
      <c r="GH639" s="111"/>
      <c r="GI639" s="111"/>
      <c r="GJ639" s="111"/>
      <c r="GK639" s="111"/>
      <c r="GL639" s="111"/>
      <c r="GM639" s="111"/>
      <c r="GN639" s="111"/>
      <c r="GO639" s="111"/>
      <c r="GP639" s="111"/>
      <c r="GQ639" s="111"/>
      <c r="GR639" s="111"/>
      <c r="GS639" s="111"/>
      <c r="GT639" s="111"/>
      <c r="GU639" s="111"/>
      <c r="GV639" s="111"/>
      <c r="GW639" s="111"/>
      <c r="GX639" s="111"/>
      <c r="GY639" s="111"/>
      <c r="GZ639" s="111"/>
      <c r="HA639" s="111"/>
      <c r="HB639" s="111"/>
      <c r="HC639" s="111"/>
      <c r="HD639" s="111"/>
      <c r="HE639" s="111"/>
      <c r="HF639" s="111"/>
      <c r="HG639" s="111"/>
      <c r="HH639" s="111"/>
      <c r="HI639" s="111"/>
      <c r="HJ639" s="111"/>
      <c r="HK639" s="111"/>
      <c r="HL639" s="111"/>
      <c r="HM639" s="111"/>
      <c r="HN639" s="111"/>
      <c r="HO639" s="111"/>
      <c r="HP639" s="111"/>
      <c r="HQ639" s="111"/>
      <c r="HR639" s="111"/>
      <c r="HS639" s="111"/>
      <c r="HT639" s="111"/>
      <c r="HU639" s="111"/>
      <c r="HV639" s="111"/>
      <c r="HW639" s="111"/>
      <c r="HX639" s="111"/>
      <c r="HY639" s="111"/>
      <c r="HZ639" s="111"/>
      <c r="IA639" s="111"/>
      <c r="IB639" s="111"/>
      <c r="IC639" s="111"/>
      <c r="ID639" s="111"/>
      <c r="IE639" s="111"/>
      <c r="IF639" s="111"/>
      <c r="IG639" s="111"/>
      <c r="IH639" s="111"/>
      <c r="II639" s="111"/>
    </row>
    <row r="640" s="1" customFormat="1" spans="1:243">
      <c r="A640" s="157">
        <v>2120303</v>
      </c>
      <c r="B640" s="152" t="s">
        <v>553</v>
      </c>
      <c r="C640" s="145">
        <v>159</v>
      </c>
      <c r="D640" s="146">
        <f>3558+3186-1508+1800</f>
        <v>7036</v>
      </c>
      <c r="E640" s="147">
        <f t="shared" si="27"/>
        <v>6877</v>
      </c>
      <c r="F640" s="148">
        <f>E640/C640</f>
        <v>43.251572327044</v>
      </c>
      <c r="G640" s="149"/>
      <c r="H640" s="140">
        <f t="shared" si="28"/>
        <v>7</v>
      </c>
      <c r="I640" s="140"/>
      <c r="J640" s="111"/>
      <c r="K640" s="111"/>
      <c r="L640" s="111"/>
      <c r="M640" s="111"/>
      <c r="N640" s="111"/>
      <c r="O640" s="111"/>
      <c r="P640" s="111"/>
      <c r="Q640" s="111"/>
      <c r="R640" s="111"/>
      <c r="S640" s="111"/>
      <c r="T640" s="111"/>
      <c r="U640" s="111"/>
      <c r="V640" s="111"/>
      <c r="W640" s="111"/>
      <c r="X640" s="111"/>
      <c r="Y640" s="111"/>
      <c r="Z640" s="111"/>
      <c r="AA640" s="111"/>
      <c r="AB640" s="111"/>
      <c r="AC640" s="111"/>
      <c r="AD640" s="111"/>
      <c r="AE640" s="111"/>
      <c r="AF640" s="111"/>
      <c r="AG640" s="111"/>
      <c r="AH640" s="111"/>
      <c r="AI640" s="111"/>
      <c r="AJ640" s="111"/>
      <c r="AK640" s="111"/>
      <c r="AL640" s="111"/>
      <c r="AM640" s="111"/>
      <c r="AN640" s="111"/>
      <c r="AO640" s="111"/>
      <c r="AP640" s="111"/>
      <c r="AQ640" s="111"/>
      <c r="AR640" s="111"/>
      <c r="AS640" s="111"/>
      <c r="AT640" s="111"/>
      <c r="AU640" s="111"/>
      <c r="AV640" s="111"/>
      <c r="AW640" s="111"/>
      <c r="AX640" s="111"/>
      <c r="AY640" s="111"/>
      <c r="AZ640" s="111"/>
      <c r="BA640" s="111"/>
      <c r="BB640" s="111"/>
      <c r="BC640" s="111"/>
      <c r="BD640" s="111"/>
      <c r="BE640" s="111"/>
      <c r="BF640" s="111"/>
      <c r="BG640" s="111"/>
      <c r="BH640" s="111"/>
      <c r="BI640" s="111"/>
      <c r="BJ640" s="111"/>
      <c r="BK640" s="111"/>
      <c r="BL640" s="111"/>
      <c r="BM640" s="111"/>
      <c r="BN640" s="111"/>
      <c r="BO640" s="111"/>
      <c r="BP640" s="111"/>
      <c r="BQ640" s="111"/>
      <c r="BR640" s="111"/>
      <c r="BS640" s="111"/>
      <c r="BT640" s="111"/>
      <c r="BU640" s="111"/>
      <c r="BV640" s="111"/>
      <c r="BW640" s="111"/>
      <c r="BX640" s="111"/>
      <c r="BY640" s="111"/>
      <c r="BZ640" s="111"/>
      <c r="CA640" s="111"/>
      <c r="CB640" s="111"/>
      <c r="CC640" s="111"/>
      <c r="CD640" s="111"/>
      <c r="CE640" s="111"/>
      <c r="CF640" s="111"/>
      <c r="CG640" s="111"/>
      <c r="CH640" s="111"/>
      <c r="CI640" s="111"/>
      <c r="CJ640" s="111"/>
      <c r="CK640" s="111"/>
      <c r="CL640" s="111"/>
      <c r="CM640" s="111"/>
      <c r="CN640" s="111"/>
      <c r="CO640" s="111"/>
      <c r="CP640" s="111"/>
      <c r="CQ640" s="111"/>
      <c r="CR640" s="111"/>
      <c r="CS640" s="111"/>
      <c r="CT640" s="111"/>
      <c r="CU640" s="111"/>
      <c r="CV640" s="111"/>
      <c r="CW640" s="111"/>
      <c r="CX640" s="111"/>
      <c r="CY640" s="111"/>
      <c r="CZ640" s="111"/>
      <c r="DA640" s="111"/>
      <c r="DB640" s="111"/>
      <c r="DC640" s="111"/>
      <c r="DD640" s="111"/>
      <c r="DE640" s="111"/>
      <c r="DF640" s="111"/>
      <c r="DG640" s="111"/>
      <c r="DH640" s="111"/>
      <c r="DI640" s="111"/>
      <c r="DJ640" s="111"/>
      <c r="DK640" s="111"/>
      <c r="DL640" s="111"/>
      <c r="DM640" s="111"/>
      <c r="DN640" s="111"/>
      <c r="DO640" s="111"/>
      <c r="DP640" s="111"/>
      <c r="DQ640" s="111"/>
      <c r="DR640" s="111"/>
      <c r="DS640" s="111"/>
      <c r="DT640" s="111"/>
      <c r="DU640" s="111"/>
      <c r="DV640" s="111"/>
      <c r="DW640" s="111"/>
      <c r="DX640" s="111"/>
      <c r="DY640" s="111"/>
      <c r="DZ640" s="111"/>
      <c r="EA640" s="111"/>
      <c r="EB640" s="111"/>
      <c r="EC640" s="111"/>
      <c r="ED640" s="111"/>
      <c r="EE640" s="111"/>
      <c r="EF640" s="111"/>
      <c r="EG640" s="111"/>
      <c r="EH640" s="111"/>
      <c r="EI640" s="111"/>
      <c r="EJ640" s="111"/>
      <c r="EK640" s="111"/>
      <c r="EL640" s="111"/>
      <c r="EM640" s="111"/>
      <c r="EN640" s="111"/>
      <c r="EO640" s="111"/>
      <c r="EP640" s="111"/>
      <c r="EQ640" s="111"/>
      <c r="ER640" s="111"/>
      <c r="ES640" s="111"/>
      <c r="ET640" s="111"/>
      <c r="EU640" s="111"/>
      <c r="EV640" s="111"/>
      <c r="EW640" s="111"/>
      <c r="EX640" s="111"/>
      <c r="EY640" s="111"/>
      <c r="EZ640" s="111"/>
      <c r="FA640" s="111"/>
      <c r="FB640" s="111"/>
      <c r="FC640" s="111"/>
      <c r="FD640" s="111"/>
      <c r="FE640" s="111"/>
      <c r="FF640" s="111"/>
      <c r="FG640" s="111"/>
      <c r="FH640" s="111"/>
      <c r="FI640" s="111"/>
      <c r="FJ640" s="111"/>
      <c r="FK640" s="111"/>
      <c r="FL640" s="111"/>
      <c r="FM640" s="111"/>
      <c r="FN640" s="111"/>
      <c r="FO640" s="111"/>
      <c r="FP640" s="111"/>
      <c r="FQ640" s="111"/>
      <c r="FR640" s="111"/>
      <c r="FS640" s="111"/>
      <c r="FT640" s="111"/>
      <c r="FU640" s="111"/>
      <c r="FV640" s="111"/>
      <c r="FW640" s="111"/>
      <c r="FX640" s="111"/>
      <c r="FY640" s="111"/>
      <c r="FZ640" s="111"/>
      <c r="GA640" s="111"/>
      <c r="GB640" s="111"/>
      <c r="GC640" s="111"/>
      <c r="GD640" s="111"/>
      <c r="GE640" s="111"/>
      <c r="GF640" s="111"/>
      <c r="GG640" s="111"/>
      <c r="GH640" s="111"/>
      <c r="GI640" s="111"/>
      <c r="GJ640" s="111"/>
      <c r="GK640" s="111"/>
      <c r="GL640" s="111"/>
      <c r="GM640" s="111"/>
      <c r="GN640" s="111"/>
      <c r="GO640" s="111"/>
      <c r="GP640" s="111"/>
      <c r="GQ640" s="111"/>
      <c r="GR640" s="111"/>
      <c r="GS640" s="111"/>
      <c r="GT640" s="111"/>
      <c r="GU640" s="111"/>
      <c r="GV640" s="111"/>
      <c r="GW640" s="111"/>
      <c r="GX640" s="111"/>
      <c r="GY640" s="111"/>
      <c r="GZ640" s="111"/>
      <c r="HA640" s="111"/>
      <c r="HB640" s="111"/>
      <c r="HC640" s="111"/>
      <c r="HD640" s="111"/>
      <c r="HE640" s="111"/>
      <c r="HF640" s="111"/>
      <c r="HG640" s="111"/>
      <c r="HH640" s="111"/>
      <c r="HI640" s="111"/>
      <c r="HJ640" s="111"/>
      <c r="HK640" s="111"/>
      <c r="HL640" s="111"/>
      <c r="HM640" s="111"/>
      <c r="HN640" s="111"/>
      <c r="HO640" s="111"/>
      <c r="HP640" s="111"/>
      <c r="HQ640" s="111"/>
      <c r="HR640" s="111"/>
      <c r="HS640" s="111"/>
      <c r="HT640" s="111"/>
      <c r="HU640" s="111"/>
      <c r="HV640" s="111"/>
      <c r="HW640" s="111"/>
      <c r="HX640" s="111"/>
      <c r="HY640" s="111"/>
      <c r="HZ640" s="111"/>
      <c r="IA640" s="111"/>
      <c r="IB640" s="111"/>
      <c r="IC640" s="111"/>
      <c r="ID640" s="111"/>
      <c r="IE640" s="111"/>
      <c r="IF640" s="111"/>
      <c r="IG640" s="111"/>
      <c r="IH640" s="111"/>
      <c r="II640" s="111"/>
    </row>
    <row r="641" s="1" customFormat="1" spans="1:243">
      <c r="A641" s="157">
        <v>2120399</v>
      </c>
      <c r="B641" s="152" t="s">
        <v>554</v>
      </c>
      <c r="C641" s="145">
        <v>1602</v>
      </c>
      <c r="D641" s="146">
        <f>3004</f>
        <v>3004</v>
      </c>
      <c r="E641" s="147">
        <f t="shared" ref="E641:E704" si="30">D641-C641</f>
        <v>1402</v>
      </c>
      <c r="F641" s="148">
        <f t="shared" ref="F641:F704" si="31">E641/C641</f>
        <v>0.875156054931336</v>
      </c>
      <c r="G641" s="149"/>
      <c r="H641" s="140">
        <f t="shared" ref="H641:H704" si="32">LEN(A641)</f>
        <v>7</v>
      </c>
      <c r="I641" s="140"/>
      <c r="J641" s="111"/>
      <c r="K641" s="111"/>
      <c r="L641" s="111"/>
      <c r="M641" s="111"/>
      <c r="N641" s="111"/>
      <c r="O641" s="111"/>
      <c r="P641" s="111"/>
      <c r="Q641" s="111"/>
      <c r="R641" s="111"/>
      <c r="S641" s="111"/>
      <c r="T641" s="111"/>
      <c r="U641" s="111"/>
      <c r="V641" s="111"/>
      <c r="W641" s="111"/>
      <c r="X641" s="111"/>
      <c r="Y641" s="111"/>
      <c r="Z641" s="111"/>
      <c r="AA641" s="111"/>
      <c r="AB641" s="111"/>
      <c r="AC641" s="111"/>
      <c r="AD641" s="111"/>
      <c r="AE641" s="111"/>
      <c r="AF641" s="111"/>
      <c r="AG641" s="111"/>
      <c r="AH641" s="111"/>
      <c r="AI641" s="111"/>
      <c r="AJ641" s="111"/>
      <c r="AK641" s="111"/>
      <c r="AL641" s="111"/>
      <c r="AM641" s="111"/>
      <c r="AN641" s="111"/>
      <c r="AO641" s="111"/>
      <c r="AP641" s="111"/>
      <c r="AQ641" s="111"/>
      <c r="AR641" s="111"/>
      <c r="AS641" s="111"/>
      <c r="AT641" s="111"/>
      <c r="AU641" s="111"/>
      <c r="AV641" s="111"/>
      <c r="AW641" s="111"/>
      <c r="AX641" s="111"/>
      <c r="AY641" s="111"/>
      <c r="AZ641" s="111"/>
      <c r="BA641" s="111"/>
      <c r="BB641" s="111"/>
      <c r="BC641" s="111"/>
      <c r="BD641" s="111"/>
      <c r="BE641" s="111"/>
      <c r="BF641" s="111"/>
      <c r="BG641" s="111"/>
      <c r="BH641" s="111"/>
      <c r="BI641" s="111"/>
      <c r="BJ641" s="111"/>
      <c r="BK641" s="111"/>
      <c r="BL641" s="111"/>
      <c r="BM641" s="111"/>
      <c r="BN641" s="111"/>
      <c r="BO641" s="111"/>
      <c r="BP641" s="111"/>
      <c r="BQ641" s="111"/>
      <c r="BR641" s="111"/>
      <c r="BS641" s="111"/>
      <c r="BT641" s="111"/>
      <c r="BU641" s="111"/>
      <c r="BV641" s="111"/>
      <c r="BW641" s="111"/>
      <c r="BX641" s="111"/>
      <c r="BY641" s="111"/>
      <c r="BZ641" s="111"/>
      <c r="CA641" s="111"/>
      <c r="CB641" s="111"/>
      <c r="CC641" s="111"/>
      <c r="CD641" s="111"/>
      <c r="CE641" s="111"/>
      <c r="CF641" s="111"/>
      <c r="CG641" s="111"/>
      <c r="CH641" s="111"/>
      <c r="CI641" s="111"/>
      <c r="CJ641" s="111"/>
      <c r="CK641" s="111"/>
      <c r="CL641" s="111"/>
      <c r="CM641" s="111"/>
      <c r="CN641" s="111"/>
      <c r="CO641" s="111"/>
      <c r="CP641" s="111"/>
      <c r="CQ641" s="111"/>
      <c r="CR641" s="111"/>
      <c r="CS641" s="111"/>
      <c r="CT641" s="111"/>
      <c r="CU641" s="111"/>
      <c r="CV641" s="111"/>
      <c r="CW641" s="111"/>
      <c r="CX641" s="111"/>
      <c r="CY641" s="111"/>
      <c r="CZ641" s="111"/>
      <c r="DA641" s="111"/>
      <c r="DB641" s="111"/>
      <c r="DC641" s="111"/>
      <c r="DD641" s="111"/>
      <c r="DE641" s="111"/>
      <c r="DF641" s="111"/>
      <c r="DG641" s="111"/>
      <c r="DH641" s="111"/>
      <c r="DI641" s="111"/>
      <c r="DJ641" s="111"/>
      <c r="DK641" s="111"/>
      <c r="DL641" s="111"/>
      <c r="DM641" s="111"/>
      <c r="DN641" s="111"/>
      <c r="DO641" s="111"/>
      <c r="DP641" s="111"/>
      <c r="DQ641" s="111"/>
      <c r="DR641" s="111"/>
      <c r="DS641" s="111"/>
      <c r="DT641" s="111"/>
      <c r="DU641" s="111"/>
      <c r="DV641" s="111"/>
      <c r="DW641" s="111"/>
      <c r="DX641" s="111"/>
      <c r="DY641" s="111"/>
      <c r="DZ641" s="111"/>
      <c r="EA641" s="111"/>
      <c r="EB641" s="111"/>
      <c r="EC641" s="111"/>
      <c r="ED641" s="111"/>
      <c r="EE641" s="111"/>
      <c r="EF641" s="111"/>
      <c r="EG641" s="111"/>
      <c r="EH641" s="111"/>
      <c r="EI641" s="111"/>
      <c r="EJ641" s="111"/>
      <c r="EK641" s="111"/>
      <c r="EL641" s="111"/>
      <c r="EM641" s="111"/>
      <c r="EN641" s="111"/>
      <c r="EO641" s="111"/>
      <c r="EP641" s="111"/>
      <c r="EQ641" s="111"/>
      <c r="ER641" s="111"/>
      <c r="ES641" s="111"/>
      <c r="ET641" s="111"/>
      <c r="EU641" s="111"/>
      <c r="EV641" s="111"/>
      <c r="EW641" s="111"/>
      <c r="EX641" s="111"/>
      <c r="EY641" s="111"/>
      <c r="EZ641" s="111"/>
      <c r="FA641" s="111"/>
      <c r="FB641" s="111"/>
      <c r="FC641" s="111"/>
      <c r="FD641" s="111"/>
      <c r="FE641" s="111"/>
      <c r="FF641" s="111"/>
      <c r="FG641" s="111"/>
      <c r="FH641" s="111"/>
      <c r="FI641" s="111"/>
      <c r="FJ641" s="111"/>
      <c r="FK641" s="111"/>
      <c r="FL641" s="111"/>
      <c r="FM641" s="111"/>
      <c r="FN641" s="111"/>
      <c r="FO641" s="111"/>
      <c r="FP641" s="111"/>
      <c r="FQ641" s="111"/>
      <c r="FR641" s="111"/>
      <c r="FS641" s="111"/>
      <c r="FT641" s="111"/>
      <c r="FU641" s="111"/>
      <c r="FV641" s="111"/>
      <c r="FW641" s="111"/>
      <c r="FX641" s="111"/>
      <c r="FY641" s="111"/>
      <c r="FZ641" s="111"/>
      <c r="GA641" s="111"/>
      <c r="GB641" s="111"/>
      <c r="GC641" s="111"/>
      <c r="GD641" s="111"/>
      <c r="GE641" s="111"/>
      <c r="GF641" s="111"/>
      <c r="GG641" s="111"/>
      <c r="GH641" s="111"/>
      <c r="GI641" s="111"/>
      <c r="GJ641" s="111"/>
      <c r="GK641" s="111"/>
      <c r="GL641" s="111"/>
      <c r="GM641" s="111"/>
      <c r="GN641" s="111"/>
      <c r="GO641" s="111"/>
      <c r="GP641" s="111"/>
      <c r="GQ641" s="111"/>
      <c r="GR641" s="111"/>
      <c r="GS641" s="111"/>
      <c r="GT641" s="111"/>
      <c r="GU641" s="111"/>
      <c r="GV641" s="111"/>
      <c r="GW641" s="111"/>
      <c r="GX641" s="111"/>
      <c r="GY641" s="111"/>
      <c r="GZ641" s="111"/>
      <c r="HA641" s="111"/>
      <c r="HB641" s="111"/>
      <c r="HC641" s="111"/>
      <c r="HD641" s="111"/>
      <c r="HE641" s="111"/>
      <c r="HF641" s="111"/>
      <c r="HG641" s="111"/>
      <c r="HH641" s="111"/>
      <c r="HI641" s="111"/>
      <c r="HJ641" s="111"/>
      <c r="HK641" s="111"/>
      <c r="HL641" s="111"/>
      <c r="HM641" s="111"/>
      <c r="HN641" s="111"/>
      <c r="HO641" s="111"/>
      <c r="HP641" s="111"/>
      <c r="HQ641" s="111"/>
      <c r="HR641" s="111"/>
      <c r="HS641" s="111"/>
      <c r="HT641" s="111"/>
      <c r="HU641" s="111"/>
      <c r="HV641" s="111"/>
      <c r="HW641" s="111"/>
      <c r="HX641" s="111"/>
      <c r="HY641" s="111"/>
      <c r="HZ641" s="111"/>
      <c r="IA641" s="111"/>
      <c r="IB641" s="111"/>
      <c r="IC641" s="111"/>
      <c r="ID641" s="111"/>
      <c r="IE641" s="111"/>
      <c r="IF641" s="111"/>
      <c r="IG641" s="111"/>
      <c r="IH641" s="111"/>
      <c r="II641" s="111"/>
    </row>
    <row r="642" s="1" customFormat="1" spans="1:243">
      <c r="A642" s="141">
        <v>21205</v>
      </c>
      <c r="B642" s="142" t="s">
        <v>555</v>
      </c>
      <c r="C642" s="143">
        <f>C643</f>
        <v>1333</v>
      </c>
      <c r="D642" s="143">
        <f>D643</f>
        <v>1650</v>
      </c>
      <c r="E642" s="137">
        <f t="shared" si="30"/>
        <v>317</v>
      </c>
      <c r="F642" s="138">
        <f t="shared" si="31"/>
        <v>0.237809452363091</v>
      </c>
      <c r="G642" s="139"/>
      <c r="H642" s="140">
        <f t="shared" si="32"/>
        <v>5</v>
      </c>
      <c r="I642" s="140"/>
      <c r="J642" s="111"/>
      <c r="K642" s="111"/>
      <c r="L642" s="111"/>
      <c r="M642" s="111"/>
      <c r="N642" s="111"/>
      <c r="O642" s="111"/>
      <c r="P642" s="111"/>
      <c r="Q642" s="111"/>
      <c r="R642" s="111"/>
      <c r="S642" s="111"/>
      <c r="T642" s="111"/>
      <c r="U642" s="111"/>
      <c r="V642" s="111"/>
      <c r="W642" s="111"/>
      <c r="X642" s="111"/>
      <c r="Y642" s="111"/>
      <c r="Z642" s="111"/>
      <c r="AA642" s="111"/>
      <c r="AB642" s="111"/>
      <c r="AC642" s="111"/>
      <c r="AD642" s="111"/>
      <c r="AE642" s="111"/>
      <c r="AF642" s="111"/>
      <c r="AG642" s="111"/>
      <c r="AH642" s="111"/>
      <c r="AI642" s="111"/>
      <c r="AJ642" s="111"/>
      <c r="AK642" s="111"/>
      <c r="AL642" s="111"/>
      <c r="AM642" s="111"/>
      <c r="AN642" s="111"/>
      <c r="AO642" s="111"/>
      <c r="AP642" s="111"/>
      <c r="AQ642" s="111"/>
      <c r="AR642" s="111"/>
      <c r="AS642" s="111"/>
      <c r="AT642" s="111"/>
      <c r="AU642" s="111"/>
      <c r="AV642" s="111"/>
      <c r="AW642" s="111"/>
      <c r="AX642" s="111"/>
      <c r="AY642" s="111"/>
      <c r="AZ642" s="111"/>
      <c r="BA642" s="111"/>
      <c r="BB642" s="111"/>
      <c r="BC642" s="111"/>
      <c r="BD642" s="111"/>
      <c r="BE642" s="111"/>
      <c r="BF642" s="111"/>
      <c r="BG642" s="111"/>
      <c r="BH642" s="111"/>
      <c r="BI642" s="111"/>
      <c r="BJ642" s="111"/>
      <c r="BK642" s="111"/>
      <c r="BL642" s="111"/>
      <c r="BM642" s="111"/>
      <c r="BN642" s="111"/>
      <c r="BO642" s="111"/>
      <c r="BP642" s="111"/>
      <c r="BQ642" s="111"/>
      <c r="BR642" s="111"/>
      <c r="BS642" s="111"/>
      <c r="BT642" s="111"/>
      <c r="BU642" s="111"/>
      <c r="BV642" s="111"/>
      <c r="BW642" s="111"/>
      <c r="BX642" s="111"/>
      <c r="BY642" s="111"/>
      <c r="BZ642" s="111"/>
      <c r="CA642" s="111"/>
      <c r="CB642" s="111"/>
      <c r="CC642" s="111"/>
      <c r="CD642" s="111"/>
      <c r="CE642" s="111"/>
      <c r="CF642" s="111"/>
      <c r="CG642" s="111"/>
      <c r="CH642" s="111"/>
      <c r="CI642" s="111"/>
      <c r="CJ642" s="111"/>
      <c r="CK642" s="111"/>
      <c r="CL642" s="111"/>
      <c r="CM642" s="111"/>
      <c r="CN642" s="111"/>
      <c r="CO642" s="111"/>
      <c r="CP642" s="111"/>
      <c r="CQ642" s="111"/>
      <c r="CR642" s="111"/>
      <c r="CS642" s="111"/>
      <c r="CT642" s="111"/>
      <c r="CU642" s="111"/>
      <c r="CV642" s="111"/>
      <c r="CW642" s="111"/>
      <c r="CX642" s="111"/>
      <c r="CY642" s="111"/>
      <c r="CZ642" s="111"/>
      <c r="DA642" s="111"/>
      <c r="DB642" s="111"/>
      <c r="DC642" s="111"/>
      <c r="DD642" s="111"/>
      <c r="DE642" s="111"/>
      <c r="DF642" s="111"/>
      <c r="DG642" s="111"/>
      <c r="DH642" s="111"/>
      <c r="DI642" s="111"/>
      <c r="DJ642" s="111"/>
      <c r="DK642" s="111"/>
      <c r="DL642" s="111"/>
      <c r="DM642" s="111"/>
      <c r="DN642" s="111"/>
      <c r="DO642" s="111"/>
      <c r="DP642" s="111"/>
      <c r="DQ642" s="111"/>
      <c r="DR642" s="111"/>
      <c r="DS642" s="111"/>
      <c r="DT642" s="111"/>
      <c r="DU642" s="111"/>
      <c r="DV642" s="111"/>
      <c r="DW642" s="111"/>
      <c r="DX642" s="111"/>
      <c r="DY642" s="111"/>
      <c r="DZ642" s="111"/>
      <c r="EA642" s="111"/>
      <c r="EB642" s="111"/>
      <c r="EC642" s="111"/>
      <c r="ED642" s="111"/>
      <c r="EE642" s="111"/>
      <c r="EF642" s="111"/>
      <c r="EG642" s="111"/>
      <c r="EH642" s="111"/>
      <c r="EI642" s="111"/>
      <c r="EJ642" s="111"/>
      <c r="EK642" s="111"/>
      <c r="EL642" s="111"/>
      <c r="EM642" s="111"/>
      <c r="EN642" s="111"/>
      <c r="EO642" s="111"/>
      <c r="EP642" s="111"/>
      <c r="EQ642" s="111"/>
      <c r="ER642" s="111"/>
      <c r="ES642" s="111"/>
      <c r="ET642" s="111"/>
      <c r="EU642" s="111"/>
      <c r="EV642" s="111"/>
      <c r="EW642" s="111"/>
      <c r="EX642" s="111"/>
      <c r="EY642" s="111"/>
      <c r="EZ642" s="111"/>
      <c r="FA642" s="111"/>
      <c r="FB642" s="111"/>
      <c r="FC642" s="111"/>
      <c r="FD642" s="111"/>
      <c r="FE642" s="111"/>
      <c r="FF642" s="111"/>
      <c r="FG642" s="111"/>
      <c r="FH642" s="111"/>
      <c r="FI642" s="111"/>
      <c r="FJ642" s="111"/>
      <c r="FK642" s="111"/>
      <c r="FL642" s="111"/>
      <c r="FM642" s="111"/>
      <c r="FN642" s="111"/>
      <c r="FO642" s="111"/>
      <c r="FP642" s="111"/>
      <c r="FQ642" s="111"/>
      <c r="FR642" s="111"/>
      <c r="FS642" s="111"/>
      <c r="FT642" s="111"/>
      <c r="FU642" s="111"/>
      <c r="FV642" s="111"/>
      <c r="FW642" s="111"/>
      <c r="FX642" s="111"/>
      <c r="FY642" s="111"/>
      <c r="FZ642" s="111"/>
      <c r="GA642" s="111"/>
      <c r="GB642" s="111"/>
      <c r="GC642" s="111"/>
      <c r="GD642" s="111"/>
      <c r="GE642" s="111"/>
      <c r="GF642" s="111"/>
      <c r="GG642" s="111"/>
      <c r="GH642" s="111"/>
      <c r="GI642" s="111"/>
      <c r="GJ642" s="111"/>
      <c r="GK642" s="111"/>
      <c r="GL642" s="111"/>
      <c r="GM642" s="111"/>
      <c r="GN642" s="111"/>
      <c r="GO642" s="111"/>
      <c r="GP642" s="111"/>
      <c r="GQ642" s="111"/>
      <c r="GR642" s="111"/>
      <c r="GS642" s="111"/>
      <c r="GT642" s="111"/>
      <c r="GU642" s="111"/>
      <c r="GV642" s="111"/>
      <c r="GW642" s="111"/>
      <c r="GX642" s="111"/>
      <c r="GY642" s="111"/>
      <c r="GZ642" s="111"/>
      <c r="HA642" s="111"/>
      <c r="HB642" s="111"/>
      <c r="HC642" s="111"/>
      <c r="HD642" s="111"/>
      <c r="HE642" s="111"/>
      <c r="HF642" s="111"/>
      <c r="HG642" s="111"/>
      <c r="HH642" s="111"/>
      <c r="HI642" s="111"/>
      <c r="HJ642" s="111"/>
      <c r="HK642" s="111"/>
      <c r="HL642" s="111"/>
      <c r="HM642" s="111"/>
      <c r="HN642" s="111"/>
      <c r="HO642" s="111"/>
      <c r="HP642" s="111"/>
      <c r="HQ642" s="111"/>
      <c r="HR642" s="111"/>
      <c r="HS642" s="111"/>
      <c r="HT642" s="111"/>
      <c r="HU642" s="111"/>
      <c r="HV642" s="111"/>
      <c r="HW642" s="111"/>
      <c r="HX642" s="111"/>
      <c r="HY642" s="111"/>
      <c r="HZ642" s="111"/>
      <c r="IA642" s="111"/>
      <c r="IB642" s="111"/>
      <c r="IC642" s="111"/>
      <c r="ID642" s="111"/>
      <c r="IE642" s="111"/>
      <c r="IF642" s="111"/>
      <c r="IG642" s="111"/>
      <c r="IH642" s="111"/>
      <c r="II642" s="111"/>
    </row>
    <row r="643" s="1" customFormat="1" spans="1:243">
      <c r="A643" s="157">
        <v>2120501</v>
      </c>
      <c r="B643" s="152" t="s">
        <v>556</v>
      </c>
      <c r="C643" s="145">
        <v>1333</v>
      </c>
      <c r="D643" s="146">
        <f>1638+12</f>
        <v>1650</v>
      </c>
      <c r="E643" s="147">
        <f t="shared" si="30"/>
        <v>317</v>
      </c>
      <c r="F643" s="148">
        <f t="shared" si="31"/>
        <v>0.237809452363091</v>
      </c>
      <c r="G643" s="149"/>
      <c r="H643" s="140">
        <f t="shared" si="32"/>
        <v>7</v>
      </c>
      <c r="I643" s="140"/>
      <c r="J643" s="111"/>
      <c r="K643" s="111"/>
      <c r="L643" s="111"/>
      <c r="M643" s="111"/>
      <c r="N643" s="111"/>
      <c r="O643" s="111"/>
      <c r="P643" s="111"/>
      <c r="Q643" s="111"/>
      <c r="R643" s="111"/>
      <c r="S643" s="111"/>
      <c r="T643" s="111"/>
      <c r="U643" s="111"/>
      <c r="V643" s="111"/>
      <c r="W643" s="111"/>
      <c r="X643" s="111"/>
      <c r="Y643" s="111"/>
      <c r="Z643" s="111"/>
      <c r="AA643" s="111"/>
      <c r="AB643" s="111"/>
      <c r="AC643" s="111"/>
      <c r="AD643" s="111"/>
      <c r="AE643" s="111"/>
      <c r="AF643" s="111"/>
      <c r="AG643" s="111"/>
      <c r="AH643" s="111"/>
      <c r="AI643" s="111"/>
      <c r="AJ643" s="111"/>
      <c r="AK643" s="111"/>
      <c r="AL643" s="111"/>
      <c r="AM643" s="111"/>
      <c r="AN643" s="111"/>
      <c r="AO643" s="111"/>
      <c r="AP643" s="111"/>
      <c r="AQ643" s="111"/>
      <c r="AR643" s="111"/>
      <c r="AS643" s="111"/>
      <c r="AT643" s="111"/>
      <c r="AU643" s="111"/>
      <c r="AV643" s="111"/>
      <c r="AW643" s="111"/>
      <c r="AX643" s="111"/>
      <c r="AY643" s="111"/>
      <c r="AZ643" s="111"/>
      <c r="BA643" s="111"/>
      <c r="BB643" s="111"/>
      <c r="BC643" s="111"/>
      <c r="BD643" s="111"/>
      <c r="BE643" s="111"/>
      <c r="BF643" s="111"/>
      <c r="BG643" s="111"/>
      <c r="BH643" s="111"/>
      <c r="BI643" s="111"/>
      <c r="BJ643" s="111"/>
      <c r="BK643" s="111"/>
      <c r="BL643" s="111"/>
      <c r="BM643" s="111"/>
      <c r="BN643" s="111"/>
      <c r="BO643" s="111"/>
      <c r="BP643" s="111"/>
      <c r="BQ643" s="111"/>
      <c r="BR643" s="111"/>
      <c r="BS643" s="111"/>
      <c r="BT643" s="111"/>
      <c r="BU643" s="111"/>
      <c r="BV643" s="111"/>
      <c r="BW643" s="111"/>
      <c r="BX643" s="111"/>
      <c r="BY643" s="111"/>
      <c r="BZ643" s="111"/>
      <c r="CA643" s="111"/>
      <c r="CB643" s="111"/>
      <c r="CC643" s="111"/>
      <c r="CD643" s="111"/>
      <c r="CE643" s="111"/>
      <c r="CF643" s="111"/>
      <c r="CG643" s="111"/>
      <c r="CH643" s="111"/>
      <c r="CI643" s="111"/>
      <c r="CJ643" s="111"/>
      <c r="CK643" s="111"/>
      <c r="CL643" s="111"/>
      <c r="CM643" s="111"/>
      <c r="CN643" s="111"/>
      <c r="CO643" s="111"/>
      <c r="CP643" s="111"/>
      <c r="CQ643" s="111"/>
      <c r="CR643" s="111"/>
      <c r="CS643" s="111"/>
      <c r="CT643" s="111"/>
      <c r="CU643" s="111"/>
      <c r="CV643" s="111"/>
      <c r="CW643" s="111"/>
      <c r="CX643" s="111"/>
      <c r="CY643" s="111"/>
      <c r="CZ643" s="111"/>
      <c r="DA643" s="111"/>
      <c r="DB643" s="111"/>
      <c r="DC643" s="111"/>
      <c r="DD643" s="111"/>
      <c r="DE643" s="111"/>
      <c r="DF643" s="111"/>
      <c r="DG643" s="111"/>
      <c r="DH643" s="111"/>
      <c r="DI643" s="111"/>
      <c r="DJ643" s="111"/>
      <c r="DK643" s="111"/>
      <c r="DL643" s="111"/>
      <c r="DM643" s="111"/>
      <c r="DN643" s="111"/>
      <c r="DO643" s="111"/>
      <c r="DP643" s="111"/>
      <c r="DQ643" s="111"/>
      <c r="DR643" s="111"/>
      <c r="DS643" s="111"/>
      <c r="DT643" s="111"/>
      <c r="DU643" s="111"/>
      <c r="DV643" s="111"/>
      <c r="DW643" s="111"/>
      <c r="DX643" s="111"/>
      <c r="DY643" s="111"/>
      <c r="DZ643" s="111"/>
      <c r="EA643" s="111"/>
      <c r="EB643" s="111"/>
      <c r="EC643" s="111"/>
      <c r="ED643" s="111"/>
      <c r="EE643" s="111"/>
      <c r="EF643" s="111"/>
      <c r="EG643" s="111"/>
      <c r="EH643" s="111"/>
      <c r="EI643" s="111"/>
      <c r="EJ643" s="111"/>
      <c r="EK643" s="111"/>
      <c r="EL643" s="111"/>
      <c r="EM643" s="111"/>
      <c r="EN643" s="111"/>
      <c r="EO643" s="111"/>
      <c r="EP643" s="111"/>
      <c r="EQ643" s="111"/>
      <c r="ER643" s="111"/>
      <c r="ES643" s="111"/>
      <c r="ET643" s="111"/>
      <c r="EU643" s="111"/>
      <c r="EV643" s="111"/>
      <c r="EW643" s="111"/>
      <c r="EX643" s="111"/>
      <c r="EY643" s="111"/>
      <c r="EZ643" s="111"/>
      <c r="FA643" s="111"/>
      <c r="FB643" s="111"/>
      <c r="FC643" s="111"/>
      <c r="FD643" s="111"/>
      <c r="FE643" s="111"/>
      <c r="FF643" s="111"/>
      <c r="FG643" s="111"/>
      <c r="FH643" s="111"/>
      <c r="FI643" s="111"/>
      <c r="FJ643" s="111"/>
      <c r="FK643" s="111"/>
      <c r="FL643" s="111"/>
      <c r="FM643" s="111"/>
      <c r="FN643" s="111"/>
      <c r="FO643" s="111"/>
      <c r="FP643" s="111"/>
      <c r="FQ643" s="111"/>
      <c r="FR643" s="111"/>
      <c r="FS643" s="111"/>
      <c r="FT643" s="111"/>
      <c r="FU643" s="111"/>
      <c r="FV643" s="111"/>
      <c r="FW643" s="111"/>
      <c r="FX643" s="111"/>
      <c r="FY643" s="111"/>
      <c r="FZ643" s="111"/>
      <c r="GA643" s="111"/>
      <c r="GB643" s="111"/>
      <c r="GC643" s="111"/>
      <c r="GD643" s="111"/>
      <c r="GE643" s="111"/>
      <c r="GF643" s="111"/>
      <c r="GG643" s="111"/>
      <c r="GH643" s="111"/>
      <c r="GI643" s="111"/>
      <c r="GJ643" s="111"/>
      <c r="GK643" s="111"/>
      <c r="GL643" s="111"/>
      <c r="GM643" s="111"/>
      <c r="GN643" s="111"/>
      <c r="GO643" s="111"/>
      <c r="GP643" s="111"/>
      <c r="GQ643" s="111"/>
      <c r="GR643" s="111"/>
      <c r="GS643" s="111"/>
      <c r="GT643" s="111"/>
      <c r="GU643" s="111"/>
      <c r="GV643" s="111"/>
      <c r="GW643" s="111"/>
      <c r="GX643" s="111"/>
      <c r="GY643" s="111"/>
      <c r="GZ643" s="111"/>
      <c r="HA643" s="111"/>
      <c r="HB643" s="111"/>
      <c r="HC643" s="111"/>
      <c r="HD643" s="111"/>
      <c r="HE643" s="111"/>
      <c r="HF643" s="111"/>
      <c r="HG643" s="111"/>
      <c r="HH643" s="111"/>
      <c r="HI643" s="111"/>
      <c r="HJ643" s="111"/>
      <c r="HK643" s="111"/>
      <c r="HL643" s="111"/>
      <c r="HM643" s="111"/>
      <c r="HN643" s="111"/>
      <c r="HO643" s="111"/>
      <c r="HP643" s="111"/>
      <c r="HQ643" s="111"/>
      <c r="HR643" s="111"/>
      <c r="HS643" s="111"/>
      <c r="HT643" s="111"/>
      <c r="HU643" s="111"/>
      <c r="HV643" s="111"/>
      <c r="HW643" s="111"/>
      <c r="HX643" s="111"/>
      <c r="HY643" s="111"/>
      <c r="HZ643" s="111"/>
      <c r="IA643" s="111"/>
      <c r="IB643" s="111"/>
      <c r="IC643" s="111"/>
      <c r="ID643" s="111"/>
      <c r="IE643" s="111"/>
      <c r="IF643" s="111"/>
      <c r="IG643" s="111"/>
      <c r="IH643" s="111"/>
      <c r="II643" s="111"/>
    </row>
    <row r="644" s="1" customFormat="1" spans="1:243">
      <c r="A644" s="141">
        <v>21206</v>
      </c>
      <c r="B644" s="142" t="s">
        <v>557</v>
      </c>
      <c r="C644" s="159">
        <f>C645</f>
        <v>0</v>
      </c>
      <c r="D644" s="159">
        <f>D645</f>
        <v>0</v>
      </c>
      <c r="E644" s="137">
        <f t="shared" si="30"/>
        <v>0</v>
      </c>
      <c r="F644" s="138"/>
      <c r="G644" s="151"/>
      <c r="H644" s="140">
        <f t="shared" si="32"/>
        <v>5</v>
      </c>
      <c r="I644" s="140"/>
      <c r="J644" s="111"/>
      <c r="K644" s="111"/>
      <c r="L644" s="111"/>
      <c r="M644" s="111"/>
      <c r="N644" s="111"/>
      <c r="O644" s="111"/>
      <c r="P644" s="111"/>
      <c r="Q644" s="111"/>
      <c r="R644" s="111"/>
      <c r="S644" s="111"/>
      <c r="T644" s="111"/>
      <c r="U644" s="111"/>
      <c r="V644" s="111"/>
      <c r="W644" s="111"/>
      <c r="X644" s="111"/>
      <c r="Y644" s="111"/>
      <c r="Z644" s="111"/>
      <c r="AA644" s="111"/>
      <c r="AB644" s="111"/>
      <c r="AC644" s="111"/>
      <c r="AD644" s="111"/>
      <c r="AE644" s="111"/>
      <c r="AF644" s="111"/>
      <c r="AG644" s="111"/>
      <c r="AH644" s="111"/>
      <c r="AI644" s="111"/>
      <c r="AJ644" s="111"/>
      <c r="AK644" s="111"/>
      <c r="AL644" s="111"/>
      <c r="AM644" s="111"/>
      <c r="AN644" s="111"/>
      <c r="AO644" s="111"/>
      <c r="AP644" s="111"/>
      <c r="AQ644" s="111"/>
      <c r="AR644" s="111"/>
      <c r="AS644" s="111"/>
      <c r="AT644" s="111"/>
      <c r="AU644" s="111"/>
      <c r="AV644" s="111"/>
      <c r="AW644" s="111"/>
      <c r="AX644" s="111"/>
      <c r="AY644" s="111"/>
      <c r="AZ644" s="111"/>
      <c r="BA644" s="111"/>
      <c r="BB644" s="111"/>
      <c r="BC644" s="111"/>
      <c r="BD644" s="111"/>
      <c r="BE644" s="111"/>
      <c r="BF644" s="111"/>
      <c r="BG644" s="111"/>
      <c r="BH644" s="111"/>
      <c r="BI644" s="111"/>
      <c r="BJ644" s="111"/>
      <c r="BK644" s="111"/>
      <c r="BL644" s="111"/>
      <c r="BM644" s="111"/>
      <c r="BN644" s="111"/>
      <c r="BO644" s="111"/>
      <c r="BP644" s="111"/>
      <c r="BQ644" s="111"/>
      <c r="BR644" s="111"/>
      <c r="BS644" s="111"/>
      <c r="BT644" s="111"/>
      <c r="BU644" s="111"/>
      <c r="BV644" s="111"/>
      <c r="BW644" s="111"/>
      <c r="BX644" s="111"/>
      <c r="BY644" s="111"/>
      <c r="BZ644" s="111"/>
      <c r="CA644" s="111"/>
      <c r="CB644" s="111"/>
      <c r="CC644" s="111"/>
      <c r="CD644" s="111"/>
      <c r="CE644" s="111"/>
      <c r="CF644" s="111"/>
      <c r="CG644" s="111"/>
      <c r="CH644" s="111"/>
      <c r="CI644" s="111"/>
      <c r="CJ644" s="111"/>
      <c r="CK644" s="111"/>
      <c r="CL644" s="111"/>
      <c r="CM644" s="111"/>
      <c r="CN644" s="111"/>
      <c r="CO644" s="111"/>
      <c r="CP644" s="111"/>
      <c r="CQ644" s="111"/>
      <c r="CR644" s="111"/>
      <c r="CS644" s="111"/>
      <c r="CT644" s="111"/>
      <c r="CU644" s="111"/>
      <c r="CV644" s="111"/>
      <c r="CW644" s="111"/>
      <c r="CX644" s="111"/>
      <c r="CY644" s="111"/>
      <c r="CZ644" s="111"/>
      <c r="DA644" s="111"/>
      <c r="DB644" s="111"/>
      <c r="DC644" s="111"/>
      <c r="DD644" s="111"/>
      <c r="DE644" s="111"/>
      <c r="DF644" s="111"/>
      <c r="DG644" s="111"/>
      <c r="DH644" s="111"/>
      <c r="DI644" s="111"/>
      <c r="DJ644" s="111"/>
      <c r="DK644" s="111"/>
      <c r="DL644" s="111"/>
      <c r="DM644" s="111"/>
      <c r="DN644" s="111"/>
      <c r="DO644" s="111"/>
      <c r="DP644" s="111"/>
      <c r="DQ644" s="111"/>
      <c r="DR644" s="111"/>
      <c r="DS644" s="111"/>
      <c r="DT644" s="111"/>
      <c r="DU644" s="111"/>
      <c r="DV644" s="111"/>
      <c r="DW644" s="111"/>
      <c r="DX644" s="111"/>
      <c r="DY644" s="111"/>
      <c r="DZ644" s="111"/>
      <c r="EA644" s="111"/>
      <c r="EB644" s="111"/>
      <c r="EC644" s="111"/>
      <c r="ED644" s="111"/>
      <c r="EE644" s="111"/>
      <c r="EF644" s="111"/>
      <c r="EG644" s="111"/>
      <c r="EH644" s="111"/>
      <c r="EI644" s="111"/>
      <c r="EJ644" s="111"/>
      <c r="EK644" s="111"/>
      <c r="EL644" s="111"/>
      <c r="EM644" s="111"/>
      <c r="EN644" s="111"/>
      <c r="EO644" s="111"/>
      <c r="EP644" s="111"/>
      <c r="EQ644" s="111"/>
      <c r="ER644" s="111"/>
      <c r="ES644" s="111"/>
      <c r="ET644" s="111"/>
      <c r="EU644" s="111"/>
      <c r="EV644" s="111"/>
      <c r="EW644" s="111"/>
      <c r="EX644" s="111"/>
      <c r="EY644" s="111"/>
      <c r="EZ644" s="111"/>
      <c r="FA644" s="111"/>
      <c r="FB644" s="111"/>
      <c r="FC644" s="111"/>
      <c r="FD644" s="111"/>
      <c r="FE644" s="111"/>
      <c r="FF644" s="111"/>
      <c r="FG644" s="111"/>
      <c r="FH644" s="111"/>
      <c r="FI644" s="111"/>
      <c r="FJ644" s="111"/>
      <c r="FK644" s="111"/>
      <c r="FL644" s="111"/>
      <c r="FM644" s="111"/>
      <c r="FN644" s="111"/>
      <c r="FO644" s="111"/>
      <c r="FP644" s="111"/>
      <c r="FQ644" s="111"/>
      <c r="FR644" s="111"/>
      <c r="FS644" s="111"/>
      <c r="FT644" s="111"/>
      <c r="FU644" s="111"/>
      <c r="FV644" s="111"/>
      <c r="FW644" s="111"/>
      <c r="FX644" s="111"/>
      <c r="FY644" s="111"/>
      <c r="FZ644" s="111"/>
      <c r="GA644" s="111"/>
      <c r="GB644" s="111"/>
      <c r="GC644" s="111"/>
      <c r="GD644" s="111"/>
      <c r="GE644" s="111"/>
      <c r="GF644" s="111"/>
      <c r="GG644" s="111"/>
      <c r="GH644" s="111"/>
      <c r="GI644" s="111"/>
      <c r="GJ644" s="111"/>
      <c r="GK644" s="111"/>
      <c r="GL644" s="111"/>
      <c r="GM644" s="111"/>
      <c r="GN644" s="111"/>
      <c r="GO644" s="111"/>
      <c r="GP644" s="111"/>
      <c r="GQ644" s="111"/>
      <c r="GR644" s="111"/>
      <c r="GS644" s="111"/>
      <c r="GT644" s="111"/>
      <c r="GU644" s="111"/>
      <c r="GV644" s="111"/>
      <c r="GW644" s="111"/>
      <c r="GX644" s="111"/>
      <c r="GY644" s="111"/>
      <c r="GZ644" s="111"/>
      <c r="HA644" s="111"/>
      <c r="HB644" s="111"/>
      <c r="HC644" s="111"/>
      <c r="HD644" s="111"/>
      <c r="HE644" s="111"/>
      <c r="HF644" s="111"/>
      <c r="HG644" s="111"/>
      <c r="HH644" s="111"/>
      <c r="HI644" s="111"/>
      <c r="HJ644" s="111"/>
      <c r="HK644" s="111"/>
      <c r="HL644" s="111"/>
      <c r="HM644" s="111"/>
      <c r="HN644" s="111"/>
      <c r="HO644" s="111"/>
      <c r="HP644" s="111"/>
      <c r="HQ644" s="111"/>
      <c r="HR644" s="111"/>
      <c r="HS644" s="111"/>
      <c r="HT644" s="111"/>
      <c r="HU644" s="111"/>
      <c r="HV644" s="111"/>
      <c r="HW644" s="111"/>
      <c r="HX644" s="111"/>
      <c r="HY644" s="111"/>
      <c r="HZ644" s="111"/>
      <c r="IA644" s="111"/>
      <c r="IB644" s="111"/>
      <c r="IC644" s="111"/>
      <c r="ID644" s="111"/>
      <c r="IE644" s="111"/>
      <c r="IF644" s="111"/>
      <c r="IG644" s="111"/>
      <c r="IH644" s="111"/>
      <c r="II644" s="111"/>
    </row>
    <row r="645" s="1" customFormat="1" hidden="1" spans="1:243">
      <c r="A645" s="157">
        <v>2120601</v>
      </c>
      <c r="B645" s="152" t="s">
        <v>558</v>
      </c>
      <c r="C645" s="145">
        <v>0</v>
      </c>
      <c r="D645" s="146"/>
      <c r="E645" s="147">
        <f t="shared" si="30"/>
        <v>0</v>
      </c>
      <c r="F645" s="148"/>
      <c r="G645" s="151" t="s">
        <v>75</v>
      </c>
      <c r="H645" s="140">
        <f t="shared" si="32"/>
        <v>7</v>
      </c>
      <c r="I645" s="140"/>
      <c r="J645" s="111"/>
      <c r="K645" s="111"/>
      <c r="L645" s="111"/>
      <c r="M645" s="111"/>
      <c r="N645" s="111"/>
      <c r="O645" s="111"/>
      <c r="P645" s="111"/>
      <c r="Q645" s="111"/>
      <c r="R645" s="111"/>
      <c r="S645" s="111"/>
      <c r="T645" s="111"/>
      <c r="U645" s="111"/>
      <c r="V645" s="111"/>
      <c r="W645" s="111"/>
      <c r="X645" s="111"/>
      <c r="Y645" s="111"/>
      <c r="Z645" s="111"/>
      <c r="AA645" s="111"/>
      <c r="AB645" s="111"/>
      <c r="AC645" s="111"/>
      <c r="AD645" s="111"/>
      <c r="AE645" s="111"/>
      <c r="AF645" s="111"/>
      <c r="AG645" s="111"/>
      <c r="AH645" s="111"/>
      <c r="AI645" s="111"/>
      <c r="AJ645" s="111"/>
      <c r="AK645" s="111"/>
      <c r="AL645" s="111"/>
      <c r="AM645" s="111"/>
      <c r="AN645" s="111"/>
      <c r="AO645" s="111"/>
      <c r="AP645" s="111"/>
      <c r="AQ645" s="111"/>
      <c r="AR645" s="111"/>
      <c r="AS645" s="111"/>
      <c r="AT645" s="111"/>
      <c r="AU645" s="111"/>
      <c r="AV645" s="111"/>
      <c r="AW645" s="111"/>
      <c r="AX645" s="111"/>
      <c r="AY645" s="111"/>
      <c r="AZ645" s="111"/>
      <c r="BA645" s="111"/>
      <c r="BB645" s="111"/>
      <c r="BC645" s="111"/>
      <c r="BD645" s="111"/>
      <c r="BE645" s="111"/>
      <c r="BF645" s="111"/>
      <c r="BG645" s="111"/>
      <c r="BH645" s="111"/>
      <c r="BI645" s="111"/>
      <c r="BJ645" s="111"/>
      <c r="BK645" s="111"/>
      <c r="BL645" s="111"/>
      <c r="BM645" s="111"/>
      <c r="BN645" s="111"/>
      <c r="BO645" s="111"/>
      <c r="BP645" s="111"/>
      <c r="BQ645" s="111"/>
      <c r="BR645" s="111"/>
      <c r="BS645" s="111"/>
      <c r="BT645" s="111"/>
      <c r="BU645" s="111"/>
      <c r="BV645" s="111"/>
      <c r="BW645" s="111"/>
      <c r="BX645" s="111"/>
      <c r="BY645" s="111"/>
      <c r="BZ645" s="111"/>
      <c r="CA645" s="111"/>
      <c r="CB645" s="111"/>
      <c r="CC645" s="111"/>
      <c r="CD645" s="111"/>
      <c r="CE645" s="111"/>
      <c r="CF645" s="111"/>
      <c r="CG645" s="111"/>
      <c r="CH645" s="111"/>
      <c r="CI645" s="111"/>
      <c r="CJ645" s="111"/>
      <c r="CK645" s="111"/>
      <c r="CL645" s="111"/>
      <c r="CM645" s="111"/>
      <c r="CN645" s="111"/>
      <c r="CO645" s="111"/>
      <c r="CP645" s="111"/>
      <c r="CQ645" s="111"/>
      <c r="CR645" s="111"/>
      <c r="CS645" s="111"/>
      <c r="CT645" s="111"/>
      <c r="CU645" s="111"/>
      <c r="CV645" s="111"/>
      <c r="CW645" s="111"/>
      <c r="CX645" s="111"/>
      <c r="CY645" s="111"/>
      <c r="CZ645" s="111"/>
      <c r="DA645" s="111"/>
      <c r="DB645" s="111"/>
      <c r="DC645" s="111"/>
      <c r="DD645" s="111"/>
      <c r="DE645" s="111"/>
      <c r="DF645" s="111"/>
      <c r="DG645" s="111"/>
      <c r="DH645" s="111"/>
      <c r="DI645" s="111"/>
      <c r="DJ645" s="111"/>
      <c r="DK645" s="111"/>
      <c r="DL645" s="111"/>
      <c r="DM645" s="111"/>
      <c r="DN645" s="111"/>
      <c r="DO645" s="111"/>
      <c r="DP645" s="111"/>
      <c r="DQ645" s="111"/>
      <c r="DR645" s="111"/>
      <c r="DS645" s="111"/>
      <c r="DT645" s="111"/>
      <c r="DU645" s="111"/>
      <c r="DV645" s="111"/>
      <c r="DW645" s="111"/>
      <c r="DX645" s="111"/>
      <c r="DY645" s="111"/>
      <c r="DZ645" s="111"/>
      <c r="EA645" s="111"/>
      <c r="EB645" s="111"/>
      <c r="EC645" s="111"/>
      <c r="ED645" s="111"/>
      <c r="EE645" s="111"/>
      <c r="EF645" s="111"/>
      <c r="EG645" s="111"/>
      <c r="EH645" s="111"/>
      <c r="EI645" s="111"/>
      <c r="EJ645" s="111"/>
      <c r="EK645" s="111"/>
      <c r="EL645" s="111"/>
      <c r="EM645" s="111"/>
      <c r="EN645" s="111"/>
      <c r="EO645" s="111"/>
      <c r="EP645" s="111"/>
      <c r="EQ645" s="111"/>
      <c r="ER645" s="111"/>
      <c r="ES645" s="111"/>
      <c r="ET645" s="111"/>
      <c r="EU645" s="111"/>
      <c r="EV645" s="111"/>
      <c r="EW645" s="111"/>
      <c r="EX645" s="111"/>
      <c r="EY645" s="111"/>
      <c r="EZ645" s="111"/>
      <c r="FA645" s="111"/>
      <c r="FB645" s="111"/>
      <c r="FC645" s="111"/>
      <c r="FD645" s="111"/>
      <c r="FE645" s="111"/>
      <c r="FF645" s="111"/>
      <c r="FG645" s="111"/>
      <c r="FH645" s="111"/>
      <c r="FI645" s="111"/>
      <c r="FJ645" s="111"/>
      <c r="FK645" s="111"/>
      <c r="FL645" s="111"/>
      <c r="FM645" s="111"/>
      <c r="FN645" s="111"/>
      <c r="FO645" s="111"/>
      <c r="FP645" s="111"/>
      <c r="FQ645" s="111"/>
      <c r="FR645" s="111"/>
      <c r="FS645" s="111"/>
      <c r="FT645" s="111"/>
      <c r="FU645" s="111"/>
      <c r="FV645" s="111"/>
      <c r="FW645" s="111"/>
      <c r="FX645" s="111"/>
      <c r="FY645" s="111"/>
      <c r="FZ645" s="111"/>
      <c r="GA645" s="111"/>
      <c r="GB645" s="111"/>
      <c r="GC645" s="111"/>
      <c r="GD645" s="111"/>
      <c r="GE645" s="111"/>
      <c r="GF645" s="111"/>
      <c r="GG645" s="111"/>
      <c r="GH645" s="111"/>
      <c r="GI645" s="111"/>
      <c r="GJ645" s="111"/>
      <c r="GK645" s="111"/>
      <c r="GL645" s="111"/>
      <c r="GM645" s="111"/>
      <c r="GN645" s="111"/>
      <c r="GO645" s="111"/>
      <c r="GP645" s="111"/>
      <c r="GQ645" s="111"/>
      <c r="GR645" s="111"/>
      <c r="GS645" s="111"/>
      <c r="GT645" s="111"/>
      <c r="GU645" s="111"/>
      <c r="GV645" s="111"/>
      <c r="GW645" s="111"/>
      <c r="GX645" s="111"/>
      <c r="GY645" s="111"/>
      <c r="GZ645" s="111"/>
      <c r="HA645" s="111"/>
      <c r="HB645" s="111"/>
      <c r="HC645" s="111"/>
      <c r="HD645" s="111"/>
      <c r="HE645" s="111"/>
      <c r="HF645" s="111"/>
      <c r="HG645" s="111"/>
      <c r="HH645" s="111"/>
      <c r="HI645" s="111"/>
      <c r="HJ645" s="111"/>
      <c r="HK645" s="111"/>
      <c r="HL645" s="111"/>
      <c r="HM645" s="111"/>
      <c r="HN645" s="111"/>
      <c r="HO645" s="111"/>
      <c r="HP645" s="111"/>
      <c r="HQ645" s="111"/>
      <c r="HR645" s="111"/>
      <c r="HS645" s="111"/>
      <c r="HT645" s="111"/>
      <c r="HU645" s="111"/>
      <c r="HV645" s="111"/>
      <c r="HW645" s="111"/>
      <c r="HX645" s="111"/>
      <c r="HY645" s="111"/>
      <c r="HZ645" s="111"/>
      <c r="IA645" s="111"/>
      <c r="IB645" s="111"/>
      <c r="IC645" s="111"/>
      <c r="ID645" s="111"/>
      <c r="IE645" s="111"/>
      <c r="IF645" s="111"/>
      <c r="IG645" s="111"/>
      <c r="IH645" s="111"/>
      <c r="II645" s="111"/>
    </row>
    <row r="646" s="1" customFormat="1" spans="1:243">
      <c r="A646" s="141">
        <v>21299</v>
      </c>
      <c r="B646" s="142" t="s">
        <v>559</v>
      </c>
      <c r="C646" s="159">
        <f>C647</f>
        <v>17</v>
      </c>
      <c r="D646" s="159">
        <f>D647</f>
        <v>364</v>
      </c>
      <c r="E646" s="137">
        <f t="shared" si="30"/>
        <v>347</v>
      </c>
      <c r="F646" s="138">
        <f t="shared" si="31"/>
        <v>20.4117647058824</v>
      </c>
      <c r="G646" s="139"/>
      <c r="H646" s="140">
        <f t="shared" si="32"/>
        <v>5</v>
      </c>
      <c r="I646" s="140"/>
      <c r="J646" s="111"/>
      <c r="K646" s="111"/>
      <c r="L646" s="111"/>
      <c r="M646" s="111"/>
      <c r="N646" s="111"/>
      <c r="O646" s="111"/>
      <c r="P646" s="111"/>
      <c r="Q646" s="111"/>
      <c r="R646" s="111"/>
      <c r="S646" s="111"/>
      <c r="T646" s="111"/>
      <c r="U646" s="111"/>
      <c r="V646" s="111"/>
      <c r="W646" s="111"/>
      <c r="X646" s="111"/>
      <c r="Y646" s="111"/>
      <c r="Z646" s="111"/>
      <c r="AA646" s="111"/>
      <c r="AB646" s="111"/>
      <c r="AC646" s="111"/>
      <c r="AD646" s="111"/>
      <c r="AE646" s="111"/>
      <c r="AF646" s="111"/>
      <c r="AG646" s="111"/>
      <c r="AH646" s="111"/>
      <c r="AI646" s="111"/>
      <c r="AJ646" s="111"/>
      <c r="AK646" s="111"/>
      <c r="AL646" s="111"/>
      <c r="AM646" s="111"/>
      <c r="AN646" s="111"/>
      <c r="AO646" s="111"/>
      <c r="AP646" s="111"/>
      <c r="AQ646" s="111"/>
      <c r="AR646" s="111"/>
      <c r="AS646" s="111"/>
      <c r="AT646" s="111"/>
      <c r="AU646" s="111"/>
      <c r="AV646" s="111"/>
      <c r="AW646" s="111"/>
      <c r="AX646" s="111"/>
      <c r="AY646" s="111"/>
      <c r="AZ646" s="111"/>
      <c r="BA646" s="111"/>
      <c r="BB646" s="111"/>
      <c r="BC646" s="111"/>
      <c r="BD646" s="111"/>
      <c r="BE646" s="111"/>
      <c r="BF646" s="111"/>
      <c r="BG646" s="111"/>
      <c r="BH646" s="111"/>
      <c r="BI646" s="111"/>
      <c r="BJ646" s="111"/>
      <c r="BK646" s="111"/>
      <c r="BL646" s="111"/>
      <c r="BM646" s="111"/>
      <c r="BN646" s="111"/>
      <c r="BO646" s="111"/>
      <c r="BP646" s="111"/>
      <c r="BQ646" s="111"/>
      <c r="BR646" s="111"/>
      <c r="BS646" s="111"/>
      <c r="BT646" s="111"/>
      <c r="BU646" s="111"/>
      <c r="BV646" s="111"/>
      <c r="BW646" s="111"/>
      <c r="BX646" s="111"/>
      <c r="BY646" s="111"/>
      <c r="BZ646" s="111"/>
      <c r="CA646" s="111"/>
      <c r="CB646" s="111"/>
      <c r="CC646" s="111"/>
      <c r="CD646" s="111"/>
      <c r="CE646" s="111"/>
      <c r="CF646" s="111"/>
      <c r="CG646" s="111"/>
      <c r="CH646" s="111"/>
      <c r="CI646" s="111"/>
      <c r="CJ646" s="111"/>
      <c r="CK646" s="111"/>
      <c r="CL646" s="111"/>
      <c r="CM646" s="111"/>
      <c r="CN646" s="111"/>
      <c r="CO646" s="111"/>
      <c r="CP646" s="111"/>
      <c r="CQ646" s="111"/>
      <c r="CR646" s="111"/>
      <c r="CS646" s="111"/>
      <c r="CT646" s="111"/>
      <c r="CU646" s="111"/>
      <c r="CV646" s="111"/>
      <c r="CW646" s="111"/>
      <c r="CX646" s="111"/>
      <c r="CY646" s="111"/>
      <c r="CZ646" s="111"/>
      <c r="DA646" s="111"/>
      <c r="DB646" s="111"/>
      <c r="DC646" s="111"/>
      <c r="DD646" s="111"/>
      <c r="DE646" s="111"/>
      <c r="DF646" s="111"/>
      <c r="DG646" s="111"/>
      <c r="DH646" s="111"/>
      <c r="DI646" s="111"/>
      <c r="DJ646" s="111"/>
      <c r="DK646" s="111"/>
      <c r="DL646" s="111"/>
      <c r="DM646" s="111"/>
      <c r="DN646" s="111"/>
      <c r="DO646" s="111"/>
      <c r="DP646" s="111"/>
      <c r="DQ646" s="111"/>
      <c r="DR646" s="111"/>
      <c r="DS646" s="111"/>
      <c r="DT646" s="111"/>
      <c r="DU646" s="111"/>
      <c r="DV646" s="111"/>
      <c r="DW646" s="111"/>
      <c r="DX646" s="111"/>
      <c r="DY646" s="111"/>
      <c r="DZ646" s="111"/>
      <c r="EA646" s="111"/>
      <c r="EB646" s="111"/>
      <c r="EC646" s="111"/>
      <c r="ED646" s="111"/>
      <c r="EE646" s="111"/>
      <c r="EF646" s="111"/>
      <c r="EG646" s="111"/>
      <c r="EH646" s="111"/>
      <c r="EI646" s="111"/>
      <c r="EJ646" s="111"/>
      <c r="EK646" s="111"/>
      <c r="EL646" s="111"/>
      <c r="EM646" s="111"/>
      <c r="EN646" s="111"/>
      <c r="EO646" s="111"/>
      <c r="EP646" s="111"/>
      <c r="EQ646" s="111"/>
      <c r="ER646" s="111"/>
      <c r="ES646" s="111"/>
      <c r="ET646" s="111"/>
      <c r="EU646" s="111"/>
      <c r="EV646" s="111"/>
      <c r="EW646" s="111"/>
      <c r="EX646" s="111"/>
      <c r="EY646" s="111"/>
      <c r="EZ646" s="111"/>
      <c r="FA646" s="111"/>
      <c r="FB646" s="111"/>
      <c r="FC646" s="111"/>
      <c r="FD646" s="111"/>
      <c r="FE646" s="111"/>
      <c r="FF646" s="111"/>
      <c r="FG646" s="111"/>
      <c r="FH646" s="111"/>
      <c r="FI646" s="111"/>
      <c r="FJ646" s="111"/>
      <c r="FK646" s="111"/>
      <c r="FL646" s="111"/>
      <c r="FM646" s="111"/>
      <c r="FN646" s="111"/>
      <c r="FO646" s="111"/>
      <c r="FP646" s="111"/>
      <c r="FQ646" s="111"/>
      <c r="FR646" s="111"/>
      <c r="FS646" s="111"/>
      <c r="FT646" s="111"/>
      <c r="FU646" s="111"/>
      <c r="FV646" s="111"/>
      <c r="FW646" s="111"/>
      <c r="FX646" s="111"/>
      <c r="FY646" s="111"/>
      <c r="FZ646" s="111"/>
      <c r="GA646" s="111"/>
      <c r="GB646" s="111"/>
      <c r="GC646" s="111"/>
      <c r="GD646" s="111"/>
      <c r="GE646" s="111"/>
      <c r="GF646" s="111"/>
      <c r="GG646" s="111"/>
      <c r="GH646" s="111"/>
      <c r="GI646" s="111"/>
      <c r="GJ646" s="111"/>
      <c r="GK646" s="111"/>
      <c r="GL646" s="111"/>
      <c r="GM646" s="111"/>
      <c r="GN646" s="111"/>
      <c r="GO646" s="111"/>
      <c r="GP646" s="111"/>
      <c r="GQ646" s="111"/>
      <c r="GR646" s="111"/>
      <c r="GS646" s="111"/>
      <c r="GT646" s="111"/>
      <c r="GU646" s="111"/>
      <c r="GV646" s="111"/>
      <c r="GW646" s="111"/>
      <c r="GX646" s="111"/>
      <c r="GY646" s="111"/>
      <c r="GZ646" s="111"/>
      <c r="HA646" s="111"/>
      <c r="HB646" s="111"/>
      <c r="HC646" s="111"/>
      <c r="HD646" s="111"/>
      <c r="HE646" s="111"/>
      <c r="HF646" s="111"/>
      <c r="HG646" s="111"/>
      <c r="HH646" s="111"/>
      <c r="HI646" s="111"/>
      <c r="HJ646" s="111"/>
      <c r="HK646" s="111"/>
      <c r="HL646" s="111"/>
      <c r="HM646" s="111"/>
      <c r="HN646" s="111"/>
      <c r="HO646" s="111"/>
      <c r="HP646" s="111"/>
      <c r="HQ646" s="111"/>
      <c r="HR646" s="111"/>
      <c r="HS646" s="111"/>
      <c r="HT646" s="111"/>
      <c r="HU646" s="111"/>
      <c r="HV646" s="111"/>
      <c r="HW646" s="111"/>
      <c r="HX646" s="111"/>
      <c r="HY646" s="111"/>
      <c r="HZ646" s="111"/>
      <c r="IA646" s="111"/>
      <c r="IB646" s="111"/>
      <c r="IC646" s="111"/>
      <c r="ID646" s="111"/>
      <c r="IE646" s="111"/>
      <c r="IF646" s="111"/>
      <c r="IG646" s="111"/>
      <c r="IH646" s="111"/>
      <c r="II646" s="111"/>
    </row>
    <row r="647" s="1" customFormat="1" spans="1:243">
      <c r="A647" s="157">
        <v>2129999</v>
      </c>
      <c r="B647" s="152" t="s">
        <v>560</v>
      </c>
      <c r="C647" s="145">
        <v>17</v>
      </c>
      <c r="D647" s="146">
        <v>364</v>
      </c>
      <c r="E647" s="147">
        <f t="shared" si="30"/>
        <v>347</v>
      </c>
      <c r="F647" s="148">
        <f t="shared" si="31"/>
        <v>20.4117647058824</v>
      </c>
      <c r="G647" s="149"/>
      <c r="H647" s="140">
        <f t="shared" si="32"/>
        <v>7</v>
      </c>
      <c r="I647" s="140"/>
      <c r="J647" s="111"/>
      <c r="K647" s="111"/>
      <c r="L647" s="111"/>
      <c r="M647" s="111"/>
      <c r="N647" s="111"/>
      <c r="O647" s="111"/>
      <c r="P647" s="111"/>
      <c r="Q647" s="111"/>
      <c r="R647" s="111"/>
      <c r="S647" s="111"/>
      <c r="T647" s="111"/>
      <c r="U647" s="111"/>
      <c r="V647" s="111"/>
      <c r="W647" s="111"/>
      <c r="X647" s="111"/>
      <c r="Y647" s="111"/>
      <c r="Z647" s="111"/>
      <c r="AA647" s="111"/>
      <c r="AB647" s="111"/>
      <c r="AC647" s="111"/>
      <c r="AD647" s="111"/>
      <c r="AE647" s="111"/>
      <c r="AF647" s="111"/>
      <c r="AG647" s="111"/>
      <c r="AH647" s="111"/>
      <c r="AI647" s="111"/>
      <c r="AJ647" s="111"/>
      <c r="AK647" s="111"/>
      <c r="AL647" s="111"/>
      <c r="AM647" s="111"/>
      <c r="AN647" s="111"/>
      <c r="AO647" s="111"/>
      <c r="AP647" s="111"/>
      <c r="AQ647" s="111"/>
      <c r="AR647" s="111"/>
      <c r="AS647" s="111"/>
      <c r="AT647" s="111"/>
      <c r="AU647" s="111"/>
      <c r="AV647" s="111"/>
      <c r="AW647" s="111"/>
      <c r="AX647" s="111"/>
      <c r="AY647" s="111"/>
      <c r="AZ647" s="111"/>
      <c r="BA647" s="111"/>
      <c r="BB647" s="111"/>
      <c r="BC647" s="111"/>
      <c r="BD647" s="111"/>
      <c r="BE647" s="111"/>
      <c r="BF647" s="111"/>
      <c r="BG647" s="111"/>
      <c r="BH647" s="111"/>
      <c r="BI647" s="111"/>
      <c r="BJ647" s="111"/>
      <c r="BK647" s="111"/>
      <c r="BL647" s="111"/>
      <c r="BM647" s="111"/>
      <c r="BN647" s="111"/>
      <c r="BO647" s="111"/>
      <c r="BP647" s="111"/>
      <c r="BQ647" s="111"/>
      <c r="BR647" s="111"/>
      <c r="BS647" s="111"/>
      <c r="BT647" s="111"/>
      <c r="BU647" s="111"/>
      <c r="BV647" s="111"/>
      <c r="BW647" s="111"/>
      <c r="BX647" s="111"/>
      <c r="BY647" s="111"/>
      <c r="BZ647" s="111"/>
      <c r="CA647" s="111"/>
      <c r="CB647" s="111"/>
      <c r="CC647" s="111"/>
      <c r="CD647" s="111"/>
      <c r="CE647" s="111"/>
      <c r="CF647" s="111"/>
      <c r="CG647" s="111"/>
      <c r="CH647" s="111"/>
      <c r="CI647" s="111"/>
      <c r="CJ647" s="111"/>
      <c r="CK647" s="111"/>
      <c r="CL647" s="111"/>
      <c r="CM647" s="111"/>
      <c r="CN647" s="111"/>
      <c r="CO647" s="111"/>
      <c r="CP647" s="111"/>
      <c r="CQ647" s="111"/>
      <c r="CR647" s="111"/>
      <c r="CS647" s="111"/>
      <c r="CT647" s="111"/>
      <c r="CU647" s="111"/>
      <c r="CV647" s="111"/>
      <c r="CW647" s="111"/>
      <c r="CX647" s="111"/>
      <c r="CY647" s="111"/>
      <c r="CZ647" s="111"/>
      <c r="DA647" s="111"/>
      <c r="DB647" s="111"/>
      <c r="DC647" s="111"/>
      <c r="DD647" s="111"/>
      <c r="DE647" s="111"/>
      <c r="DF647" s="111"/>
      <c r="DG647" s="111"/>
      <c r="DH647" s="111"/>
      <c r="DI647" s="111"/>
      <c r="DJ647" s="111"/>
      <c r="DK647" s="111"/>
      <c r="DL647" s="111"/>
      <c r="DM647" s="111"/>
      <c r="DN647" s="111"/>
      <c r="DO647" s="111"/>
      <c r="DP647" s="111"/>
      <c r="DQ647" s="111"/>
      <c r="DR647" s="111"/>
      <c r="DS647" s="111"/>
      <c r="DT647" s="111"/>
      <c r="DU647" s="111"/>
      <c r="DV647" s="111"/>
      <c r="DW647" s="111"/>
      <c r="DX647" s="111"/>
      <c r="DY647" s="111"/>
      <c r="DZ647" s="111"/>
      <c r="EA647" s="111"/>
      <c r="EB647" s="111"/>
      <c r="EC647" s="111"/>
      <c r="ED647" s="111"/>
      <c r="EE647" s="111"/>
      <c r="EF647" s="111"/>
      <c r="EG647" s="111"/>
      <c r="EH647" s="111"/>
      <c r="EI647" s="111"/>
      <c r="EJ647" s="111"/>
      <c r="EK647" s="111"/>
      <c r="EL647" s="111"/>
      <c r="EM647" s="111"/>
      <c r="EN647" s="111"/>
      <c r="EO647" s="111"/>
      <c r="EP647" s="111"/>
      <c r="EQ647" s="111"/>
      <c r="ER647" s="111"/>
      <c r="ES647" s="111"/>
      <c r="ET647" s="111"/>
      <c r="EU647" s="111"/>
      <c r="EV647" s="111"/>
      <c r="EW647" s="111"/>
      <c r="EX647" s="111"/>
      <c r="EY647" s="111"/>
      <c r="EZ647" s="111"/>
      <c r="FA647" s="111"/>
      <c r="FB647" s="111"/>
      <c r="FC647" s="111"/>
      <c r="FD647" s="111"/>
      <c r="FE647" s="111"/>
      <c r="FF647" s="111"/>
      <c r="FG647" s="111"/>
      <c r="FH647" s="111"/>
      <c r="FI647" s="111"/>
      <c r="FJ647" s="111"/>
      <c r="FK647" s="111"/>
      <c r="FL647" s="111"/>
      <c r="FM647" s="111"/>
      <c r="FN647" s="111"/>
      <c r="FO647" s="111"/>
      <c r="FP647" s="111"/>
      <c r="FQ647" s="111"/>
      <c r="FR647" s="111"/>
      <c r="FS647" s="111"/>
      <c r="FT647" s="111"/>
      <c r="FU647" s="111"/>
      <c r="FV647" s="111"/>
      <c r="FW647" s="111"/>
      <c r="FX647" s="111"/>
      <c r="FY647" s="111"/>
      <c r="FZ647" s="111"/>
      <c r="GA647" s="111"/>
      <c r="GB647" s="111"/>
      <c r="GC647" s="111"/>
      <c r="GD647" s="111"/>
      <c r="GE647" s="111"/>
      <c r="GF647" s="111"/>
      <c r="GG647" s="111"/>
      <c r="GH647" s="111"/>
      <c r="GI647" s="111"/>
      <c r="GJ647" s="111"/>
      <c r="GK647" s="111"/>
      <c r="GL647" s="111"/>
      <c r="GM647" s="111"/>
      <c r="GN647" s="111"/>
      <c r="GO647" s="111"/>
      <c r="GP647" s="111"/>
      <c r="GQ647" s="111"/>
      <c r="GR647" s="111"/>
      <c r="GS647" s="111"/>
      <c r="GT647" s="111"/>
      <c r="GU647" s="111"/>
      <c r="GV647" s="111"/>
      <c r="GW647" s="111"/>
      <c r="GX647" s="111"/>
      <c r="GY647" s="111"/>
      <c r="GZ647" s="111"/>
      <c r="HA647" s="111"/>
      <c r="HB647" s="111"/>
      <c r="HC647" s="111"/>
      <c r="HD647" s="111"/>
      <c r="HE647" s="111"/>
      <c r="HF647" s="111"/>
      <c r="HG647" s="111"/>
      <c r="HH647" s="111"/>
      <c r="HI647" s="111"/>
      <c r="HJ647" s="111"/>
      <c r="HK647" s="111"/>
      <c r="HL647" s="111"/>
      <c r="HM647" s="111"/>
      <c r="HN647" s="111"/>
      <c r="HO647" s="111"/>
      <c r="HP647" s="111"/>
      <c r="HQ647" s="111"/>
      <c r="HR647" s="111"/>
      <c r="HS647" s="111"/>
      <c r="HT647" s="111"/>
      <c r="HU647" s="111"/>
      <c r="HV647" s="111"/>
      <c r="HW647" s="111"/>
      <c r="HX647" s="111"/>
      <c r="HY647" s="111"/>
      <c r="HZ647" s="111"/>
      <c r="IA647" s="111"/>
      <c r="IB647" s="111"/>
      <c r="IC647" s="111"/>
      <c r="ID647" s="111"/>
      <c r="IE647" s="111"/>
      <c r="IF647" s="111"/>
      <c r="IG647" s="111"/>
      <c r="IH647" s="111"/>
      <c r="II647" s="111"/>
    </row>
    <row r="648" s="1" customFormat="1" spans="1:243">
      <c r="A648" s="167">
        <v>213</v>
      </c>
      <c r="B648" s="136" t="s">
        <v>561</v>
      </c>
      <c r="C648" s="137">
        <f>C649+C675+C700+C728+C739+C746+C753+C756</f>
        <v>39721</v>
      </c>
      <c r="D648" s="137">
        <f>D649+D675+D700+D728+D739+D746+D753+D756</f>
        <v>42768</v>
      </c>
      <c r="E648" s="137">
        <f t="shared" si="30"/>
        <v>3047</v>
      </c>
      <c r="F648" s="138">
        <f t="shared" si="31"/>
        <v>0.0767100526170036</v>
      </c>
      <c r="G648" s="149"/>
      <c r="H648" s="140">
        <f t="shared" si="32"/>
        <v>3</v>
      </c>
      <c r="I648" s="140"/>
      <c r="J648" s="111"/>
      <c r="K648" s="111"/>
      <c r="L648" s="111"/>
      <c r="M648" s="111"/>
      <c r="N648" s="111"/>
      <c r="O648" s="111"/>
      <c r="P648" s="111"/>
      <c r="Q648" s="111"/>
      <c r="R648" s="111"/>
      <c r="S648" s="111"/>
      <c r="T648" s="111"/>
      <c r="U648" s="111"/>
      <c r="V648" s="111"/>
      <c r="W648" s="111"/>
      <c r="X648" s="111"/>
      <c r="Y648" s="111"/>
      <c r="Z648" s="111"/>
      <c r="AA648" s="111"/>
      <c r="AB648" s="111"/>
      <c r="AC648" s="111"/>
      <c r="AD648" s="111"/>
      <c r="AE648" s="111"/>
      <c r="AF648" s="111"/>
      <c r="AG648" s="111"/>
      <c r="AH648" s="111"/>
      <c r="AI648" s="111"/>
      <c r="AJ648" s="111"/>
      <c r="AK648" s="111"/>
      <c r="AL648" s="111"/>
      <c r="AM648" s="111"/>
      <c r="AN648" s="111"/>
      <c r="AO648" s="111"/>
      <c r="AP648" s="111"/>
      <c r="AQ648" s="111"/>
      <c r="AR648" s="111"/>
      <c r="AS648" s="111"/>
      <c r="AT648" s="111"/>
      <c r="AU648" s="111"/>
      <c r="AV648" s="111"/>
      <c r="AW648" s="111"/>
      <c r="AX648" s="111"/>
      <c r="AY648" s="111"/>
      <c r="AZ648" s="111"/>
      <c r="BA648" s="111"/>
      <c r="BB648" s="111"/>
      <c r="BC648" s="111"/>
      <c r="BD648" s="111"/>
      <c r="BE648" s="111"/>
      <c r="BF648" s="111"/>
      <c r="BG648" s="111"/>
      <c r="BH648" s="111"/>
      <c r="BI648" s="111"/>
      <c r="BJ648" s="111"/>
      <c r="BK648" s="111"/>
      <c r="BL648" s="111"/>
      <c r="BM648" s="111"/>
      <c r="BN648" s="111"/>
      <c r="BO648" s="111"/>
      <c r="BP648" s="111"/>
      <c r="BQ648" s="111"/>
      <c r="BR648" s="111"/>
      <c r="BS648" s="111"/>
      <c r="BT648" s="111"/>
      <c r="BU648" s="111"/>
      <c r="BV648" s="111"/>
      <c r="BW648" s="111"/>
      <c r="BX648" s="111"/>
      <c r="BY648" s="111"/>
      <c r="BZ648" s="111"/>
      <c r="CA648" s="111"/>
      <c r="CB648" s="111"/>
      <c r="CC648" s="111"/>
      <c r="CD648" s="111"/>
      <c r="CE648" s="111"/>
      <c r="CF648" s="111"/>
      <c r="CG648" s="111"/>
      <c r="CH648" s="111"/>
      <c r="CI648" s="111"/>
      <c r="CJ648" s="111"/>
      <c r="CK648" s="111"/>
      <c r="CL648" s="111"/>
      <c r="CM648" s="111"/>
      <c r="CN648" s="111"/>
      <c r="CO648" s="111"/>
      <c r="CP648" s="111"/>
      <c r="CQ648" s="111"/>
      <c r="CR648" s="111"/>
      <c r="CS648" s="111"/>
      <c r="CT648" s="111"/>
      <c r="CU648" s="111"/>
      <c r="CV648" s="111"/>
      <c r="CW648" s="111"/>
      <c r="CX648" s="111"/>
      <c r="CY648" s="111"/>
      <c r="CZ648" s="111"/>
      <c r="DA648" s="111"/>
      <c r="DB648" s="111"/>
      <c r="DC648" s="111"/>
      <c r="DD648" s="111"/>
      <c r="DE648" s="111"/>
      <c r="DF648" s="111"/>
      <c r="DG648" s="111"/>
      <c r="DH648" s="111"/>
      <c r="DI648" s="111"/>
      <c r="DJ648" s="111"/>
      <c r="DK648" s="111"/>
      <c r="DL648" s="111"/>
      <c r="DM648" s="111"/>
      <c r="DN648" s="111"/>
      <c r="DO648" s="111"/>
      <c r="DP648" s="111"/>
      <c r="DQ648" s="111"/>
      <c r="DR648" s="111"/>
      <c r="DS648" s="111"/>
      <c r="DT648" s="111"/>
      <c r="DU648" s="111"/>
      <c r="DV648" s="111"/>
      <c r="DW648" s="111"/>
      <c r="DX648" s="111"/>
      <c r="DY648" s="111"/>
      <c r="DZ648" s="111"/>
      <c r="EA648" s="111"/>
      <c r="EB648" s="111"/>
      <c r="EC648" s="111"/>
      <c r="ED648" s="111"/>
      <c r="EE648" s="111"/>
      <c r="EF648" s="111"/>
      <c r="EG648" s="111"/>
      <c r="EH648" s="111"/>
      <c r="EI648" s="111"/>
      <c r="EJ648" s="111"/>
      <c r="EK648" s="111"/>
      <c r="EL648" s="111"/>
      <c r="EM648" s="111"/>
      <c r="EN648" s="111"/>
      <c r="EO648" s="111"/>
      <c r="EP648" s="111"/>
      <c r="EQ648" s="111"/>
      <c r="ER648" s="111"/>
      <c r="ES648" s="111"/>
      <c r="ET648" s="111"/>
      <c r="EU648" s="111"/>
      <c r="EV648" s="111"/>
      <c r="EW648" s="111"/>
      <c r="EX648" s="111"/>
      <c r="EY648" s="111"/>
      <c r="EZ648" s="111"/>
      <c r="FA648" s="111"/>
      <c r="FB648" s="111"/>
      <c r="FC648" s="111"/>
      <c r="FD648" s="111"/>
      <c r="FE648" s="111"/>
      <c r="FF648" s="111"/>
      <c r="FG648" s="111"/>
      <c r="FH648" s="111"/>
      <c r="FI648" s="111"/>
      <c r="FJ648" s="111"/>
      <c r="FK648" s="111"/>
      <c r="FL648" s="111"/>
      <c r="FM648" s="111"/>
      <c r="FN648" s="111"/>
      <c r="FO648" s="111"/>
      <c r="FP648" s="111"/>
      <c r="FQ648" s="111"/>
      <c r="FR648" s="111"/>
      <c r="FS648" s="111"/>
      <c r="FT648" s="111"/>
      <c r="FU648" s="111"/>
      <c r="FV648" s="111"/>
      <c r="FW648" s="111"/>
      <c r="FX648" s="111"/>
      <c r="FY648" s="111"/>
      <c r="FZ648" s="111"/>
      <c r="GA648" s="111"/>
      <c r="GB648" s="111"/>
      <c r="GC648" s="111"/>
      <c r="GD648" s="111"/>
      <c r="GE648" s="111"/>
      <c r="GF648" s="111"/>
      <c r="GG648" s="111"/>
      <c r="GH648" s="111"/>
      <c r="GI648" s="111"/>
      <c r="GJ648" s="111"/>
      <c r="GK648" s="111"/>
      <c r="GL648" s="111"/>
      <c r="GM648" s="111"/>
      <c r="GN648" s="111"/>
      <c r="GO648" s="111"/>
      <c r="GP648" s="111"/>
      <c r="GQ648" s="111"/>
      <c r="GR648" s="111"/>
      <c r="GS648" s="111"/>
      <c r="GT648" s="111"/>
      <c r="GU648" s="111"/>
      <c r="GV648" s="111"/>
      <c r="GW648" s="111"/>
      <c r="GX648" s="111"/>
      <c r="GY648" s="111"/>
      <c r="GZ648" s="111"/>
      <c r="HA648" s="111"/>
      <c r="HB648" s="111"/>
      <c r="HC648" s="111"/>
      <c r="HD648" s="111"/>
      <c r="HE648" s="111"/>
      <c r="HF648" s="111"/>
      <c r="HG648" s="111"/>
      <c r="HH648" s="111"/>
      <c r="HI648" s="111"/>
      <c r="HJ648" s="111"/>
      <c r="HK648" s="111"/>
      <c r="HL648" s="111"/>
      <c r="HM648" s="111"/>
      <c r="HN648" s="111"/>
      <c r="HO648" s="111"/>
      <c r="HP648" s="111"/>
      <c r="HQ648" s="111"/>
      <c r="HR648" s="111"/>
      <c r="HS648" s="111"/>
      <c r="HT648" s="111"/>
      <c r="HU648" s="111"/>
      <c r="HV648" s="111"/>
      <c r="HW648" s="111"/>
      <c r="HX648" s="111"/>
      <c r="HY648" s="111"/>
      <c r="HZ648" s="111"/>
      <c r="IA648" s="111"/>
      <c r="IB648" s="111"/>
      <c r="IC648" s="111"/>
      <c r="ID648" s="111"/>
      <c r="IE648" s="111"/>
      <c r="IF648" s="111"/>
      <c r="IG648" s="111"/>
      <c r="IH648" s="111"/>
      <c r="II648" s="111"/>
    </row>
    <row r="649" s="1" customFormat="1" spans="1:243">
      <c r="A649" s="141">
        <v>21301</v>
      </c>
      <c r="B649" s="142" t="s">
        <v>562</v>
      </c>
      <c r="C649" s="143">
        <f>SUM(C650:C674)</f>
        <v>10213</v>
      </c>
      <c r="D649" s="143">
        <f>SUM(D650:D674)</f>
        <v>9359</v>
      </c>
      <c r="E649" s="137">
        <f t="shared" si="30"/>
        <v>-854</v>
      </c>
      <c r="F649" s="138">
        <f t="shared" si="31"/>
        <v>-0.0836189170664839</v>
      </c>
      <c r="G649" s="139"/>
      <c r="H649" s="140">
        <f t="shared" si="32"/>
        <v>5</v>
      </c>
      <c r="I649" s="140"/>
      <c r="J649" s="111"/>
      <c r="K649" s="111"/>
      <c r="L649" s="111"/>
      <c r="M649" s="111"/>
      <c r="N649" s="111"/>
      <c r="O649" s="111"/>
      <c r="P649" s="111"/>
      <c r="Q649" s="111"/>
      <c r="R649" s="111"/>
      <c r="S649" s="111"/>
      <c r="T649" s="111"/>
      <c r="U649" s="111"/>
      <c r="V649" s="111"/>
      <c r="W649" s="111"/>
      <c r="X649" s="111"/>
      <c r="Y649" s="111"/>
      <c r="Z649" s="111"/>
      <c r="AA649" s="111"/>
      <c r="AB649" s="111"/>
      <c r="AC649" s="111"/>
      <c r="AD649" s="111"/>
      <c r="AE649" s="111"/>
      <c r="AF649" s="111"/>
      <c r="AG649" s="111"/>
      <c r="AH649" s="111"/>
      <c r="AI649" s="111"/>
      <c r="AJ649" s="111"/>
      <c r="AK649" s="111"/>
      <c r="AL649" s="111"/>
      <c r="AM649" s="111"/>
      <c r="AN649" s="111"/>
      <c r="AO649" s="111"/>
      <c r="AP649" s="111"/>
      <c r="AQ649" s="111"/>
      <c r="AR649" s="111"/>
      <c r="AS649" s="111"/>
      <c r="AT649" s="111"/>
      <c r="AU649" s="111"/>
      <c r="AV649" s="111"/>
      <c r="AW649" s="111"/>
      <c r="AX649" s="111"/>
      <c r="AY649" s="111"/>
      <c r="AZ649" s="111"/>
      <c r="BA649" s="111"/>
      <c r="BB649" s="111"/>
      <c r="BC649" s="111"/>
      <c r="BD649" s="111"/>
      <c r="BE649" s="111"/>
      <c r="BF649" s="111"/>
      <c r="BG649" s="111"/>
      <c r="BH649" s="111"/>
      <c r="BI649" s="111"/>
      <c r="BJ649" s="111"/>
      <c r="BK649" s="111"/>
      <c r="BL649" s="111"/>
      <c r="BM649" s="111"/>
      <c r="BN649" s="111"/>
      <c r="BO649" s="111"/>
      <c r="BP649" s="111"/>
      <c r="BQ649" s="111"/>
      <c r="BR649" s="111"/>
      <c r="BS649" s="111"/>
      <c r="BT649" s="111"/>
      <c r="BU649" s="111"/>
      <c r="BV649" s="111"/>
      <c r="BW649" s="111"/>
      <c r="BX649" s="111"/>
      <c r="BY649" s="111"/>
      <c r="BZ649" s="111"/>
      <c r="CA649" s="111"/>
      <c r="CB649" s="111"/>
      <c r="CC649" s="111"/>
      <c r="CD649" s="111"/>
      <c r="CE649" s="111"/>
      <c r="CF649" s="111"/>
      <c r="CG649" s="111"/>
      <c r="CH649" s="111"/>
      <c r="CI649" s="111"/>
      <c r="CJ649" s="111"/>
      <c r="CK649" s="111"/>
      <c r="CL649" s="111"/>
      <c r="CM649" s="111"/>
      <c r="CN649" s="111"/>
      <c r="CO649" s="111"/>
      <c r="CP649" s="111"/>
      <c r="CQ649" s="111"/>
      <c r="CR649" s="111"/>
      <c r="CS649" s="111"/>
      <c r="CT649" s="111"/>
      <c r="CU649" s="111"/>
      <c r="CV649" s="111"/>
      <c r="CW649" s="111"/>
      <c r="CX649" s="111"/>
      <c r="CY649" s="111"/>
      <c r="CZ649" s="111"/>
      <c r="DA649" s="111"/>
      <c r="DB649" s="111"/>
      <c r="DC649" s="111"/>
      <c r="DD649" s="111"/>
      <c r="DE649" s="111"/>
      <c r="DF649" s="111"/>
      <c r="DG649" s="111"/>
      <c r="DH649" s="111"/>
      <c r="DI649" s="111"/>
      <c r="DJ649" s="111"/>
      <c r="DK649" s="111"/>
      <c r="DL649" s="111"/>
      <c r="DM649" s="111"/>
      <c r="DN649" s="111"/>
      <c r="DO649" s="111"/>
      <c r="DP649" s="111"/>
      <c r="DQ649" s="111"/>
      <c r="DR649" s="111"/>
      <c r="DS649" s="111"/>
      <c r="DT649" s="111"/>
      <c r="DU649" s="111"/>
      <c r="DV649" s="111"/>
      <c r="DW649" s="111"/>
      <c r="DX649" s="111"/>
      <c r="DY649" s="111"/>
      <c r="DZ649" s="111"/>
      <c r="EA649" s="111"/>
      <c r="EB649" s="111"/>
      <c r="EC649" s="111"/>
      <c r="ED649" s="111"/>
      <c r="EE649" s="111"/>
      <c r="EF649" s="111"/>
      <c r="EG649" s="111"/>
      <c r="EH649" s="111"/>
      <c r="EI649" s="111"/>
      <c r="EJ649" s="111"/>
      <c r="EK649" s="111"/>
      <c r="EL649" s="111"/>
      <c r="EM649" s="111"/>
      <c r="EN649" s="111"/>
      <c r="EO649" s="111"/>
      <c r="EP649" s="111"/>
      <c r="EQ649" s="111"/>
      <c r="ER649" s="111"/>
      <c r="ES649" s="111"/>
      <c r="ET649" s="111"/>
      <c r="EU649" s="111"/>
      <c r="EV649" s="111"/>
      <c r="EW649" s="111"/>
      <c r="EX649" s="111"/>
      <c r="EY649" s="111"/>
      <c r="EZ649" s="111"/>
      <c r="FA649" s="111"/>
      <c r="FB649" s="111"/>
      <c r="FC649" s="111"/>
      <c r="FD649" s="111"/>
      <c r="FE649" s="111"/>
      <c r="FF649" s="111"/>
      <c r="FG649" s="111"/>
      <c r="FH649" s="111"/>
      <c r="FI649" s="111"/>
      <c r="FJ649" s="111"/>
      <c r="FK649" s="111"/>
      <c r="FL649" s="111"/>
      <c r="FM649" s="111"/>
      <c r="FN649" s="111"/>
      <c r="FO649" s="111"/>
      <c r="FP649" s="111"/>
      <c r="FQ649" s="111"/>
      <c r="FR649" s="111"/>
      <c r="FS649" s="111"/>
      <c r="FT649" s="111"/>
      <c r="FU649" s="111"/>
      <c r="FV649" s="111"/>
      <c r="FW649" s="111"/>
      <c r="FX649" s="111"/>
      <c r="FY649" s="111"/>
      <c r="FZ649" s="111"/>
      <c r="GA649" s="111"/>
      <c r="GB649" s="111"/>
      <c r="GC649" s="111"/>
      <c r="GD649" s="111"/>
      <c r="GE649" s="111"/>
      <c r="GF649" s="111"/>
      <c r="GG649" s="111"/>
      <c r="GH649" s="111"/>
      <c r="GI649" s="111"/>
      <c r="GJ649" s="111"/>
      <c r="GK649" s="111"/>
      <c r="GL649" s="111"/>
      <c r="GM649" s="111"/>
      <c r="GN649" s="111"/>
      <c r="GO649" s="111"/>
      <c r="GP649" s="111"/>
      <c r="GQ649" s="111"/>
      <c r="GR649" s="111"/>
      <c r="GS649" s="111"/>
      <c r="GT649" s="111"/>
      <c r="GU649" s="111"/>
      <c r="GV649" s="111"/>
      <c r="GW649" s="111"/>
      <c r="GX649" s="111"/>
      <c r="GY649" s="111"/>
      <c r="GZ649" s="111"/>
      <c r="HA649" s="111"/>
      <c r="HB649" s="111"/>
      <c r="HC649" s="111"/>
      <c r="HD649" s="111"/>
      <c r="HE649" s="111"/>
      <c r="HF649" s="111"/>
      <c r="HG649" s="111"/>
      <c r="HH649" s="111"/>
      <c r="HI649" s="111"/>
      <c r="HJ649" s="111"/>
      <c r="HK649" s="111"/>
      <c r="HL649" s="111"/>
      <c r="HM649" s="111"/>
      <c r="HN649" s="111"/>
      <c r="HO649" s="111"/>
      <c r="HP649" s="111"/>
      <c r="HQ649" s="111"/>
      <c r="HR649" s="111"/>
      <c r="HS649" s="111"/>
      <c r="HT649" s="111"/>
      <c r="HU649" s="111"/>
      <c r="HV649" s="111"/>
      <c r="HW649" s="111"/>
      <c r="HX649" s="111"/>
      <c r="HY649" s="111"/>
      <c r="HZ649" s="111"/>
      <c r="IA649" s="111"/>
      <c r="IB649" s="111"/>
      <c r="IC649" s="111"/>
      <c r="ID649" s="111"/>
      <c r="IE649" s="111"/>
      <c r="IF649" s="111"/>
      <c r="IG649" s="111"/>
      <c r="IH649" s="111"/>
      <c r="II649" s="111"/>
    </row>
    <row r="650" s="1" customFormat="1" spans="1:243">
      <c r="A650" s="157">
        <v>2130101</v>
      </c>
      <c r="B650" s="152" t="s">
        <v>72</v>
      </c>
      <c r="C650" s="145">
        <v>1426</v>
      </c>
      <c r="D650" s="146">
        <v>1557</v>
      </c>
      <c r="E650" s="147">
        <f t="shared" si="30"/>
        <v>131</v>
      </c>
      <c r="F650" s="148">
        <f t="shared" si="31"/>
        <v>0.0918653576437588</v>
      </c>
      <c r="G650" s="149"/>
      <c r="H650" s="140">
        <f t="shared" si="32"/>
        <v>7</v>
      </c>
      <c r="I650" s="140"/>
      <c r="J650" s="111"/>
      <c r="K650" s="111"/>
      <c r="L650" s="111"/>
      <c r="M650" s="111"/>
      <c r="N650" s="111"/>
      <c r="O650" s="111"/>
      <c r="P650" s="111"/>
      <c r="Q650" s="111"/>
      <c r="R650" s="111"/>
      <c r="S650" s="111"/>
      <c r="T650" s="111"/>
      <c r="U650" s="111"/>
      <c r="V650" s="111"/>
      <c r="W650" s="111"/>
      <c r="X650" s="111"/>
      <c r="Y650" s="111"/>
      <c r="Z650" s="111"/>
      <c r="AA650" s="111"/>
      <c r="AB650" s="111"/>
      <c r="AC650" s="111"/>
      <c r="AD650" s="111"/>
      <c r="AE650" s="111"/>
      <c r="AF650" s="111"/>
      <c r="AG650" s="111"/>
      <c r="AH650" s="111"/>
      <c r="AI650" s="111"/>
      <c r="AJ650" s="111"/>
      <c r="AK650" s="111"/>
      <c r="AL650" s="111"/>
      <c r="AM650" s="111"/>
      <c r="AN650" s="111"/>
      <c r="AO650" s="111"/>
      <c r="AP650" s="111"/>
      <c r="AQ650" s="111"/>
      <c r="AR650" s="111"/>
      <c r="AS650" s="111"/>
      <c r="AT650" s="111"/>
      <c r="AU650" s="111"/>
      <c r="AV650" s="111"/>
      <c r="AW650" s="111"/>
      <c r="AX650" s="111"/>
      <c r="AY650" s="111"/>
      <c r="AZ650" s="111"/>
      <c r="BA650" s="111"/>
      <c r="BB650" s="111"/>
      <c r="BC650" s="111"/>
      <c r="BD650" s="111"/>
      <c r="BE650" s="111"/>
      <c r="BF650" s="111"/>
      <c r="BG650" s="111"/>
      <c r="BH650" s="111"/>
      <c r="BI650" s="111"/>
      <c r="BJ650" s="111"/>
      <c r="BK650" s="111"/>
      <c r="BL650" s="111"/>
      <c r="BM650" s="111"/>
      <c r="BN650" s="111"/>
      <c r="BO650" s="111"/>
      <c r="BP650" s="111"/>
      <c r="BQ650" s="111"/>
      <c r="BR650" s="111"/>
      <c r="BS650" s="111"/>
      <c r="BT650" s="111"/>
      <c r="BU650" s="111"/>
      <c r="BV650" s="111"/>
      <c r="BW650" s="111"/>
      <c r="BX650" s="111"/>
      <c r="BY650" s="111"/>
      <c r="BZ650" s="111"/>
      <c r="CA650" s="111"/>
      <c r="CB650" s="111"/>
      <c r="CC650" s="111"/>
      <c r="CD650" s="111"/>
      <c r="CE650" s="111"/>
      <c r="CF650" s="111"/>
      <c r="CG650" s="111"/>
      <c r="CH650" s="111"/>
      <c r="CI650" s="111"/>
      <c r="CJ650" s="111"/>
      <c r="CK650" s="111"/>
      <c r="CL650" s="111"/>
      <c r="CM650" s="111"/>
      <c r="CN650" s="111"/>
      <c r="CO650" s="111"/>
      <c r="CP650" s="111"/>
      <c r="CQ650" s="111"/>
      <c r="CR650" s="111"/>
      <c r="CS650" s="111"/>
      <c r="CT650" s="111"/>
      <c r="CU650" s="111"/>
      <c r="CV650" s="111"/>
      <c r="CW650" s="111"/>
      <c r="CX650" s="111"/>
      <c r="CY650" s="111"/>
      <c r="CZ650" s="111"/>
      <c r="DA650" s="111"/>
      <c r="DB650" s="111"/>
      <c r="DC650" s="111"/>
      <c r="DD650" s="111"/>
      <c r="DE650" s="111"/>
      <c r="DF650" s="111"/>
      <c r="DG650" s="111"/>
      <c r="DH650" s="111"/>
      <c r="DI650" s="111"/>
      <c r="DJ650" s="111"/>
      <c r="DK650" s="111"/>
      <c r="DL650" s="111"/>
      <c r="DM650" s="111"/>
      <c r="DN650" s="111"/>
      <c r="DO650" s="111"/>
      <c r="DP650" s="111"/>
      <c r="DQ650" s="111"/>
      <c r="DR650" s="111"/>
      <c r="DS650" s="111"/>
      <c r="DT650" s="111"/>
      <c r="DU650" s="111"/>
      <c r="DV650" s="111"/>
      <c r="DW650" s="111"/>
      <c r="DX650" s="111"/>
      <c r="DY650" s="111"/>
      <c r="DZ650" s="111"/>
      <c r="EA650" s="111"/>
      <c r="EB650" s="111"/>
      <c r="EC650" s="111"/>
      <c r="ED650" s="111"/>
      <c r="EE650" s="111"/>
      <c r="EF650" s="111"/>
      <c r="EG650" s="111"/>
      <c r="EH650" s="111"/>
      <c r="EI650" s="111"/>
      <c r="EJ650" s="111"/>
      <c r="EK650" s="111"/>
      <c r="EL650" s="111"/>
      <c r="EM650" s="111"/>
      <c r="EN650" s="111"/>
      <c r="EO650" s="111"/>
      <c r="EP650" s="111"/>
      <c r="EQ650" s="111"/>
      <c r="ER650" s="111"/>
      <c r="ES650" s="111"/>
      <c r="ET650" s="111"/>
      <c r="EU650" s="111"/>
      <c r="EV650" s="111"/>
      <c r="EW650" s="111"/>
      <c r="EX650" s="111"/>
      <c r="EY650" s="111"/>
      <c r="EZ650" s="111"/>
      <c r="FA650" s="111"/>
      <c r="FB650" s="111"/>
      <c r="FC650" s="111"/>
      <c r="FD650" s="111"/>
      <c r="FE650" s="111"/>
      <c r="FF650" s="111"/>
      <c r="FG650" s="111"/>
      <c r="FH650" s="111"/>
      <c r="FI650" s="111"/>
      <c r="FJ650" s="111"/>
      <c r="FK650" s="111"/>
      <c r="FL650" s="111"/>
      <c r="FM650" s="111"/>
      <c r="FN650" s="111"/>
      <c r="FO650" s="111"/>
      <c r="FP650" s="111"/>
      <c r="FQ650" s="111"/>
      <c r="FR650" s="111"/>
      <c r="FS650" s="111"/>
      <c r="FT650" s="111"/>
      <c r="FU650" s="111"/>
      <c r="FV650" s="111"/>
      <c r="FW650" s="111"/>
      <c r="FX650" s="111"/>
      <c r="FY650" s="111"/>
      <c r="FZ650" s="111"/>
      <c r="GA650" s="111"/>
      <c r="GB650" s="111"/>
      <c r="GC650" s="111"/>
      <c r="GD650" s="111"/>
      <c r="GE650" s="111"/>
      <c r="GF650" s="111"/>
      <c r="GG650" s="111"/>
      <c r="GH650" s="111"/>
      <c r="GI650" s="111"/>
      <c r="GJ650" s="111"/>
      <c r="GK650" s="111"/>
      <c r="GL650" s="111"/>
      <c r="GM650" s="111"/>
      <c r="GN650" s="111"/>
      <c r="GO650" s="111"/>
      <c r="GP650" s="111"/>
      <c r="GQ650" s="111"/>
      <c r="GR650" s="111"/>
      <c r="GS650" s="111"/>
      <c r="GT650" s="111"/>
      <c r="GU650" s="111"/>
      <c r="GV650" s="111"/>
      <c r="GW650" s="111"/>
      <c r="GX650" s="111"/>
      <c r="GY650" s="111"/>
      <c r="GZ650" s="111"/>
      <c r="HA650" s="111"/>
      <c r="HB650" s="111"/>
      <c r="HC650" s="111"/>
      <c r="HD650" s="111"/>
      <c r="HE650" s="111"/>
      <c r="HF650" s="111"/>
      <c r="HG650" s="111"/>
      <c r="HH650" s="111"/>
      <c r="HI650" s="111"/>
      <c r="HJ650" s="111"/>
      <c r="HK650" s="111"/>
      <c r="HL650" s="111"/>
      <c r="HM650" s="111"/>
      <c r="HN650" s="111"/>
      <c r="HO650" s="111"/>
      <c r="HP650" s="111"/>
      <c r="HQ650" s="111"/>
      <c r="HR650" s="111"/>
      <c r="HS650" s="111"/>
      <c r="HT650" s="111"/>
      <c r="HU650" s="111"/>
      <c r="HV650" s="111"/>
      <c r="HW650" s="111"/>
      <c r="HX650" s="111"/>
      <c r="HY650" s="111"/>
      <c r="HZ650" s="111"/>
      <c r="IA650" s="111"/>
      <c r="IB650" s="111"/>
      <c r="IC650" s="111"/>
      <c r="ID650" s="111"/>
      <c r="IE650" s="111"/>
      <c r="IF650" s="111"/>
      <c r="IG650" s="111"/>
      <c r="IH650" s="111"/>
      <c r="II650" s="111"/>
    </row>
    <row r="651" s="1" customFormat="1" spans="1:243">
      <c r="A651" s="157">
        <v>2130102</v>
      </c>
      <c r="B651" s="152" t="s">
        <v>73</v>
      </c>
      <c r="C651" s="145">
        <v>170</v>
      </c>
      <c r="D651" s="146">
        <v>170</v>
      </c>
      <c r="E651" s="147">
        <f t="shared" si="30"/>
        <v>0</v>
      </c>
      <c r="F651" s="148">
        <f t="shared" si="31"/>
        <v>0</v>
      </c>
      <c r="G651" s="149"/>
      <c r="H651" s="140">
        <f t="shared" si="32"/>
        <v>7</v>
      </c>
      <c r="I651" s="140"/>
      <c r="J651" s="111"/>
      <c r="K651" s="111"/>
      <c r="L651" s="111"/>
      <c r="M651" s="111"/>
      <c r="N651" s="111"/>
      <c r="O651" s="111"/>
      <c r="P651" s="111"/>
      <c r="Q651" s="111"/>
      <c r="R651" s="111"/>
      <c r="S651" s="111"/>
      <c r="T651" s="111"/>
      <c r="U651" s="111"/>
      <c r="V651" s="111"/>
      <c r="W651" s="111"/>
      <c r="X651" s="111"/>
      <c r="Y651" s="111"/>
      <c r="Z651" s="111"/>
      <c r="AA651" s="111"/>
      <c r="AB651" s="111"/>
      <c r="AC651" s="111"/>
      <c r="AD651" s="111"/>
      <c r="AE651" s="111"/>
      <c r="AF651" s="111"/>
      <c r="AG651" s="111"/>
      <c r="AH651" s="111"/>
      <c r="AI651" s="111"/>
      <c r="AJ651" s="111"/>
      <c r="AK651" s="111"/>
      <c r="AL651" s="111"/>
      <c r="AM651" s="111"/>
      <c r="AN651" s="111"/>
      <c r="AO651" s="111"/>
      <c r="AP651" s="111"/>
      <c r="AQ651" s="111"/>
      <c r="AR651" s="111"/>
      <c r="AS651" s="111"/>
      <c r="AT651" s="111"/>
      <c r="AU651" s="111"/>
      <c r="AV651" s="111"/>
      <c r="AW651" s="111"/>
      <c r="AX651" s="111"/>
      <c r="AY651" s="111"/>
      <c r="AZ651" s="111"/>
      <c r="BA651" s="111"/>
      <c r="BB651" s="111"/>
      <c r="BC651" s="111"/>
      <c r="BD651" s="111"/>
      <c r="BE651" s="111"/>
      <c r="BF651" s="111"/>
      <c r="BG651" s="111"/>
      <c r="BH651" s="111"/>
      <c r="BI651" s="111"/>
      <c r="BJ651" s="111"/>
      <c r="BK651" s="111"/>
      <c r="BL651" s="111"/>
      <c r="BM651" s="111"/>
      <c r="BN651" s="111"/>
      <c r="BO651" s="111"/>
      <c r="BP651" s="111"/>
      <c r="BQ651" s="111"/>
      <c r="BR651" s="111"/>
      <c r="BS651" s="111"/>
      <c r="BT651" s="111"/>
      <c r="BU651" s="111"/>
      <c r="BV651" s="111"/>
      <c r="BW651" s="111"/>
      <c r="BX651" s="111"/>
      <c r="BY651" s="111"/>
      <c r="BZ651" s="111"/>
      <c r="CA651" s="111"/>
      <c r="CB651" s="111"/>
      <c r="CC651" s="111"/>
      <c r="CD651" s="111"/>
      <c r="CE651" s="111"/>
      <c r="CF651" s="111"/>
      <c r="CG651" s="111"/>
      <c r="CH651" s="111"/>
      <c r="CI651" s="111"/>
      <c r="CJ651" s="111"/>
      <c r="CK651" s="111"/>
      <c r="CL651" s="111"/>
      <c r="CM651" s="111"/>
      <c r="CN651" s="111"/>
      <c r="CO651" s="111"/>
      <c r="CP651" s="111"/>
      <c r="CQ651" s="111"/>
      <c r="CR651" s="111"/>
      <c r="CS651" s="111"/>
      <c r="CT651" s="111"/>
      <c r="CU651" s="111"/>
      <c r="CV651" s="111"/>
      <c r="CW651" s="111"/>
      <c r="CX651" s="111"/>
      <c r="CY651" s="111"/>
      <c r="CZ651" s="111"/>
      <c r="DA651" s="111"/>
      <c r="DB651" s="111"/>
      <c r="DC651" s="111"/>
      <c r="DD651" s="111"/>
      <c r="DE651" s="111"/>
      <c r="DF651" s="111"/>
      <c r="DG651" s="111"/>
      <c r="DH651" s="111"/>
      <c r="DI651" s="111"/>
      <c r="DJ651" s="111"/>
      <c r="DK651" s="111"/>
      <c r="DL651" s="111"/>
      <c r="DM651" s="111"/>
      <c r="DN651" s="111"/>
      <c r="DO651" s="111"/>
      <c r="DP651" s="111"/>
      <c r="DQ651" s="111"/>
      <c r="DR651" s="111"/>
      <c r="DS651" s="111"/>
      <c r="DT651" s="111"/>
      <c r="DU651" s="111"/>
      <c r="DV651" s="111"/>
      <c r="DW651" s="111"/>
      <c r="DX651" s="111"/>
      <c r="DY651" s="111"/>
      <c r="DZ651" s="111"/>
      <c r="EA651" s="111"/>
      <c r="EB651" s="111"/>
      <c r="EC651" s="111"/>
      <c r="ED651" s="111"/>
      <c r="EE651" s="111"/>
      <c r="EF651" s="111"/>
      <c r="EG651" s="111"/>
      <c r="EH651" s="111"/>
      <c r="EI651" s="111"/>
      <c r="EJ651" s="111"/>
      <c r="EK651" s="111"/>
      <c r="EL651" s="111"/>
      <c r="EM651" s="111"/>
      <c r="EN651" s="111"/>
      <c r="EO651" s="111"/>
      <c r="EP651" s="111"/>
      <c r="EQ651" s="111"/>
      <c r="ER651" s="111"/>
      <c r="ES651" s="111"/>
      <c r="ET651" s="111"/>
      <c r="EU651" s="111"/>
      <c r="EV651" s="111"/>
      <c r="EW651" s="111"/>
      <c r="EX651" s="111"/>
      <c r="EY651" s="111"/>
      <c r="EZ651" s="111"/>
      <c r="FA651" s="111"/>
      <c r="FB651" s="111"/>
      <c r="FC651" s="111"/>
      <c r="FD651" s="111"/>
      <c r="FE651" s="111"/>
      <c r="FF651" s="111"/>
      <c r="FG651" s="111"/>
      <c r="FH651" s="111"/>
      <c r="FI651" s="111"/>
      <c r="FJ651" s="111"/>
      <c r="FK651" s="111"/>
      <c r="FL651" s="111"/>
      <c r="FM651" s="111"/>
      <c r="FN651" s="111"/>
      <c r="FO651" s="111"/>
      <c r="FP651" s="111"/>
      <c r="FQ651" s="111"/>
      <c r="FR651" s="111"/>
      <c r="FS651" s="111"/>
      <c r="FT651" s="111"/>
      <c r="FU651" s="111"/>
      <c r="FV651" s="111"/>
      <c r="FW651" s="111"/>
      <c r="FX651" s="111"/>
      <c r="FY651" s="111"/>
      <c r="FZ651" s="111"/>
      <c r="GA651" s="111"/>
      <c r="GB651" s="111"/>
      <c r="GC651" s="111"/>
      <c r="GD651" s="111"/>
      <c r="GE651" s="111"/>
      <c r="GF651" s="111"/>
      <c r="GG651" s="111"/>
      <c r="GH651" s="111"/>
      <c r="GI651" s="111"/>
      <c r="GJ651" s="111"/>
      <c r="GK651" s="111"/>
      <c r="GL651" s="111"/>
      <c r="GM651" s="111"/>
      <c r="GN651" s="111"/>
      <c r="GO651" s="111"/>
      <c r="GP651" s="111"/>
      <c r="GQ651" s="111"/>
      <c r="GR651" s="111"/>
      <c r="GS651" s="111"/>
      <c r="GT651" s="111"/>
      <c r="GU651" s="111"/>
      <c r="GV651" s="111"/>
      <c r="GW651" s="111"/>
      <c r="GX651" s="111"/>
      <c r="GY651" s="111"/>
      <c r="GZ651" s="111"/>
      <c r="HA651" s="111"/>
      <c r="HB651" s="111"/>
      <c r="HC651" s="111"/>
      <c r="HD651" s="111"/>
      <c r="HE651" s="111"/>
      <c r="HF651" s="111"/>
      <c r="HG651" s="111"/>
      <c r="HH651" s="111"/>
      <c r="HI651" s="111"/>
      <c r="HJ651" s="111"/>
      <c r="HK651" s="111"/>
      <c r="HL651" s="111"/>
      <c r="HM651" s="111"/>
      <c r="HN651" s="111"/>
      <c r="HO651" s="111"/>
      <c r="HP651" s="111"/>
      <c r="HQ651" s="111"/>
      <c r="HR651" s="111"/>
      <c r="HS651" s="111"/>
      <c r="HT651" s="111"/>
      <c r="HU651" s="111"/>
      <c r="HV651" s="111"/>
      <c r="HW651" s="111"/>
      <c r="HX651" s="111"/>
      <c r="HY651" s="111"/>
      <c r="HZ651" s="111"/>
      <c r="IA651" s="111"/>
      <c r="IB651" s="111"/>
      <c r="IC651" s="111"/>
      <c r="ID651" s="111"/>
      <c r="IE651" s="111"/>
      <c r="IF651" s="111"/>
      <c r="IG651" s="111"/>
      <c r="IH651" s="111"/>
      <c r="II651" s="111"/>
    </row>
    <row r="652" s="1" customFormat="1" hidden="1" spans="1:243">
      <c r="A652" s="157">
        <v>2130103</v>
      </c>
      <c r="B652" s="152" t="s">
        <v>74</v>
      </c>
      <c r="C652" s="145">
        <v>0</v>
      </c>
      <c r="D652" s="146"/>
      <c r="E652" s="147">
        <f t="shared" si="30"/>
        <v>0</v>
      </c>
      <c r="F652" s="148"/>
      <c r="G652" s="151" t="s">
        <v>75</v>
      </c>
      <c r="H652" s="140">
        <f t="shared" si="32"/>
        <v>7</v>
      </c>
      <c r="I652" s="140"/>
      <c r="J652" s="111"/>
      <c r="K652" s="111"/>
      <c r="L652" s="111"/>
      <c r="M652" s="111"/>
      <c r="N652" s="111"/>
      <c r="O652" s="111"/>
      <c r="P652" s="111"/>
      <c r="Q652" s="111"/>
      <c r="R652" s="111"/>
      <c r="S652" s="111"/>
      <c r="T652" s="111"/>
      <c r="U652" s="111"/>
      <c r="V652" s="111"/>
      <c r="W652" s="111"/>
      <c r="X652" s="111"/>
      <c r="Y652" s="111"/>
      <c r="Z652" s="111"/>
      <c r="AA652" s="111"/>
      <c r="AB652" s="111"/>
      <c r="AC652" s="111"/>
      <c r="AD652" s="111"/>
      <c r="AE652" s="111"/>
      <c r="AF652" s="111"/>
      <c r="AG652" s="111"/>
      <c r="AH652" s="111"/>
      <c r="AI652" s="111"/>
      <c r="AJ652" s="111"/>
      <c r="AK652" s="111"/>
      <c r="AL652" s="111"/>
      <c r="AM652" s="111"/>
      <c r="AN652" s="111"/>
      <c r="AO652" s="111"/>
      <c r="AP652" s="111"/>
      <c r="AQ652" s="111"/>
      <c r="AR652" s="111"/>
      <c r="AS652" s="111"/>
      <c r="AT652" s="111"/>
      <c r="AU652" s="111"/>
      <c r="AV652" s="111"/>
      <c r="AW652" s="111"/>
      <c r="AX652" s="111"/>
      <c r="AY652" s="111"/>
      <c r="AZ652" s="111"/>
      <c r="BA652" s="111"/>
      <c r="BB652" s="111"/>
      <c r="BC652" s="111"/>
      <c r="BD652" s="111"/>
      <c r="BE652" s="111"/>
      <c r="BF652" s="111"/>
      <c r="BG652" s="111"/>
      <c r="BH652" s="111"/>
      <c r="BI652" s="111"/>
      <c r="BJ652" s="111"/>
      <c r="BK652" s="111"/>
      <c r="BL652" s="111"/>
      <c r="BM652" s="111"/>
      <c r="BN652" s="111"/>
      <c r="BO652" s="111"/>
      <c r="BP652" s="111"/>
      <c r="BQ652" s="111"/>
      <c r="BR652" s="111"/>
      <c r="BS652" s="111"/>
      <c r="BT652" s="111"/>
      <c r="BU652" s="111"/>
      <c r="BV652" s="111"/>
      <c r="BW652" s="111"/>
      <c r="BX652" s="111"/>
      <c r="BY652" s="111"/>
      <c r="BZ652" s="111"/>
      <c r="CA652" s="111"/>
      <c r="CB652" s="111"/>
      <c r="CC652" s="111"/>
      <c r="CD652" s="111"/>
      <c r="CE652" s="111"/>
      <c r="CF652" s="111"/>
      <c r="CG652" s="111"/>
      <c r="CH652" s="111"/>
      <c r="CI652" s="111"/>
      <c r="CJ652" s="111"/>
      <c r="CK652" s="111"/>
      <c r="CL652" s="111"/>
      <c r="CM652" s="111"/>
      <c r="CN652" s="111"/>
      <c r="CO652" s="111"/>
      <c r="CP652" s="111"/>
      <c r="CQ652" s="111"/>
      <c r="CR652" s="111"/>
      <c r="CS652" s="111"/>
      <c r="CT652" s="111"/>
      <c r="CU652" s="111"/>
      <c r="CV652" s="111"/>
      <c r="CW652" s="111"/>
      <c r="CX652" s="111"/>
      <c r="CY652" s="111"/>
      <c r="CZ652" s="111"/>
      <c r="DA652" s="111"/>
      <c r="DB652" s="111"/>
      <c r="DC652" s="111"/>
      <c r="DD652" s="111"/>
      <c r="DE652" s="111"/>
      <c r="DF652" s="111"/>
      <c r="DG652" s="111"/>
      <c r="DH652" s="111"/>
      <c r="DI652" s="111"/>
      <c r="DJ652" s="111"/>
      <c r="DK652" s="111"/>
      <c r="DL652" s="111"/>
      <c r="DM652" s="111"/>
      <c r="DN652" s="111"/>
      <c r="DO652" s="111"/>
      <c r="DP652" s="111"/>
      <c r="DQ652" s="111"/>
      <c r="DR652" s="111"/>
      <c r="DS652" s="111"/>
      <c r="DT652" s="111"/>
      <c r="DU652" s="111"/>
      <c r="DV652" s="111"/>
      <c r="DW652" s="111"/>
      <c r="DX652" s="111"/>
      <c r="DY652" s="111"/>
      <c r="DZ652" s="111"/>
      <c r="EA652" s="111"/>
      <c r="EB652" s="111"/>
      <c r="EC652" s="111"/>
      <c r="ED652" s="111"/>
      <c r="EE652" s="111"/>
      <c r="EF652" s="111"/>
      <c r="EG652" s="111"/>
      <c r="EH652" s="111"/>
      <c r="EI652" s="111"/>
      <c r="EJ652" s="111"/>
      <c r="EK652" s="111"/>
      <c r="EL652" s="111"/>
      <c r="EM652" s="111"/>
      <c r="EN652" s="111"/>
      <c r="EO652" s="111"/>
      <c r="EP652" s="111"/>
      <c r="EQ652" s="111"/>
      <c r="ER652" s="111"/>
      <c r="ES652" s="111"/>
      <c r="ET652" s="111"/>
      <c r="EU652" s="111"/>
      <c r="EV652" s="111"/>
      <c r="EW652" s="111"/>
      <c r="EX652" s="111"/>
      <c r="EY652" s="111"/>
      <c r="EZ652" s="111"/>
      <c r="FA652" s="111"/>
      <c r="FB652" s="111"/>
      <c r="FC652" s="111"/>
      <c r="FD652" s="111"/>
      <c r="FE652" s="111"/>
      <c r="FF652" s="111"/>
      <c r="FG652" s="111"/>
      <c r="FH652" s="111"/>
      <c r="FI652" s="111"/>
      <c r="FJ652" s="111"/>
      <c r="FK652" s="111"/>
      <c r="FL652" s="111"/>
      <c r="FM652" s="111"/>
      <c r="FN652" s="111"/>
      <c r="FO652" s="111"/>
      <c r="FP652" s="111"/>
      <c r="FQ652" s="111"/>
      <c r="FR652" s="111"/>
      <c r="FS652" s="111"/>
      <c r="FT652" s="111"/>
      <c r="FU652" s="111"/>
      <c r="FV652" s="111"/>
      <c r="FW652" s="111"/>
      <c r="FX652" s="111"/>
      <c r="FY652" s="111"/>
      <c r="FZ652" s="111"/>
      <c r="GA652" s="111"/>
      <c r="GB652" s="111"/>
      <c r="GC652" s="111"/>
      <c r="GD652" s="111"/>
      <c r="GE652" s="111"/>
      <c r="GF652" s="111"/>
      <c r="GG652" s="111"/>
      <c r="GH652" s="111"/>
      <c r="GI652" s="111"/>
      <c r="GJ652" s="111"/>
      <c r="GK652" s="111"/>
      <c r="GL652" s="111"/>
      <c r="GM652" s="111"/>
      <c r="GN652" s="111"/>
      <c r="GO652" s="111"/>
      <c r="GP652" s="111"/>
      <c r="GQ652" s="111"/>
      <c r="GR652" s="111"/>
      <c r="GS652" s="111"/>
      <c r="GT652" s="111"/>
      <c r="GU652" s="111"/>
      <c r="GV652" s="111"/>
      <c r="GW652" s="111"/>
      <c r="GX652" s="111"/>
      <c r="GY652" s="111"/>
      <c r="GZ652" s="111"/>
      <c r="HA652" s="111"/>
      <c r="HB652" s="111"/>
      <c r="HC652" s="111"/>
      <c r="HD652" s="111"/>
      <c r="HE652" s="111"/>
      <c r="HF652" s="111"/>
      <c r="HG652" s="111"/>
      <c r="HH652" s="111"/>
      <c r="HI652" s="111"/>
      <c r="HJ652" s="111"/>
      <c r="HK652" s="111"/>
      <c r="HL652" s="111"/>
      <c r="HM652" s="111"/>
      <c r="HN652" s="111"/>
      <c r="HO652" s="111"/>
      <c r="HP652" s="111"/>
      <c r="HQ652" s="111"/>
      <c r="HR652" s="111"/>
      <c r="HS652" s="111"/>
      <c r="HT652" s="111"/>
      <c r="HU652" s="111"/>
      <c r="HV652" s="111"/>
      <c r="HW652" s="111"/>
      <c r="HX652" s="111"/>
      <c r="HY652" s="111"/>
      <c r="HZ652" s="111"/>
      <c r="IA652" s="111"/>
      <c r="IB652" s="111"/>
      <c r="IC652" s="111"/>
      <c r="ID652" s="111"/>
      <c r="IE652" s="111"/>
      <c r="IF652" s="111"/>
      <c r="IG652" s="111"/>
      <c r="IH652" s="111"/>
      <c r="II652" s="111"/>
    </row>
    <row r="653" s="1" customFormat="1" spans="1:243">
      <c r="A653" s="157">
        <v>2130104</v>
      </c>
      <c r="B653" s="152" t="s">
        <v>81</v>
      </c>
      <c r="C653" s="145">
        <v>230</v>
      </c>
      <c r="D653" s="146">
        <v>246</v>
      </c>
      <c r="E653" s="147">
        <f t="shared" si="30"/>
        <v>16</v>
      </c>
      <c r="F653" s="148">
        <f t="shared" si="31"/>
        <v>0.0695652173913043</v>
      </c>
      <c r="G653" s="149"/>
      <c r="H653" s="140">
        <f t="shared" si="32"/>
        <v>7</v>
      </c>
      <c r="I653" s="140"/>
      <c r="J653" s="111"/>
      <c r="K653" s="111"/>
      <c r="L653" s="111"/>
      <c r="M653" s="111"/>
      <c r="N653" s="111"/>
      <c r="O653" s="111"/>
      <c r="P653" s="111"/>
      <c r="Q653" s="111"/>
      <c r="R653" s="111"/>
      <c r="S653" s="111"/>
      <c r="T653" s="111"/>
      <c r="U653" s="111"/>
      <c r="V653" s="111"/>
      <c r="W653" s="111"/>
      <c r="X653" s="111"/>
      <c r="Y653" s="111"/>
      <c r="Z653" s="111"/>
      <c r="AA653" s="111"/>
      <c r="AB653" s="111"/>
      <c r="AC653" s="111"/>
      <c r="AD653" s="111"/>
      <c r="AE653" s="111"/>
      <c r="AF653" s="111"/>
      <c r="AG653" s="111"/>
      <c r="AH653" s="111"/>
      <c r="AI653" s="111"/>
      <c r="AJ653" s="111"/>
      <c r="AK653" s="111"/>
      <c r="AL653" s="111"/>
      <c r="AM653" s="111"/>
      <c r="AN653" s="111"/>
      <c r="AO653" s="111"/>
      <c r="AP653" s="111"/>
      <c r="AQ653" s="111"/>
      <c r="AR653" s="111"/>
      <c r="AS653" s="111"/>
      <c r="AT653" s="111"/>
      <c r="AU653" s="111"/>
      <c r="AV653" s="111"/>
      <c r="AW653" s="111"/>
      <c r="AX653" s="111"/>
      <c r="AY653" s="111"/>
      <c r="AZ653" s="111"/>
      <c r="BA653" s="111"/>
      <c r="BB653" s="111"/>
      <c r="BC653" s="111"/>
      <c r="BD653" s="111"/>
      <c r="BE653" s="111"/>
      <c r="BF653" s="111"/>
      <c r="BG653" s="111"/>
      <c r="BH653" s="111"/>
      <c r="BI653" s="111"/>
      <c r="BJ653" s="111"/>
      <c r="BK653" s="111"/>
      <c r="BL653" s="111"/>
      <c r="BM653" s="111"/>
      <c r="BN653" s="111"/>
      <c r="BO653" s="111"/>
      <c r="BP653" s="111"/>
      <c r="BQ653" s="111"/>
      <c r="BR653" s="111"/>
      <c r="BS653" s="111"/>
      <c r="BT653" s="111"/>
      <c r="BU653" s="111"/>
      <c r="BV653" s="111"/>
      <c r="BW653" s="111"/>
      <c r="BX653" s="111"/>
      <c r="BY653" s="111"/>
      <c r="BZ653" s="111"/>
      <c r="CA653" s="111"/>
      <c r="CB653" s="111"/>
      <c r="CC653" s="111"/>
      <c r="CD653" s="111"/>
      <c r="CE653" s="111"/>
      <c r="CF653" s="111"/>
      <c r="CG653" s="111"/>
      <c r="CH653" s="111"/>
      <c r="CI653" s="111"/>
      <c r="CJ653" s="111"/>
      <c r="CK653" s="111"/>
      <c r="CL653" s="111"/>
      <c r="CM653" s="111"/>
      <c r="CN653" s="111"/>
      <c r="CO653" s="111"/>
      <c r="CP653" s="111"/>
      <c r="CQ653" s="111"/>
      <c r="CR653" s="111"/>
      <c r="CS653" s="111"/>
      <c r="CT653" s="111"/>
      <c r="CU653" s="111"/>
      <c r="CV653" s="111"/>
      <c r="CW653" s="111"/>
      <c r="CX653" s="111"/>
      <c r="CY653" s="111"/>
      <c r="CZ653" s="111"/>
      <c r="DA653" s="111"/>
      <c r="DB653" s="111"/>
      <c r="DC653" s="111"/>
      <c r="DD653" s="111"/>
      <c r="DE653" s="111"/>
      <c r="DF653" s="111"/>
      <c r="DG653" s="111"/>
      <c r="DH653" s="111"/>
      <c r="DI653" s="111"/>
      <c r="DJ653" s="111"/>
      <c r="DK653" s="111"/>
      <c r="DL653" s="111"/>
      <c r="DM653" s="111"/>
      <c r="DN653" s="111"/>
      <c r="DO653" s="111"/>
      <c r="DP653" s="111"/>
      <c r="DQ653" s="111"/>
      <c r="DR653" s="111"/>
      <c r="DS653" s="111"/>
      <c r="DT653" s="111"/>
      <c r="DU653" s="111"/>
      <c r="DV653" s="111"/>
      <c r="DW653" s="111"/>
      <c r="DX653" s="111"/>
      <c r="DY653" s="111"/>
      <c r="DZ653" s="111"/>
      <c r="EA653" s="111"/>
      <c r="EB653" s="111"/>
      <c r="EC653" s="111"/>
      <c r="ED653" s="111"/>
      <c r="EE653" s="111"/>
      <c r="EF653" s="111"/>
      <c r="EG653" s="111"/>
      <c r="EH653" s="111"/>
      <c r="EI653" s="111"/>
      <c r="EJ653" s="111"/>
      <c r="EK653" s="111"/>
      <c r="EL653" s="111"/>
      <c r="EM653" s="111"/>
      <c r="EN653" s="111"/>
      <c r="EO653" s="111"/>
      <c r="EP653" s="111"/>
      <c r="EQ653" s="111"/>
      <c r="ER653" s="111"/>
      <c r="ES653" s="111"/>
      <c r="ET653" s="111"/>
      <c r="EU653" s="111"/>
      <c r="EV653" s="111"/>
      <c r="EW653" s="111"/>
      <c r="EX653" s="111"/>
      <c r="EY653" s="111"/>
      <c r="EZ653" s="111"/>
      <c r="FA653" s="111"/>
      <c r="FB653" s="111"/>
      <c r="FC653" s="111"/>
      <c r="FD653" s="111"/>
      <c r="FE653" s="111"/>
      <c r="FF653" s="111"/>
      <c r="FG653" s="111"/>
      <c r="FH653" s="111"/>
      <c r="FI653" s="111"/>
      <c r="FJ653" s="111"/>
      <c r="FK653" s="111"/>
      <c r="FL653" s="111"/>
      <c r="FM653" s="111"/>
      <c r="FN653" s="111"/>
      <c r="FO653" s="111"/>
      <c r="FP653" s="111"/>
      <c r="FQ653" s="111"/>
      <c r="FR653" s="111"/>
      <c r="FS653" s="111"/>
      <c r="FT653" s="111"/>
      <c r="FU653" s="111"/>
      <c r="FV653" s="111"/>
      <c r="FW653" s="111"/>
      <c r="FX653" s="111"/>
      <c r="FY653" s="111"/>
      <c r="FZ653" s="111"/>
      <c r="GA653" s="111"/>
      <c r="GB653" s="111"/>
      <c r="GC653" s="111"/>
      <c r="GD653" s="111"/>
      <c r="GE653" s="111"/>
      <c r="GF653" s="111"/>
      <c r="GG653" s="111"/>
      <c r="GH653" s="111"/>
      <c r="GI653" s="111"/>
      <c r="GJ653" s="111"/>
      <c r="GK653" s="111"/>
      <c r="GL653" s="111"/>
      <c r="GM653" s="111"/>
      <c r="GN653" s="111"/>
      <c r="GO653" s="111"/>
      <c r="GP653" s="111"/>
      <c r="GQ653" s="111"/>
      <c r="GR653" s="111"/>
      <c r="GS653" s="111"/>
      <c r="GT653" s="111"/>
      <c r="GU653" s="111"/>
      <c r="GV653" s="111"/>
      <c r="GW653" s="111"/>
      <c r="GX653" s="111"/>
      <c r="GY653" s="111"/>
      <c r="GZ653" s="111"/>
      <c r="HA653" s="111"/>
      <c r="HB653" s="111"/>
      <c r="HC653" s="111"/>
      <c r="HD653" s="111"/>
      <c r="HE653" s="111"/>
      <c r="HF653" s="111"/>
      <c r="HG653" s="111"/>
      <c r="HH653" s="111"/>
      <c r="HI653" s="111"/>
      <c r="HJ653" s="111"/>
      <c r="HK653" s="111"/>
      <c r="HL653" s="111"/>
      <c r="HM653" s="111"/>
      <c r="HN653" s="111"/>
      <c r="HO653" s="111"/>
      <c r="HP653" s="111"/>
      <c r="HQ653" s="111"/>
      <c r="HR653" s="111"/>
      <c r="HS653" s="111"/>
      <c r="HT653" s="111"/>
      <c r="HU653" s="111"/>
      <c r="HV653" s="111"/>
      <c r="HW653" s="111"/>
      <c r="HX653" s="111"/>
      <c r="HY653" s="111"/>
      <c r="HZ653" s="111"/>
      <c r="IA653" s="111"/>
      <c r="IB653" s="111"/>
      <c r="IC653" s="111"/>
      <c r="ID653" s="111"/>
      <c r="IE653" s="111"/>
      <c r="IF653" s="111"/>
      <c r="IG653" s="111"/>
      <c r="IH653" s="111"/>
      <c r="II653" s="111"/>
    </row>
    <row r="654" s="1" customFormat="1" hidden="1" spans="1:243">
      <c r="A654" s="157">
        <v>2130105</v>
      </c>
      <c r="B654" s="152" t="s">
        <v>563</v>
      </c>
      <c r="C654" s="145">
        <v>0</v>
      </c>
      <c r="D654" s="146"/>
      <c r="E654" s="147">
        <f t="shared" si="30"/>
        <v>0</v>
      </c>
      <c r="F654" s="148"/>
      <c r="G654" s="151" t="s">
        <v>75</v>
      </c>
      <c r="H654" s="140">
        <f t="shared" si="32"/>
        <v>7</v>
      </c>
      <c r="I654" s="140"/>
      <c r="J654" s="111"/>
      <c r="K654" s="111"/>
      <c r="L654" s="111"/>
      <c r="M654" s="111"/>
      <c r="N654" s="111"/>
      <c r="O654" s="111"/>
      <c r="P654" s="111"/>
      <c r="Q654" s="111"/>
      <c r="R654" s="111"/>
      <c r="S654" s="111"/>
      <c r="T654" s="111"/>
      <c r="U654" s="111"/>
      <c r="V654" s="111"/>
      <c r="W654" s="111"/>
      <c r="X654" s="111"/>
      <c r="Y654" s="111"/>
      <c r="Z654" s="111"/>
      <c r="AA654" s="111"/>
      <c r="AB654" s="111"/>
      <c r="AC654" s="111"/>
      <c r="AD654" s="111"/>
      <c r="AE654" s="111"/>
      <c r="AF654" s="111"/>
      <c r="AG654" s="111"/>
      <c r="AH654" s="111"/>
      <c r="AI654" s="111"/>
      <c r="AJ654" s="111"/>
      <c r="AK654" s="111"/>
      <c r="AL654" s="111"/>
      <c r="AM654" s="111"/>
      <c r="AN654" s="111"/>
      <c r="AO654" s="111"/>
      <c r="AP654" s="111"/>
      <c r="AQ654" s="111"/>
      <c r="AR654" s="111"/>
      <c r="AS654" s="111"/>
      <c r="AT654" s="111"/>
      <c r="AU654" s="111"/>
      <c r="AV654" s="111"/>
      <c r="AW654" s="111"/>
      <c r="AX654" s="111"/>
      <c r="AY654" s="111"/>
      <c r="AZ654" s="111"/>
      <c r="BA654" s="111"/>
      <c r="BB654" s="111"/>
      <c r="BC654" s="111"/>
      <c r="BD654" s="111"/>
      <c r="BE654" s="111"/>
      <c r="BF654" s="111"/>
      <c r="BG654" s="111"/>
      <c r="BH654" s="111"/>
      <c r="BI654" s="111"/>
      <c r="BJ654" s="111"/>
      <c r="BK654" s="111"/>
      <c r="BL654" s="111"/>
      <c r="BM654" s="111"/>
      <c r="BN654" s="111"/>
      <c r="BO654" s="111"/>
      <c r="BP654" s="111"/>
      <c r="BQ654" s="111"/>
      <c r="BR654" s="111"/>
      <c r="BS654" s="111"/>
      <c r="BT654" s="111"/>
      <c r="BU654" s="111"/>
      <c r="BV654" s="111"/>
      <c r="BW654" s="111"/>
      <c r="BX654" s="111"/>
      <c r="BY654" s="111"/>
      <c r="BZ654" s="111"/>
      <c r="CA654" s="111"/>
      <c r="CB654" s="111"/>
      <c r="CC654" s="111"/>
      <c r="CD654" s="111"/>
      <c r="CE654" s="111"/>
      <c r="CF654" s="111"/>
      <c r="CG654" s="111"/>
      <c r="CH654" s="111"/>
      <c r="CI654" s="111"/>
      <c r="CJ654" s="111"/>
      <c r="CK654" s="111"/>
      <c r="CL654" s="111"/>
      <c r="CM654" s="111"/>
      <c r="CN654" s="111"/>
      <c r="CO654" s="111"/>
      <c r="CP654" s="111"/>
      <c r="CQ654" s="111"/>
      <c r="CR654" s="111"/>
      <c r="CS654" s="111"/>
      <c r="CT654" s="111"/>
      <c r="CU654" s="111"/>
      <c r="CV654" s="111"/>
      <c r="CW654" s="111"/>
      <c r="CX654" s="111"/>
      <c r="CY654" s="111"/>
      <c r="CZ654" s="111"/>
      <c r="DA654" s="111"/>
      <c r="DB654" s="111"/>
      <c r="DC654" s="111"/>
      <c r="DD654" s="111"/>
      <c r="DE654" s="111"/>
      <c r="DF654" s="111"/>
      <c r="DG654" s="111"/>
      <c r="DH654" s="111"/>
      <c r="DI654" s="111"/>
      <c r="DJ654" s="111"/>
      <c r="DK654" s="111"/>
      <c r="DL654" s="111"/>
      <c r="DM654" s="111"/>
      <c r="DN654" s="111"/>
      <c r="DO654" s="111"/>
      <c r="DP654" s="111"/>
      <c r="DQ654" s="111"/>
      <c r="DR654" s="111"/>
      <c r="DS654" s="111"/>
      <c r="DT654" s="111"/>
      <c r="DU654" s="111"/>
      <c r="DV654" s="111"/>
      <c r="DW654" s="111"/>
      <c r="DX654" s="111"/>
      <c r="DY654" s="111"/>
      <c r="DZ654" s="111"/>
      <c r="EA654" s="111"/>
      <c r="EB654" s="111"/>
      <c r="EC654" s="111"/>
      <c r="ED654" s="111"/>
      <c r="EE654" s="111"/>
      <c r="EF654" s="111"/>
      <c r="EG654" s="111"/>
      <c r="EH654" s="111"/>
      <c r="EI654" s="111"/>
      <c r="EJ654" s="111"/>
      <c r="EK654" s="111"/>
      <c r="EL654" s="111"/>
      <c r="EM654" s="111"/>
      <c r="EN654" s="111"/>
      <c r="EO654" s="111"/>
      <c r="EP654" s="111"/>
      <c r="EQ654" s="111"/>
      <c r="ER654" s="111"/>
      <c r="ES654" s="111"/>
      <c r="ET654" s="111"/>
      <c r="EU654" s="111"/>
      <c r="EV654" s="111"/>
      <c r="EW654" s="111"/>
      <c r="EX654" s="111"/>
      <c r="EY654" s="111"/>
      <c r="EZ654" s="111"/>
      <c r="FA654" s="111"/>
      <c r="FB654" s="111"/>
      <c r="FC654" s="111"/>
      <c r="FD654" s="111"/>
      <c r="FE654" s="111"/>
      <c r="FF654" s="111"/>
      <c r="FG654" s="111"/>
      <c r="FH654" s="111"/>
      <c r="FI654" s="111"/>
      <c r="FJ654" s="111"/>
      <c r="FK654" s="111"/>
      <c r="FL654" s="111"/>
      <c r="FM654" s="111"/>
      <c r="FN654" s="111"/>
      <c r="FO654" s="111"/>
      <c r="FP654" s="111"/>
      <c r="FQ654" s="111"/>
      <c r="FR654" s="111"/>
      <c r="FS654" s="111"/>
      <c r="FT654" s="111"/>
      <c r="FU654" s="111"/>
      <c r="FV654" s="111"/>
      <c r="FW654" s="111"/>
      <c r="FX654" s="111"/>
      <c r="FY654" s="111"/>
      <c r="FZ654" s="111"/>
      <c r="GA654" s="111"/>
      <c r="GB654" s="111"/>
      <c r="GC654" s="111"/>
      <c r="GD654" s="111"/>
      <c r="GE654" s="111"/>
      <c r="GF654" s="111"/>
      <c r="GG654" s="111"/>
      <c r="GH654" s="111"/>
      <c r="GI654" s="111"/>
      <c r="GJ654" s="111"/>
      <c r="GK654" s="111"/>
      <c r="GL654" s="111"/>
      <c r="GM654" s="111"/>
      <c r="GN654" s="111"/>
      <c r="GO654" s="111"/>
      <c r="GP654" s="111"/>
      <c r="GQ654" s="111"/>
      <c r="GR654" s="111"/>
      <c r="GS654" s="111"/>
      <c r="GT654" s="111"/>
      <c r="GU654" s="111"/>
      <c r="GV654" s="111"/>
      <c r="GW654" s="111"/>
      <c r="GX654" s="111"/>
      <c r="GY654" s="111"/>
      <c r="GZ654" s="111"/>
      <c r="HA654" s="111"/>
      <c r="HB654" s="111"/>
      <c r="HC654" s="111"/>
      <c r="HD654" s="111"/>
      <c r="HE654" s="111"/>
      <c r="HF654" s="111"/>
      <c r="HG654" s="111"/>
      <c r="HH654" s="111"/>
      <c r="HI654" s="111"/>
      <c r="HJ654" s="111"/>
      <c r="HK654" s="111"/>
      <c r="HL654" s="111"/>
      <c r="HM654" s="111"/>
      <c r="HN654" s="111"/>
      <c r="HO654" s="111"/>
      <c r="HP654" s="111"/>
      <c r="HQ654" s="111"/>
      <c r="HR654" s="111"/>
      <c r="HS654" s="111"/>
      <c r="HT654" s="111"/>
      <c r="HU654" s="111"/>
      <c r="HV654" s="111"/>
      <c r="HW654" s="111"/>
      <c r="HX654" s="111"/>
      <c r="HY654" s="111"/>
      <c r="HZ654" s="111"/>
      <c r="IA654" s="111"/>
      <c r="IB654" s="111"/>
      <c r="IC654" s="111"/>
      <c r="ID654" s="111"/>
      <c r="IE654" s="111"/>
      <c r="IF654" s="111"/>
      <c r="IG654" s="111"/>
      <c r="IH654" s="111"/>
      <c r="II654" s="111"/>
    </row>
    <row r="655" s="1" customFormat="1" spans="1:243">
      <c r="A655" s="157">
        <v>2130106</v>
      </c>
      <c r="B655" s="152" t="s">
        <v>564</v>
      </c>
      <c r="C655" s="145">
        <v>370</v>
      </c>
      <c r="D655" s="146">
        <v>370</v>
      </c>
      <c r="E655" s="147">
        <f t="shared" si="30"/>
        <v>0</v>
      </c>
      <c r="F655" s="148">
        <f t="shared" si="31"/>
        <v>0</v>
      </c>
      <c r="G655" s="149"/>
      <c r="H655" s="140">
        <f t="shared" si="32"/>
        <v>7</v>
      </c>
      <c r="I655" s="140"/>
      <c r="J655" s="111"/>
      <c r="K655" s="111"/>
      <c r="L655" s="111"/>
      <c r="M655" s="111"/>
      <c r="N655" s="111"/>
      <c r="O655" s="111"/>
      <c r="P655" s="111"/>
      <c r="Q655" s="111"/>
      <c r="R655" s="111"/>
      <c r="S655" s="111"/>
      <c r="T655" s="111"/>
      <c r="U655" s="111"/>
      <c r="V655" s="111"/>
      <c r="W655" s="111"/>
      <c r="X655" s="111"/>
      <c r="Y655" s="111"/>
      <c r="Z655" s="111"/>
      <c r="AA655" s="111"/>
      <c r="AB655" s="111"/>
      <c r="AC655" s="111"/>
      <c r="AD655" s="111"/>
      <c r="AE655" s="111"/>
      <c r="AF655" s="111"/>
      <c r="AG655" s="111"/>
      <c r="AH655" s="111"/>
      <c r="AI655" s="111"/>
      <c r="AJ655" s="111"/>
      <c r="AK655" s="111"/>
      <c r="AL655" s="111"/>
      <c r="AM655" s="111"/>
      <c r="AN655" s="111"/>
      <c r="AO655" s="111"/>
      <c r="AP655" s="111"/>
      <c r="AQ655" s="111"/>
      <c r="AR655" s="111"/>
      <c r="AS655" s="111"/>
      <c r="AT655" s="111"/>
      <c r="AU655" s="111"/>
      <c r="AV655" s="111"/>
      <c r="AW655" s="111"/>
      <c r="AX655" s="111"/>
      <c r="AY655" s="111"/>
      <c r="AZ655" s="111"/>
      <c r="BA655" s="111"/>
      <c r="BB655" s="111"/>
      <c r="BC655" s="111"/>
      <c r="BD655" s="111"/>
      <c r="BE655" s="111"/>
      <c r="BF655" s="111"/>
      <c r="BG655" s="111"/>
      <c r="BH655" s="111"/>
      <c r="BI655" s="111"/>
      <c r="BJ655" s="111"/>
      <c r="BK655" s="111"/>
      <c r="BL655" s="111"/>
      <c r="BM655" s="111"/>
      <c r="BN655" s="111"/>
      <c r="BO655" s="111"/>
      <c r="BP655" s="111"/>
      <c r="BQ655" s="111"/>
      <c r="BR655" s="111"/>
      <c r="BS655" s="111"/>
      <c r="BT655" s="111"/>
      <c r="BU655" s="111"/>
      <c r="BV655" s="111"/>
      <c r="BW655" s="111"/>
      <c r="BX655" s="111"/>
      <c r="BY655" s="111"/>
      <c r="BZ655" s="111"/>
      <c r="CA655" s="111"/>
      <c r="CB655" s="111"/>
      <c r="CC655" s="111"/>
      <c r="CD655" s="111"/>
      <c r="CE655" s="111"/>
      <c r="CF655" s="111"/>
      <c r="CG655" s="111"/>
      <c r="CH655" s="111"/>
      <c r="CI655" s="111"/>
      <c r="CJ655" s="111"/>
      <c r="CK655" s="111"/>
      <c r="CL655" s="111"/>
      <c r="CM655" s="111"/>
      <c r="CN655" s="111"/>
      <c r="CO655" s="111"/>
      <c r="CP655" s="111"/>
      <c r="CQ655" s="111"/>
      <c r="CR655" s="111"/>
      <c r="CS655" s="111"/>
      <c r="CT655" s="111"/>
      <c r="CU655" s="111"/>
      <c r="CV655" s="111"/>
      <c r="CW655" s="111"/>
      <c r="CX655" s="111"/>
      <c r="CY655" s="111"/>
      <c r="CZ655" s="111"/>
      <c r="DA655" s="111"/>
      <c r="DB655" s="111"/>
      <c r="DC655" s="111"/>
      <c r="DD655" s="111"/>
      <c r="DE655" s="111"/>
      <c r="DF655" s="111"/>
      <c r="DG655" s="111"/>
      <c r="DH655" s="111"/>
      <c r="DI655" s="111"/>
      <c r="DJ655" s="111"/>
      <c r="DK655" s="111"/>
      <c r="DL655" s="111"/>
      <c r="DM655" s="111"/>
      <c r="DN655" s="111"/>
      <c r="DO655" s="111"/>
      <c r="DP655" s="111"/>
      <c r="DQ655" s="111"/>
      <c r="DR655" s="111"/>
      <c r="DS655" s="111"/>
      <c r="DT655" s="111"/>
      <c r="DU655" s="111"/>
      <c r="DV655" s="111"/>
      <c r="DW655" s="111"/>
      <c r="DX655" s="111"/>
      <c r="DY655" s="111"/>
      <c r="DZ655" s="111"/>
      <c r="EA655" s="111"/>
      <c r="EB655" s="111"/>
      <c r="EC655" s="111"/>
      <c r="ED655" s="111"/>
      <c r="EE655" s="111"/>
      <c r="EF655" s="111"/>
      <c r="EG655" s="111"/>
      <c r="EH655" s="111"/>
      <c r="EI655" s="111"/>
      <c r="EJ655" s="111"/>
      <c r="EK655" s="111"/>
      <c r="EL655" s="111"/>
      <c r="EM655" s="111"/>
      <c r="EN655" s="111"/>
      <c r="EO655" s="111"/>
      <c r="EP655" s="111"/>
      <c r="EQ655" s="111"/>
      <c r="ER655" s="111"/>
      <c r="ES655" s="111"/>
      <c r="ET655" s="111"/>
      <c r="EU655" s="111"/>
      <c r="EV655" s="111"/>
      <c r="EW655" s="111"/>
      <c r="EX655" s="111"/>
      <c r="EY655" s="111"/>
      <c r="EZ655" s="111"/>
      <c r="FA655" s="111"/>
      <c r="FB655" s="111"/>
      <c r="FC655" s="111"/>
      <c r="FD655" s="111"/>
      <c r="FE655" s="111"/>
      <c r="FF655" s="111"/>
      <c r="FG655" s="111"/>
      <c r="FH655" s="111"/>
      <c r="FI655" s="111"/>
      <c r="FJ655" s="111"/>
      <c r="FK655" s="111"/>
      <c r="FL655" s="111"/>
      <c r="FM655" s="111"/>
      <c r="FN655" s="111"/>
      <c r="FO655" s="111"/>
      <c r="FP655" s="111"/>
      <c r="FQ655" s="111"/>
      <c r="FR655" s="111"/>
      <c r="FS655" s="111"/>
      <c r="FT655" s="111"/>
      <c r="FU655" s="111"/>
      <c r="FV655" s="111"/>
      <c r="FW655" s="111"/>
      <c r="FX655" s="111"/>
      <c r="FY655" s="111"/>
      <c r="FZ655" s="111"/>
      <c r="GA655" s="111"/>
      <c r="GB655" s="111"/>
      <c r="GC655" s="111"/>
      <c r="GD655" s="111"/>
      <c r="GE655" s="111"/>
      <c r="GF655" s="111"/>
      <c r="GG655" s="111"/>
      <c r="GH655" s="111"/>
      <c r="GI655" s="111"/>
      <c r="GJ655" s="111"/>
      <c r="GK655" s="111"/>
      <c r="GL655" s="111"/>
      <c r="GM655" s="111"/>
      <c r="GN655" s="111"/>
      <c r="GO655" s="111"/>
      <c r="GP655" s="111"/>
      <c r="GQ655" s="111"/>
      <c r="GR655" s="111"/>
      <c r="GS655" s="111"/>
      <c r="GT655" s="111"/>
      <c r="GU655" s="111"/>
      <c r="GV655" s="111"/>
      <c r="GW655" s="111"/>
      <c r="GX655" s="111"/>
      <c r="GY655" s="111"/>
      <c r="GZ655" s="111"/>
      <c r="HA655" s="111"/>
      <c r="HB655" s="111"/>
      <c r="HC655" s="111"/>
      <c r="HD655" s="111"/>
      <c r="HE655" s="111"/>
      <c r="HF655" s="111"/>
      <c r="HG655" s="111"/>
      <c r="HH655" s="111"/>
      <c r="HI655" s="111"/>
      <c r="HJ655" s="111"/>
      <c r="HK655" s="111"/>
      <c r="HL655" s="111"/>
      <c r="HM655" s="111"/>
      <c r="HN655" s="111"/>
      <c r="HO655" s="111"/>
      <c r="HP655" s="111"/>
      <c r="HQ655" s="111"/>
      <c r="HR655" s="111"/>
      <c r="HS655" s="111"/>
      <c r="HT655" s="111"/>
      <c r="HU655" s="111"/>
      <c r="HV655" s="111"/>
      <c r="HW655" s="111"/>
      <c r="HX655" s="111"/>
      <c r="HY655" s="111"/>
      <c r="HZ655" s="111"/>
      <c r="IA655" s="111"/>
      <c r="IB655" s="111"/>
      <c r="IC655" s="111"/>
      <c r="ID655" s="111"/>
      <c r="IE655" s="111"/>
      <c r="IF655" s="111"/>
      <c r="IG655" s="111"/>
      <c r="IH655" s="111"/>
      <c r="II655" s="111"/>
    </row>
    <row r="656" s="1" customFormat="1" spans="1:243">
      <c r="A656" s="157">
        <v>2130108</v>
      </c>
      <c r="B656" s="152" t="s">
        <v>565</v>
      </c>
      <c r="C656" s="145">
        <v>81</v>
      </c>
      <c r="D656" s="146">
        <v>85</v>
      </c>
      <c r="E656" s="147">
        <f t="shared" si="30"/>
        <v>4</v>
      </c>
      <c r="F656" s="148">
        <f t="shared" si="31"/>
        <v>0.0493827160493827</v>
      </c>
      <c r="G656" s="149"/>
      <c r="H656" s="140">
        <f t="shared" si="32"/>
        <v>7</v>
      </c>
      <c r="I656" s="140"/>
      <c r="J656" s="111"/>
      <c r="K656" s="111"/>
      <c r="L656" s="111"/>
      <c r="M656" s="111"/>
      <c r="N656" s="111"/>
      <c r="O656" s="111"/>
      <c r="P656" s="111"/>
      <c r="Q656" s="111"/>
      <c r="R656" s="111"/>
      <c r="S656" s="111"/>
      <c r="T656" s="111"/>
      <c r="U656" s="111"/>
      <c r="V656" s="111"/>
      <c r="W656" s="111"/>
      <c r="X656" s="111"/>
      <c r="Y656" s="111"/>
      <c r="Z656" s="111"/>
      <c r="AA656" s="111"/>
      <c r="AB656" s="111"/>
      <c r="AC656" s="111"/>
      <c r="AD656" s="111"/>
      <c r="AE656" s="111"/>
      <c r="AF656" s="111"/>
      <c r="AG656" s="111"/>
      <c r="AH656" s="111"/>
      <c r="AI656" s="111"/>
      <c r="AJ656" s="111"/>
      <c r="AK656" s="111"/>
      <c r="AL656" s="111"/>
      <c r="AM656" s="111"/>
      <c r="AN656" s="111"/>
      <c r="AO656" s="111"/>
      <c r="AP656" s="111"/>
      <c r="AQ656" s="111"/>
      <c r="AR656" s="111"/>
      <c r="AS656" s="111"/>
      <c r="AT656" s="111"/>
      <c r="AU656" s="111"/>
      <c r="AV656" s="111"/>
      <c r="AW656" s="111"/>
      <c r="AX656" s="111"/>
      <c r="AY656" s="111"/>
      <c r="AZ656" s="111"/>
      <c r="BA656" s="111"/>
      <c r="BB656" s="111"/>
      <c r="BC656" s="111"/>
      <c r="BD656" s="111"/>
      <c r="BE656" s="111"/>
      <c r="BF656" s="111"/>
      <c r="BG656" s="111"/>
      <c r="BH656" s="111"/>
      <c r="BI656" s="111"/>
      <c r="BJ656" s="111"/>
      <c r="BK656" s="111"/>
      <c r="BL656" s="111"/>
      <c r="BM656" s="111"/>
      <c r="BN656" s="111"/>
      <c r="BO656" s="111"/>
      <c r="BP656" s="111"/>
      <c r="BQ656" s="111"/>
      <c r="BR656" s="111"/>
      <c r="BS656" s="111"/>
      <c r="BT656" s="111"/>
      <c r="BU656" s="111"/>
      <c r="BV656" s="111"/>
      <c r="BW656" s="111"/>
      <c r="BX656" s="111"/>
      <c r="BY656" s="111"/>
      <c r="BZ656" s="111"/>
      <c r="CA656" s="111"/>
      <c r="CB656" s="111"/>
      <c r="CC656" s="111"/>
      <c r="CD656" s="111"/>
      <c r="CE656" s="111"/>
      <c r="CF656" s="111"/>
      <c r="CG656" s="111"/>
      <c r="CH656" s="111"/>
      <c r="CI656" s="111"/>
      <c r="CJ656" s="111"/>
      <c r="CK656" s="111"/>
      <c r="CL656" s="111"/>
      <c r="CM656" s="111"/>
      <c r="CN656" s="111"/>
      <c r="CO656" s="111"/>
      <c r="CP656" s="111"/>
      <c r="CQ656" s="111"/>
      <c r="CR656" s="111"/>
      <c r="CS656" s="111"/>
      <c r="CT656" s="111"/>
      <c r="CU656" s="111"/>
      <c r="CV656" s="111"/>
      <c r="CW656" s="111"/>
      <c r="CX656" s="111"/>
      <c r="CY656" s="111"/>
      <c r="CZ656" s="111"/>
      <c r="DA656" s="111"/>
      <c r="DB656" s="111"/>
      <c r="DC656" s="111"/>
      <c r="DD656" s="111"/>
      <c r="DE656" s="111"/>
      <c r="DF656" s="111"/>
      <c r="DG656" s="111"/>
      <c r="DH656" s="111"/>
      <c r="DI656" s="111"/>
      <c r="DJ656" s="111"/>
      <c r="DK656" s="111"/>
      <c r="DL656" s="111"/>
      <c r="DM656" s="111"/>
      <c r="DN656" s="111"/>
      <c r="DO656" s="111"/>
      <c r="DP656" s="111"/>
      <c r="DQ656" s="111"/>
      <c r="DR656" s="111"/>
      <c r="DS656" s="111"/>
      <c r="DT656" s="111"/>
      <c r="DU656" s="111"/>
      <c r="DV656" s="111"/>
      <c r="DW656" s="111"/>
      <c r="DX656" s="111"/>
      <c r="DY656" s="111"/>
      <c r="DZ656" s="111"/>
      <c r="EA656" s="111"/>
      <c r="EB656" s="111"/>
      <c r="EC656" s="111"/>
      <c r="ED656" s="111"/>
      <c r="EE656" s="111"/>
      <c r="EF656" s="111"/>
      <c r="EG656" s="111"/>
      <c r="EH656" s="111"/>
      <c r="EI656" s="111"/>
      <c r="EJ656" s="111"/>
      <c r="EK656" s="111"/>
      <c r="EL656" s="111"/>
      <c r="EM656" s="111"/>
      <c r="EN656" s="111"/>
      <c r="EO656" s="111"/>
      <c r="EP656" s="111"/>
      <c r="EQ656" s="111"/>
      <c r="ER656" s="111"/>
      <c r="ES656" s="111"/>
      <c r="ET656" s="111"/>
      <c r="EU656" s="111"/>
      <c r="EV656" s="111"/>
      <c r="EW656" s="111"/>
      <c r="EX656" s="111"/>
      <c r="EY656" s="111"/>
      <c r="EZ656" s="111"/>
      <c r="FA656" s="111"/>
      <c r="FB656" s="111"/>
      <c r="FC656" s="111"/>
      <c r="FD656" s="111"/>
      <c r="FE656" s="111"/>
      <c r="FF656" s="111"/>
      <c r="FG656" s="111"/>
      <c r="FH656" s="111"/>
      <c r="FI656" s="111"/>
      <c r="FJ656" s="111"/>
      <c r="FK656" s="111"/>
      <c r="FL656" s="111"/>
      <c r="FM656" s="111"/>
      <c r="FN656" s="111"/>
      <c r="FO656" s="111"/>
      <c r="FP656" s="111"/>
      <c r="FQ656" s="111"/>
      <c r="FR656" s="111"/>
      <c r="FS656" s="111"/>
      <c r="FT656" s="111"/>
      <c r="FU656" s="111"/>
      <c r="FV656" s="111"/>
      <c r="FW656" s="111"/>
      <c r="FX656" s="111"/>
      <c r="FY656" s="111"/>
      <c r="FZ656" s="111"/>
      <c r="GA656" s="111"/>
      <c r="GB656" s="111"/>
      <c r="GC656" s="111"/>
      <c r="GD656" s="111"/>
      <c r="GE656" s="111"/>
      <c r="GF656" s="111"/>
      <c r="GG656" s="111"/>
      <c r="GH656" s="111"/>
      <c r="GI656" s="111"/>
      <c r="GJ656" s="111"/>
      <c r="GK656" s="111"/>
      <c r="GL656" s="111"/>
      <c r="GM656" s="111"/>
      <c r="GN656" s="111"/>
      <c r="GO656" s="111"/>
      <c r="GP656" s="111"/>
      <c r="GQ656" s="111"/>
      <c r="GR656" s="111"/>
      <c r="GS656" s="111"/>
      <c r="GT656" s="111"/>
      <c r="GU656" s="111"/>
      <c r="GV656" s="111"/>
      <c r="GW656" s="111"/>
      <c r="GX656" s="111"/>
      <c r="GY656" s="111"/>
      <c r="GZ656" s="111"/>
      <c r="HA656" s="111"/>
      <c r="HB656" s="111"/>
      <c r="HC656" s="111"/>
      <c r="HD656" s="111"/>
      <c r="HE656" s="111"/>
      <c r="HF656" s="111"/>
      <c r="HG656" s="111"/>
      <c r="HH656" s="111"/>
      <c r="HI656" s="111"/>
      <c r="HJ656" s="111"/>
      <c r="HK656" s="111"/>
      <c r="HL656" s="111"/>
      <c r="HM656" s="111"/>
      <c r="HN656" s="111"/>
      <c r="HO656" s="111"/>
      <c r="HP656" s="111"/>
      <c r="HQ656" s="111"/>
      <c r="HR656" s="111"/>
      <c r="HS656" s="111"/>
      <c r="HT656" s="111"/>
      <c r="HU656" s="111"/>
      <c r="HV656" s="111"/>
      <c r="HW656" s="111"/>
      <c r="HX656" s="111"/>
      <c r="HY656" s="111"/>
      <c r="HZ656" s="111"/>
      <c r="IA656" s="111"/>
      <c r="IB656" s="111"/>
      <c r="IC656" s="111"/>
      <c r="ID656" s="111"/>
      <c r="IE656" s="111"/>
      <c r="IF656" s="111"/>
      <c r="IG656" s="111"/>
      <c r="IH656" s="111"/>
      <c r="II656" s="111"/>
    </row>
    <row r="657" s="1" customFormat="1" spans="1:243">
      <c r="A657" s="157">
        <v>2130109</v>
      </c>
      <c r="B657" s="152" t="s">
        <v>566</v>
      </c>
      <c r="C657" s="145">
        <v>41</v>
      </c>
      <c r="D657" s="146">
        <v>71</v>
      </c>
      <c r="E657" s="147">
        <f t="shared" si="30"/>
        <v>30</v>
      </c>
      <c r="F657" s="148">
        <f t="shared" si="31"/>
        <v>0.731707317073171</v>
      </c>
      <c r="G657" s="149"/>
      <c r="H657" s="140">
        <f t="shared" si="32"/>
        <v>7</v>
      </c>
      <c r="I657" s="140"/>
      <c r="J657" s="111"/>
      <c r="K657" s="111"/>
      <c r="L657" s="111"/>
      <c r="M657" s="111"/>
      <c r="N657" s="111"/>
      <c r="O657" s="111"/>
      <c r="P657" s="111"/>
      <c r="Q657" s="111"/>
      <c r="R657" s="111"/>
      <c r="S657" s="111"/>
      <c r="T657" s="111"/>
      <c r="U657" s="111"/>
      <c r="V657" s="111"/>
      <c r="W657" s="111"/>
      <c r="X657" s="111"/>
      <c r="Y657" s="111"/>
      <c r="Z657" s="111"/>
      <c r="AA657" s="111"/>
      <c r="AB657" s="111"/>
      <c r="AC657" s="111"/>
      <c r="AD657" s="111"/>
      <c r="AE657" s="111"/>
      <c r="AF657" s="111"/>
      <c r="AG657" s="111"/>
      <c r="AH657" s="111"/>
      <c r="AI657" s="111"/>
      <c r="AJ657" s="111"/>
      <c r="AK657" s="111"/>
      <c r="AL657" s="111"/>
      <c r="AM657" s="111"/>
      <c r="AN657" s="111"/>
      <c r="AO657" s="111"/>
      <c r="AP657" s="111"/>
      <c r="AQ657" s="111"/>
      <c r="AR657" s="111"/>
      <c r="AS657" s="111"/>
      <c r="AT657" s="111"/>
      <c r="AU657" s="111"/>
      <c r="AV657" s="111"/>
      <c r="AW657" s="111"/>
      <c r="AX657" s="111"/>
      <c r="AY657" s="111"/>
      <c r="AZ657" s="111"/>
      <c r="BA657" s="111"/>
      <c r="BB657" s="111"/>
      <c r="BC657" s="111"/>
      <c r="BD657" s="111"/>
      <c r="BE657" s="111"/>
      <c r="BF657" s="111"/>
      <c r="BG657" s="111"/>
      <c r="BH657" s="111"/>
      <c r="BI657" s="111"/>
      <c r="BJ657" s="111"/>
      <c r="BK657" s="111"/>
      <c r="BL657" s="111"/>
      <c r="BM657" s="111"/>
      <c r="BN657" s="111"/>
      <c r="BO657" s="111"/>
      <c r="BP657" s="111"/>
      <c r="BQ657" s="111"/>
      <c r="BR657" s="111"/>
      <c r="BS657" s="111"/>
      <c r="BT657" s="111"/>
      <c r="BU657" s="111"/>
      <c r="BV657" s="111"/>
      <c r="BW657" s="111"/>
      <c r="BX657" s="111"/>
      <c r="BY657" s="111"/>
      <c r="BZ657" s="111"/>
      <c r="CA657" s="111"/>
      <c r="CB657" s="111"/>
      <c r="CC657" s="111"/>
      <c r="CD657" s="111"/>
      <c r="CE657" s="111"/>
      <c r="CF657" s="111"/>
      <c r="CG657" s="111"/>
      <c r="CH657" s="111"/>
      <c r="CI657" s="111"/>
      <c r="CJ657" s="111"/>
      <c r="CK657" s="111"/>
      <c r="CL657" s="111"/>
      <c r="CM657" s="111"/>
      <c r="CN657" s="111"/>
      <c r="CO657" s="111"/>
      <c r="CP657" s="111"/>
      <c r="CQ657" s="111"/>
      <c r="CR657" s="111"/>
      <c r="CS657" s="111"/>
      <c r="CT657" s="111"/>
      <c r="CU657" s="111"/>
      <c r="CV657" s="111"/>
      <c r="CW657" s="111"/>
      <c r="CX657" s="111"/>
      <c r="CY657" s="111"/>
      <c r="CZ657" s="111"/>
      <c r="DA657" s="111"/>
      <c r="DB657" s="111"/>
      <c r="DC657" s="111"/>
      <c r="DD657" s="111"/>
      <c r="DE657" s="111"/>
      <c r="DF657" s="111"/>
      <c r="DG657" s="111"/>
      <c r="DH657" s="111"/>
      <c r="DI657" s="111"/>
      <c r="DJ657" s="111"/>
      <c r="DK657" s="111"/>
      <c r="DL657" s="111"/>
      <c r="DM657" s="111"/>
      <c r="DN657" s="111"/>
      <c r="DO657" s="111"/>
      <c r="DP657" s="111"/>
      <c r="DQ657" s="111"/>
      <c r="DR657" s="111"/>
      <c r="DS657" s="111"/>
      <c r="DT657" s="111"/>
      <c r="DU657" s="111"/>
      <c r="DV657" s="111"/>
      <c r="DW657" s="111"/>
      <c r="DX657" s="111"/>
      <c r="DY657" s="111"/>
      <c r="DZ657" s="111"/>
      <c r="EA657" s="111"/>
      <c r="EB657" s="111"/>
      <c r="EC657" s="111"/>
      <c r="ED657" s="111"/>
      <c r="EE657" s="111"/>
      <c r="EF657" s="111"/>
      <c r="EG657" s="111"/>
      <c r="EH657" s="111"/>
      <c r="EI657" s="111"/>
      <c r="EJ657" s="111"/>
      <c r="EK657" s="111"/>
      <c r="EL657" s="111"/>
      <c r="EM657" s="111"/>
      <c r="EN657" s="111"/>
      <c r="EO657" s="111"/>
      <c r="EP657" s="111"/>
      <c r="EQ657" s="111"/>
      <c r="ER657" s="111"/>
      <c r="ES657" s="111"/>
      <c r="ET657" s="111"/>
      <c r="EU657" s="111"/>
      <c r="EV657" s="111"/>
      <c r="EW657" s="111"/>
      <c r="EX657" s="111"/>
      <c r="EY657" s="111"/>
      <c r="EZ657" s="111"/>
      <c r="FA657" s="111"/>
      <c r="FB657" s="111"/>
      <c r="FC657" s="111"/>
      <c r="FD657" s="111"/>
      <c r="FE657" s="111"/>
      <c r="FF657" s="111"/>
      <c r="FG657" s="111"/>
      <c r="FH657" s="111"/>
      <c r="FI657" s="111"/>
      <c r="FJ657" s="111"/>
      <c r="FK657" s="111"/>
      <c r="FL657" s="111"/>
      <c r="FM657" s="111"/>
      <c r="FN657" s="111"/>
      <c r="FO657" s="111"/>
      <c r="FP657" s="111"/>
      <c r="FQ657" s="111"/>
      <c r="FR657" s="111"/>
      <c r="FS657" s="111"/>
      <c r="FT657" s="111"/>
      <c r="FU657" s="111"/>
      <c r="FV657" s="111"/>
      <c r="FW657" s="111"/>
      <c r="FX657" s="111"/>
      <c r="FY657" s="111"/>
      <c r="FZ657" s="111"/>
      <c r="GA657" s="111"/>
      <c r="GB657" s="111"/>
      <c r="GC657" s="111"/>
      <c r="GD657" s="111"/>
      <c r="GE657" s="111"/>
      <c r="GF657" s="111"/>
      <c r="GG657" s="111"/>
      <c r="GH657" s="111"/>
      <c r="GI657" s="111"/>
      <c r="GJ657" s="111"/>
      <c r="GK657" s="111"/>
      <c r="GL657" s="111"/>
      <c r="GM657" s="111"/>
      <c r="GN657" s="111"/>
      <c r="GO657" s="111"/>
      <c r="GP657" s="111"/>
      <c r="GQ657" s="111"/>
      <c r="GR657" s="111"/>
      <c r="GS657" s="111"/>
      <c r="GT657" s="111"/>
      <c r="GU657" s="111"/>
      <c r="GV657" s="111"/>
      <c r="GW657" s="111"/>
      <c r="GX657" s="111"/>
      <c r="GY657" s="111"/>
      <c r="GZ657" s="111"/>
      <c r="HA657" s="111"/>
      <c r="HB657" s="111"/>
      <c r="HC657" s="111"/>
      <c r="HD657" s="111"/>
      <c r="HE657" s="111"/>
      <c r="HF657" s="111"/>
      <c r="HG657" s="111"/>
      <c r="HH657" s="111"/>
      <c r="HI657" s="111"/>
      <c r="HJ657" s="111"/>
      <c r="HK657" s="111"/>
      <c r="HL657" s="111"/>
      <c r="HM657" s="111"/>
      <c r="HN657" s="111"/>
      <c r="HO657" s="111"/>
      <c r="HP657" s="111"/>
      <c r="HQ657" s="111"/>
      <c r="HR657" s="111"/>
      <c r="HS657" s="111"/>
      <c r="HT657" s="111"/>
      <c r="HU657" s="111"/>
      <c r="HV657" s="111"/>
      <c r="HW657" s="111"/>
      <c r="HX657" s="111"/>
      <c r="HY657" s="111"/>
      <c r="HZ657" s="111"/>
      <c r="IA657" s="111"/>
      <c r="IB657" s="111"/>
      <c r="IC657" s="111"/>
      <c r="ID657" s="111"/>
      <c r="IE657" s="111"/>
      <c r="IF657" s="111"/>
      <c r="IG657" s="111"/>
      <c r="IH657" s="111"/>
      <c r="II657" s="111"/>
    </row>
    <row r="658" s="1" customFormat="1" hidden="1" spans="1:243">
      <c r="A658" s="157">
        <v>2130110</v>
      </c>
      <c r="B658" s="152" t="s">
        <v>567</v>
      </c>
      <c r="C658" s="145">
        <v>0</v>
      </c>
      <c r="D658" s="146"/>
      <c r="E658" s="147">
        <f t="shared" si="30"/>
        <v>0</v>
      </c>
      <c r="F658" s="148"/>
      <c r="G658" s="151" t="s">
        <v>75</v>
      </c>
      <c r="H658" s="140">
        <f t="shared" si="32"/>
        <v>7</v>
      </c>
      <c r="I658" s="140"/>
      <c r="J658" s="111"/>
      <c r="K658" s="111"/>
      <c r="L658" s="111"/>
      <c r="M658" s="111"/>
      <c r="N658" s="111"/>
      <c r="O658" s="111"/>
      <c r="P658" s="111"/>
      <c r="Q658" s="111"/>
      <c r="R658" s="111"/>
      <c r="S658" s="111"/>
      <c r="T658" s="111"/>
      <c r="U658" s="111"/>
      <c r="V658" s="111"/>
      <c r="W658" s="111"/>
      <c r="X658" s="111"/>
      <c r="Y658" s="111"/>
      <c r="Z658" s="111"/>
      <c r="AA658" s="111"/>
      <c r="AB658" s="111"/>
      <c r="AC658" s="111"/>
      <c r="AD658" s="111"/>
      <c r="AE658" s="111"/>
      <c r="AF658" s="111"/>
      <c r="AG658" s="111"/>
      <c r="AH658" s="111"/>
      <c r="AI658" s="111"/>
      <c r="AJ658" s="111"/>
      <c r="AK658" s="111"/>
      <c r="AL658" s="111"/>
      <c r="AM658" s="111"/>
      <c r="AN658" s="111"/>
      <c r="AO658" s="111"/>
      <c r="AP658" s="111"/>
      <c r="AQ658" s="111"/>
      <c r="AR658" s="111"/>
      <c r="AS658" s="111"/>
      <c r="AT658" s="111"/>
      <c r="AU658" s="111"/>
      <c r="AV658" s="111"/>
      <c r="AW658" s="111"/>
      <c r="AX658" s="111"/>
      <c r="AY658" s="111"/>
      <c r="AZ658" s="111"/>
      <c r="BA658" s="111"/>
      <c r="BB658" s="111"/>
      <c r="BC658" s="111"/>
      <c r="BD658" s="111"/>
      <c r="BE658" s="111"/>
      <c r="BF658" s="111"/>
      <c r="BG658" s="111"/>
      <c r="BH658" s="111"/>
      <c r="BI658" s="111"/>
      <c r="BJ658" s="111"/>
      <c r="BK658" s="111"/>
      <c r="BL658" s="111"/>
      <c r="BM658" s="111"/>
      <c r="BN658" s="111"/>
      <c r="BO658" s="111"/>
      <c r="BP658" s="111"/>
      <c r="BQ658" s="111"/>
      <c r="BR658" s="111"/>
      <c r="BS658" s="111"/>
      <c r="BT658" s="111"/>
      <c r="BU658" s="111"/>
      <c r="BV658" s="111"/>
      <c r="BW658" s="111"/>
      <c r="BX658" s="111"/>
      <c r="BY658" s="111"/>
      <c r="BZ658" s="111"/>
      <c r="CA658" s="111"/>
      <c r="CB658" s="111"/>
      <c r="CC658" s="111"/>
      <c r="CD658" s="111"/>
      <c r="CE658" s="111"/>
      <c r="CF658" s="111"/>
      <c r="CG658" s="111"/>
      <c r="CH658" s="111"/>
      <c r="CI658" s="111"/>
      <c r="CJ658" s="111"/>
      <c r="CK658" s="111"/>
      <c r="CL658" s="111"/>
      <c r="CM658" s="111"/>
      <c r="CN658" s="111"/>
      <c r="CO658" s="111"/>
      <c r="CP658" s="111"/>
      <c r="CQ658" s="111"/>
      <c r="CR658" s="111"/>
      <c r="CS658" s="111"/>
      <c r="CT658" s="111"/>
      <c r="CU658" s="111"/>
      <c r="CV658" s="111"/>
      <c r="CW658" s="111"/>
      <c r="CX658" s="111"/>
      <c r="CY658" s="111"/>
      <c r="CZ658" s="111"/>
      <c r="DA658" s="111"/>
      <c r="DB658" s="111"/>
      <c r="DC658" s="111"/>
      <c r="DD658" s="111"/>
      <c r="DE658" s="111"/>
      <c r="DF658" s="111"/>
      <c r="DG658" s="111"/>
      <c r="DH658" s="111"/>
      <c r="DI658" s="111"/>
      <c r="DJ658" s="111"/>
      <c r="DK658" s="111"/>
      <c r="DL658" s="111"/>
      <c r="DM658" s="111"/>
      <c r="DN658" s="111"/>
      <c r="DO658" s="111"/>
      <c r="DP658" s="111"/>
      <c r="DQ658" s="111"/>
      <c r="DR658" s="111"/>
      <c r="DS658" s="111"/>
      <c r="DT658" s="111"/>
      <c r="DU658" s="111"/>
      <c r="DV658" s="111"/>
      <c r="DW658" s="111"/>
      <c r="DX658" s="111"/>
      <c r="DY658" s="111"/>
      <c r="DZ658" s="111"/>
      <c r="EA658" s="111"/>
      <c r="EB658" s="111"/>
      <c r="EC658" s="111"/>
      <c r="ED658" s="111"/>
      <c r="EE658" s="111"/>
      <c r="EF658" s="111"/>
      <c r="EG658" s="111"/>
      <c r="EH658" s="111"/>
      <c r="EI658" s="111"/>
      <c r="EJ658" s="111"/>
      <c r="EK658" s="111"/>
      <c r="EL658" s="111"/>
      <c r="EM658" s="111"/>
      <c r="EN658" s="111"/>
      <c r="EO658" s="111"/>
      <c r="EP658" s="111"/>
      <c r="EQ658" s="111"/>
      <c r="ER658" s="111"/>
      <c r="ES658" s="111"/>
      <c r="ET658" s="111"/>
      <c r="EU658" s="111"/>
      <c r="EV658" s="111"/>
      <c r="EW658" s="111"/>
      <c r="EX658" s="111"/>
      <c r="EY658" s="111"/>
      <c r="EZ658" s="111"/>
      <c r="FA658" s="111"/>
      <c r="FB658" s="111"/>
      <c r="FC658" s="111"/>
      <c r="FD658" s="111"/>
      <c r="FE658" s="111"/>
      <c r="FF658" s="111"/>
      <c r="FG658" s="111"/>
      <c r="FH658" s="111"/>
      <c r="FI658" s="111"/>
      <c r="FJ658" s="111"/>
      <c r="FK658" s="111"/>
      <c r="FL658" s="111"/>
      <c r="FM658" s="111"/>
      <c r="FN658" s="111"/>
      <c r="FO658" s="111"/>
      <c r="FP658" s="111"/>
      <c r="FQ658" s="111"/>
      <c r="FR658" s="111"/>
      <c r="FS658" s="111"/>
      <c r="FT658" s="111"/>
      <c r="FU658" s="111"/>
      <c r="FV658" s="111"/>
      <c r="FW658" s="111"/>
      <c r="FX658" s="111"/>
      <c r="FY658" s="111"/>
      <c r="FZ658" s="111"/>
      <c r="GA658" s="111"/>
      <c r="GB658" s="111"/>
      <c r="GC658" s="111"/>
      <c r="GD658" s="111"/>
      <c r="GE658" s="111"/>
      <c r="GF658" s="111"/>
      <c r="GG658" s="111"/>
      <c r="GH658" s="111"/>
      <c r="GI658" s="111"/>
      <c r="GJ658" s="111"/>
      <c r="GK658" s="111"/>
      <c r="GL658" s="111"/>
      <c r="GM658" s="111"/>
      <c r="GN658" s="111"/>
      <c r="GO658" s="111"/>
      <c r="GP658" s="111"/>
      <c r="GQ658" s="111"/>
      <c r="GR658" s="111"/>
      <c r="GS658" s="111"/>
      <c r="GT658" s="111"/>
      <c r="GU658" s="111"/>
      <c r="GV658" s="111"/>
      <c r="GW658" s="111"/>
      <c r="GX658" s="111"/>
      <c r="GY658" s="111"/>
      <c r="GZ658" s="111"/>
      <c r="HA658" s="111"/>
      <c r="HB658" s="111"/>
      <c r="HC658" s="111"/>
      <c r="HD658" s="111"/>
      <c r="HE658" s="111"/>
      <c r="HF658" s="111"/>
      <c r="HG658" s="111"/>
      <c r="HH658" s="111"/>
      <c r="HI658" s="111"/>
      <c r="HJ658" s="111"/>
      <c r="HK658" s="111"/>
      <c r="HL658" s="111"/>
      <c r="HM658" s="111"/>
      <c r="HN658" s="111"/>
      <c r="HO658" s="111"/>
      <c r="HP658" s="111"/>
      <c r="HQ658" s="111"/>
      <c r="HR658" s="111"/>
      <c r="HS658" s="111"/>
      <c r="HT658" s="111"/>
      <c r="HU658" s="111"/>
      <c r="HV658" s="111"/>
      <c r="HW658" s="111"/>
      <c r="HX658" s="111"/>
      <c r="HY658" s="111"/>
      <c r="HZ658" s="111"/>
      <c r="IA658" s="111"/>
      <c r="IB658" s="111"/>
      <c r="IC658" s="111"/>
      <c r="ID658" s="111"/>
      <c r="IE658" s="111"/>
      <c r="IF658" s="111"/>
      <c r="IG658" s="111"/>
      <c r="IH658" s="111"/>
      <c r="II658" s="111"/>
    </row>
    <row r="659" s="1" customFormat="1" spans="1:243">
      <c r="A659" s="157">
        <v>2130111</v>
      </c>
      <c r="B659" s="152" t="s">
        <v>568</v>
      </c>
      <c r="C659" s="145">
        <v>2</v>
      </c>
      <c r="D659" s="146">
        <v>87</v>
      </c>
      <c r="E659" s="147">
        <f t="shared" si="30"/>
        <v>85</v>
      </c>
      <c r="F659" s="148">
        <f t="shared" si="31"/>
        <v>42.5</v>
      </c>
      <c r="G659" s="149"/>
      <c r="H659" s="140">
        <f t="shared" si="32"/>
        <v>7</v>
      </c>
      <c r="I659" s="140"/>
      <c r="J659" s="111"/>
      <c r="K659" s="111"/>
      <c r="L659" s="111"/>
      <c r="M659" s="111"/>
      <c r="N659" s="111"/>
      <c r="O659" s="111"/>
      <c r="P659" s="111"/>
      <c r="Q659" s="111"/>
      <c r="R659" s="111"/>
      <c r="S659" s="111"/>
      <c r="T659" s="111"/>
      <c r="U659" s="111"/>
      <c r="V659" s="111"/>
      <c r="W659" s="111"/>
      <c r="X659" s="111"/>
      <c r="Y659" s="111"/>
      <c r="Z659" s="111"/>
      <c r="AA659" s="111"/>
      <c r="AB659" s="111"/>
      <c r="AC659" s="111"/>
      <c r="AD659" s="111"/>
      <c r="AE659" s="111"/>
      <c r="AF659" s="111"/>
      <c r="AG659" s="111"/>
      <c r="AH659" s="111"/>
      <c r="AI659" s="111"/>
      <c r="AJ659" s="111"/>
      <c r="AK659" s="111"/>
      <c r="AL659" s="111"/>
      <c r="AM659" s="111"/>
      <c r="AN659" s="111"/>
      <c r="AO659" s="111"/>
      <c r="AP659" s="111"/>
      <c r="AQ659" s="111"/>
      <c r="AR659" s="111"/>
      <c r="AS659" s="111"/>
      <c r="AT659" s="111"/>
      <c r="AU659" s="111"/>
      <c r="AV659" s="111"/>
      <c r="AW659" s="111"/>
      <c r="AX659" s="111"/>
      <c r="AY659" s="111"/>
      <c r="AZ659" s="111"/>
      <c r="BA659" s="111"/>
      <c r="BB659" s="111"/>
      <c r="BC659" s="111"/>
      <c r="BD659" s="111"/>
      <c r="BE659" s="111"/>
      <c r="BF659" s="111"/>
      <c r="BG659" s="111"/>
      <c r="BH659" s="111"/>
      <c r="BI659" s="111"/>
      <c r="BJ659" s="111"/>
      <c r="BK659" s="111"/>
      <c r="BL659" s="111"/>
      <c r="BM659" s="111"/>
      <c r="BN659" s="111"/>
      <c r="BO659" s="111"/>
      <c r="BP659" s="111"/>
      <c r="BQ659" s="111"/>
      <c r="BR659" s="111"/>
      <c r="BS659" s="111"/>
      <c r="BT659" s="111"/>
      <c r="BU659" s="111"/>
      <c r="BV659" s="111"/>
      <c r="BW659" s="111"/>
      <c r="BX659" s="111"/>
      <c r="BY659" s="111"/>
      <c r="BZ659" s="111"/>
      <c r="CA659" s="111"/>
      <c r="CB659" s="111"/>
      <c r="CC659" s="111"/>
      <c r="CD659" s="111"/>
      <c r="CE659" s="111"/>
      <c r="CF659" s="111"/>
      <c r="CG659" s="111"/>
      <c r="CH659" s="111"/>
      <c r="CI659" s="111"/>
      <c r="CJ659" s="111"/>
      <c r="CK659" s="111"/>
      <c r="CL659" s="111"/>
      <c r="CM659" s="111"/>
      <c r="CN659" s="111"/>
      <c r="CO659" s="111"/>
      <c r="CP659" s="111"/>
      <c r="CQ659" s="111"/>
      <c r="CR659" s="111"/>
      <c r="CS659" s="111"/>
      <c r="CT659" s="111"/>
      <c r="CU659" s="111"/>
      <c r="CV659" s="111"/>
      <c r="CW659" s="111"/>
      <c r="CX659" s="111"/>
      <c r="CY659" s="111"/>
      <c r="CZ659" s="111"/>
      <c r="DA659" s="111"/>
      <c r="DB659" s="111"/>
      <c r="DC659" s="111"/>
      <c r="DD659" s="111"/>
      <c r="DE659" s="111"/>
      <c r="DF659" s="111"/>
      <c r="DG659" s="111"/>
      <c r="DH659" s="111"/>
      <c r="DI659" s="111"/>
      <c r="DJ659" s="111"/>
      <c r="DK659" s="111"/>
      <c r="DL659" s="111"/>
      <c r="DM659" s="111"/>
      <c r="DN659" s="111"/>
      <c r="DO659" s="111"/>
      <c r="DP659" s="111"/>
      <c r="DQ659" s="111"/>
      <c r="DR659" s="111"/>
      <c r="DS659" s="111"/>
      <c r="DT659" s="111"/>
      <c r="DU659" s="111"/>
      <c r="DV659" s="111"/>
      <c r="DW659" s="111"/>
      <c r="DX659" s="111"/>
      <c r="DY659" s="111"/>
      <c r="DZ659" s="111"/>
      <c r="EA659" s="111"/>
      <c r="EB659" s="111"/>
      <c r="EC659" s="111"/>
      <c r="ED659" s="111"/>
      <c r="EE659" s="111"/>
      <c r="EF659" s="111"/>
      <c r="EG659" s="111"/>
      <c r="EH659" s="111"/>
      <c r="EI659" s="111"/>
      <c r="EJ659" s="111"/>
      <c r="EK659" s="111"/>
      <c r="EL659" s="111"/>
      <c r="EM659" s="111"/>
      <c r="EN659" s="111"/>
      <c r="EO659" s="111"/>
      <c r="EP659" s="111"/>
      <c r="EQ659" s="111"/>
      <c r="ER659" s="111"/>
      <c r="ES659" s="111"/>
      <c r="ET659" s="111"/>
      <c r="EU659" s="111"/>
      <c r="EV659" s="111"/>
      <c r="EW659" s="111"/>
      <c r="EX659" s="111"/>
      <c r="EY659" s="111"/>
      <c r="EZ659" s="111"/>
      <c r="FA659" s="111"/>
      <c r="FB659" s="111"/>
      <c r="FC659" s="111"/>
      <c r="FD659" s="111"/>
      <c r="FE659" s="111"/>
      <c r="FF659" s="111"/>
      <c r="FG659" s="111"/>
      <c r="FH659" s="111"/>
      <c r="FI659" s="111"/>
      <c r="FJ659" s="111"/>
      <c r="FK659" s="111"/>
      <c r="FL659" s="111"/>
      <c r="FM659" s="111"/>
      <c r="FN659" s="111"/>
      <c r="FO659" s="111"/>
      <c r="FP659" s="111"/>
      <c r="FQ659" s="111"/>
      <c r="FR659" s="111"/>
      <c r="FS659" s="111"/>
      <c r="FT659" s="111"/>
      <c r="FU659" s="111"/>
      <c r="FV659" s="111"/>
      <c r="FW659" s="111"/>
      <c r="FX659" s="111"/>
      <c r="FY659" s="111"/>
      <c r="FZ659" s="111"/>
      <c r="GA659" s="111"/>
      <c r="GB659" s="111"/>
      <c r="GC659" s="111"/>
      <c r="GD659" s="111"/>
      <c r="GE659" s="111"/>
      <c r="GF659" s="111"/>
      <c r="GG659" s="111"/>
      <c r="GH659" s="111"/>
      <c r="GI659" s="111"/>
      <c r="GJ659" s="111"/>
      <c r="GK659" s="111"/>
      <c r="GL659" s="111"/>
      <c r="GM659" s="111"/>
      <c r="GN659" s="111"/>
      <c r="GO659" s="111"/>
      <c r="GP659" s="111"/>
      <c r="GQ659" s="111"/>
      <c r="GR659" s="111"/>
      <c r="GS659" s="111"/>
      <c r="GT659" s="111"/>
      <c r="GU659" s="111"/>
      <c r="GV659" s="111"/>
      <c r="GW659" s="111"/>
      <c r="GX659" s="111"/>
      <c r="GY659" s="111"/>
      <c r="GZ659" s="111"/>
      <c r="HA659" s="111"/>
      <c r="HB659" s="111"/>
      <c r="HC659" s="111"/>
      <c r="HD659" s="111"/>
      <c r="HE659" s="111"/>
      <c r="HF659" s="111"/>
      <c r="HG659" s="111"/>
      <c r="HH659" s="111"/>
      <c r="HI659" s="111"/>
      <c r="HJ659" s="111"/>
      <c r="HK659" s="111"/>
      <c r="HL659" s="111"/>
      <c r="HM659" s="111"/>
      <c r="HN659" s="111"/>
      <c r="HO659" s="111"/>
      <c r="HP659" s="111"/>
      <c r="HQ659" s="111"/>
      <c r="HR659" s="111"/>
      <c r="HS659" s="111"/>
      <c r="HT659" s="111"/>
      <c r="HU659" s="111"/>
      <c r="HV659" s="111"/>
      <c r="HW659" s="111"/>
      <c r="HX659" s="111"/>
      <c r="HY659" s="111"/>
      <c r="HZ659" s="111"/>
      <c r="IA659" s="111"/>
      <c r="IB659" s="111"/>
      <c r="IC659" s="111"/>
      <c r="ID659" s="111"/>
      <c r="IE659" s="111"/>
      <c r="IF659" s="111"/>
      <c r="IG659" s="111"/>
      <c r="IH659" s="111"/>
      <c r="II659" s="111"/>
    </row>
    <row r="660" s="1" customFormat="1" hidden="1" spans="1:243">
      <c r="A660" s="157">
        <v>2130112</v>
      </c>
      <c r="B660" s="152" t="s">
        <v>569</v>
      </c>
      <c r="C660" s="145">
        <v>0</v>
      </c>
      <c r="D660" s="146"/>
      <c r="E660" s="147">
        <f t="shared" si="30"/>
        <v>0</v>
      </c>
      <c r="F660" s="148"/>
      <c r="G660" s="151" t="s">
        <v>75</v>
      </c>
      <c r="H660" s="140">
        <f t="shared" si="32"/>
        <v>7</v>
      </c>
      <c r="I660" s="140"/>
      <c r="J660" s="111"/>
      <c r="K660" s="111"/>
      <c r="L660" s="111"/>
      <c r="M660" s="111"/>
      <c r="N660" s="111"/>
      <c r="O660" s="111"/>
      <c r="P660" s="111"/>
      <c r="Q660" s="111"/>
      <c r="R660" s="111"/>
      <c r="S660" s="111"/>
      <c r="T660" s="111"/>
      <c r="U660" s="111"/>
      <c r="V660" s="111"/>
      <c r="W660" s="111"/>
      <c r="X660" s="111"/>
      <c r="Y660" s="111"/>
      <c r="Z660" s="111"/>
      <c r="AA660" s="111"/>
      <c r="AB660" s="111"/>
      <c r="AC660" s="111"/>
      <c r="AD660" s="111"/>
      <c r="AE660" s="111"/>
      <c r="AF660" s="111"/>
      <c r="AG660" s="111"/>
      <c r="AH660" s="111"/>
      <c r="AI660" s="111"/>
      <c r="AJ660" s="111"/>
      <c r="AK660" s="111"/>
      <c r="AL660" s="111"/>
      <c r="AM660" s="111"/>
      <c r="AN660" s="111"/>
      <c r="AO660" s="111"/>
      <c r="AP660" s="111"/>
      <c r="AQ660" s="111"/>
      <c r="AR660" s="111"/>
      <c r="AS660" s="111"/>
      <c r="AT660" s="111"/>
      <c r="AU660" s="111"/>
      <c r="AV660" s="111"/>
      <c r="AW660" s="111"/>
      <c r="AX660" s="111"/>
      <c r="AY660" s="111"/>
      <c r="AZ660" s="111"/>
      <c r="BA660" s="111"/>
      <c r="BB660" s="111"/>
      <c r="BC660" s="111"/>
      <c r="BD660" s="111"/>
      <c r="BE660" s="111"/>
      <c r="BF660" s="111"/>
      <c r="BG660" s="111"/>
      <c r="BH660" s="111"/>
      <c r="BI660" s="111"/>
      <c r="BJ660" s="111"/>
      <c r="BK660" s="111"/>
      <c r="BL660" s="111"/>
      <c r="BM660" s="111"/>
      <c r="BN660" s="111"/>
      <c r="BO660" s="111"/>
      <c r="BP660" s="111"/>
      <c r="BQ660" s="111"/>
      <c r="BR660" s="111"/>
      <c r="BS660" s="111"/>
      <c r="BT660" s="111"/>
      <c r="BU660" s="111"/>
      <c r="BV660" s="111"/>
      <c r="BW660" s="111"/>
      <c r="BX660" s="111"/>
      <c r="BY660" s="111"/>
      <c r="BZ660" s="111"/>
      <c r="CA660" s="111"/>
      <c r="CB660" s="111"/>
      <c r="CC660" s="111"/>
      <c r="CD660" s="111"/>
      <c r="CE660" s="111"/>
      <c r="CF660" s="111"/>
      <c r="CG660" s="111"/>
      <c r="CH660" s="111"/>
      <c r="CI660" s="111"/>
      <c r="CJ660" s="111"/>
      <c r="CK660" s="111"/>
      <c r="CL660" s="111"/>
      <c r="CM660" s="111"/>
      <c r="CN660" s="111"/>
      <c r="CO660" s="111"/>
      <c r="CP660" s="111"/>
      <c r="CQ660" s="111"/>
      <c r="CR660" s="111"/>
      <c r="CS660" s="111"/>
      <c r="CT660" s="111"/>
      <c r="CU660" s="111"/>
      <c r="CV660" s="111"/>
      <c r="CW660" s="111"/>
      <c r="CX660" s="111"/>
      <c r="CY660" s="111"/>
      <c r="CZ660" s="111"/>
      <c r="DA660" s="111"/>
      <c r="DB660" s="111"/>
      <c r="DC660" s="111"/>
      <c r="DD660" s="111"/>
      <c r="DE660" s="111"/>
      <c r="DF660" s="111"/>
      <c r="DG660" s="111"/>
      <c r="DH660" s="111"/>
      <c r="DI660" s="111"/>
      <c r="DJ660" s="111"/>
      <c r="DK660" s="111"/>
      <c r="DL660" s="111"/>
      <c r="DM660" s="111"/>
      <c r="DN660" s="111"/>
      <c r="DO660" s="111"/>
      <c r="DP660" s="111"/>
      <c r="DQ660" s="111"/>
      <c r="DR660" s="111"/>
      <c r="DS660" s="111"/>
      <c r="DT660" s="111"/>
      <c r="DU660" s="111"/>
      <c r="DV660" s="111"/>
      <c r="DW660" s="111"/>
      <c r="DX660" s="111"/>
      <c r="DY660" s="111"/>
      <c r="DZ660" s="111"/>
      <c r="EA660" s="111"/>
      <c r="EB660" s="111"/>
      <c r="EC660" s="111"/>
      <c r="ED660" s="111"/>
      <c r="EE660" s="111"/>
      <c r="EF660" s="111"/>
      <c r="EG660" s="111"/>
      <c r="EH660" s="111"/>
      <c r="EI660" s="111"/>
      <c r="EJ660" s="111"/>
      <c r="EK660" s="111"/>
      <c r="EL660" s="111"/>
      <c r="EM660" s="111"/>
      <c r="EN660" s="111"/>
      <c r="EO660" s="111"/>
      <c r="EP660" s="111"/>
      <c r="EQ660" s="111"/>
      <c r="ER660" s="111"/>
      <c r="ES660" s="111"/>
      <c r="ET660" s="111"/>
      <c r="EU660" s="111"/>
      <c r="EV660" s="111"/>
      <c r="EW660" s="111"/>
      <c r="EX660" s="111"/>
      <c r="EY660" s="111"/>
      <c r="EZ660" s="111"/>
      <c r="FA660" s="111"/>
      <c r="FB660" s="111"/>
      <c r="FC660" s="111"/>
      <c r="FD660" s="111"/>
      <c r="FE660" s="111"/>
      <c r="FF660" s="111"/>
      <c r="FG660" s="111"/>
      <c r="FH660" s="111"/>
      <c r="FI660" s="111"/>
      <c r="FJ660" s="111"/>
      <c r="FK660" s="111"/>
      <c r="FL660" s="111"/>
      <c r="FM660" s="111"/>
      <c r="FN660" s="111"/>
      <c r="FO660" s="111"/>
      <c r="FP660" s="111"/>
      <c r="FQ660" s="111"/>
      <c r="FR660" s="111"/>
      <c r="FS660" s="111"/>
      <c r="FT660" s="111"/>
      <c r="FU660" s="111"/>
      <c r="FV660" s="111"/>
      <c r="FW660" s="111"/>
      <c r="FX660" s="111"/>
      <c r="FY660" s="111"/>
      <c r="FZ660" s="111"/>
      <c r="GA660" s="111"/>
      <c r="GB660" s="111"/>
      <c r="GC660" s="111"/>
      <c r="GD660" s="111"/>
      <c r="GE660" s="111"/>
      <c r="GF660" s="111"/>
      <c r="GG660" s="111"/>
      <c r="GH660" s="111"/>
      <c r="GI660" s="111"/>
      <c r="GJ660" s="111"/>
      <c r="GK660" s="111"/>
      <c r="GL660" s="111"/>
      <c r="GM660" s="111"/>
      <c r="GN660" s="111"/>
      <c r="GO660" s="111"/>
      <c r="GP660" s="111"/>
      <c r="GQ660" s="111"/>
      <c r="GR660" s="111"/>
      <c r="GS660" s="111"/>
      <c r="GT660" s="111"/>
      <c r="GU660" s="111"/>
      <c r="GV660" s="111"/>
      <c r="GW660" s="111"/>
      <c r="GX660" s="111"/>
      <c r="GY660" s="111"/>
      <c r="GZ660" s="111"/>
      <c r="HA660" s="111"/>
      <c r="HB660" s="111"/>
      <c r="HC660" s="111"/>
      <c r="HD660" s="111"/>
      <c r="HE660" s="111"/>
      <c r="HF660" s="111"/>
      <c r="HG660" s="111"/>
      <c r="HH660" s="111"/>
      <c r="HI660" s="111"/>
      <c r="HJ660" s="111"/>
      <c r="HK660" s="111"/>
      <c r="HL660" s="111"/>
      <c r="HM660" s="111"/>
      <c r="HN660" s="111"/>
      <c r="HO660" s="111"/>
      <c r="HP660" s="111"/>
      <c r="HQ660" s="111"/>
      <c r="HR660" s="111"/>
      <c r="HS660" s="111"/>
      <c r="HT660" s="111"/>
      <c r="HU660" s="111"/>
      <c r="HV660" s="111"/>
      <c r="HW660" s="111"/>
      <c r="HX660" s="111"/>
      <c r="HY660" s="111"/>
      <c r="HZ660" s="111"/>
      <c r="IA660" s="111"/>
      <c r="IB660" s="111"/>
      <c r="IC660" s="111"/>
      <c r="ID660" s="111"/>
      <c r="IE660" s="111"/>
      <c r="IF660" s="111"/>
      <c r="IG660" s="111"/>
      <c r="IH660" s="111"/>
      <c r="II660" s="111"/>
    </row>
    <row r="661" s="1" customFormat="1" hidden="1" spans="1:243">
      <c r="A661" s="157">
        <v>2130114</v>
      </c>
      <c r="B661" s="152" t="s">
        <v>570</v>
      </c>
      <c r="C661" s="145">
        <v>0</v>
      </c>
      <c r="D661" s="146"/>
      <c r="E661" s="147">
        <f t="shared" si="30"/>
        <v>0</v>
      </c>
      <c r="F661" s="148"/>
      <c r="G661" s="151" t="s">
        <v>75</v>
      </c>
      <c r="H661" s="140">
        <f t="shared" si="32"/>
        <v>7</v>
      </c>
      <c r="I661" s="140"/>
      <c r="J661" s="111"/>
      <c r="K661" s="111"/>
      <c r="L661" s="111"/>
      <c r="M661" s="111"/>
      <c r="N661" s="111"/>
      <c r="O661" s="111"/>
      <c r="P661" s="111"/>
      <c r="Q661" s="111"/>
      <c r="R661" s="111"/>
      <c r="S661" s="111"/>
      <c r="T661" s="111"/>
      <c r="U661" s="111"/>
      <c r="V661" s="111"/>
      <c r="W661" s="111"/>
      <c r="X661" s="111"/>
      <c r="Y661" s="111"/>
      <c r="Z661" s="111"/>
      <c r="AA661" s="111"/>
      <c r="AB661" s="111"/>
      <c r="AC661" s="111"/>
      <c r="AD661" s="111"/>
      <c r="AE661" s="111"/>
      <c r="AF661" s="111"/>
      <c r="AG661" s="111"/>
      <c r="AH661" s="111"/>
      <c r="AI661" s="111"/>
      <c r="AJ661" s="111"/>
      <c r="AK661" s="111"/>
      <c r="AL661" s="111"/>
      <c r="AM661" s="111"/>
      <c r="AN661" s="111"/>
      <c r="AO661" s="111"/>
      <c r="AP661" s="111"/>
      <c r="AQ661" s="111"/>
      <c r="AR661" s="111"/>
      <c r="AS661" s="111"/>
      <c r="AT661" s="111"/>
      <c r="AU661" s="111"/>
      <c r="AV661" s="111"/>
      <c r="AW661" s="111"/>
      <c r="AX661" s="111"/>
      <c r="AY661" s="111"/>
      <c r="AZ661" s="111"/>
      <c r="BA661" s="111"/>
      <c r="BB661" s="111"/>
      <c r="BC661" s="111"/>
      <c r="BD661" s="111"/>
      <c r="BE661" s="111"/>
      <c r="BF661" s="111"/>
      <c r="BG661" s="111"/>
      <c r="BH661" s="111"/>
      <c r="BI661" s="111"/>
      <c r="BJ661" s="111"/>
      <c r="BK661" s="111"/>
      <c r="BL661" s="111"/>
      <c r="BM661" s="111"/>
      <c r="BN661" s="111"/>
      <c r="BO661" s="111"/>
      <c r="BP661" s="111"/>
      <c r="BQ661" s="111"/>
      <c r="BR661" s="111"/>
      <c r="BS661" s="111"/>
      <c r="BT661" s="111"/>
      <c r="BU661" s="111"/>
      <c r="BV661" s="111"/>
      <c r="BW661" s="111"/>
      <c r="BX661" s="111"/>
      <c r="BY661" s="111"/>
      <c r="BZ661" s="111"/>
      <c r="CA661" s="111"/>
      <c r="CB661" s="111"/>
      <c r="CC661" s="111"/>
      <c r="CD661" s="111"/>
      <c r="CE661" s="111"/>
      <c r="CF661" s="111"/>
      <c r="CG661" s="111"/>
      <c r="CH661" s="111"/>
      <c r="CI661" s="111"/>
      <c r="CJ661" s="111"/>
      <c r="CK661" s="111"/>
      <c r="CL661" s="111"/>
      <c r="CM661" s="111"/>
      <c r="CN661" s="111"/>
      <c r="CO661" s="111"/>
      <c r="CP661" s="111"/>
      <c r="CQ661" s="111"/>
      <c r="CR661" s="111"/>
      <c r="CS661" s="111"/>
      <c r="CT661" s="111"/>
      <c r="CU661" s="111"/>
      <c r="CV661" s="111"/>
      <c r="CW661" s="111"/>
      <c r="CX661" s="111"/>
      <c r="CY661" s="111"/>
      <c r="CZ661" s="111"/>
      <c r="DA661" s="111"/>
      <c r="DB661" s="111"/>
      <c r="DC661" s="111"/>
      <c r="DD661" s="111"/>
      <c r="DE661" s="111"/>
      <c r="DF661" s="111"/>
      <c r="DG661" s="111"/>
      <c r="DH661" s="111"/>
      <c r="DI661" s="111"/>
      <c r="DJ661" s="111"/>
      <c r="DK661" s="111"/>
      <c r="DL661" s="111"/>
      <c r="DM661" s="111"/>
      <c r="DN661" s="111"/>
      <c r="DO661" s="111"/>
      <c r="DP661" s="111"/>
      <c r="DQ661" s="111"/>
      <c r="DR661" s="111"/>
      <c r="DS661" s="111"/>
      <c r="DT661" s="111"/>
      <c r="DU661" s="111"/>
      <c r="DV661" s="111"/>
      <c r="DW661" s="111"/>
      <c r="DX661" s="111"/>
      <c r="DY661" s="111"/>
      <c r="DZ661" s="111"/>
      <c r="EA661" s="111"/>
      <c r="EB661" s="111"/>
      <c r="EC661" s="111"/>
      <c r="ED661" s="111"/>
      <c r="EE661" s="111"/>
      <c r="EF661" s="111"/>
      <c r="EG661" s="111"/>
      <c r="EH661" s="111"/>
      <c r="EI661" s="111"/>
      <c r="EJ661" s="111"/>
      <c r="EK661" s="111"/>
      <c r="EL661" s="111"/>
      <c r="EM661" s="111"/>
      <c r="EN661" s="111"/>
      <c r="EO661" s="111"/>
      <c r="EP661" s="111"/>
      <c r="EQ661" s="111"/>
      <c r="ER661" s="111"/>
      <c r="ES661" s="111"/>
      <c r="ET661" s="111"/>
      <c r="EU661" s="111"/>
      <c r="EV661" s="111"/>
      <c r="EW661" s="111"/>
      <c r="EX661" s="111"/>
      <c r="EY661" s="111"/>
      <c r="EZ661" s="111"/>
      <c r="FA661" s="111"/>
      <c r="FB661" s="111"/>
      <c r="FC661" s="111"/>
      <c r="FD661" s="111"/>
      <c r="FE661" s="111"/>
      <c r="FF661" s="111"/>
      <c r="FG661" s="111"/>
      <c r="FH661" s="111"/>
      <c r="FI661" s="111"/>
      <c r="FJ661" s="111"/>
      <c r="FK661" s="111"/>
      <c r="FL661" s="111"/>
      <c r="FM661" s="111"/>
      <c r="FN661" s="111"/>
      <c r="FO661" s="111"/>
      <c r="FP661" s="111"/>
      <c r="FQ661" s="111"/>
      <c r="FR661" s="111"/>
      <c r="FS661" s="111"/>
      <c r="FT661" s="111"/>
      <c r="FU661" s="111"/>
      <c r="FV661" s="111"/>
      <c r="FW661" s="111"/>
      <c r="FX661" s="111"/>
      <c r="FY661" s="111"/>
      <c r="FZ661" s="111"/>
      <c r="GA661" s="111"/>
      <c r="GB661" s="111"/>
      <c r="GC661" s="111"/>
      <c r="GD661" s="111"/>
      <c r="GE661" s="111"/>
      <c r="GF661" s="111"/>
      <c r="GG661" s="111"/>
      <c r="GH661" s="111"/>
      <c r="GI661" s="111"/>
      <c r="GJ661" s="111"/>
      <c r="GK661" s="111"/>
      <c r="GL661" s="111"/>
      <c r="GM661" s="111"/>
      <c r="GN661" s="111"/>
      <c r="GO661" s="111"/>
      <c r="GP661" s="111"/>
      <c r="GQ661" s="111"/>
      <c r="GR661" s="111"/>
      <c r="GS661" s="111"/>
      <c r="GT661" s="111"/>
      <c r="GU661" s="111"/>
      <c r="GV661" s="111"/>
      <c r="GW661" s="111"/>
      <c r="GX661" s="111"/>
      <c r="GY661" s="111"/>
      <c r="GZ661" s="111"/>
      <c r="HA661" s="111"/>
      <c r="HB661" s="111"/>
      <c r="HC661" s="111"/>
      <c r="HD661" s="111"/>
      <c r="HE661" s="111"/>
      <c r="HF661" s="111"/>
      <c r="HG661" s="111"/>
      <c r="HH661" s="111"/>
      <c r="HI661" s="111"/>
      <c r="HJ661" s="111"/>
      <c r="HK661" s="111"/>
      <c r="HL661" s="111"/>
      <c r="HM661" s="111"/>
      <c r="HN661" s="111"/>
      <c r="HO661" s="111"/>
      <c r="HP661" s="111"/>
      <c r="HQ661" s="111"/>
      <c r="HR661" s="111"/>
      <c r="HS661" s="111"/>
      <c r="HT661" s="111"/>
      <c r="HU661" s="111"/>
      <c r="HV661" s="111"/>
      <c r="HW661" s="111"/>
      <c r="HX661" s="111"/>
      <c r="HY661" s="111"/>
      <c r="HZ661" s="111"/>
      <c r="IA661" s="111"/>
      <c r="IB661" s="111"/>
      <c r="IC661" s="111"/>
      <c r="ID661" s="111"/>
      <c r="IE661" s="111"/>
      <c r="IF661" s="111"/>
      <c r="IG661" s="111"/>
      <c r="IH661" s="111"/>
      <c r="II661" s="111"/>
    </row>
    <row r="662" s="1" customFormat="1" spans="1:243">
      <c r="A662" s="157">
        <v>2130119</v>
      </c>
      <c r="B662" s="152" t="s">
        <v>571</v>
      </c>
      <c r="C662" s="145">
        <v>327</v>
      </c>
      <c r="D662" s="146">
        <v>535</v>
      </c>
      <c r="E662" s="147">
        <f t="shared" si="30"/>
        <v>208</v>
      </c>
      <c r="F662" s="148">
        <f t="shared" si="31"/>
        <v>0.636085626911315</v>
      </c>
      <c r="G662" s="149"/>
      <c r="H662" s="140">
        <f t="shared" si="32"/>
        <v>7</v>
      </c>
      <c r="I662" s="140"/>
      <c r="J662" s="111"/>
      <c r="K662" s="111"/>
      <c r="L662" s="111"/>
      <c r="M662" s="111"/>
      <c r="N662" s="111"/>
      <c r="O662" s="111"/>
      <c r="P662" s="111"/>
      <c r="Q662" s="111"/>
      <c r="R662" s="111"/>
      <c r="S662" s="111"/>
      <c r="T662" s="111"/>
      <c r="U662" s="111"/>
      <c r="V662" s="111"/>
      <c r="W662" s="111"/>
      <c r="X662" s="111"/>
      <c r="Y662" s="111"/>
      <c r="Z662" s="111"/>
      <c r="AA662" s="111"/>
      <c r="AB662" s="111"/>
      <c r="AC662" s="111"/>
      <c r="AD662" s="111"/>
      <c r="AE662" s="111"/>
      <c r="AF662" s="111"/>
      <c r="AG662" s="111"/>
      <c r="AH662" s="111"/>
      <c r="AI662" s="111"/>
      <c r="AJ662" s="111"/>
      <c r="AK662" s="111"/>
      <c r="AL662" s="111"/>
      <c r="AM662" s="111"/>
      <c r="AN662" s="111"/>
      <c r="AO662" s="111"/>
      <c r="AP662" s="111"/>
      <c r="AQ662" s="111"/>
      <c r="AR662" s="111"/>
      <c r="AS662" s="111"/>
      <c r="AT662" s="111"/>
      <c r="AU662" s="111"/>
      <c r="AV662" s="111"/>
      <c r="AW662" s="111"/>
      <c r="AX662" s="111"/>
      <c r="AY662" s="111"/>
      <c r="AZ662" s="111"/>
      <c r="BA662" s="111"/>
      <c r="BB662" s="111"/>
      <c r="BC662" s="111"/>
      <c r="BD662" s="111"/>
      <c r="BE662" s="111"/>
      <c r="BF662" s="111"/>
      <c r="BG662" s="111"/>
      <c r="BH662" s="111"/>
      <c r="BI662" s="111"/>
      <c r="BJ662" s="111"/>
      <c r="BK662" s="111"/>
      <c r="BL662" s="111"/>
      <c r="BM662" s="111"/>
      <c r="BN662" s="111"/>
      <c r="BO662" s="111"/>
      <c r="BP662" s="111"/>
      <c r="BQ662" s="111"/>
      <c r="BR662" s="111"/>
      <c r="BS662" s="111"/>
      <c r="BT662" s="111"/>
      <c r="BU662" s="111"/>
      <c r="BV662" s="111"/>
      <c r="BW662" s="111"/>
      <c r="BX662" s="111"/>
      <c r="BY662" s="111"/>
      <c r="BZ662" s="111"/>
      <c r="CA662" s="111"/>
      <c r="CB662" s="111"/>
      <c r="CC662" s="111"/>
      <c r="CD662" s="111"/>
      <c r="CE662" s="111"/>
      <c r="CF662" s="111"/>
      <c r="CG662" s="111"/>
      <c r="CH662" s="111"/>
      <c r="CI662" s="111"/>
      <c r="CJ662" s="111"/>
      <c r="CK662" s="111"/>
      <c r="CL662" s="111"/>
      <c r="CM662" s="111"/>
      <c r="CN662" s="111"/>
      <c r="CO662" s="111"/>
      <c r="CP662" s="111"/>
      <c r="CQ662" s="111"/>
      <c r="CR662" s="111"/>
      <c r="CS662" s="111"/>
      <c r="CT662" s="111"/>
      <c r="CU662" s="111"/>
      <c r="CV662" s="111"/>
      <c r="CW662" s="111"/>
      <c r="CX662" s="111"/>
      <c r="CY662" s="111"/>
      <c r="CZ662" s="111"/>
      <c r="DA662" s="111"/>
      <c r="DB662" s="111"/>
      <c r="DC662" s="111"/>
      <c r="DD662" s="111"/>
      <c r="DE662" s="111"/>
      <c r="DF662" s="111"/>
      <c r="DG662" s="111"/>
      <c r="DH662" s="111"/>
      <c r="DI662" s="111"/>
      <c r="DJ662" s="111"/>
      <c r="DK662" s="111"/>
      <c r="DL662" s="111"/>
      <c r="DM662" s="111"/>
      <c r="DN662" s="111"/>
      <c r="DO662" s="111"/>
      <c r="DP662" s="111"/>
      <c r="DQ662" s="111"/>
      <c r="DR662" s="111"/>
      <c r="DS662" s="111"/>
      <c r="DT662" s="111"/>
      <c r="DU662" s="111"/>
      <c r="DV662" s="111"/>
      <c r="DW662" s="111"/>
      <c r="DX662" s="111"/>
      <c r="DY662" s="111"/>
      <c r="DZ662" s="111"/>
      <c r="EA662" s="111"/>
      <c r="EB662" s="111"/>
      <c r="EC662" s="111"/>
      <c r="ED662" s="111"/>
      <c r="EE662" s="111"/>
      <c r="EF662" s="111"/>
      <c r="EG662" s="111"/>
      <c r="EH662" s="111"/>
      <c r="EI662" s="111"/>
      <c r="EJ662" s="111"/>
      <c r="EK662" s="111"/>
      <c r="EL662" s="111"/>
      <c r="EM662" s="111"/>
      <c r="EN662" s="111"/>
      <c r="EO662" s="111"/>
      <c r="EP662" s="111"/>
      <c r="EQ662" s="111"/>
      <c r="ER662" s="111"/>
      <c r="ES662" s="111"/>
      <c r="ET662" s="111"/>
      <c r="EU662" s="111"/>
      <c r="EV662" s="111"/>
      <c r="EW662" s="111"/>
      <c r="EX662" s="111"/>
      <c r="EY662" s="111"/>
      <c r="EZ662" s="111"/>
      <c r="FA662" s="111"/>
      <c r="FB662" s="111"/>
      <c r="FC662" s="111"/>
      <c r="FD662" s="111"/>
      <c r="FE662" s="111"/>
      <c r="FF662" s="111"/>
      <c r="FG662" s="111"/>
      <c r="FH662" s="111"/>
      <c r="FI662" s="111"/>
      <c r="FJ662" s="111"/>
      <c r="FK662" s="111"/>
      <c r="FL662" s="111"/>
      <c r="FM662" s="111"/>
      <c r="FN662" s="111"/>
      <c r="FO662" s="111"/>
      <c r="FP662" s="111"/>
      <c r="FQ662" s="111"/>
      <c r="FR662" s="111"/>
      <c r="FS662" s="111"/>
      <c r="FT662" s="111"/>
      <c r="FU662" s="111"/>
      <c r="FV662" s="111"/>
      <c r="FW662" s="111"/>
      <c r="FX662" s="111"/>
      <c r="FY662" s="111"/>
      <c r="FZ662" s="111"/>
      <c r="GA662" s="111"/>
      <c r="GB662" s="111"/>
      <c r="GC662" s="111"/>
      <c r="GD662" s="111"/>
      <c r="GE662" s="111"/>
      <c r="GF662" s="111"/>
      <c r="GG662" s="111"/>
      <c r="GH662" s="111"/>
      <c r="GI662" s="111"/>
      <c r="GJ662" s="111"/>
      <c r="GK662" s="111"/>
      <c r="GL662" s="111"/>
      <c r="GM662" s="111"/>
      <c r="GN662" s="111"/>
      <c r="GO662" s="111"/>
      <c r="GP662" s="111"/>
      <c r="GQ662" s="111"/>
      <c r="GR662" s="111"/>
      <c r="GS662" s="111"/>
      <c r="GT662" s="111"/>
      <c r="GU662" s="111"/>
      <c r="GV662" s="111"/>
      <c r="GW662" s="111"/>
      <c r="GX662" s="111"/>
      <c r="GY662" s="111"/>
      <c r="GZ662" s="111"/>
      <c r="HA662" s="111"/>
      <c r="HB662" s="111"/>
      <c r="HC662" s="111"/>
      <c r="HD662" s="111"/>
      <c r="HE662" s="111"/>
      <c r="HF662" s="111"/>
      <c r="HG662" s="111"/>
      <c r="HH662" s="111"/>
      <c r="HI662" s="111"/>
      <c r="HJ662" s="111"/>
      <c r="HK662" s="111"/>
      <c r="HL662" s="111"/>
      <c r="HM662" s="111"/>
      <c r="HN662" s="111"/>
      <c r="HO662" s="111"/>
      <c r="HP662" s="111"/>
      <c r="HQ662" s="111"/>
      <c r="HR662" s="111"/>
      <c r="HS662" s="111"/>
      <c r="HT662" s="111"/>
      <c r="HU662" s="111"/>
      <c r="HV662" s="111"/>
      <c r="HW662" s="111"/>
      <c r="HX662" s="111"/>
      <c r="HY662" s="111"/>
      <c r="HZ662" s="111"/>
      <c r="IA662" s="111"/>
      <c r="IB662" s="111"/>
      <c r="IC662" s="111"/>
      <c r="ID662" s="111"/>
      <c r="IE662" s="111"/>
      <c r="IF662" s="111"/>
      <c r="IG662" s="111"/>
      <c r="IH662" s="111"/>
      <c r="II662" s="111"/>
    </row>
    <row r="663" s="1" customFormat="1" spans="1:243">
      <c r="A663" s="157">
        <v>2130120</v>
      </c>
      <c r="B663" s="152" t="s">
        <v>572</v>
      </c>
      <c r="C663" s="145">
        <v>1376</v>
      </c>
      <c r="D663" s="146">
        <v>1378</v>
      </c>
      <c r="E663" s="147">
        <f t="shared" si="30"/>
        <v>2</v>
      </c>
      <c r="F663" s="148">
        <f t="shared" si="31"/>
        <v>0.00145348837209302</v>
      </c>
      <c r="G663" s="149"/>
      <c r="H663" s="140">
        <f t="shared" si="32"/>
        <v>7</v>
      </c>
      <c r="I663" s="140"/>
      <c r="J663" s="111"/>
      <c r="K663" s="111"/>
      <c r="L663" s="111"/>
      <c r="M663" s="111"/>
      <c r="N663" s="111"/>
      <c r="O663" s="111"/>
      <c r="P663" s="111"/>
      <c r="Q663" s="111"/>
      <c r="R663" s="111"/>
      <c r="S663" s="111"/>
      <c r="T663" s="111"/>
      <c r="U663" s="111"/>
      <c r="V663" s="111"/>
      <c r="W663" s="111"/>
      <c r="X663" s="111"/>
      <c r="Y663" s="111"/>
      <c r="Z663" s="111"/>
      <c r="AA663" s="111"/>
      <c r="AB663" s="111"/>
      <c r="AC663" s="111"/>
      <c r="AD663" s="111"/>
      <c r="AE663" s="111"/>
      <c r="AF663" s="111"/>
      <c r="AG663" s="111"/>
      <c r="AH663" s="111"/>
      <c r="AI663" s="111"/>
      <c r="AJ663" s="111"/>
      <c r="AK663" s="111"/>
      <c r="AL663" s="111"/>
      <c r="AM663" s="111"/>
      <c r="AN663" s="111"/>
      <c r="AO663" s="111"/>
      <c r="AP663" s="111"/>
      <c r="AQ663" s="111"/>
      <c r="AR663" s="111"/>
      <c r="AS663" s="111"/>
      <c r="AT663" s="111"/>
      <c r="AU663" s="111"/>
      <c r="AV663" s="111"/>
      <c r="AW663" s="111"/>
      <c r="AX663" s="111"/>
      <c r="AY663" s="111"/>
      <c r="AZ663" s="111"/>
      <c r="BA663" s="111"/>
      <c r="BB663" s="111"/>
      <c r="BC663" s="111"/>
      <c r="BD663" s="111"/>
      <c r="BE663" s="111"/>
      <c r="BF663" s="111"/>
      <c r="BG663" s="111"/>
      <c r="BH663" s="111"/>
      <c r="BI663" s="111"/>
      <c r="BJ663" s="111"/>
      <c r="BK663" s="111"/>
      <c r="BL663" s="111"/>
      <c r="BM663" s="111"/>
      <c r="BN663" s="111"/>
      <c r="BO663" s="111"/>
      <c r="BP663" s="111"/>
      <c r="BQ663" s="111"/>
      <c r="BR663" s="111"/>
      <c r="BS663" s="111"/>
      <c r="BT663" s="111"/>
      <c r="BU663" s="111"/>
      <c r="BV663" s="111"/>
      <c r="BW663" s="111"/>
      <c r="BX663" s="111"/>
      <c r="BY663" s="111"/>
      <c r="BZ663" s="111"/>
      <c r="CA663" s="111"/>
      <c r="CB663" s="111"/>
      <c r="CC663" s="111"/>
      <c r="CD663" s="111"/>
      <c r="CE663" s="111"/>
      <c r="CF663" s="111"/>
      <c r="CG663" s="111"/>
      <c r="CH663" s="111"/>
      <c r="CI663" s="111"/>
      <c r="CJ663" s="111"/>
      <c r="CK663" s="111"/>
      <c r="CL663" s="111"/>
      <c r="CM663" s="111"/>
      <c r="CN663" s="111"/>
      <c r="CO663" s="111"/>
      <c r="CP663" s="111"/>
      <c r="CQ663" s="111"/>
      <c r="CR663" s="111"/>
      <c r="CS663" s="111"/>
      <c r="CT663" s="111"/>
      <c r="CU663" s="111"/>
      <c r="CV663" s="111"/>
      <c r="CW663" s="111"/>
      <c r="CX663" s="111"/>
      <c r="CY663" s="111"/>
      <c r="CZ663" s="111"/>
      <c r="DA663" s="111"/>
      <c r="DB663" s="111"/>
      <c r="DC663" s="111"/>
      <c r="DD663" s="111"/>
      <c r="DE663" s="111"/>
      <c r="DF663" s="111"/>
      <c r="DG663" s="111"/>
      <c r="DH663" s="111"/>
      <c r="DI663" s="111"/>
      <c r="DJ663" s="111"/>
      <c r="DK663" s="111"/>
      <c r="DL663" s="111"/>
      <c r="DM663" s="111"/>
      <c r="DN663" s="111"/>
      <c r="DO663" s="111"/>
      <c r="DP663" s="111"/>
      <c r="DQ663" s="111"/>
      <c r="DR663" s="111"/>
      <c r="DS663" s="111"/>
      <c r="DT663" s="111"/>
      <c r="DU663" s="111"/>
      <c r="DV663" s="111"/>
      <c r="DW663" s="111"/>
      <c r="DX663" s="111"/>
      <c r="DY663" s="111"/>
      <c r="DZ663" s="111"/>
      <c r="EA663" s="111"/>
      <c r="EB663" s="111"/>
      <c r="EC663" s="111"/>
      <c r="ED663" s="111"/>
      <c r="EE663" s="111"/>
      <c r="EF663" s="111"/>
      <c r="EG663" s="111"/>
      <c r="EH663" s="111"/>
      <c r="EI663" s="111"/>
      <c r="EJ663" s="111"/>
      <c r="EK663" s="111"/>
      <c r="EL663" s="111"/>
      <c r="EM663" s="111"/>
      <c r="EN663" s="111"/>
      <c r="EO663" s="111"/>
      <c r="EP663" s="111"/>
      <c r="EQ663" s="111"/>
      <c r="ER663" s="111"/>
      <c r="ES663" s="111"/>
      <c r="ET663" s="111"/>
      <c r="EU663" s="111"/>
      <c r="EV663" s="111"/>
      <c r="EW663" s="111"/>
      <c r="EX663" s="111"/>
      <c r="EY663" s="111"/>
      <c r="EZ663" s="111"/>
      <c r="FA663" s="111"/>
      <c r="FB663" s="111"/>
      <c r="FC663" s="111"/>
      <c r="FD663" s="111"/>
      <c r="FE663" s="111"/>
      <c r="FF663" s="111"/>
      <c r="FG663" s="111"/>
      <c r="FH663" s="111"/>
      <c r="FI663" s="111"/>
      <c r="FJ663" s="111"/>
      <c r="FK663" s="111"/>
      <c r="FL663" s="111"/>
      <c r="FM663" s="111"/>
      <c r="FN663" s="111"/>
      <c r="FO663" s="111"/>
      <c r="FP663" s="111"/>
      <c r="FQ663" s="111"/>
      <c r="FR663" s="111"/>
      <c r="FS663" s="111"/>
      <c r="FT663" s="111"/>
      <c r="FU663" s="111"/>
      <c r="FV663" s="111"/>
      <c r="FW663" s="111"/>
      <c r="FX663" s="111"/>
      <c r="FY663" s="111"/>
      <c r="FZ663" s="111"/>
      <c r="GA663" s="111"/>
      <c r="GB663" s="111"/>
      <c r="GC663" s="111"/>
      <c r="GD663" s="111"/>
      <c r="GE663" s="111"/>
      <c r="GF663" s="111"/>
      <c r="GG663" s="111"/>
      <c r="GH663" s="111"/>
      <c r="GI663" s="111"/>
      <c r="GJ663" s="111"/>
      <c r="GK663" s="111"/>
      <c r="GL663" s="111"/>
      <c r="GM663" s="111"/>
      <c r="GN663" s="111"/>
      <c r="GO663" s="111"/>
      <c r="GP663" s="111"/>
      <c r="GQ663" s="111"/>
      <c r="GR663" s="111"/>
      <c r="GS663" s="111"/>
      <c r="GT663" s="111"/>
      <c r="GU663" s="111"/>
      <c r="GV663" s="111"/>
      <c r="GW663" s="111"/>
      <c r="GX663" s="111"/>
      <c r="GY663" s="111"/>
      <c r="GZ663" s="111"/>
      <c r="HA663" s="111"/>
      <c r="HB663" s="111"/>
      <c r="HC663" s="111"/>
      <c r="HD663" s="111"/>
      <c r="HE663" s="111"/>
      <c r="HF663" s="111"/>
      <c r="HG663" s="111"/>
      <c r="HH663" s="111"/>
      <c r="HI663" s="111"/>
      <c r="HJ663" s="111"/>
      <c r="HK663" s="111"/>
      <c r="HL663" s="111"/>
      <c r="HM663" s="111"/>
      <c r="HN663" s="111"/>
      <c r="HO663" s="111"/>
      <c r="HP663" s="111"/>
      <c r="HQ663" s="111"/>
      <c r="HR663" s="111"/>
      <c r="HS663" s="111"/>
      <c r="HT663" s="111"/>
      <c r="HU663" s="111"/>
      <c r="HV663" s="111"/>
      <c r="HW663" s="111"/>
      <c r="HX663" s="111"/>
      <c r="HY663" s="111"/>
      <c r="HZ663" s="111"/>
      <c r="IA663" s="111"/>
      <c r="IB663" s="111"/>
      <c r="IC663" s="111"/>
      <c r="ID663" s="111"/>
      <c r="IE663" s="111"/>
      <c r="IF663" s="111"/>
      <c r="IG663" s="111"/>
      <c r="IH663" s="111"/>
      <c r="II663" s="111"/>
    </row>
    <row r="664" s="1" customFormat="1" hidden="1" spans="1:243">
      <c r="A664" s="157">
        <v>2130121</v>
      </c>
      <c r="B664" s="152" t="s">
        <v>573</v>
      </c>
      <c r="C664" s="145">
        <v>0</v>
      </c>
      <c r="D664" s="146"/>
      <c r="E664" s="147">
        <f t="shared" si="30"/>
        <v>0</v>
      </c>
      <c r="F664" s="148"/>
      <c r="G664" s="151" t="s">
        <v>75</v>
      </c>
      <c r="H664" s="140">
        <f t="shared" si="32"/>
        <v>7</v>
      </c>
      <c r="I664" s="140"/>
      <c r="J664" s="111"/>
      <c r="K664" s="111"/>
      <c r="L664" s="111"/>
      <c r="M664" s="111"/>
      <c r="N664" s="111"/>
      <c r="O664" s="111"/>
      <c r="P664" s="111"/>
      <c r="Q664" s="111"/>
      <c r="R664" s="111"/>
      <c r="S664" s="111"/>
      <c r="T664" s="111"/>
      <c r="U664" s="111"/>
      <c r="V664" s="111"/>
      <c r="W664" s="111"/>
      <c r="X664" s="111"/>
      <c r="Y664" s="111"/>
      <c r="Z664" s="111"/>
      <c r="AA664" s="111"/>
      <c r="AB664" s="111"/>
      <c r="AC664" s="111"/>
      <c r="AD664" s="111"/>
      <c r="AE664" s="111"/>
      <c r="AF664" s="111"/>
      <c r="AG664" s="111"/>
      <c r="AH664" s="111"/>
      <c r="AI664" s="111"/>
      <c r="AJ664" s="111"/>
      <c r="AK664" s="111"/>
      <c r="AL664" s="111"/>
      <c r="AM664" s="111"/>
      <c r="AN664" s="111"/>
      <c r="AO664" s="111"/>
      <c r="AP664" s="111"/>
      <c r="AQ664" s="111"/>
      <c r="AR664" s="111"/>
      <c r="AS664" s="111"/>
      <c r="AT664" s="111"/>
      <c r="AU664" s="111"/>
      <c r="AV664" s="111"/>
      <c r="AW664" s="111"/>
      <c r="AX664" s="111"/>
      <c r="AY664" s="111"/>
      <c r="AZ664" s="111"/>
      <c r="BA664" s="111"/>
      <c r="BB664" s="111"/>
      <c r="BC664" s="111"/>
      <c r="BD664" s="111"/>
      <c r="BE664" s="111"/>
      <c r="BF664" s="111"/>
      <c r="BG664" s="111"/>
      <c r="BH664" s="111"/>
      <c r="BI664" s="111"/>
      <c r="BJ664" s="111"/>
      <c r="BK664" s="111"/>
      <c r="BL664" s="111"/>
      <c r="BM664" s="111"/>
      <c r="BN664" s="111"/>
      <c r="BO664" s="111"/>
      <c r="BP664" s="111"/>
      <c r="BQ664" s="111"/>
      <c r="BR664" s="111"/>
      <c r="BS664" s="111"/>
      <c r="BT664" s="111"/>
      <c r="BU664" s="111"/>
      <c r="BV664" s="111"/>
      <c r="BW664" s="111"/>
      <c r="BX664" s="111"/>
      <c r="BY664" s="111"/>
      <c r="BZ664" s="111"/>
      <c r="CA664" s="111"/>
      <c r="CB664" s="111"/>
      <c r="CC664" s="111"/>
      <c r="CD664" s="111"/>
      <c r="CE664" s="111"/>
      <c r="CF664" s="111"/>
      <c r="CG664" s="111"/>
      <c r="CH664" s="111"/>
      <c r="CI664" s="111"/>
      <c r="CJ664" s="111"/>
      <c r="CK664" s="111"/>
      <c r="CL664" s="111"/>
      <c r="CM664" s="111"/>
      <c r="CN664" s="111"/>
      <c r="CO664" s="111"/>
      <c r="CP664" s="111"/>
      <c r="CQ664" s="111"/>
      <c r="CR664" s="111"/>
      <c r="CS664" s="111"/>
      <c r="CT664" s="111"/>
      <c r="CU664" s="111"/>
      <c r="CV664" s="111"/>
      <c r="CW664" s="111"/>
      <c r="CX664" s="111"/>
      <c r="CY664" s="111"/>
      <c r="CZ664" s="111"/>
      <c r="DA664" s="111"/>
      <c r="DB664" s="111"/>
      <c r="DC664" s="111"/>
      <c r="DD664" s="111"/>
      <c r="DE664" s="111"/>
      <c r="DF664" s="111"/>
      <c r="DG664" s="111"/>
      <c r="DH664" s="111"/>
      <c r="DI664" s="111"/>
      <c r="DJ664" s="111"/>
      <c r="DK664" s="111"/>
      <c r="DL664" s="111"/>
      <c r="DM664" s="111"/>
      <c r="DN664" s="111"/>
      <c r="DO664" s="111"/>
      <c r="DP664" s="111"/>
      <c r="DQ664" s="111"/>
      <c r="DR664" s="111"/>
      <c r="DS664" s="111"/>
      <c r="DT664" s="111"/>
      <c r="DU664" s="111"/>
      <c r="DV664" s="111"/>
      <c r="DW664" s="111"/>
      <c r="DX664" s="111"/>
      <c r="DY664" s="111"/>
      <c r="DZ664" s="111"/>
      <c r="EA664" s="111"/>
      <c r="EB664" s="111"/>
      <c r="EC664" s="111"/>
      <c r="ED664" s="111"/>
      <c r="EE664" s="111"/>
      <c r="EF664" s="111"/>
      <c r="EG664" s="111"/>
      <c r="EH664" s="111"/>
      <c r="EI664" s="111"/>
      <c r="EJ664" s="111"/>
      <c r="EK664" s="111"/>
      <c r="EL664" s="111"/>
      <c r="EM664" s="111"/>
      <c r="EN664" s="111"/>
      <c r="EO664" s="111"/>
      <c r="EP664" s="111"/>
      <c r="EQ664" s="111"/>
      <c r="ER664" s="111"/>
      <c r="ES664" s="111"/>
      <c r="ET664" s="111"/>
      <c r="EU664" s="111"/>
      <c r="EV664" s="111"/>
      <c r="EW664" s="111"/>
      <c r="EX664" s="111"/>
      <c r="EY664" s="111"/>
      <c r="EZ664" s="111"/>
      <c r="FA664" s="111"/>
      <c r="FB664" s="111"/>
      <c r="FC664" s="111"/>
      <c r="FD664" s="111"/>
      <c r="FE664" s="111"/>
      <c r="FF664" s="111"/>
      <c r="FG664" s="111"/>
      <c r="FH664" s="111"/>
      <c r="FI664" s="111"/>
      <c r="FJ664" s="111"/>
      <c r="FK664" s="111"/>
      <c r="FL664" s="111"/>
      <c r="FM664" s="111"/>
      <c r="FN664" s="111"/>
      <c r="FO664" s="111"/>
      <c r="FP664" s="111"/>
      <c r="FQ664" s="111"/>
      <c r="FR664" s="111"/>
      <c r="FS664" s="111"/>
      <c r="FT664" s="111"/>
      <c r="FU664" s="111"/>
      <c r="FV664" s="111"/>
      <c r="FW664" s="111"/>
      <c r="FX664" s="111"/>
      <c r="FY664" s="111"/>
      <c r="FZ664" s="111"/>
      <c r="GA664" s="111"/>
      <c r="GB664" s="111"/>
      <c r="GC664" s="111"/>
      <c r="GD664" s="111"/>
      <c r="GE664" s="111"/>
      <c r="GF664" s="111"/>
      <c r="GG664" s="111"/>
      <c r="GH664" s="111"/>
      <c r="GI664" s="111"/>
      <c r="GJ664" s="111"/>
      <c r="GK664" s="111"/>
      <c r="GL664" s="111"/>
      <c r="GM664" s="111"/>
      <c r="GN664" s="111"/>
      <c r="GO664" s="111"/>
      <c r="GP664" s="111"/>
      <c r="GQ664" s="111"/>
      <c r="GR664" s="111"/>
      <c r="GS664" s="111"/>
      <c r="GT664" s="111"/>
      <c r="GU664" s="111"/>
      <c r="GV664" s="111"/>
      <c r="GW664" s="111"/>
      <c r="GX664" s="111"/>
      <c r="GY664" s="111"/>
      <c r="GZ664" s="111"/>
      <c r="HA664" s="111"/>
      <c r="HB664" s="111"/>
      <c r="HC664" s="111"/>
      <c r="HD664" s="111"/>
      <c r="HE664" s="111"/>
      <c r="HF664" s="111"/>
      <c r="HG664" s="111"/>
      <c r="HH664" s="111"/>
      <c r="HI664" s="111"/>
      <c r="HJ664" s="111"/>
      <c r="HK664" s="111"/>
      <c r="HL664" s="111"/>
      <c r="HM664" s="111"/>
      <c r="HN664" s="111"/>
      <c r="HO664" s="111"/>
      <c r="HP664" s="111"/>
      <c r="HQ664" s="111"/>
      <c r="HR664" s="111"/>
      <c r="HS664" s="111"/>
      <c r="HT664" s="111"/>
      <c r="HU664" s="111"/>
      <c r="HV664" s="111"/>
      <c r="HW664" s="111"/>
      <c r="HX664" s="111"/>
      <c r="HY664" s="111"/>
      <c r="HZ664" s="111"/>
      <c r="IA664" s="111"/>
      <c r="IB664" s="111"/>
      <c r="IC664" s="111"/>
      <c r="ID664" s="111"/>
      <c r="IE664" s="111"/>
      <c r="IF664" s="111"/>
      <c r="IG664" s="111"/>
      <c r="IH664" s="111"/>
      <c r="II664" s="111"/>
    </row>
    <row r="665" s="1" customFormat="1" spans="1:243">
      <c r="A665" s="157">
        <v>2130122</v>
      </c>
      <c r="B665" s="152" t="s">
        <v>574</v>
      </c>
      <c r="C665" s="145">
        <v>553</v>
      </c>
      <c r="D665" s="146">
        <v>800</v>
      </c>
      <c r="E665" s="147">
        <f t="shared" si="30"/>
        <v>247</v>
      </c>
      <c r="F665" s="148">
        <f t="shared" si="31"/>
        <v>0.446654611211573</v>
      </c>
      <c r="G665" s="149"/>
      <c r="H665" s="140">
        <f t="shared" si="32"/>
        <v>7</v>
      </c>
      <c r="I665" s="140"/>
      <c r="J665" s="111"/>
      <c r="K665" s="111"/>
      <c r="L665" s="111"/>
      <c r="M665" s="111"/>
      <c r="N665" s="111"/>
      <c r="O665" s="111"/>
      <c r="P665" s="111"/>
      <c r="Q665" s="111"/>
      <c r="R665" s="111"/>
      <c r="S665" s="111"/>
      <c r="T665" s="111"/>
      <c r="U665" s="111"/>
      <c r="V665" s="111"/>
      <c r="W665" s="111"/>
      <c r="X665" s="111"/>
      <c r="Y665" s="111"/>
      <c r="Z665" s="111"/>
      <c r="AA665" s="111"/>
      <c r="AB665" s="111"/>
      <c r="AC665" s="111"/>
      <c r="AD665" s="111"/>
      <c r="AE665" s="111"/>
      <c r="AF665" s="111"/>
      <c r="AG665" s="111"/>
      <c r="AH665" s="111"/>
      <c r="AI665" s="111"/>
      <c r="AJ665" s="111"/>
      <c r="AK665" s="111"/>
      <c r="AL665" s="111"/>
      <c r="AM665" s="111"/>
      <c r="AN665" s="111"/>
      <c r="AO665" s="111"/>
      <c r="AP665" s="111"/>
      <c r="AQ665" s="111"/>
      <c r="AR665" s="111"/>
      <c r="AS665" s="111"/>
      <c r="AT665" s="111"/>
      <c r="AU665" s="111"/>
      <c r="AV665" s="111"/>
      <c r="AW665" s="111"/>
      <c r="AX665" s="111"/>
      <c r="AY665" s="111"/>
      <c r="AZ665" s="111"/>
      <c r="BA665" s="111"/>
      <c r="BB665" s="111"/>
      <c r="BC665" s="111"/>
      <c r="BD665" s="111"/>
      <c r="BE665" s="111"/>
      <c r="BF665" s="111"/>
      <c r="BG665" s="111"/>
      <c r="BH665" s="111"/>
      <c r="BI665" s="111"/>
      <c r="BJ665" s="111"/>
      <c r="BK665" s="111"/>
      <c r="BL665" s="111"/>
      <c r="BM665" s="111"/>
      <c r="BN665" s="111"/>
      <c r="BO665" s="111"/>
      <c r="BP665" s="111"/>
      <c r="BQ665" s="111"/>
      <c r="BR665" s="111"/>
      <c r="BS665" s="111"/>
      <c r="BT665" s="111"/>
      <c r="BU665" s="111"/>
      <c r="BV665" s="111"/>
      <c r="BW665" s="111"/>
      <c r="BX665" s="111"/>
      <c r="BY665" s="111"/>
      <c r="BZ665" s="111"/>
      <c r="CA665" s="111"/>
      <c r="CB665" s="111"/>
      <c r="CC665" s="111"/>
      <c r="CD665" s="111"/>
      <c r="CE665" s="111"/>
      <c r="CF665" s="111"/>
      <c r="CG665" s="111"/>
      <c r="CH665" s="111"/>
      <c r="CI665" s="111"/>
      <c r="CJ665" s="111"/>
      <c r="CK665" s="111"/>
      <c r="CL665" s="111"/>
      <c r="CM665" s="111"/>
      <c r="CN665" s="111"/>
      <c r="CO665" s="111"/>
      <c r="CP665" s="111"/>
      <c r="CQ665" s="111"/>
      <c r="CR665" s="111"/>
      <c r="CS665" s="111"/>
      <c r="CT665" s="111"/>
      <c r="CU665" s="111"/>
      <c r="CV665" s="111"/>
      <c r="CW665" s="111"/>
      <c r="CX665" s="111"/>
      <c r="CY665" s="111"/>
      <c r="CZ665" s="111"/>
      <c r="DA665" s="111"/>
      <c r="DB665" s="111"/>
      <c r="DC665" s="111"/>
      <c r="DD665" s="111"/>
      <c r="DE665" s="111"/>
      <c r="DF665" s="111"/>
      <c r="DG665" s="111"/>
      <c r="DH665" s="111"/>
      <c r="DI665" s="111"/>
      <c r="DJ665" s="111"/>
      <c r="DK665" s="111"/>
      <c r="DL665" s="111"/>
      <c r="DM665" s="111"/>
      <c r="DN665" s="111"/>
      <c r="DO665" s="111"/>
      <c r="DP665" s="111"/>
      <c r="DQ665" s="111"/>
      <c r="DR665" s="111"/>
      <c r="DS665" s="111"/>
      <c r="DT665" s="111"/>
      <c r="DU665" s="111"/>
      <c r="DV665" s="111"/>
      <c r="DW665" s="111"/>
      <c r="DX665" s="111"/>
      <c r="DY665" s="111"/>
      <c r="DZ665" s="111"/>
      <c r="EA665" s="111"/>
      <c r="EB665" s="111"/>
      <c r="EC665" s="111"/>
      <c r="ED665" s="111"/>
      <c r="EE665" s="111"/>
      <c r="EF665" s="111"/>
      <c r="EG665" s="111"/>
      <c r="EH665" s="111"/>
      <c r="EI665" s="111"/>
      <c r="EJ665" s="111"/>
      <c r="EK665" s="111"/>
      <c r="EL665" s="111"/>
      <c r="EM665" s="111"/>
      <c r="EN665" s="111"/>
      <c r="EO665" s="111"/>
      <c r="EP665" s="111"/>
      <c r="EQ665" s="111"/>
      <c r="ER665" s="111"/>
      <c r="ES665" s="111"/>
      <c r="ET665" s="111"/>
      <c r="EU665" s="111"/>
      <c r="EV665" s="111"/>
      <c r="EW665" s="111"/>
      <c r="EX665" s="111"/>
      <c r="EY665" s="111"/>
      <c r="EZ665" s="111"/>
      <c r="FA665" s="111"/>
      <c r="FB665" s="111"/>
      <c r="FC665" s="111"/>
      <c r="FD665" s="111"/>
      <c r="FE665" s="111"/>
      <c r="FF665" s="111"/>
      <c r="FG665" s="111"/>
      <c r="FH665" s="111"/>
      <c r="FI665" s="111"/>
      <c r="FJ665" s="111"/>
      <c r="FK665" s="111"/>
      <c r="FL665" s="111"/>
      <c r="FM665" s="111"/>
      <c r="FN665" s="111"/>
      <c r="FO665" s="111"/>
      <c r="FP665" s="111"/>
      <c r="FQ665" s="111"/>
      <c r="FR665" s="111"/>
      <c r="FS665" s="111"/>
      <c r="FT665" s="111"/>
      <c r="FU665" s="111"/>
      <c r="FV665" s="111"/>
      <c r="FW665" s="111"/>
      <c r="FX665" s="111"/>
      <c r="FY665" s="111"/>
      <c r="FZ665" s="111"/>
      <c r="GA665" s="111"/>
      <c r="GB665" s="111"/>
      <c r="GC665" s="111"/>
      <c r="GD665" s="111"/>
      <c r="GE665" s="111"/>
      <c r="GF665" s="111"/>
      <c r="GG665" s="111"/>
      <c r="GH665" s="111"/>
      <c r="GI665" s="111"/>
      <c r="GJ665" s="111"/>
      <c r="GK665" s="111"/>
      <c r="GL665" s="111"/>
      <c r="GM665" s="111"/>
      <c r="GN665" s="111"/>
      <c r="GO665" s="111"/>
      <c r="GP665" s="111"/>
      <c r="GQ665" s="111"/>
      <c r="GR665" s="111"/>
      <c r="GS665" s="111"/>
      <c r="GT665" s="111"/>
      <c r="GU665" s="111"/>
      <c r="GV665" s="111"/>
      <c r="GW665" s="111"/>
      <c r="GX665" s="111"/>
      <c r="GY665" s="111"/>
      <c r="GZ665" s="111"/>
      <c r="HA665" s="111"/>
      <c r="HB665" s="111"/>
      <c r="HC665" s="111"/>
      <c r="HD665" s="111"/>
      <c r="HE665" s="111"/>
      <c r="HF665" s="111"/>
      <c r="HG665" s="111"/>
      <c r="HH665" s="111"/>
      <c r="HI665" s="111"/>
      <c r="HJ665" s="111"/>
      <c r="HK665" s="111"/>
      <c r="HL665" s="111"/>
      <c r="HM665" s="111"/>
      <c r="HN665" s="111"/>
      <c r="HO665" s="111"/>
      <c r="HP665" s="111"/>
      <c r="HQ665" s="111"/>
      <c r="HR665" s="111"/>
      <c r="HS665" s="111"/>
      <c r="HT665" s="111"/>
      <c r="HU665" s="111"/>
      <c r="HV665" s="111"/>
      <c r="HW665" s="111"/>
      <c r="HX665" s="111"/>
      <c r="HY665" s="111"/>
      <c r="HZ665" s="111"/>
      <c r="IA665" s="111"/>
      <c r="IB665" s="111"/>
      <c r="IC665" s="111"/>
      <c r="ID665" s="111"/>
      <c r="IE665" s="111"/>
      <c r="IF665" s="111"/>
      <c r="IG665" s="111"/>
      <c r="IH665" s="111"/>
      <c r="II665" s="111"/>
    </row>
    <row r="666" s="1" customFormat="1" spans="1:243">
      <c r="A666" s="157">
        <v>2130124</v>
      </c>
      <c r="B666" s="152" t="s">
        <v>575</v>
      </c>
      <c r="C666" s="145">
        <v>0</v>
      </c>
      <c r="D666" s="146">
        <v>5</v>
      </c>
      <c r="E666" s="147">
        <f t="shared" si="30"/>
        <v>5</v>
      </c>
      <c r="F666" s="148"/>
      <c r="G666" s="149"/>
      <c r="H666" s="140">
        <f t="shared" si="32"/>
        <v>7</v>
      </c>
      <c r="I666" s="140"/>
      <c r="J666" s="111"/>
      <c r="K666" s="111"/>
      <c r="L666" s="111"/>
      <c r="M666" s="111"/>
      <c r="N666" s="111"/>
      <c r="O666" s="111"/>
      <c r="P666" s="111"/>
      <c r="Q666" s="111"/>
      <c r="R666" s="111"/>
      <c r="S666" s="111"/>
      <c r="T666" s="111"/>
      <c r="U666" s="111"/>
      <c r="V666" s="111"/>
      <c r="W666" s="111"/>
      <c r="X666" s="111"/>
      <c r="Y666" s="111"/>
      <c r="Z666" s="111"/>
      <c r="AA666" s="111"/>
      <c r="AB666" s="111"/>
      <c r="AC666" s="111"/>
      <c r="AD666" s="111"/>
      <c r="AE666" s="111"/>
      <c r="AF666" s="111"/>
      <c r="AG666" s="111"/>
      <c r="AH666" s="111"/>
      <c r="AI666" s="111"/>
      <c r="AJ666" s="111"/>
      <c r="AK666" s="111"/>
      <c r="AL666" s="111"/>
      <c r="AM666" s="111"/>
      <c r="AN666" s="111"/>
      <c r="AO666" s="111"/>
      <c r="AP666" s="111"/>
      <c r="AQ666" s="111"/>
      <c r="AR666" s="111"/>
      <c r="AS666" s="111"/>
      <c r="AT666" s="111"/>
      <c r="AU666" s="111"/>
      <c r="AV666" s="111"/>
      <c r="AW666" s="111"/>
      <c r="AX666" s="111"/>
      <c r="AY666" s="111"/>
      <c r="AZ666" s="111"/>
      <c r="BA666" s="111"/>
      <c r="BB666" s="111"/>
      <c r="BC666" s="111"/>
      <c r="BD666" s="111"/>
      <c r="BE666" s="111"/>
      <c r="BF666" s="111"/>
      <c r="BG666" s="111"/>
      <c r="BH666" s="111"/>
      <c r="BI666" s="111"/>
      <c r="BJ666" s="111"/>
      <c r="BK666" s="111"/>
      <c r="BL666" s="111"/>
      <c r="BM666" s="111"/>
      <c r="BN666" s="111"/>
      <c r="BO666" s="111"/>
      <c r="BP666" s="111"/>
      <c r="BQ666" s="111"/>
      <c r="BR666" s="111"/>
      <c r="BS666" s="111"/>
      <c r="BT666" s="111"/>
      <c r="BU666" s="111"/>
      <c r="BV666" s="111"/>
      <c r="BW666" s="111"/>
      <c r="BX666" s="111"/>
      <c r="BY666" s="111"/>
      <c r="BZ666" s="111"/>
      <c r="CA666" s="111"/>
      <c r="CB666" s="111"/>
      <c r="CC666" s="111"/>
      <c r="CD666" s="111"/>
      <c r="CE666" s="111"/>
      <c r="CF666" s="111"/>
      <c r="CG666" s="111"/>
      <c r="CH666" s="111"/>
      <c r="CI666" s="111"/>
      <c r="CJ666" s="111"/>
      <c r="CK666" s="111"/>
      <c r="CL666" s="111"/>
      <c r="CM666" s="111"/>
      <c r="CN666" s="111"/>
      <c r="CO666" s="111"/>
      <c r="CP666" s="111"/>
      <c r="CQ666" s="111"/>
      <c r="CR666" s="111"/>
      <c r="CS666" s="111"/>
      <c r="CT666" s="111"/>
      <c r="CU666" s="111"/>
      <c r="CV666" s="111"/>
      <c r="CW666" s="111"/>
      <c r="CX666" s="111"/>
      <c r="CY666" s="111"/>
      <c r="CZ666" s="111"/>
      <c r="DA666" s="111"/>
      <c r="DB666" s="111"/>
      <c r="DC666" s="111"/>
      <c r="DD666" s="111"/>
      <c r="DE666" s="111"/>
      <c r="DF666" s="111"/>
      <c r="DG666" s="111"/>
      <c r="DH666" s="111"/>
      <c r="DI666" s="111"/>
      <c r="DJ666" s="111"/>
      <c r="DK666" s="111"/>
      <c r="DL666" s="111"/>
      <c r="DM666" s="111"/>
      <c r="DN666" s="111"/>
      <c r="DO666" s="111"/>
      <c r="DP666" s="111"/>
      <c r="DQ666" s="111"/>
      <c r="DR666" s="111"/>
      <c r="DS666" s="111"/>
      <c r="DT666" s="111"/>
      <c r="DU666" s="111"/>
      <c r="DV666" s="111"/>
      <c r="DW666" s="111"/>
      <c r="DX666" s="111"/>
      <c r="DY666" s="111"/>
      <c r="DZ666" s="111"/>
      <c r="EA666" s="111"/>
      <c r="EB666" s="111"/>
      <c r="EC666" s="111"/>
      <c r="ED666" s="111"/>
      <c r="EE666" s="111"/>
      <c r="EF666" s="111"/>
      <c r="EG666" s="111"/>
      <c r="EH666" s="111"/>
      <c r="EI666" s="111"/>
      <c r="EJ666" s="111"/>
      <c r="EK666" s="111"/>
      <c r="EL666" s="111"/>
      <c r="EM666" s="111"/>
      <c r="EN666" s="111"/>
      <c r="EO666" s="111"/>
      <c r="EP666" s="111"/>
      <c r="EQ666" s="111"/>
      <c r="ER666" s="111"/>
      <c r="ES666" s="111"/>
      <c r="ET666" s="111"/>
      <c r="EU666" s="111"/>
      <c r="EV666" s="111"/>
      <c r="EW666" s="111"/>
      <c r="EX666" s="111"/>
      <c r="EY666" s="111"/>
      <c r="EZ666" s="111"/>
      <c r="FA666" s="111"/>
      <c r="FB666" s="111"/>
      <c r="FC666" s="111"/>
      <c r="FD666" s="111"/>
      <c r="FE666" s="111"/>
      <c r="FF666" s="111"/>
      <c r="FG666" s="111"/>
      <c r="FH666" s="111"/>
      <c r="FI666" s="111"/>
      <c r="FJ666" s="111"/>
      <c r="FK666" s="111"/>
      <c r="FL666" s="111"/>
      <c r="FM666" s="111"/>
      <c r="FN666" s="111"/>
      <c r="FO666" s="111"/>
      <c r="FP666" s="111"/>
      <c r="FQ666" s="111"/>
      <c r="FR666" s="111"/>
      <c r="FS666" s="111"/>
      <c r="FT666" s="111"/>
      <c r="FU666" s="111"/>
      <c r="FV666" s="111"/>
      <c r="FW666" s="111"/>
      <c r="FX666" s="111"/>
      <c r="FY666" s="111"/>
      <c r="FZ666" s="111"/>
      <c r="GA666" s="111"/>
      <c r="GB666" s="111"/>
      <c r="GC666" s="111"/>
      <c r="GD666" s="111"/>
      <c r="GE666" s="111"/>
      <c r="GF666" s="111"/>
      <c r="GG666" s="111"/>
      <c r="GH666" s="111"/>
      <c r="GI666" s="111"/>
      <c r="GJ666" s="111"/>
      <c r="GK666" s="111"/>
      <c r="GL666" s="111"/>
      <c r="GM666" s="111"/>
      <c r="GN666" s="111"/>
      <c r="GO666" s="111"/>
      <c r="GP666" s="111"/>
      <c r="GQ666" s="111"/>
      <c r="GR666" s="111"/>
      <c r="GS666" s="111"/>
      <c r="GT666" s="111"/>
      <c r="GU666" s="111"/>
      <c r="GV666" s="111"/>
      <c r="GW666" s="111"/>
      <c r="GX666" s="111"/>
      <c r="GY666" s="111"/>
      <c r="GZ666" s="111"/>
      <c r="HA666" s="111"/>
      <c r="HB666" s="111"/>
      <c r="HC666" s="111"/>
      <c r="HD666" s="111"/>
      <c r="HE666" s="111"/>
      <c r="HF666" s="111"/>
      <c r="HG666" s="111"/>
      <c r="HH666" s="111"/>
      <c r="HI666" s="111"/>
      <c r="HJ666" s="111"/>
      <c r="HK666" s="111"/>
      <c r="HL666" s="111"/>
      <c r="HM666" s="111"/>
      <c r="HN666" s="111"/>
      <c r="HO666" s="111"/>
      <c r="HP666" s="111"/>
      <c r="HQ666" s="111"/>
      <c r="HR666" s="111"/>
      <c r="HS666" s="111"/>
      <c r="HT666" s="111"/>
      <c r="HU666" s="111"/>
      <c r="HV666" s="111"/>
      <c r="HW666" s="111"/>
      <c r="HX666" s="111"/>
      <c r="HY666" s="111"/>
      <c r="HZ666" s="111"/>
      <c r="IA666" s="111"/>
      <c r="IB666" s="111"/>
      <c r="IC666" s="111"/>
      <c r="ID666" s="111"/>
      <c r="IE666" s="111"/>
      <c r="IF666" s="111"/>
      <c r="IG666" s="111"/>
      <c r="IH666" s="111"/>
      <c r="II666" s="111"/>
    </row>
    <row r="667" s="1" customFormat="1" spans="1:243">
      <c r="A667" s="157">
        <v>2130125</v>
      </c>
      <c r="B667" s="152" t="s">
        <v>576</v>
      </c>
      <c r="C667" s="145">
        <v>35</v>
      </c>
      <c r="D667" s="146">
        <v>40</v>
      </c>
      <c r="E667" s="147">
        <f t="shared" si="30"/>
        <v>5</v>
      </c>
      <c r="F667" s="148">
        <f t="shared" si="31"/>
        <v>0.142857142857143</v>
      </c>
      <c r="G667" s="149"/>
      <c r="H667" s="140">
        <f t="shared" si="32"/>
        <v>7</v>
      </c>
      <c r="I667" s="140"/>
      <c r="J667" s="111"/>
      <c r="K667" s="111"/>
      <c r="L667" s="111"/>
      <c r="M667" s="111"/>
      <c r="N667" s="111"/>
      <c r="O667" s="111"/>
      <c r="P667" s="111"/>
      <c r="Q667" s="111"/>
      <c r="R667" s="111"/>
      <c r="S667" s="111"/>
      <c r="T667" s="111"/>
      <c r="U667" s="111"/>
      <c r="V667" s="111"/>
      <c r="W667" s="111"/>
      <c r="X667" s="111"/>
      <c r="Y667" s="111"/>
      <c r="Z667" s="111"/>
      <c r="AA667" s="111"/>
      <c r="AB667" s="111"/>
      <c r="AC667" s="111"/>
      <c r="AD667" s="111"/>
      <c r="AE667" s="111"/>
      <c r="AF667" s="111"/>
      <c r="AG667" s="111"/>
      <c r="AH667" s="111"/>
      <c r="AI667" s="111"/>
      <c r="AJ667" s="111"/>
      <c r="AK667" s="111"/>
      <c r="AL667" s="111"/>
      <c r="AM667" s="111"/>
      <c r="AN667" s="111"/>
      <c r="AO667" s="111"/>
      <c r="AP667" s="111"/>
      <c r="AQ667" s="111"/>
      <c r="AR667" s="111"/>
      <c r="AS667" s="111"/>
      <c r="AT667" s="111"/>
      <c r="AU667" s="111"/>
      <c r="AV667" s="111"/>
      <c r="AW667" s="111"/>
      <c r="AX667" s="111"/>
      <c r="AY667" s="111"/>
      <c r="AZ667" s="111"/>
      <c r="BA667" s="111"/>
      <c r="BB667" s="111"/>
      <c r="BC667" s="111"/>
      <c r="BD667" s="111"/>
      <c r="BE667" s="111"/>
      <c r="BF667" s="111"/>
      <c r="BG667" s="111"/>
      <c r="BH667" s="111"/>
      <c r="BI667" s="111"/>
      <c r="BJ667" s="111"/>
      <c r="BK667" s="111"/>
      <c r="BL667" s="111"/>
      <c r="BM667" s="111"/>
      <c r="BN667" s="111"/>
      <c r="BO667" s="111"/>
      <c r="BP667" s="111"/>
      <c r="BQ667" s="111"/>
      <c r="BR667" s="111"/>
      <c r="BS667" s="111"/>
      <c r="BT667" s="111"/>
      <c r="BU667" s="111"/>
      <c r="BV667" s="111"/>
      <c r="BW667" s="111"/>
      <c r="BX667" s="111"/>
      <c r="BY667" s="111"/>
      <c r="BZ667" s="111"/>
      <c r="CA667" s="111"/>
      <c r="CB667" s="111"/>
      <c r="CC667" s="111"/>
      <c r="CD667" s="111"/>
      <c r="CE667" s="111"/>
      <c r="CF667" s="111"/>
      <c r="CG667" s="111"/>
      <c r="CH667" s="111"/>
      <c r="CI667" s="111"/>
      <c r="CJ667" s="111"/>
      <c r="CK667" s="111"/>
      <c r="CL667" s="111"/>
      <c r="CM667" s="111"/>
      <c r="CN667" s="111"/>
      <c r="CO667" s="111"/>
      <c r="CP667" s="111"/>
      <c r="CQ667" s="111"/>
      <c r="CR667" s="111"/>
      <c r="CS667" s="111"/>
      <c r="CT667" s="111"/>
      <c r="CU667" s="111"/>
      <c r="CV667" s="111"/>
      <c r="CW667" s="111"/>
      <c r="CX667" s="111"/>
      <c r="CY667" s="111"/>
      <c r="CZ667" s="111"/>
      <c r="DA667" s="111"/>
      <c r="DB667" s="111"/>
      <c r="DC667" s="111"/>
      <c r="DD667" s="111"/>
      <c r="DE667" s="111"/>
      <c r="DF667" s="111"/>
      <c r="DG667" s="111"/>
      <c r="DH667" s="111"/>
      <c r="DI667" s="111"/>
      <c r="DJ667" s="111"/>
      <c r="DK667" s="111"/>
      <c r="DL667" s="111"/>
      <c r="DM667" s="111"/>
      <c r="DN667" s="111"/>
      <c r="DO667" s="111"/>
      <c r="DP667" s="111"/>
      <c r="DQ667" s="111"/>
      <c r="DR667" s="111"/>
      <c r="DS667" s="111"/>
      <c r="DT667" s="111"/>
      <c r="DU667" s="111"/>
      <c r="DV667" s="111"/>
      <c r="DW667" s="111"/>
      <c r="DX667" s="111"/>
      <c r="DY667" s="111"/>
      <c r="DZ667" s="111"/>
      <c r="EA667" s="111"/>
      <c r="EB667" s="111"/>
      <c r="EC667" s="111"/>
      <c r="ED667" s="111"/>
      <c r="EE667" s="111"/>
      <c r="EF667" s="111"/>
      <c r="EG667" s="111"/>
      <c r="EH667" s="111"/>
      <c r="EI667" s="111"/>
      <c r="EJ667" s="111"/>
      <c r="EK667" s="111"/>
      <c r="EL667" s="111"/>
      <c r="EM667" s="111"/>
      <c r="EN667" s="111"/>
      <c r="EO667" s="111"/>
      <c r="EP667" s="111"/>
      <c r="EQ667" s="111"/>
      <c r="ER667" s="111"/>
      <c r="ES667" s="111"/>
      <c r="ET667" s="111"/>
      <c r="EU667" s="111"/>
      <c r="EV667" s="111"/>
      <c r="EW667" s="111"/>
      <c r="EX667" s="111"/>
      <c r="EY667" s="111"/>
      <c r="EZ667" s="111"/>
      <c r="FA667" s="111"/>
      <c r="FB667" s="111"/>
      <c r="FC667" s="111"/>
      <c r="FD667" s="111"/>
      <c r="FE667" s="111"/>
      <c r="FF667" s="111"/>
      <c r="FG667" s="111"/>
      <c r="FH667" s="111"/>
      <c r="FI667" s="111"/>
      <c r="FJ667" s="111"/>
      <c r="FK667" s="111"/>
      <c r="FL667" s="111"/>
      <c r="FM667" s="111"/>
      <c r="FN667" s="111"/>
      <c r="FO667" s="111"/>
      <c r="FP667" s="111"/>
      <c r="FQ667" s="111"/>
      <c r="FR667" s="111"/>
      <c r="FS667" s="111"/>
      <c r="FT667" s="111"/>
      <c r="FU667" s="111"/>
      <c r="FV667" s="111"/>
      <c r="FW667" s="111"/>
      <c r="FX667" s="111"/>
      <c r="FY667" s="111"/>
      <c r="FZ667" s="111"/>
      <c r="GA667" s="111"/>
      <c r="GB667" s="111"/>
      <c r="GC667" s="111"/>
      <c r="GD667" s="111"/>
      <c r="GE667" s="111"/>
      <c r="GF667" s="111"/>
      <c r="GG667" s="111"/>
      <c r="GH667" s="111"/>
      <c r="GI667" s="111"/>
      <c r="GJ667" s="111"/>
      <c r="GK667" s="111"/>
      <c r="GL667" s="111"/>
      <c r="GM667" s="111"/>
      <c r="GN667" s="111"/>
      <c r="GO667" s="111"/>
      <c r="GP667" s="111"/>
      <c r="GQ667" s="111"/>
      <c r="GR667" s="111"/>
      <c r="GS667" s="111"/>
      <c r="GT667" s="111"/>
      <c r="GU667" s="111"/>
      <c r="GV667" s="111"/>
      <c r="GW667" s="111"/>
      <c r="GX667" s="111"/>
      <c r="GY667" s="111"/>
      <c r="GZ667" s="111"/>
      <c r="HA667" s="111"/>
      <c r="HB667" s="111"/>
      <c r="HC667" s="111"/>
      <c r="HD667" s="111"/>
      <c r="HE667" s="111"/>
      <c r="HF667" s="111"/>
      <c r="HG667" s="111"/>
      <c r="HH667" s="111"/>
      <c r="HI667" s="111"/>
      <c r="HJ667" s="111"/>
      <c r="HK667" s="111"/>
      <c r="HL667" s="111"/>
      <c r="HM667" s="111"/>
      <c r="HN667" s="111"/>
      <c r="HO667" s="111"/>
      <c r="HP667" s="111"/>
      <c r="HQ667" s="111"/>
      <c r="HR667" s="111"/>
      <c r="HS667" s="111"/>
      <c r="HT667" s="111"/>
      <c r="HU667" s="111"/>
      <c r="HV667" s="111"/>
      <c r="HW667" s="111"/>
      <c r="HX667" s="111"/>
      <c r="HY667" s="111"/>
      <c r="HZ667" s="111"/>
      <c r="IA667" s="111"/>
      <c r="IB667" s="111"/>
      <c r="IC667" s="111"/>
      <c r="ID667" s="111"/>
      <c r="IE667" s="111"/>
      <c r="IF667" s="111"/>
      <c r="IG667" s="111"/>
      <c r="IH667" s="111"/>
      <c r="II667" s="111"/>
    </row>
    <row r="668" s="1" customFormat="1" spans="1:243">
      <c r="A668" s="157">
        <v>2130126</v>
      </c>
      <c r="B668" s="152" t="s">
        <v>577</v>
      </c>
      <c r="C668" s="145">
        <v>0</v>
      </c>
      <c r="D668" s="146">
        <v>20</v>
      </c>
      <c r="E668" s="147">
        <f t="shared" si="30"/>
        <v>20</v>
      </c>
      <c r="F668" s="148"/>
      <c r="G668" s="149"/>
      <c r="H668" s="140">
        <f t="shared" si="32"/>
        <v>7</v>
      </c>
      <c r="I668" s="140"/>
      <c r="J668" s="111"/>
      <c r="K668" s="111"/>
      <c r="L668" s="111"/>
      <c r="M668" s="111"/>
      <c r="N668" s="111"/>
      <c r="O668" s="111"/>
      <c r="P668" s="111"/>
      <c r="Q668" s="111"/>
      <c r="R668" s="111"/>
      <c r="S668" s="111"/>
      <c r="T668" s="111"/>
      <c r="U668" s="111"/>
      <c r="V668" s="111"/>
      <c r="W668" s="111"/>
      <c r="X668" s="111"/>
      <c r="Y668" s="111"/>
      <c r="Z668" s="111"/>
      <c r="AA668" s="111"/>
      <c r="AB668" s="111"/>
      <c r="AC668" s="111"/>
      <c r="AD668" s="111"/>
      <c r="AE668" s="111"/>
      <c r="AF668" s="111"/>
      <c r="AG668" s="111"/>
      <c r="AH668" s="111"/>
      <c r="AI668" s="111"/>
      <c r="AJ668" s="111"/>
      <c r="AK668" s="111"/>
      <c r="AL668" s="111"/>
      <c r="AM668" s="111"/>
      <c r="AN668" s="111"/>
      <c r="AO668" s="111"/>
      <c r="AP668" s="111"/>
      <c r="AQ668" s="111"/>
      <c r="AR668" s="111"/>
      <c r="AS668" s="111"/>
      <c r="AT668" s="111"/>
      <c r="AU668" s="111"/>
      <c r="AV668" s="111"/>
      <c r="AW668" s="111"/>
      <c r="AX668" s="111"/>
      <c r="AY668" s="111"/>
      <c r="AZ668" s="111"/>
      <c r="BA668" s="111"/>
      <c r="BB668" s="111"/>
      <c r="BC668" s="111"/>
      <c r="BD668" s="111"/>
      <c r="BE668" s="111"/>
      <c r="BF668" s="111"/>
      <c r="BG668" s="111"/>
      <c r="BH668" s="111"/>
      <c r="BI668" s="111"/>
      <c r="BJ668" s="111"/>
      <c r="BK668" s="111"/>
      <c r="BL668" s="111"/>
      <c r="BM668" s="111"/>
      <c r="BN668" s="111"/>
      <c r="BO668" s="111"/>
      <c r="BP668" s="111"/>
      <c r="BQ668" s="111"/>
      <c r="BR668" s="111"/>
      <c r="BS668" s="111"/>
      <c r="BT668" s="111"/>
      <c r="BU668" s="111"/>
      <c r="BV668" s="111"/>
      <c r="BW668" s="111"/>
      <c r="BX668" s="111"/>
      <c r="BY668" s="111"/>
      <c r="BZ668" s="111"/>
      <c r="CA668" s="111"/>
      <c r="CB668" s="111"/>
      <c r="CC668" s="111"/>
      <c r="CD668" s="111"/>
      <c r="CE668" s="111"/>
      <c r="CF668" s="111"/>
      <c r="CG668" s="111"/>
      <c r="CH668" s="111"/>
      <c r="CI668" s="111"/>
      <c r="CJ668" s="111"/>
      <c r="CK668" s="111"/>
      <c r="CL668" s="111"/>
      <c r="CM668" s="111"/>
      <c r="CN668" s="111"/>
      <c r="CO668" s="111"/>
      <c r="CP668" s="111"/>
      <c r="CQ668" s="111"/>
      <c r="CR668" s="111"/>
      <c r="CS668" s="111"/>
      <c r="CT668" s="111"/>
      <c r="CU668" s="111"/>
      <c r="CV668" s="111"/>
      <c r="CW668" s="111"/>
      <c r="CX668" s="111"/>
      <c r="CY668" s="111"/>
      <c r="CZ668" s="111"/>
      <c r="DA668" s="111"/>
      <c r="DB668" s="111"/>
      <c r="DC668" s="111"/>
      <c r="DD668" s="111"/>
      <c r="DE668" s="111"/>
      <c r="DF668" s="111"/>
      <c r="DG668" s="111"/>
      <c r="DH668" s="111"/>
      <c r="DI668" s="111"/>
      <c r="DJ668" s="111"/>
      <c r="DK668" s="111"/>
      <c r="DL668" s="111"/>
      <c r="DM668" s="111"/>
      <c r="DN668" s="111"/>
      <c r="DO668" s="111"/>
      <c r="DP668" s="111"/>
      <c r="DQ668" s="111"/>
      <c r="DR668" s="111"/>
      <c r="DS668" s="111"/>
      <c r="DT668" s="111"/>
      <c r="DU668" s="111"/>
      <c r="DV668" s="111"/>
      <c r="DW668" s="111"/>
      <c r="DX668" s="111"/>
      <c r="DY668" s="111"/>
      <c r="DZ668" s="111"/>
      <c r="EA668" s="111"/>
      <c r="EB668" s="111"/>
      <c r="EC668" s="111"/>
      <c r="ED668" s="111"/>
      <c r="EE668" s="111"/>
      <c r="EF668" s="111"/>
      <c r="EG668" s="111"/>
      <c r="EH668" s="111"/>
      <c r="EI668" s="111"/>
      <c r="EJ668" s="111"/>
      <c r="EK668" s="111"/>
      <c r="EL668" s="111"/>
      <c r="EM668" s="111"/>
      <c r="EN668" s="111"/>
      <c r="EO668" s="111"/>
      <c r="EP668" s="111"/>
      <c r="EQ668" s="111"/>
      <c r="ER668" s="111"/>
      <c r="ES668" s="111"/>
      <c r="ET668" s="111"/>
      <c r="EU668" s="111"/>
      <c r="EV668" s="111"/>
      <c r="EW668" s="111"/>
      <c r="EX668" s="111"/>
      <c r="EY668" s="111"/>
      <c r="EZ668" s="111"/>
      <c r="FA668" s="111"/>
      <c r="FB668" s="111"/>
      <c r="FC668" s="111"/>
      <c r="FD668" s="111"/>
      <c r="FE668" s="111"/>
      <c r="FF668" s="111"/>
      <c r="FG668" s="111"/>
      <c r="FH668" s="111"/>
      <c r="FI668" s="111"/>
      <c r="FJ668" s="111"/>
      <c r="FK668" s="111"/>
      <c r="FL668" s="111"/>
      <c r="FM668" s="111"/>
      <c r="FN668" s="111"/>
      <c r="FO668" s="111"/>
      <c r="FP668" s="111"/>
      <c r="FQ668" s="111"/>
      <c r="FR668" s="111"/>
      <c r="FS668" s="111"/>
      <c r="FT668" s="111"/>
      <c r="FU668" s="111"/>
      <c r="FV668" s="111"/>
      <c r="FW668" s="111"/>
      <c r="FX668" s="111"/>
      <c r="FY668" s="111"/>
      <c r="FZ668" s="111"/>
      <c r="GA668" s="111"/>
      <c r="GB668" s="111"/>
      <c r="GC668" s="111"/>
      <c r="GD668" s="111"/>
      <c r="GE668" s="111"/>
      <c r="GF668" s="111"/>
      <c r="GG668" s="111"/>
      <c r="GH668" s="111"/>
      <c r="GI668" s="111"/>
      <c r="GJ668" s="111"/>
      <c r="GK668" s="111"/>
      <c r="GL668" s="111"/>
      <c r="GM668" s="111"/>
      <c r="GN668" s="111"/>
      <c r="GO668" s="111"/>
      <c r="GP668" s="111"/>
      <c r="GQ668" s="111"/>
      <c r="GR668" s="111"/>
      <c r="GS668" s="111"/>
      <c r="GT668" s="111"/>
      <c r="GU668" s="111"/>
      <c r="GV668" s="111"/>
      <c r="GW668" s="111"/>
      <c r="GX668" s="111"/>
      <c r="GY668" s="111"/>
      <c r="GZ668" s="111"/>
      <c r="HA668" s="111"/>
      <c r="HB668" s="111"/>
      <c r="HC668" s="111"/>
      <c r="HD668" s="111"/>
      <c r="HE668" s="111"/>
      <c r="HF668" s="111"/>
      <c r="HG668" s="111"/>
      <c r="HH668" s="111"/>
      <c r="HI668" s="111"/>
      <c r="HJ668" s="111"/>
      <c r="HK668" s="111"/>
      <c r="HL668" s="111"/>
      <c r="HM668" s="111"/>
      <c r="HN668" s="111"/>
      <c r="HO668" s="111"/>
      <c r="HP668" s="111"/>
      <c r="HQ668" s="111"/>
      <c r="HR668" s="111"/>
      <c r="HS668" s="111"/>
      <c r="HT668" s="111"/>
      <c r="HU668" s="111"/>
      <c r="HV668" s="111"/>
      <c r="HW668" s="111"/>
      <c r="HX668" s="111"/>
      <c r="HY668" s="111"/>
      <c r="HZ668" s="111"/>
      <c r="IA668" s="111"/>
      <c r="IB668" s="111"/>
      <c r="IC668" s="111"/>
      <c r="ID668" s="111"/>
      <c r="IE668" s="111"/>
      <c r="IF668" s="111"/>
      <c r="IG668" s="111"/>
      <c r="IH668" s="111"/>
      <c r="II668" s="111"/>
    </row>
    <row r="669" s="1" customFormat="1" spans="1:243">
      <c r="A669" s="157">
        <v>2130135</v>
      </c>
      <c r="B669" s="152" t="s">
        <v>578</v>
      </c>
      <c r="C669" s="145">
        <v>161</v>
      </c>
      <c r="D669" s="146">
        <v>185</v>
      </c>
      <c r="E669" s="147">
        <f t="shared" si="30"/>
        <v>24</v>
      </c>
      <c r="F669" s="148">
        <f t="shared" si="31"/>
        <v>0.149068322981366</v>
      </c>
      <c r="G669" s="149"/>
      <c r="H669" s="140">
        <f t="shared" si="32"/>
        <v>7</v>
      </c>
      <c r="I669" s="140"/>
      <c r="J669" s="111"/>
      <c r="K669" s="111"/>
      <c r="L669" s="111"/>
      <c r="M669" s="111"/>
      <c r="N669" s="111"/>
      <c r="O669" s="111"/>
      <c r="P669" s="111"/>
      <c r="Q669" s="111"/>
      <c r="R669" s="111"/>
      <c r="S669" s="111"/>
      <c r="T669" s="111"/>
      <c r="U669" s="111"/>
      <c r="V669" s="111"/>
      <c r="W669" s="111"/>
      <c r="X669" s="111"/>
      <c r="Y669" s="111"/>
      <c r="Z669" s="111"/>
      <c r="AA669" s="111"/>
      <c r="AB669" s="111"/>
      <c r="AC669" s="111"/>
      <c r="AD669" s="111"/>
      <c r="AE669" s="111"/>
      <c r="AF669" s="111"/>
      <c r="AG669" s="111"/>
      <c r="AH669" s="111"/>
      <c r="AI669" s="111"/>
      <c r="AJ669" s="111"/>
      <c r="AK669" s="111"/>
      <c r="AL669" s="111"/>
      <c r="AM669" s="111"/>
      <c r="AN669" s="111"/>
      <c r="AO669" s="111"/>
      <c r="AP669" s="111"/>
      <c r="AQ669" s="111"/>
      <c r="AR669" s="111"/>
      <c r="AS669" s="111"/>
      <c r="AT669" s="111"/>
      <c r="AU669" s="111"/>
      <c r="AV669" s="111"/>
      <c r="AW669" s="111"/>
      <c r="AX669" s="111"/>
      <c r="AY669" s="111"/>
      <c r="AZ669" s="111"/>
      <c r="BA669" s="111"/>
      <c r="BB669" s="111"/>
      <c r="BC669" s="111"/>
      <c r="BD669" s="111"/>
      <c r="BE669" s="111"/>
      <c r="BF669" s="111"/>
      <c r="BG669" s="111"/>
      <c r="BH669" s="111"/>
      <c r="BI669" s="111"/>
      <c r="BJ669" s="111"/>
      <c r="BK669" s="111"/>
      <c r="BL669" s="111"/>
      <c r="BM669" s="111"/>
      <c r="BN669" s="111"/>
      <c r="BO669" s="111"/>
      <c r="BP669" s="111"/>
      <c r="BQ669" s="111"/>
      <c r="BR669" s="111"/>
      <c r="BS669" s="111"/>
      <c r="BT669" s="111"/>
      <c r="BU669" s="111"/>
      <c r="BV669" s="111"/>
      <c r="BW669" s="111"/>
      <c r="BX669" s="111"/>
      <c r="BY669" s="111"/>
      <c r="BZ669" s="111"/>
      <c r="CA669" s="111"/>
      <c r="CB669" s="111"/>
      <c r="CC669" s="111"/>
      <c r="CD669" s="111"/>
      <c r="CE669" s="111"/>
      <c r="CF669" s="111"/>
      <c r="CG669" s="111"/>
      <c r="CH669" s="111"/>
      <c r="CI669" s="111"/>
      <c r="CJ669" s="111"/>
      <c r="CK669" s="111"/>
      <c r="CL669" s="111"/>
      <c r="CM669" s="111"/>
      <c r="CN669" s="111"/>
      <c r="CO669" s="111"/>
      <c r="CP669" s="111"/>
      <c r="CQ669" s="111"/>
      <c r="CR669" s="111"/>
      <c r="CS669" s="111"/>
      <c r="CT669" s="111"/>
      <c r="CU669" s="111"/>
      <c r="CV669" s="111"/>
      <c r="CW669" s="111"/>
      <c r="CX669" s="111"/>
      <c r="CY669" s="111"/>
      <c r="CZ669" s="111"/>
      <c r="DA669" s="111"/>
      <c r="DB669" s="111"/>
      <c r="DC669" s="111"/>
      <c r="DD669" s="111"/>
      <c r="DE669" s="111"/>
      <c r="DF669" s="111"/>
      <c r="DG669" s="111"/>
      <c r="DH669" s="111"/>
      <c r="DI669" s="111"/>
      <c r="DJ669" s="111"/>
      <c r="DK669" s="111"/>
      <c r="DL669" s="111"/>
      <c r="DM669" s="111"/>
      <c r="DN669" s="111"/>
      <c r="DO669" s="111"/>
      <c r="DP669" s="111"/>
      <c r="DQ669" s="111"/>
      <c r="DR669" s="111"/>
      <c r="DS669" s="111"/>
      <c r="DT669" s="111"/>
      <c r="DU669" s="111"/>
      <c r="DV669" s="111"/>
      <c r="DW669" s="111"/>
      <c r="DX669" s="111"/>
      <c r="DY669" s="111"/>
      <c r="DZ669" s="111"/>
      <c r="EA669" s="111"/>
      <c r="EB669" s="111"/>
      <c r="EC669" s="111"/>
      <c r="ED669" s="111"/>
      <c r="EE669" s="111"/>
      <c r="EF669" s="111"/>
      <c r="EG669" s="111"/>
      <c r="EH669" s="111"/>
      <c r="EI669" s="111"/>
      <c r="EJ669" s="111"/>
      <c r="EK669" s="111"/>
      <c r="EL669" s="111"/>
      <c r="EM669" s="111"/>
      <c r="EN669" s="111"/>
      <c r="EO669" s="111"/>
      <c r="EP669" s="111"/>
      <c r="EQ669" s="111"/>
      <c r="ER669" s="111"/>
      <c r="ES669" s="111"/>
      <c r="ET669" s="111"/>
      <c r="EU669" s="111"/>
      <c r="EV669" s="111"/>
      <c r="EW669" s="111"/>
      <c r="EX669" s="111"/>
      <c r="EY669" s="111"/>
      <c r="EZ669" s="111"/>
      <c r="FA669" s="111"/>
      <c r="FB669" s="111"/>
      <c r="FC669" s="111"/>
      <c r="FD669" s="111"/>
      <c r="FE669" s="111"/>
      <c r="FF669" s="111"/>
      <c r="FG669" s="111"/>
      <c r="FH669" s="111"/>
      <c r="FI669" s="111"/>
      <c r="FJ669" s="111"/>
      <c r="FK669" s="111"/>
      <c r="FL669" s="111"/>
      <c r="FM669" s="111"/>
      <c r="FN669" s="111"/>
      <c r="FO669" s="111"/>
      <c r="FP669" s="111"/>
      <c r="FQ669" s="111"/>
      <c r="FR669" s="111"/>
      <c r="FS669" s="111"/>
      <c r="FT669" s="111"/>
      <c r="FU669" s="111"/>
      <c r="FV669" s="111"/>
      <c r="FW669" s="111"/>
      <c r="FX669" s="111"/>
      <c r="FY669" s="111"/>
      <c r="FZ669" s="111"/>
      <c r="GA669" s="111"/>
      <c r="GB669" s="111"/>
      <c r="GC669" s="111"/>
      <c r="GD669" s="111"/>
      <c r="GE669" s="111"/>
      <c r="GF669" s="111"/>
      <c r="GG669" s="111"/>
      <c r="GH669" s="111"/>
      <c r="GI669" s="111"/>
      <c r="GJ669" s="111"/>
      <c r="GK669" s="111"/>
      <c r="GL669" s="111"/>
      <c r="GM669" s="111"/>
      <c r="GN669" s="111"/>
      <c r="GO669" s="111"/>
      <c r="GP669" s="111"/>
      <c r="GQ669" s="111"/>
      <c r="GR669" s="111"/>
      <c r="GS669" s="111"/>
      <c r="GT669" s="111"/>
      <c r="GU669" s="111"/>
      <c r="GV669" s="111"/>
      <c r="GW669" s="111"/>
      <c r="GX669" s="111"/>
      <c r="GY669" s="111"/>
      <c r="GZ669" s="111"/>
      <c r="HA669" s="111"/>
      <c r="HB669" s="111"/>
      <c r="HC669" s="111"/>
      <c r="HD669" s="111"/>
      <c r="HE669" s="111"/>
      <c r="HF669" s="111"/>
      <c r="HG669" s="111"/>
      <c r="HH669" s="111"/>
      <c r="HI669" s="111"/>
      <c r="HJ669" s="111"/>
      <c r="HK669" s="111"/>
      <c r="HL669" s="111"/>
      <c r="HM669" s="111"/>
      <c r="HN669" s="111"/>
      <c r="HO669" s="111"/>
      <c r="HP669" s="111"/>
      <c r="HQ669" s="111"/>
      <c r="HR669" s="111"/>
      <c r="HS669" s="111"/>
      <c r="HT669" s="111"/>
      <c r="HU669" s="111"/>
      <c r="HV669" s="111"/>
      <c r="HW669" s="111"/>
      <c r="HX669" s="111"/>
      <c r="HY669" s="111"/>
      <c r="HZ669" s="111"/>
      <c r="IA669" s="111"/>
      <c r="IB669" s="111"/>
      <c r="IC669" s="111"/>
      <c r="ID669" s="111"/>
      <c r="IE669" s="111"/>
      <c r="IF669" s="111"/>
      <c r="IG669" s="111"/>
      <c r="IH669" s="111"/>
      <c r="II669" s="111"/>
    </row>
    <row r="670" s="1" customFormat="1" spans="1:243">
      <c r="A670" s="157">
        <v>2130142</v>
      </c>
      <c r="B670" s="152" t="s">
        <v>579</v>
      </c>
      <c r="C670" s="145">
        <v>31</v>
      </c>
      <c r="D670" s="146">
        <v>500</v>
      </c>
      <c r="E670" s="147">
        <f t="shared" si="30"/>
        <v>469</v>
      </c>
      <c r="F670" s="148">
        <f t="shared" si="31"/>
        <v>15.1290322580645</v>
      </c>
      <c r="G670" s="149"/>
      <c r="H670" s="140">
        <f t="shared" si="32"/>
        <v>7</v>
      </c>
      <c r="I670" s="140"/>
      <c r="J670" s="111"/>
      <c r="K670" s="111"/>
      <c r="L670" s="111"/>
      <c r="M670" s="111"/>
      <c r="N670" s="111"/>
      <c r="O670" s="111"/>
      <c r="P670" s="111"/>
      <c r="Q670" s="111"/>
      <c r="R670" s="111"/>
      <c r="S670" s="111"/>
      <c r="T670" s="111"/>
      <c r="U670" s="111"/>
      <c r="V670" s="111"/>
      <c r="W670" s="111"/>
      <c r="X670" s="111"/>
      <c r="Y670" s="111"/>
      <c r="Z670" s="111"/>
      <c r="AA670" s="111"/>
      <c r="AB670" s="111"/>
      <c r="AC670" s="111"/>
      <c r="AD670" s="111"/>
      <c r="AE670" s="111"/>
      <c r="AF670" s="111"/>
      <c r="AG670" s="111"/>
      <c r="AH670" s="111"/>
      <c r="AI670" s="111"/>
      <c r="AJ670" s="111"/>
      <c r="AK670" s="111"/>
      <c r="AL670" s="111"/>
      <c r="AM670" s="111"/>
      <c r="AN670" s="111"/>
      <c r="AO670" s="111"/>
      <c r="AP670" s="111"/>
      <c r="AQ670" s="111"/>
      <c r="AR670" s="111"/>
      <c r="AS670" s="111"/>
      <c r="AT670" s="111"/>
      <c r="AU670" s="111"/>
      <c r="AV670" s="111"/>
      <c r="AW670" s="111"/>
      <c r="AX670" s="111"/>
      <c r="AY670" s="111"/>
      <c r="AZ670" s="111"/>
      <c r="BA670" s="111"/>
      <c r="BB670" s="111"/>
      <c r="BC670" s="111"/>
      <c r="BD670" s="111"/>
      <c r="BE670" s="111"/>
      <c r="BF670" s="111"/>
      <c r="BG670" s="111"/>
      <c r="BH670" s="111"/>
      <c r="BI670" s="111"/>
      <c r="BJ670" s="111"/>
      <c r="BK670" s="111"/>
      <c r="BL670" s="111"/>
      <c r="BM670" s="111"/>
      <c r="BN670" s="111"/>
      <c r="BO670" s="111"/>
      <c r="BP670" s="111"/>
      <c r="BQ670" s="111"/>
      <c r="BR670" s="111"/>
      <c r="BS670" s="111"/>
      <c r="BT670" s="111"/>
      <c r="BU670" s="111"/>
      <c r="BV670" s="111"/>
      <c r="BW670" s="111"/>
      <c r="BX670" s="111"/>
      <c r="BY670" s="111"/>
      <c r="BZ670" s="111"/>
      <c r="CA670" s="111"/>
      <c r="CB670" s="111"/>
      <c r="CC670" s="111"/>
      <c r="CD670" s="111"/>
      <c r="CE670" s="111"/>
      <c r="CF670" s="111"/>
      <c r="CG670" s="111"/>
      <c r="CH670" s="111"/>
      <c r="CI670" s="111"/>
      <c r="CJ670" s="111"/>
      <c r="CK670" s="111"/>
      <c r="CL670" s="111"/>
      <c r="CM670" s="111"/>
      <c r="CN670" s="111"/>
      <c r="CO670" s="111"/>
      <c r="CP670" s="111"/>
      <c r="CQ670" s="111"/>
      <c r="CR670" s="111"/>
      <c r="CS670" s="111"/>
      <c r="CT670" s="111"/>
      <c r="CU670" s="111"/>
      <c r="CV670" s="111"/>
      <c r="CW670" s="111"/>
      <c r="CX670" s="111"/>
      <c r="CY670" s="111"/>
      <c r="CZ670" s="111"/>
      <c r="DA670" s="111"/>
      <c r="DB670" s="111"/>
      <c r="DC670" s="111"/>
      <c r="DD670" s="111"/>
      <c r="DE670" s="111"/>
      <c r="DF670" s="111"/>
      <c r="DG670" s="111"/>
      <c r="DH670" s="111"/>
      <c r="DI670" s="111"/>
      <c r="DJ670" s="111"/>
      <c r="DK670" s="111"/>
      <c r="DL670" s="111"/>
      <c r="DM670" s="111"/>
      <c r="DN670" s="111"/>
      <c r="DO670" s="111"/>
      <c r="DP670" s="111"/>
      <c r="DQ670" s="111"/>
      <c r="DR670" s="111"/>
      <c r="DS670" s="111"/>
      <c r="DT670" s="111"/>
      <c r="DU670" s="111"/>
      <c r="DV670" s="111"/>
      <c r="DW670" s="111"/>
      <c r="DX670" s="111"/>
      <c r="DY670" s="111"/>
      <c r="DZ670" s="111"/>
      <c r="EA670" s="111"/>
      <c r="EB670" s="111"/>
      <c r="EC670" s="111"/>
      <c r="ED670" s="111"/>
      <c r="EE670" s="111"/>
      <c r="EF670" s="111"/>
      <c r="EG670" s="111"/>
      <c r="EH670" s="111"/>
      <c r="EI670" s="111"/>
      <c r="EJ670" s="111"/>
      <c r="EK670" s="111"/>
      <c r="EL670" s="111"/>
      <c r="EM670" s="111"/>
      <c r="EN670" s="111"/>
      <c r="EO670" s="111"/>
      <c r="EP670" s="111"/>
      <c r="EQ670" s="111"/>
      <c r="ER670" s="111"/>
      <c r="ES670" s="111"/>
      <c r="ET670" s="111"/>
      <c r="EU670" s="111"/>
      <c r="EV670" s="111"/>
      <c r="EW670" s="111"/>
      <c r="EX670" s="111"/>
      <c r="EY670" s="111"/>
      <c r="EZ670" s="111"/>
      <c r="FA670" s="111"/>
      <c r="FB670" s="111"/>
      <c r="FC670" s="111"/>
      <c r="FD670" s="111"/>
      <c r="FE670" s="111"/>
      <c r="FF670" s="111"/>
      <c r="FG670" s="111"/>
      <c r="FH670" s="111"/>
      <c r="FI670" s="111"/>
      <c r="FJ670" s="111"/>
      <c r="FK670" s="111"/>
      <c r="FL670" s="111"/>
      <c r="FM670" s="111"/>
      <c r="FN670" s="111"/>
      <c r="FO670" s="111"/>
      <c r="FP670" s="111"/>
      <c r="FQ670" s="111"/>
      <c r="FR670" s="111"/>
      <c r="FS670" s="111"/>
      <c r="FT670" s="111"/>
      <c r="FU670" s="111"/>
      <c r="FV670" s="111"/>
      <c r="FW670" s="111"/>
      <c r="FX670" s="111"/>
      <c r="FY670" s="111"/>
      <c r="FZ670" s="111"/>
      <c r="GA670" s="111"/>
      <c r="GB670" s="111"/>
      <c r="GC670" s="111"/>
      <c r="GD670" s="111"/>
      <c r="GE670" s="111"/>
      <c r="GF670" s="111"/>
      <c r="GG670" s="111"/>
      <c r="GH670" s="111"/>
      <c r="GI670" s="111"/>
      <c r="GJ670" s="111"/>
      <c r="GK670" s="111"/>
      <c r="GL670" s="111"/>
      <c r="GM670" s="111"/>
      <c r="GN670" s="111"/>
      <c r="GO670" s="111"/>
      <c r="GP670" s="111"/>
      <c r="GQ670" s="111"/>
      <c r="GR670" s="111"/>
      <c r="GS670" s="111"/>
      <c r="GT670" s="111"/>
      <c r="GU670" s="111"/>
      <c r="GV670" s="111"/>
      <c r="GW670" s="111"/>
      <c r="GX670" s="111"/>
      <c r="GY670" s="111"/>
      <c r="GZ670" s="111"/>
      <c r="HA670" s="111"/>
      <c r="HB670" s="111"/>
      <c r="HC670" s="111"/>
      <c r="HD670" s="111"/>
      <c r="HE670" s="111"/>
      <c r="HF670" s="111"/>
      <c r="HG670" s="111"/>
      <c r="HH670" s="111"/>
      <c r="HI670" s="111"/>
      <c r="HJ670" s="111"/>
      <c r="HK670" s="111"/>
      <c r="HL670" s="111"/>
      <c r="HM670" s="111"/>
      <c r="HN670" s="111"/>
      <c r="HO670" s="111"/>
      <c r="HP670" s="111"/>
      <c r="HQ670" s="111"/>
      <c r="HR670" s="111"/>
      <c r="HS670" s="111"/>
      <c r="HT670" s="111"/>
      <c r="HU670" s="111"/>
      <c r="HV670" s="111"/>
      <c r="HW670" s="111"/>
      <c r="HX670" s="111"/>
      <c r="HY670" s="111"/>
      <c r="HZ670" s="111"/>
      <c r="IA670" s="111"/>
      <c r="IB670" s="111"/>
      <c r="IC670" s="111"/>
      <c r="ID670" s="111"/>
      <c r="IE670" s="111"/>
      <c r="IF670" s="111"/>
      <c r="IG670" s="111"/>
      <c r="IH670" s="111"/>
      <c r="II670" s="111"/>
    </row>
    <row r="671" s="1" customFormat="1" hidden="1" spans="1:243">
      <c r="A671" s="157">
        <v>2130148</v>
      </c>
      <c r="B671" s="152" t="s">
        <v>580</v>
      </c>
      <c r="C671" s="145">
        <v>0</v>
      </c>
      <c r="D671" s="146"/>
      <c r="E671" s="147">
        <f t="shared" si="30"/>
        <v>0</v>
      </c>
      <c r="F671" s="148"/>
      <c r="G671" s="151" t="s">
        <v>75</v>
      </c>
      <c r="H671" s="140">
        <f t="shared" si="32"/>
        <v>7</v>
      </c>
      <c r="I671" s="140"/>
      <c r="J671" s="111"/>
      <c r="K671" s="111"/>
      <c r="L671" s="111"/>
      <c r="M671" s="111"/>
      <c r="N671" s="111"/>
      <c r="O671" s="111"/>
      <c r="P671" s="111"/>
      <c r="Q671" s="111"/>
      <c r="R671" s="111"/>
      <c r="S671" s="111"/>
      <c r="T671" s="111"/>
      <c r="U671" s="111"/>
      <c r="V671" s="111"/>
      <c r="W671" s="111"/>
      <c r="X671" s="111"/>
      <c r="Y671" s="111"/>
      <c r="Z671" s="111"/>
      <c r="AA671" s="111"/>
      <c r="AB671" s="111"/>
      <c r="AC671" s="111"/>
      <c r="AD671" s="111"/>
      <c r="AE671" s="111"/>
      <c r="AF671" s="111"/>
      <c r="AG671" s="111"/>
      <c r="AH671" s="111"/>
      <c r="AI671" s="111"/>
      <c r="AJ671" s="111"/>
      <c r="AK671" s="111"/>
      <c r="AL671" s="111"/>
      <c r="AM671" s="111"/>
      <c r="AN671" s="111"/>
      <c r="AO671" s="111"/>
      <c r="AP671" s="111"/>
      <c r="AQ671" s="111"/>
      <c r="AR671" s="111"/>
      <c r="AS671" s="111"/>
      <c r="AT671" s="111"/>
      <c r="AU671" s="111"/>
      <c r="AV671" s="111"/>
      <c r="AW671" s="111"/>
      <c r="AX671" s="111"/>
      <c r="AY671" s="111"/>
      <c r="AZ671" s="111"/>
      <c r="BA671" s="111"/>
      <c r="BB671" s="111"/>
      <c r="BC671" s="111"/>
      <c r="BD671" s="111"/>
      <c r="BE671" s="111"/>
      <c r="BF671" s="111"/>
      <c r="BG671" s="111"/>
      <c r="BH671" s="111"/>
      <c r="BI671" s="111"/>
      <c r="BJ671" s="111"/>
      <c r="BK671" s="111"/>
      <c r="BL671" s="111"/>
      <c r="BM671" s="111"/>
      <c r="BN671" s="111"/>
      <c r="BO671" s="111"/>
      <c r="BP671" s="111"/>
      <c r="BQ671" s="111"/>
      <c r="BR671" s="111"/>
      <c r="BS671" s="111"/>
      <c r="BT671" s="111"/>
      <c r="BU671" s="111"/>
      <c r="BV671" s="111"/>
      <c r="BW671" s="111"/>
      <c r="BX671" s="111"/>
      <c r="BY671" s="111"/>
      <c r="BZ671" s="111"/>
      <c r="CA671" s="111"/>
      <c r="CB671" s="111"/>
      <c r="CC671" s="111"/>
      <c r="CD671" s="111"/>
      <c r="CE671" s="111"/>
      <c r="CF671" s="111"/>
      <c r="CG671" s="111"/>
      <c r="CH671" s="111"/>
      <c r="CI671" s="111"/>
      <c r="CJ671" s="111"/>
      <c r="CK671" s="111"/>
      <c r="CL671" s="111"/>
      <c r="CM671" s="111"/>
      <c r="CN671" s="111"/>
      <c r="CO671" s="111"/>
      <c r="CP671" s="111"/>
      <c r="CQ671" s="111"/>
      <c r="CR671" s="111"/>
      <c r="CS671" s="111"/>
      <c r="CT671" s="111"/>
      <c r="CU671" s="111"/>
      <c r="CV671" s="111"/>
      <c r="CW671" s="111"/>
      <c r="CX671" s="111"/>
      <c r="CY671" s="111"/>
      <c r="CZ671" s="111"/>
      <c r="DA671" s="111"/>
      <c r="DB671" s="111"/>
      <c r="DC671" s="111"/>
      <c r="DD671" s="111"/>
      <c r="DE671" s="111"/>
      <c r="DF671" s="111"/>
      <c r="DG671" s="111"/>
      <c r="DH671" s="111"/>
      <c r="DI671" s="111"/>
      <c r="DJ671" s="111"/>
      <c r="DK671" s="111"/>
      <c r="DL671" s="111"/>
      <c r="DM671" s="111"/>
      <c r="DN671" s="111"/>
      <c r="DO671" s="111"/>
      <c r="DP671" s="111"/>
      <c r="DQ671" s="111"/>
      <c r="DR671" s="111"/>
      <c r="DS671" s="111"/>
      <c r="DT671" s="111"/>
      <c r="DU671" s="111"/>
      <c r="DV671" s="111"/>
      <c r="DW671" s="111"/>
      <c r="DX671" s="111"/>
      <c r="DY671" s="111"/>
      <c r="DZ671" s="111"/>
      <c r="EA671" s="111"/>
      <c r="EB671" s="111"/>
      <c r="EC671" s="111"/>
      <c r="ED671" s="111"/>
      <c r="EE671" s="111"/>
      <c r="EF671" s="111"/>
      <c r="EG671" s="111"/>
      <c r="EH671" s="111"/>
      <c r="EI671" s="111"/>
      <c r="EJ671" s="111"/>
      <c r="EK671" s="111"/>
      <c r="EL671" s="111"/>
      <c r="EM671" s="111"/>
      <c r="EN671" s="111"/>
      <c r="EO671" s="111"/>
      <c r="EP671" s="111"/>
      <c r="EQ671" s="111"/>
      <c r="ER671" s="111"/>
      <c r="ES671" s="111"/>
      <c r="ET671" s="111"/>
      <c r="EU671" s="111"/>
      <c r="EV671" s="111"/>
      <c r="EW671" s="111"/>
      <c r="EX671" s="111"/>
      <c r="EY671" s="111"/>
      <c r="EZ671" s="111"/>
      <c r="FA671" s="111"/>
      <c r="FB671" s="111"/>
      <c r="FC671" s="111"/>
      <c r="FD671" s="111"/>
      <c r="FE671" s="111"/>
      <c r="FF671" s="111"/>
      <c r="FG671" s="111"/>
      <c r="FH671" s="111"/>
      <c r="FI671" s="111"/>
      <c r="FJ671" s="111"/>
      <c r="FK671" s="111"/>
      <c r="FL671" s="111"/>
      <c r="FM671" s="111"/>
      <c r="FN671" s="111"/>
      <c r="FO671" s="111"/>
      <c r="FP671" s="111"/>
      <c r="FQ671" s="111"/>
      <c r="FR671" s="111"/>
      <c r="FS671" s="111"/>
      <c r="FT671" s="111"/>
      <c r="FU671" s="111"/>
      <c r="FV671" s="111"/>
      <c r="FW671" s="111"/>
      <c r="FX671" s="111"/>
      <c r="FY671" s="111"/>
      <c r="FZ671" s="111"/>
      <c r="GA671" s="111"/>
      <c r="GB671" s="111"/>
      <c r="GC671" s="111"/>
      <c r="GD671" s="111"/>
      <c r="GE671" s="111"/>
      <c r="GF671" s="111"/>
      <c r="GG671" s="111"/>
      <c r="GH671" s="111"/>
      <c r="GI671" s="111"/>
      <c r="GJ671" s="111"/>
      <c r="GK671" s="111"/>
      <c r="GL671" s="111"/>
      <c r="GM671" s="111"/>
      <c r="GN671" s="111"/>
      <c r="GO671" s="111"/>
      <c r="GP671" s="111"/>
      <c r="GQ671" s="111"/>
      <c r="GR671" s="111"/>
      <c r="GS671" s="111"/>
      <c r="GT671" s="111"/>
      <c r="GU671" s="111"/>
      <c r="GV671" s="111"/>
      <c r="GW671" s="111"/>
      <c r="GX671" s="111"/>
      <c r="GY671" s="111"/>
      <c r="GZ671" s="111"/>
      <c r="HA671" s="111"/>
      <c r="HB671" s="111"/>
      <c r="HC671" s="111"/>
      <c r="HD671" s="111"/>
      <c r="HE671" s="111"/>
      <c r="HF671" s="111"/>
      <c r="HG671" s="111"/>
      <c r="HH671" s="111"/>
      <c r="HI671" s="111"/>
      <c r="HJ671" s="111"/>
      <c r="HK671" s="111"/>
      <c r="HL671" s="111"/>
      <c r="HM671" s="111"/>
      <c r="HN671" s="111"/>
      <c r="HO671" s="111"/>
      <c r="HP671" s="111"/>
      <c r="HQ671" s="111"/>
      <c r="HR671" s="111"/>
      <c r="HS671" s="111"/>
      <c r="HT671" s="111"/>
      <c r="HU671" s="111"/>
      <c r="HV671" s="111"/>
      <c r="HW671" s="111"/>
      <c r="HX671" s="111"/>
      <c r="HY671" s="111"/>
      <c r="HZ671" s="111"/>
      <c r="IA671" s="111"/>
      <c r="IB671" s="111"/>
      <c r="IC671" s="111"/>
      <c r="ID671" s="111"/>
      <c r="IE671" s="111"/>
      <c r="IF671" s="111"/>
      <c r="IG671" s="111"/>
      <c r="IH671" s="111"/>
      <c r="II671" s="111"/>
    </row>
    <row r="672" s="1" customFormat="1" hidden="1" spans="1:243">
      <c r="A672" s="157">
        <v>2130152</v>
      </c>
      <c r="B672" s="152" t="s">
        <v>581</v>
      </c>
      <c r="C672" s="145">
        <v>0</v>
      </c>
      <c r="D672" s="146"/>
      <c r="E672" s="147">
        <f t="shared" si="30"/>
        <v>0</v>
      </c>
      <c r="F672" s="148"/>
      <c r="G672" s="151" t="s">
        <v>75</v>
      </c>
      <c r="H672" s="140">
        <f t="shared" si="32"/>
        <v>7</v>
      </c>
      <c r="I672" s="140"/>
      <c r="J672" s="111"/>
      <c r="K672" s="111"/>
      <c r="L672" s="111"/>
      <c r="M672" s="111"/>
      <c r="N672" s="111"/>
      <c r="O672" s="111"/>
      <c r="P672" s="111"/>
      <c r="Q672" s="111"/>
      <c r="R672" s="111"/>
      <c r="S672" s="111"/>
      <c r="T672" s="111"/>
      <c r="U672" s="111"/>
      <c r="V672" s="111"/>
      <c r="W672" s="111"/>
      <c r="X672" s="111"/>
      <c r="Y672" s="111"/>
      <c r="Z672" s="111"/>
      <c r="AA672" s="111"/>
      <c r="AB672" s="111"/>
      <c r="AC672" s="111"/>
      <c r="AD672" s="111"/>
      <c r="AE672" s="111"/>
      <c r="AF672" s="111"/>
      <c r="AG672" s="111"/>
      <c r="AH672" s="111"/>
      <c r="AI672" s="111"/>
      <c r="AJ672" s="111"/>
      <c r="AK672" s="111"/>
      <c r="AL672" s="111"/>
      <c r="AM672" s="111"/>
      <c r="AN672" s="111"/>
      <c r="AO672" s="111"/>
      <c r="AP672" s="111"/>
      <c r="AQ672" s="111"/>
      <c r="AR672" s="111"/>
      <c r="AS672" s="111"/>
      <c r="AT672" s="111"/>
      <c r="AU672" s="111"/>
      <c r="AV672" s="111"/>
      <c r="AW672" s="111"/>
      <c r="AX672" s="111"/>
      <c r="AY672" s="111"/>
      <c r="AZ672" s="111"/>
      <c r="BA672" s="111"/>
      <c r="BB672" s="111"/>
      <c r="BC672" s="111"/>
      <c r="BD672" s="111"/>
      <c r="BE672" s="111"/>
      <c r="BF672" s="111"/>
      <c r="BG672" s="111"/>
      <c r="BH672" s="111"/>
      <c r="BI672" s="111"/>
      <c r="BJ672" s="111"/>
      <c r="BK672" s="111"/>
      <c r="BL672" s="111"/>
      <c r="BM672" s="111"/>
      <c r="BN672" s="111"/>
      <c r="BO672" s="111"/>
      <c r="BP672" s="111"/>
      <c r="BQ672" s="111"/>
      <c r="BR672" s="111"/>
      <c r="BS672" s="111"/>
      <c r="BT672" s="111"/>
      <c r="BU672" s="111"/>
      <c r="BV672" s="111"/>
      <c r="BW672" s="111"/>
      <c r="BX672" s="111"/>
      <c r="BY672" s="111"/>
      <c r="BZ672" s="111"/>
      <c r="CA672" s="111"/>
      <c r="CB672" s="111"/>
      <c r="CC672" s="111"/>
      <c r="CD672" s="111"/>
      <c r="CE672" s="111"/>
      <c r="CF672" s="111"/>
      <c r="CG672" s="111"/>
      <c r="CH672" s="111"/>
      <c r="CI672" s="111"/>
      <c r="CJ672" s="111"/>
      <c r="CK672" s="111"/>
      <c r="CL672" s="111"/>
      <c r="CM672" s="111"/>
      <c r="CN672" s="111"/>
      <c r="CO672" s="111"/>
      <c r="CP672" s="111"/>
      <c r="CQ672" s="111"/>
      <c r="CR672" s="111"/>
      <c r="CS672" s="111"/>
      <c r="CT672" s="111"/>
      <c r="CU672" s="111"/>
      <c r="CV672" s="111"/>
      <c r="CW672" s="111"/>
      <c r="CX672" s="111"/>
      <c r="CY672" s="111"/>
      <c r="CZ672" s="111"/>
      <c r="DA672" s="111"/>
      <c r="DB672" s="111"/>
      <c r="DC672" s="111"/>
      <c r="DD672" s="111"/>
      <c r="DE672" s="111"/>
      <c r="DF672" s="111"/>
      <c r="DG672" s="111"/>
      <c r="DH672" s="111"/>
      <c r="DI672" s="111"/>
      <c r="DJ672" s="111"/>
      <c r="DK672" s="111"/>
      <c r="DL672" s="111"/>
      <c r="DM672" s="111"/>
      <c r="DN672" s="111"/>
      <c r="DO672" s="111"/>
      <c r="DP672" s="111"/>
      <c r="DQ672" s="111"/>
      <c r="DR672" s="111"/>
      <c r="DS672" s="111"/>
      <c r="DT672" s="111"/>
      <c r="DU672" s="111"/>
      <c r="DV672" s="111"/>
      <c r="DW672" s="111"/>
      <c r="DX672" s="111"/>
      <c r="DY672" s="111"/>
      <c r="DZ672" s="111"/>
      <c r="EA672" s="111"/>
      <c r="EB672" s="111"/>
      <c r="EC672" s="111"/>
      <c r="ED672" s="111"/>
      <c r="EE672" s="111"/>
      <c r="EF672" s="111"/>
      <c r="EG672" s="111"/>
      <c r="EH672" s="111"/>
      <c r="EI672" s="111"/>
      <c r="EJ672" s="111"/>
      <c r="EK672" s="111"/>
      <c r="EL672" s="111"/>
      <c r="EM672" s="111"/>
      <c r="EN672" s="111"/>
      <c r="EO672" s="111"/>
      <c r="EP672" s="111"/>
      <c r="EQ672" s="111"/>
      <c r="ER672" s="111"/>
      <c r="ES672" s="111"/>
      <c r="ET672" s="111"/>
      <c r="EU672" s="111"/>
      <c r="EV672" s="111"/>
      <c r="EW672" s="111"/>
      <c r="EX672" s="111"/>
      <c r="EY672" s="111"/>
      <c r="EZ672" s="111"/>
      <c r="FA672" s="111"/>
      <c r="FB672" s="111"/>
      <c r="FC672" s="111"/>
      <c r="FD672" s="111"/>
      <c r="FE672" s="111"/>
      <c r="FF672" s="111"/>
      <c r="FG672" s="111"/>
      <c r="FH672" s="111"/>
      <c r="FI672" s="111"/>
      <c r="FJ672" s="111"/>
      <c r="FK672" s="111"/>
      <c r="FL672" s="111"/>
      <c r="FM672" s="111"/>
      <c r="FN672" s="111"/>
      <c r="FO672" s="111"/>
      <c r="FP672" s="111"/>
      <c r="FQ672" s="111"/>
      <c r="FR672" s="111"/>
      <c r="FS672" s="111"/>
      <c r="FT672" s="111"/>
      <c r="FU672" s="111"/>
      <c r="FV672" s="111"/>
      <c r="FW672" s="111"/>
      <c r="FX672" s="111"/>
      <c r="FY672" s="111"/>
      <c r="FZ672" s="111"/>
      <c r="GA672" s="111"/>
      <c r="GB672" s="111"/>
      <c r="GC672" s="111"/>
      <c r="GD672" s="111"/>
      <c r="GE672" s="111"/>
      <c r="GF672" s="111"/>
      <c r="GG672" s="111"/>
      <c r="GH672" s="111"/>
      <c r="GI672" s="111"/>
      <c r="GJ672" s="111"/>
      <c r="GK672" s="111"/>
      <c r="GL672" s="111"/>
      <c r="GM672" s="111"/>
      <c r="GN672" s="111"/>
      <c r="GO672" s="111"/>
      <c r="GP672" s="111"/>
      <c r="GQ672" s="111"/>
      <c r="GR672" s="111"/>
      <c r="GS672" s="111"/>
      <c r="GT672" s="111"/>
      <c r="GU672" s="111"/>
      <c r="GV672" s="111"/>
      <c r="GW672" s="111"/>
      <c r="GX672" s="111"/>
      <c r="GY672" s="111"/>
      <c r="GZ672" s="111"/>
      <c r="HA672" s="111"/>
      <c r="HB672" s="111"/>
      <c r="HC672" s="111"/>
      <c r="HD672" s="111"/>
      <c r="HE672" s="111"/>
      <c r="HF672" s="111"/>
      <c r="HG672" s="111"/>
      <c r="HH672" s="111"/>
      <c r="HI672" s="111"/>
      <c r="HJ672" s="111"/>
      <c r="HK672" s="111"/>
      <c r="HL672" s="111"/>
      <c r="HM672" s="111"/>
      <c r="HN672" s="111"/>
      <c r="HO672" s="111"/>
      <c r="HP672" s="111"/>
      <c r="HQ672" s="111"/>
      <c r="HR672" s="111"/>
      <c r="HS672" s="111"/>
      <c r="HT672" s="111"/>
      <c r="HU672" s="111"/>
      <c r="HV672" s="111"/>
      <c r="HW672" s="111"/>
      <c r="HX672" s="111"/>
      <c r="HY672" s="111"/>
      <c r="HZ672" s="111"/>
      <c r="IA672" s="111"/>
      <c r="IB672" s="111"/>
      <c r="IC672" s="111"/>
      <c r="ID672" s="111"/>
      <c r="IE672" s="111"/>
      <c r="IF672" s="111"/>
      <c r="IG672" s="111"/>
      <c r="IH672" s="111"/>
      <c r="II672" s="111"/>
    </row>
    <row r="673" s="1" customFormat="1" spans="1:243">
      <c r="A673" s="157">
        <v>2130153</v>
      </c>
      <c r="B673" s="152" t="s">
        <v>582</v>
      </c>
      <c r="C673" s="145">
        <v>4388</v>
      </c>
      <c r="D673" s="146">
        <v>2288</v>
      </c>
      <c r="E673" s="147">
        <f t="shared" si="30"/>
        <v>-2100</v>
      </c>
      <c r="F673" s="148">
        <f t="shared" si="31"/>
        <v>-0.478577939835916</v>
      </c>
      <c r="G673" s="149"/>
      <c r="H673" s="140">
        <f t="shared" si="32"/>
        <v>7</v>
      </c>
      <c r="I673" s="140"/>
      <c r="J673" s="111"/>
      <c r="K673" s="111"/>
      <c r="L673" s="111"/>
      <c r="M673" s="111"/>
      <c r="N673" s="111"/>
      <c r="O673" s="111"/>
      <c r="P673" s="111"/>
      <c r="Q673" s="111"/>
      <c r="R673" s="111"/>
      <c r="S673" s="111"/>
      <c r="T673" s="111"/>
      <c r="U673" s="111"/>
      <c r="V673" s="111"/>
      <c r="W673" s="111"/>
      <c r="X673" s="111"/>
      <c r="Y673" s="111"/>
      <c r="Z673" s="111"/>
      <c r="AA673" s="111"/>
      <c r="AB673" s="111"/>
      <c r="AC673" s="111"/>
      <c r="AD673" s="111"/>
      <c r="AE673" s="111"/>
      <c r="AF673" s="111"/>
      <c r="AG673" s="111"/>
      <c r="AH673" s="111"/>
      <c r="AI673" s="111"/>
      <c r="AJ673" s="111"/>
      <c r="AK673" s="111"/>
      <c r="AL673" s="111"/>
      <c r="AM673" s="111"/>
      <c r="AN673" s="111"/>
      <c r="AO673" s="111"/>
      <c r="AP673" s="111"/>
      <c r="AQ673" s="111"/>
      <c r="AR673" s="111"/>
      <c r="AS673" s="111"/>
      <c r="AT673" s="111"/>
      <c r="AU673" s="111"/>
      <c r="AV673" s="111"/>
      <c r="AW673" s="111"/>
      <c r="AX673" s="111"/>
      <c r="AY673" s="111"/>
      <c r="AZ673" s="111"/>
      <c r="BA673" s="111"/>
      <c r="BB673" s="111"/>
      <c r="BC673" s="111"/>
      <c r="BD673" s="111"/>
      <c r="BE673" s="111"/>
      <c r="BF673" s="111"/>
      <c r="BG673" s="111"/>
      <c r="BH673" s="111"/>
      <c r="BI673" s="111"/>
      <c r="BJ673" s="111"/>
      <c r="BK673" s="111"/>
      <c r="BL673" s="111"/>
      <c r="BM673" s="111"/>
      <c r="BN673" s="111"/>
      <c r="BO673" s="111"/>
      <c r="BP673" s="111"/>
      <c r="BQ673" s="111"/>
      <c r="BR673" s="111"/>
      <c r="BS673" s="111"/>
      <c r="BT673" s="111"/>
      <c r="BU673" s="111"/>
      <c r="BV673" s="111"/>
      <c r="BW673" s="111"/>
      <c r="BX673" s="111"/>
      <c r="BY673" s="111"/>
      <c r="BZ673" s="111"/>
      <c r="CA673" s="111"/>
      <c r="CB673" s="111"/>
      <c r="CC673" s="111"/>
      <c r="CD673" s="111"/>
      <c r="CE673" s="111"/>
      <c r="CF673" s="111"/>
      <c r="CG673" s="111"/>
      <c r="CH673" s="111"/>
      <c r="CI673" s="111"/>
      <c r="CJ673" s="111"/>
      <c r="CK673" s="111"/>
      <c r="CL673" s="111"/>
      <c r="CM673" s="111"/>
      <c r="CN673" s="111"/>
      <c r="CO673" s="111"/>
      <c r="CP673" s="111"/>
      <c r="CQ673" s="111"/>
      <c r="CR673" s="111"/>
      <c r="CS673" s="111"/>
      <c r="CT673" s="111"/>
      <c r="CU673" s="111"/>
      <c r="CV673" s="111"/>
      <c r="CW673" s="111"/>
      <c r="CX673" s="111"/>
      <c r="CY673" s="111"/>
      <c r="CZ673" s="111"/>
      <c r="DA673" s="111"/>
      <c r="DB673" s="111"/>
      <c r="DC673" s="111"/>
      <c r="DD673" s="111"/>
      <c r="DE673" s="111"/>
      <c r="DF673" s="111"/>
      <c r="DG673" s="111"/>
      <c r="DH673" s="111"/>
      <c r="DI673" s="111"/>
      <c r="DJ673" s="111"/>
      <c r="DK673" s="111"/>
      <c r="DL673" s="111"/>
      <c r="DM673" s="111"/>
      <c r="DN673" s="111"/>
      <c r="DO673" s="111"/>
      <c r="DP673" s="111"/>
      <c r="DQ673" s="111"/>
      <c r="DR673" s="111"/>
      <c r="DS673" s="111"/>
      <c r="DT673" s="111"/>
      <c r="DU673" s="111"/>
      <c r="DV673" s="111"/>
      <c r="DW673" s="111"/>
      <c r="DX673" s="111"/>
      <c r="DY673" s="111"/>
      <c r="DZ673" s="111"/>
      <c r="EA673" s="111"/>
      <c r="EB673" s="111"/>
      <c r="EC673" s="111"/>
      <c r="ED673" s="111"/>
      <c r="EE673" s="111"/>
      <c r="EF673" s="111"/>
      <c r="EG673" s="111"/>
      <c r="EH673" s="111"/>
      <c r="EI673" s="111"/>
      <c r="EJ673" s="111"/>
      <c r="EK673" s="111"/>
      <c r="EL673" s="111"/>
      <c r="EM673" s="111"/>
      <c r="EN673" s="111"/>
      <c r="EO673" s="111"/>
      <c r="EP673" s="111"/>
      <c r="EQ673" s="111"/>
      <c r="ER673" s="111"/>
      <c r="ES673" s="111"/>
      <c r="ET673" s="111"/>
      <c r="EU673" s="111"/>
      <c r="EV673" s="111"/>
      <c r="EW673" s="111"/>
      <c r="EX673" s="111"/>
      <c r="EY673" s="111"/>
      <c r="EZ673" s="111"/>
      <c r="FA673" s="111"/>
      <c r="FB673" s="111"/>
      <c r="FC673" s="111"/>
      <c r="FD673" s="111"/>
      <c r="FE673" s="111"/>
      <c r="FF673" s="111"/>
      <c r="FG673" s="111"/>
      <c r="FH673" s="111"/>
      <c r="FI673" s="111"/>
      <c r="FJ673" s="111"/>
      <c r="FK673" s="111"/>
      <c r="FL673" s="111"/>
      <c r="FM673" s="111"/>
      <c r="FN673" s="111"/>
      <c r="FO673" s="111"/>
      <c r="FP673" s="111"/>
      <c r="FQ673" s="111"/>
      <c r="FR673" s="111"/>
      <c r="FS673" s="111"/>
      <c r="FT673" s="111"/>
      <c r="FU673" s="111"/>
      <c r="FV673" s="111"/>
      <c r="FW673" s="111"/>
      <c r="FX673" s="111"/>
      <c r="FY673" s="111"/>
      <c r="FZ673" s="111"/>
      <c r="GA673" s="111"/>
      <c r="GB673" s="111"/>
      <c r="GC673" s="111"/>
      <c r="GD673" s="111"/>
      <c r="GE673" s="111"/>
      <c r="GF673" s="111"/>
      <c r="GG673" s="111"/>
      <c r="GH673" s="111"/>
      <c r="GI673" s="111"/>
      <c r="GJ673" s="111"/>
      <c r="GK673" s="111"/>
      <c r="GL673" s="111"/>
      <c r="GM673" s="111"/>
      <c r="GN673" s="111"/>
      <c r="GO673" s="111"/>
      <c r="GP673" s="111"/>
      <c r="GQ673" s="111"/>
      <c r="GR673" s="111"/>
      <c r="GS673" s="111"/>
      <c r="GT673" s="111"/>
      <c r="GU673" s="111"/>
      <c r="GV673" s="111"/>
      <c r="GW673" s="111"/>
      <c r="GX673" s="111"/>
      <c r="GY673" s="111"/>
      <c r="GZ673" s="111"/>
      <c r="HA673" s="111"/>
      <c r="HB673" s="111"/>
      <c r="HC673" s="111"/>
      <c r="HD673" s="111"/>
      <c r="HE673" s="111"/>
      <c r="HF673" s="111"/>
      <c r="HG673" s="111"/>
      <c r="HH673" s="111"/>
      <c r="HI673" s="111"/>
      <c r="HJ673" s="111"/>
      <c r="HK673" s="111"/>
      <c r="HL673" s="111"/>
      <c r="HM673" s="111"/>
      <c r="HN673" s="111"/>
      <c r="HO673" s="111"/>
      <c r="HP673" s="111"/>
      <c r="HQ673" s="111"/>
      <c r="HR673" s="111"/>
      <c r="HS673" s="111"/>
      <c r="HT673" s="111"/>
      <c r="HU673" s="111"/>
      <c r="HV673" s="111"/>
      <c r="HW673" s="111"/>
      <c r="HX673" s="111"/>
      <c r="HY673" s="111"/>
      <c r="HZ673" s="111"/>
      <c r="IA673" s="111"/>
      <c r="IB673" s="111"/>
      <c r="IC673" s="111"/>
      <c r="ID673" s="111"/>
      <c r="IE673" s="111"/>
      <c r="IF673" s="111"/>
      <c r="IG673" s="111"/>
      <c r="IH673" s="111"/>
      <c r="II673" s="111"/>
    </row>
    <row r="674" s="1" customFormat="1" spans="1:243">
      <c r="A674" s="157">
        <v>2130199</v>
      </c>
      <c r="B674" s="152" t="s">
        <v>583</v>
      </c>
      <c r="C674" s="145">
        <v>1022</v>
      </c>
      <c r="D674" s="146">
        <v>1022</v>
      </c>
      <c r="E674" s="147">
        <f t="shared" si="30"/>
        <v>0</v>
      </c>
      <c r="F674" s="148">
        <f t="shared" si="31"/>
        <v>0</v>
      </c>
      <c r="G674" s="149"/>
      <c r="H674" s="140">
        <f t="shared" si="32"/>
        <v>7</v>
      </c>
      <c r="I674" s="140"/>
      <c r="J674" s="111"/>
      <c r="K674" s="111"/>
      <c r="L674" s="111"/>
      <c r="M674" s="111"/>
      <c r="N674" s="111"/>
      <c r="O674" s="111"/>
      <c r="P674" s="111"/>
      <c r="Q674" s="111"/>
      <c r="R674" s="111"/>
      <c r="S674" s="111"/>
      <c r="T674" s="111"/>
      <c r="U674" s="111"/>
      <c r="V674" s="111"/>
      <c r="W674" s="111"/>
      <c r="X674" s="111"/>
      <c r="Y674" s="111"/>
      <c r="Z674" s="111"/>
      <c r="AA674" s="111"/>
      <c r="AB674" s="111"/>
      <c r="AC674" s="111"/>
      <c r="AD674" s="111"/>
      <c r="AE674" s="111"/>
      <c r="AF674" s="111"/>
      <c r="AG674" s="111"/>
      <c r="AH674" s="111"/>
      <c r="AI674" s="111"/>
      <c r="AJ674" s="111"/>
      <c r="AK674" s="111"/>
      <c r="AL674" s="111"/>
      <c r="AM674" s="111"/>
      <c r="AN674" s="111"/>
      <c r="AO674" s="111"/>
      <c r="AP674" s="111"/>
      <c r="AQ674" s="111"/>
      <c r="AR674" s="111"/>
      <c r="AS674" s="111"/>
      <c r="AT674" s="111"/>
      <c r="AU674" s="111"/>
      <c r="AV674" s="111"/>
      <c r="AW674" s="111"/>
      <c r="AX674" s="111"/>
      <c r="AY674" s="111"/>
      <c r="AZ674" s="111"/>
      <c r="BA674" s="111"/>
      <c r="BB674" s="111"/>
      <c r="BC674" s="111"/>
      <c r="BD674" s="111"/>
      <c r="BE674" s="111"/>
      <c r="BF674" s="111"/>
      <c r="BG674" s="111"/>
      <c r="BH674" s="111"/>
      <c r="BI674" s="111"/>
      <c r="BJ674" s="111"/>
      <c r="BK674" s="111"/>
      <c r="BL674" s="111"/>
      <c r="BM674" s="111"/>
      <c r="BN674" s="111"/>
      <c r="BO674" s="111"/>
      <c r="BP674" s="111"/>
      <c r="BQ674" s="111"/>
      <c r="BR674" s="111"/>
      <c r="BS674" s="111"/>
      <c r="BT674" s="111"/>
      <c r="BU674" s="111"/>
      <c r="BV674" s="111"/>
      <c r="BW674" s="111"/>
      <c r="BX674" s="111"/>
      <c r="BY674" s="111"/>
      <c r="BZ674" s="111"/>
      <c r="CA674" s="111"/>
      <c r="CB674" s="111"/>
      <c r="CC674" s="111"/>
      <c r="CD674" s="111"/>
      <c r="CE674" s="111"/>
      <c r="CF674" s="111"/>
      <c r="CG674" s="111"/>
      <c r="CH674" s="111"/>
      <c r="CI674" s="111"/>
      <c r="CJ674" s="111"/>
      <c r="CK674" s="111"/>
      <c r="CL674" s="111"/>
      <c r="CM674" s="111"/>
      <c r="CN674" s="111"/>
      <c r="CO674" s="111"/>
      <c r="CP674" s="111"/>
      <c r="CQ674" s="111"/>
      <c r="CR674" s="111"/>
      <c r="CS674" s="111"/>
      <c r="CT674" s="111"/>
      <c r="CU674" s="111"/>
      <c r="CV674" s="111"/>
      <c r="CW674" s="111"/>
      <c r="CX674" s="111"/>
      <c r="CY674" s="111"/>
      <c r="CZ674" s="111"/>
      <c r="DA674" s="111"/>
      <c r="DB674" s="111"/>
      <c r="DC674" s="111"/>
      <c r="DD674" s="111"/>
      <c r="DE674" s="111"/>
      <c r="DF674" s="111"/>
      <c r="DG674" s="111"/>
      <c r="DH674" s="111"/>
      <c r="DI674" s="111"/>
      <c r="DJ674" s="111"/>
      <c r="DK674" s="111"/>
      <c r="DL674" s="111"/>
      <c r="DM674" s="111"/>
      <c r="DN674" s="111"/>
      <c r="DO674" s="111"/>
      <c r="DP674" s="111"/>
      <c r="DQ674" s="111"/>
      <c r="DR674" s="111"/>
      <c r="DS674" s="111"/>
      <c r="DT674" s="111"/>
      <c r="DU674" s="111"/>
      <c r="DV674" s="111"/>
      <c r="DW674" s="111"/>
      <c r="DX674" s="111"/>
      <c r="DY674" s="111"/>
      <c r="DZ674" s="111"/>
      <c r="EA674" s="111"/>
      <c r="EB674" s="111"/>
      <c r="EC674" s="111"/>
      <c r="ED674" s="111"/>
      <c r="EE674" s="111"/>
      <c r="EF674" s="111"/>
      <c r="EG674" s="111"/>
      <c r="EH674" s="111"/>
      <c r="EI674" s="111"/>
      <c r="EJ674" s="111"/>
      <c r="EK674" s="111"/>
      <c r="EL674" s="111"/>
      <c r="EM674" s="111"/>
      <c r="EN674" s="111"/>
      <c r="EO674" s="111"/>
      <c r="EP674" s="111"/>
      <c r="EQ674" s="111"/>
      <c r="ER674" s="111"/>
      <c r="ES674" s="111"/>
      <c r="ET674" s="111"/>
      <c r="EU674" s="111"/>
      <c r="EV674" s="111"/>
      <c r="EW674" s="111"/>
      <c r="EX674" s="111"/>
      <c r="EY674" s="111"/>
      <c r="EZ674" s="111"/>
      <c r="FA674" s="111"/>
      <c r="FB674" s="111"/>
      <c r="FC674" s="111"/>
      <c r="FD674" s="111"/>
      <c r="FE674" s="111"/>
      <c r="FF674" s="111"/>
      <c r="FG674" s="111"/>
      <c r="FH674" s="111"/>
      <c r="FI674" s="111"/>
      <c r="FJ674" s="111"/>
      <c r="FK674" s="111"/>
      <c r="FL674" s="111"/>
      <c r="FM674" s="111"/>
      <c r="FN674" s="111"/>
      <c r="FO674" s="111"/>
      <c r="FP674" s="111"/>
      <c r="FQ674" s="111"/>
      <c r="FR674" s="111"/>
      <c r="FS674" s="111"/>
      <c r="FT674" s="111"/>
      <c r="FU674" s="111"/>
      <c r="FV674" s="111"/>
      <c r="FW674" s="111"/>
      <c r="FX674" s="111"/>
      <c r="FY674" s="111"/>
      <c r="FZ674" s="111"/>
      <c r="GA674" s="111"/>
      <c r="GB674" s="111"/>
      <c r="GC674" s="111"/>
      <c r="GD674" s="111"/>
      <c r="GE674" s="111"/>
      <c r="GF674" s="111"/>
      <c r="GG674" s="111"/>
      <c r="GH674" s="111"/>
      <c r="GI674" s="111"/>
      <c r="GJ674" s="111"/>
      <c r="GK674" s="111"/>
      <c r="GL674" s="111"/>
      <c r="GM674" s="111"/>
      <c r="GN674" s="111"/>
      <c r="GO674" s="111"/>
      <c r="GP674" s="111"/>
      <c r="GQ674" s="111"/>
      <c r="GR674" s="111"/>
      <c r="GS674" s="111"/>
      <c r="GT674" s="111"/>
      <c r="GU674" s="111"/>
      <c r="GV674" s="111"/>
      <c r="GW674" s="111"/>
      <c r="GX674" s="111"/>
      <c r="GY674" s="111"/>
      <c r="GZ674" s="111"/>
      <c r="HA674" s="111"/>
      <c r="HB674" s="111"/>
      <c r="HC674" s="111"/>
      <c r="HD674" s="111"/>
      <c r="HE674" s="111"/>
      <c r="HF674" s="111"/>
      <c r="HG674" s="111"/>
      <c r="HH674" s="111"/>
      <c r="HI674" s="111"/>
      <c r="HJ674" s="111"/>
      <c r="HK674" s="111"/>
      <c r="HL674" s="111"/>
      <c r="HM674" s="111"/>
      <c r="HN674" s="111"/>
      <c r="HO674" s="111"/>
      <c r="HP674" s="111"/>
      <c r="HQ674" s="111"/>
      <c r="HR674" s="111"/>
      <c r="HS674" s="111"/>
      <c r="HT674" s="111"/>
      <c r="HU674" s="111"/>
      <c r="HV674" s="111"/>
      <c r="HW674" s="111"/>
      <c r="HX674" s="111"/>
      <c r="HY674" s="111"/>
      <c r="HZ674" s="111"/>
      <c r="IA674" s="111"/>
      <c r="IB674" s="111"/>
      <c r="IC674" s="111"/>
      <c r="ID674" s="111"/>
      <c r="IE674" s="111"/>
      <c r="IF674" s="111"/>
      <c r="IG674" s="111"/>
      <c r="IH674" s="111"/>
      <c r="II674" s="111"/>
    </row>
    <row r="675" s="1" customFormat="1" spans="1:243">
      <c r="A675" s="141">
        <v>21302</v>
      </c>
      <c r="B675" s="142" t="s">
        <v>584</v>
      </c>
      <c r="C675" s="143">
        <f>SUM(C676:C699)</f>
        <v>5082</v>
      </c>
      <c r="D675" s="143">
        <f>SUM(D676:D699)</f>
        <v>6117</v>
      </c>
      <c r="E675" s="137">
        <f t="shared" si="30"/>
        <v>1035</v>
      </c>
      <c r="F675" s="138">
        <f t="shared" si="31"/>
        <v>0.203659976387249</v>
      </c>
      <c r="G675" s="139"/>
      <c r="H675" s="140">
        <f t="shared" si="32"/>
        <v>5</v>
      </c>
      <c r="I675" s="140"/>
      <c r="J675" s="111"/>
      <c r="K675" s="111"/>
      <c r="L675" s="111"/>
      <c r="M675" s="111"/>
      <c r="N675" s="111"/>
      <c r="O675" s="111"/>
      <c r="P675" s="111"/>
      <c r="Q675" s="111"/>
      <c r="R675" s="111"/>
      <c r="S675" s="111"/>
      <c r="T675" s="111"/>
      <c r="U675" s="111"/>
      <c r="V675" s="111"/>
      <c r="W675" s="111"/>
      <c r="X675" s="111"/>
      <c r="Y675" s="111"/>
      <c r="Z675" s="111"/>
      <c r="AA675" s="111"/>
      <c r="AB675" s="111"/>
      <c r="AC675" s="111"/>
      <c r="AD675" s="111"/>
      <c r="AE675" s="111"/>
      <c r="AF675" s="111"/>
      <c r="AG675" s="111"/>
      <c r="AH675" s="111"/>
      <c r="AI675" s="111"/>
      <c r="AJ675" s="111"/>
      <c r="AK675" s="111"/>
      <c r="AL675" s="111"/>
      <c r="AM675" s="111"/>
      <c r="AN675" s="111"/>
      <c r="AO675" s="111"/>
      <c r="AP675" s="111"/>
      <c r="AQ675" s="111"/>
      <c r="AR675" s="111"/>
      <c r="AS675" s="111"/>
      <c r="AT675" s="111"/>
      <c r="AU675" s="111"/>
      <c r="AV675" s="111"/>
      <c r="AW675" s="111"/>
      <c r="AX675" s="111"/>
      <c r="AY675" s="111"/>
      <c r="AZ675" s="111"/>
      <c r="BA675" s="111"/>
      <c r="BB675" s="111"/>
      <c r="BC675" s="111"/>
      <c r="BD675" s="111"/>
      <c r="BE675" s="111"/>
      <c r="BF675" s="111"/>
      <c r="BG675" s="111"/>
      <c r="BH675" s="111"/>
      <c r="BI675" s="111"/>
      <c r="BJ675" s="111"/>
      <c r="BK675" s="111"/>
      <c r="BL675" s="111"/>
      <c r="BM675" s="111"/>
      <c r="BN675" s="111"/>
      <c r="BO675" s="111"/>
      <c r="BP675" s="111"/>
      <c r="BQ675" s="111"/>
      <c r="BR675" s="111"/>
      <c r="BS675" s="111"/>
      <c r="BT675" s="111"/>
      <c r="BU675" s="111"/>
      <c r="BV675" s="111"/>
      <c r="BW675" s="111"/>
      <c r="BX675" s="111"/>
      <c r="BY675" s="111"/>
      <c r="BZ675" s="111"/>
      <c r="CA675" s="111"/>
      <c r="CB675" s="111"/>
      <c r="CC675" s="111"/>
      <c r="CD675" s="111"/>
      <c r="CE675" s="111"/>
      <c r="CF675" s="111"/>
      <c r="CG675" s="111"/>
      <c r="CH675" s="111"/>
      <c r="CI675" s="111"/>
      <c r="CJ675" s="111"/>
      <c r="CK675" s="111"/>
      <c r="CL675" s="111"/>
      <c r="CM675" s="111"/>
      <c r="CN675" s="111"/>
      <c r="CO675" s="111"/>
      <c r="CP675" s="111"/>
      <c r="CQ675" s="111"/>
      <c r="CR675" s="111"/>
      <c r="CS675" s="111"/>
      <c r="CT675" s="111"/>
      <c r="CU675" s="111"/>
      <c r="CV675" s="111"/>
      <c r="CW675" s="111"/>
      <c r="CX675" s="111"/>
      <c r="CY675" s="111"/>
      <c r="CZ675" s="111"/>
      <c r="DA675" s="111"/>
      <c r="DB675" s="111"/>
      <c r="DC675" s="111"/>
      <c r="DD675" s="111"/>
      <c r="DE675" s="111"/>
      <c r="DF675" s="111"/>
      <c r="DG675" s="111"/>
      <c r="DH675" s="111"/>
      <c r="DI675" s="111"/>
      <c r="DJ675" s="111"/>
      <c r="DK675" s="111"/>
      <c r="DL675" s="111"/>
      <c r="DM675" s="111"/>
      <c r="DN675" s="111"/>
      <c r="DO675" s="111"/>
      <c r="DP675" s="111"/>
      <c r="DQ675" s="111"/>
      <c r="DR675" s="111"/>
      <c r="DS675" s="111"/>
      <c r="DT675" s="111"/>
      <c r="DU675" s="111"/>
      <c r="DV675" s="111"/>
      <c r="DW675" s="111"/>
      <c r="DX675" s="111"/>
      <c r="DY675" s="111"/>
      <c r="DZ675" s="111"/>
      <c r="EA675" s="111"/>
      <c r="EB675" s="111"/>
      <c r="EC675" s="111"/>
      <c r="ED675" s="111"/>
      <c r="EE675" s="111"/>
      <c r="EF675" s="111"/>
      <c r="EG675" s="111"/>
      <c r="EH675" s="111"/>
      <c r="EI675" s="111"/>
      <c r="EJ675" s="111"/>
      <c r="EK675" s="111"/>
      <c r="EL675" s="111"/>
      <c r="EM675" s="111"/>
      <c r="EN675" s="111"/>
      <c r="EO675" s="111"/>
      <c r="EP675" s="111"/>
      <c r="EQ675" s="111"/>
      <c r="ER675" s="111"/>
      <c r="ES675" s="111"/>
      <c r="ET675" s="111"/>
      <c r="EU675" s="111"/>
      <c r="EV675" s="111"/>
      <c r="EW675" s="111"/>
      <c r="EX675" s="111"/>
      <c r="EY675" s="111"/>
      <c r="EZ675" s="111"/>
      <c r="FA675" s="111"/>
      <c r="FB675" s="111"/>
      <c r="FC675" s="111"/>
      <c r="FD675" s="111"/>
      <c r="FE675" s="111"/>
      <c r="FF675" s="111"/>
      <c r="FG675" s="111"/>
      <c r="FH675" s="111"/>
      <c r="FI675" s="111"/>
      <c r="FJ675" s="111"/>
      <c r="FK675" s="111"/>
      <c r="FL675" s="111"/>
      <c r="FM675" s="111"/>
      <c r="FN675" s="111"/>
      <c r="FO675" s="111"/>
      <c r="FP675" s="111"/>
      <c r="FQ675" s="111"/>
      <c r="FR675" s="111"/>
      <c r="FS675" s="111"/>
      <c r="FT675" s="111"/>
      <c r="FU675" s="111"/>
      <c r="FV675" s="111"/>
      <c r="FW675" s="111"/>
      <c r="FX675" s="111"/>
      <c r="FY675" s="111"/>
      <c r="FZ675" s="111"/>
      <c r="GA675" s="111"/>
      <c r="GB675" s="111"/>
      <c r="GC675" s="111"/>
      <c r="GD675" s="111"/>
      <c r="GE675" s="111"/>
      <c r="GF675" s="111"/>
      <c r="GG675" s="111"/>
      <c r="GH675" s="111"/>
      <c r="GI675" s="111"/>
      <c r="GJ675" s="111"/>
      <c r="GK675" s="111"/>
      <c r="GL675" s="111"/>
      <c r="GM675" s="111"/>
      <c r="GN675" s="111"/>
      <c r="GO675" s="111"/>
      <c r="GP675" s="111"/>
      <c r="GQ675" s="111"/>
      <c r="GR675" s="111"/>
      <c r="GS675" s="111"/>
      <c r="GT675" s="111"/>
      <c r="GU675" s="111"/>
      <c r="GV675" s="111"/>
      <c r="GW675" s="111"/>
      <c r="GX675" s="111"/>
      <c r="GY675" s="111"/>
      <c r="GZ675" s="111"/>
      <c r="HA675" s="111"/>
      <c r="HB675" s="111"/>
      <c r="HC675" s="111"/>
      <c r="HD675" s="111"/>
      <c r="HE675" s="111"/>
      <c r="HF675" s="111"/>
      <c r="HG675" s="111"/>
      <c r="HH675" s="111"/>
      <c r="HI675" s="111"/>
      <c r="HJ675" s="111"/>
      <c r="HK675" s="111"/>
      <c r="HL675" s="111"/>
      <c r="HM675" s="111"/>
      <c r="HN675" s="111"/>
      <c r="HO675" s="111"/>
      <c r="HP675" s="111"/>
      <c r="HQ675" s="111"/>
      <c r="HR675" s="111"/>
      <c r="HS675" s="111"/>
      <c r="HT675" s="111"/>
      <c r="HU675" s="111"/>
      <c r="HV675" s="111"/>
      <c r="HW675" s="111"/>
      <c r="HX675" s="111"/>
      <c r="HY675" s="111"/>
      <c r="HZ675" s="111"/>
      <c r="IA675" s="111"/>
      <c r="IB675" s="111"/>
      <c r="IC675" s="111"/>
      <c r="ID675" s="111"/>
      <c r="IE675" s="111"/>
      <c r="IF675" s="111"/>
      <c r="IG675" s="111"/>
      <c r="IH675" s="111"/>
      <c r="II675" s="111"/>
    </row>
    <row r="676" s="1" customFormat="1" spans="1:243">
      <c r="A676" s="157">
        <v>2130201</v>
      </c>
      <c r="B676" s="152" t="s">
        <v>72</v>
      </c>
      <c r="C676" s="145">
        <v>437</v>
      </c>
      <c r="D676" s="146">
        <v>523</v>
      </c>
      <c r="E676" s="147">
        <f t="shared" si="30"/>
        <v>86</v>
      </c>
      <c r="F676" s="148">
        <f t="shared" si="31"/>
        <v>0.196796338672769</v>
      </c>
      <c r="G676" s="149"/>
      <c r="H676" s="140">
        <f t="shared" si="32"/>
        <v>7</v>
      </c>
      <c r="I676" s="140"/>
      <c r="J676" s="111"/>
      <c r="K676" s="111"/>
      <c r="L676" s="111"/>
      <c r="M676" s="111"/>
      <c r="N676" s="111"/>
      <c r="O676" s="111"/>
      <c r="P676" s="111"/>
      <c r="Q676" s="111"/>
      <c r="R676" s="111"/>
      <c r="S676" s="111"/>
      <c r="T676" s="111"/>
      <c r="U676" s="111"/>
      <c r="V676" s="111"/>
      <c r="W676" s="111"/>
      <c r="X676" s="111"/>
      <c r="Y676" s="111"/>
      <c r="Z676" s="111"/>
      <c r="AA676" s="111"/>
      <c r="AB676" s="111"/>
      <c r="AC676" s="111"/>
      <c r="AD676" s="111"/>
      <c r="AE676" s="111"/>
      <c r="AF676" s="111"/>
      <c r="AG676" s="111"/>
      <c r="AH676" s="111"/>
      <c r="AI676" s="111"/>
      <c r="AJ676" s="111"/>
      <c r="AK676" s="111"/>
      <c r="AL676" s="111"/>
      <c r="AM676" s="111"/>
      <c r="AN676" s="111"/>
      <c r="AO676" s="111"/>
      <c r="AP676" s="111"/>
      <c r="AQ676" s="111"/>
      <c r="AR676" s="111"/>
      <c r="AS676" s="111"/>
      <c r="AT676" s="111"/>
      <c r="AU676" s="111"/>
      <c r="AV676" s="111"/>
      <c r="AW676" s="111"/>
      <c r="AX676" s="111"/>
      <c r="AY676" s="111"/>
      <c r="AZ676" s="111"/>
      <c r="BA676" s="111"/>
      <c r="BB676" s="111"/>
      <c r="BC676" s="111"/>
      <c r="BD676" s="111"/>
      <c r="BE676" s="111"/>
      <c r="BF676" s="111"/>
      <c r="BG676" s="111"/>
      <c r="BH676" s="111"/>
      <c r="BI676" s="111"/>
      <c r="BJ676" s="111"/>
      <c r="BK676" s="111"/>
      <c r="BL676" s="111"/>
      <c r="BM676" s="111"/>
      <c r="BN676" s="111"/>
      <c r="BO676" s="111"/>
      <c r="BP676" s="111"/>
      <c r="BQ676" s="111"/>
      <c r="BR676" s="111"/>
      <c r="BS676" s="111"/>
      <c r="BT676" s="111"/>
      <c r="BU676" s="111"/>
      <c r="BV676" s="111"/>
      <c r="BW676" s="111"/>
      <c r="BX676" s="111"/>
      <c r="BY676" s="111"/>
      <c r="BZ676" s="111"/>
      <c r="CA676" s="111"/>
      <c r="CB676" s="111"/>
      <c r="CC676" s="111"/>
      <c r="CD676" s="111"/>
      <c r="CE676" s="111"/>
      <c r="CF676" s="111"/>
      <c r="CG676" s="111"/>
      <c r="CH676" s="111"/>
      <c r="CI676" s="111"/>
      <c r="CJ676" s="111"/>
      <c r="CK676" s="111"/>
      <c r="CL676" s="111"/>
      <c r="CM676" s="111"/>
      <c r="CN676" s="111"/>
      <c r="CO676" s="111"/>
      <c r="CP676" s="111"/>
      <c r="CQ676" s="111"/>
      <c r="CR676" s="111"/>
      <c r="CS676" s="111"/>
      <c r="CT676" s="111"/>
      <c r="CU676" s="111"/>
      <c r="CV676" s="111"/>
      <c r="CW676" s="111"/>
      <c r="CX676" s="111"/>
      <c r="CY676" s="111"/>
      <c r="CZ676" s="111"/>
      <c r="DA676" s="111"/>
      <c r="DB676" s="111"/>
      <c r="DC676" s="111"/>
      <c r="DD676" s="111"/>
      <c r="DE676" s="111"/>
      <c r="DF676" s="111"/>
      <c r="DG676" s="111"/>
      <c r="DH676" s="111"/>
      <c r="DI676" s="111"/>
      <c r="DJ676" s="111"/>
      <c r="DK676" s="111"/>
      <c r="DL676" s="111"/>
      <c r="DM676" s="111"/>
      <c r="DN676" s="111"/>
      <c r="DO676" s="111"/>
      <c r="DP676" s="111"/>
      <c r="DQ676" s="111"/>
      <c r="DR676" s="111"/>
      <c r="DS676" s="111"/>
      <c r="DT676" s="111"/>
      <c r="DU676" s="111"/>
      <c r="DV676" s="111"/>
      <c r="DW676" s="111"/>
      <c r="DX676" s="111"/>
      <c r="DY676" s="111"/>
      <c r="DZ676" s="111"/>
      <c r="EA676" s="111"/>
      <c r="EB676" s="111"/>
      <c r="EC676" s="111"/>
      <c r="ED676" s="111"/>
      <c r="EE676" s="111"/>
      <c r="EF676" s="111"/>
      <c r="EG676" s="111"/>
      <c r="EH676" s="111"/>
      <c r="EI676" s="111"/>
      <c r="EJ676" s="111"/>
      <c r="EK676" s="111"/>
      <c r="EL676" s="111"/>
      <c r="EM676" s="111"/>
      <c r="EN676" s="111"/>
      <c r="EO676" s="111"/>
      <c r="EP676" s="111"/>
      <c r="EQ676" s="111"/>
      <c r="ER676" s="111"/>
      <c r="ES676" s="111"/>
      <c r="ET676" s="111"/>
      <c r="EU676" s="111"/>
      <c r="EV676" s="111"/>
      <c r="EW676" s="111"/>
      <c r="EX676" s="111"/>
      <c r="EY676" s="111"/>
      <c r="EZ676" s="111"/>
      <c r="FA676" s="111"/>
      <c r="FB676" s="111"/>
      <c r="FC676" s="111"/>
      <c r="FD676" s="111"/>
      <c r="FE676" s="111"/>
      <c r="FF676" s="111"/>
      <c r="FG676" s="111"/>
      <c r="FH676" s="111"/>
      <c r="FI676" s="111"/>
      <c r="FJ676" s="111"/>
      <c r="FK676" s="111"/>
      <c r="FL676" s="111"/>
      <c r="FM676" s="111"/>
      <c r="FN676" s="111"/>
      <c r="FO676" s="111"/>
      <c r="FP676" s="111"/>
      <c r="FQ676" s="111"/>
      <c r="FR676" s="111"/>
      <c r="FS676" s="111"/>
      <c r="FT676" s="111"/>
      <c r="FU676" s="111"/>
      <c r="FV676" s="111"/>
      <c r="FW676" s="111"/>
      <c r="FX676" s="111"/>
      <c r="FY676" s="111"/>
      <c r="FZ676" s="111"/>
      <c r="GA676" s="111"/>
      <c r="GB676" s="111"/>
      <c r="GC676" s="111"/>
      <c r="GD676" s="111"/>
      <c r="GE676" s="111"/>
      <c r="GF676" s="111"/>
      <c r="GG676" s="111"/>
      <c r="GH676" s="111"/>
      <c r="GI676" s="111"/>
      <c r="GJ676" s="111"/>
      <c r="GK676" s="111"/>
      <c r="GL676" s="111"/>
      <c r="GM676" s="111"/>
      <c r="GN676" s="111"/>
      <c r="GO676" s="111"/>
      <c r="GP676" s="111"/>
      <c r="GQ676" s="111"/>
      <c r="GR676" s="111"/>
      <c r="GS676" s="111"/>
      <c r="GT676" s="111"/>
      <c r="GU676" s="111"/>
      <c r="GV676" s="111"/>
      <c r="GW676" s="111"/>
      <c r="GX676" s="111"/>
      <c r="GY676" s="111"/>
      <c r="GZ676" s="111"/>
      <c r="HA676" s="111"/>
      <c r="HB676" s="111"/>
      <c r="HC676" s="111"/>
      <c r="HD676" s="111"/>
      <c r="HE676" s="111"/>
      <c r="HF676" s="111"/>
      <c r="HG676" s="111"/>
      <c r="HH676" s="111"/>
      <c r="HI676" s="111"/>
      <c r="HJ676" s="111"/>
      <c r="HK676" s="111"/>
      <c r="HL676" s="111"/>
      <c r="HM676" s="111"/>
      <c r="HN676" s="111"/>
      <c r="HO676" s="111"/>
      <c r="HP676" s="111"/>
      <c r="HQ676" s="111"/>
      <c r="HR676" s="111"/>
      <c r="HS676" s="111"/>
      <c r="HT676" s="111"/>
      <c r="HU676" s="111"/>
      <c r="HV676" s="111"/>
      <c r="HW676" s="111"/>
      <c r="HX676" s="111"/>
      <c r="HY676" s="111"/>
      <c r="HZ676" s="111"/>
      <c r="IA676" s="111"/>
      <c r="IB676" s="111"/>
      <c r="IC676" s="111"/>
      <c r="ID676" s="111"/>
      <c r="IE676" s="111"/>
      <c r="IF676" s="111"/>
      <c r="IG676" s="111"/>
      <c r="IH676" s="111"/>
      <c r="II676" s="111"/>
    </row>
    <row r="677" s="1" customFormat="1" spans="1:243">
      <c r="A677" s="157">
        <v>2130202</v>
      </c>
      <c r="B677" s="152" t="s">
        <v>73</v>
      </c>
      <c r="C677" s="145">
        <v>33</v>
      </c>
      <c r="D677" s="146">
        <v>33</v>
      </c>
      <c r="E677" s="147">
        <f t="shared" si="30"/>
        <v>0</v>
      </c>
      <c r="F677" s="148">
        <f t="shared" si="31"/>
        <v>0</v>
      </c>
      <c r="G677" s="149"/>
      <c r="H677" s="140">
        <f t="shared" si="32"/>
        <v>7</v>
      </c>
      <c r="I677" s="140"/>
      <c r="J677" s="111"/>
      <c r="K677" s="111"/>
      <c r="L677" s="111"/>
      <c r="M677" s="111"/>
      <c r="N677" s="111"/>
      <c r="O677" s="111"/>
      <c r="P677" s="111"/>
      <c r="Q677" s="111"/>
      <c r="R677" s="111"/>
      <c r="S677" s="111"/>
      <c r="T677" s="111"/>
      <c r="U677" s="111"/>
      <c r="V677" s="111"/>
      <c r="W677" s="111"/>
      <c r="X677" s="111"/>
      <c r="Y677" s="111"/>
      <c r="Z677" s="111"/>
      <c r="AA677" s="111"/>
      <c r="AB677" s="111"/>
      <c r="AC677" s="111"/>
      <c r="AD677" s="111"/>
      <c r="AE677" s="111"/>
      <c r="AF677" s="111"/>
      <c r="AG677" s="111"/>
      <c r="AH677" s="111"/>
      <c r="AI677" s="111"/>
      <c r="AJ677" s="111"/>
      <c r="AK677" s="111"/>
      <c r="AL677" s="111"/>
      <c r="AM677" s="111"/>
      <c r="AN677" s="111"/>
      <c r="AO677" s="111"/>
      <c r="AP677" s="111"/>
      <c r="AQ677" s="111"/>
      <c r="AR677" s="111"/>
      <c r="AS677" s="111"/>
      <c r="AT677" s="111"/>
      <c r="AU677" s="111"/>
      <c r="AV677" s="111"/>
      <c r="AW677" s="111"/>
      <c r="AX677" s="111"/>
      <c r="AY677" s="111"/>
      <c r="AZ677" s="111"/>
      <c r="BA677" s="111"/>
      <c r="BB677" s="111"/>
      <c r="BC677" s="111"/>
      <c r="BD677" s="111"/>
      <c r="BE677" s="111"/>
      <c r="BF677" s="111"/>
      <c r="BG677" s="111"/>
      <c r="BH677" s="111"/>
      <c r="BI677" s="111"/>
      <c r="BJ677" s="111"/>
      <c r="BK677" s="111"/>
      <c r="BL677" s="111"/>
      <c r="BM677" s="111"/>
      <c r="BN677" s="111"/>
      <c r="BO677" s="111"/>
      <c r="BP677" s="111"/>
      <c r="BQ677" s="111"/>
      <c r="BR677" s="111"/>
      <c r="BS677" s="111"/>
      <c r="BT677" s="111"/>
      <c r="BU677" s="111"/>
      <c r="BV677" s="111"/>
      <c r="BW677" s="111"/>
      <c r="BX677" s="111"/>
      <c r="BY677" s="111"/>
      <c r="BZ677" s="111"/>
      <c r="CA677" s="111"/>
      <c r="CB677" s="111"/>
      <c r="CC677" s="111"/>
      <c r="CD677" s="111"/>
      <c r="CE677" s="111"/>
      <c r="CF677" s="111"/>
      <c r="CG677" s="111"/>
      <c r="CH677" s="111"/>
      <c r="CI677" s="111"/>
      <c r="CJ677" s="111"/>
      <c r="CK677" s="111"/>
      <c r="CL677" s="111"/>
      <c r="CM677" s="111"/>
      <c r="CN677" s="111"/>
      <c r="CO677" s="111"/>
      <c r="CP677" s="111"/>
      <c r="CQ677" s="111"/>
      <c r="CR677" s="111"/>
      <c r="CS677" s="111"/>
      <c r="CT677" s="111"/>
      <c r="CU677" s="111"/>
      <c r="CV677" s="111"/>
      <c r="CW677" s="111"/>
      <c r="CX677" s="111"/>
      <c r="CY677" s="111"/>
      <c r="CZ677" s="111"/>
      <c r="DA677" s="111"/>
      <c r="DB677" s="111"/>
      <c r="DC677" s="111"/>
      <c r="DD677" s="111"/>
      <c r="DE677" s="111"/>
      <c r="DF677" s="111"/>
      <c r="DG677" s="111"/>
      <c r="DH677" s="111"/>
      <c r="DI677" s="111"/>
      <c r="DJ677" s="111"/>
      <c r="DK677" s="111"/>
      <c r="DL677" s="111"/>
      <c r="DM677" s="111"/>
      <c r="DN677" s="111"/>
      <c r="DO677" s="111"/>
      <c r="DP677" s="111"/>
      <c r="DQ677" s="111"/>
      <c r="DR677" s="111"/>
      <c r="DS677" s="111"/>
      <c r="DT677" s="111"/>
      <c r="DU677" s="111"/>
      <c r="DV677" s="111"/>
      <c r="DW677" s="111"/>
      <c r="DX677" s="111"/>
      <c r="DY677" s="111"/>
      <c r="DZ677" s="111"/>
      <c r="EA677" s="111"/>
      <c r="EB677" s="111"/>
      <c r="EC677" s="111"/>
      <c r="ED677" s="111"/>
      <c r="EE677" s="111"/>
      <c r="EF677" s="111"/>
      <c r="EG677" s="111"/>
      <c r="EH677" s="111"/>
      <c r="EI677" s="111"/>
      <c r="EJ677" s="111"/>
      <c r="EK677" s="111"/>
      <c r="EL677" s="111"/>
      <c r="EM677" s="111"/>
      <c r="EN677" s="111"/>
      <c r="EO677" s="111"/>
      <c r="EP677" s="111"/>
      <c r="EQ677" s="111"/>
      <c r="ER677" s="111"/>
      <c r="ES677" s="111"/>
      <c r="ET677" s="111"/>
      <c r="EU677" s="111"/>
      <c r="EV677" s="111"/>
      <c r="EW677" s="111"/>
      <c r="EX677" s="111"/>
      <c r="EY677" s="111"/>
      <c r="EZ677" s="111"/>
      <c r="FA677" s="111"/>
      <c r="FB677" s="111"/>
      <c r="FC677" s="111"/>
      <c r="FD677" s="111"/>
      <c r="FE677" s="111"/>
      <c r="FF677" s="111"/>
      <c r="FG677" s="111"/>
      <c r="FH677" s="111"/>
      <c r="FI677" s="111"/>
      <c r="FJ677" s="111"/>
      <c r="FK677" s="111"/>
      <c r="FL677" s="111"/>
      <c r="FM677" s="111"/>
      <c r="FN677" s="111"/>
      <c r="FO677" s="111"/>
      <c r="FP677" s="111"/>
      <c r="FQ677" s="111"/>
      <c r="FR677" s="111"/>
      <c r="FS677" s="111"/>
      <c r="FT677" s="111"/>
      <c r="FU677" s="111"/>
      <c r="FV677" s="111"/>
      <c r="FW677" s="111"/>
      <c r="FX677" s="111"/>
      <c r="FY677" s="111"/>
      <c r="FZ677" s="111"/>
      <c r="GA677" s="111"/>
      <c r="GB677" s="111"/>
      <c r="GC677" s="111"/>
      <c r="GD677" s="111"/>
      <c r="GE677" s="111"/>
      <c r="GF677" s="111"/>
      <c r="GG677" s="111"/>
      <c r="GH677" s="111"/>
      <c r="GI677" s="111"/>
      <c r="GJ677" s="111"/>
      <c r="GK677" s="111"/>
      <c r="GL677" s="111"/>
      <c r="GM677" s="111"/>
      <c r="GN677" s="111"/>
      <c r="GO677" s="111"/>
      <c r="GP677" s="111"/>
      <c r="GQ677" s="111"/>
      <c r="GR677" s="111"/>
      <c r="GS677" s="111"/>
      <c r="GT677" s="111"/>
      <c r="GU677" s="111"/>
      <c r="GV677" s="111"/>
      <c r="GW677" s="111"/>
      <c r="GX677" s="111"/>
      <c r="GY677" s="111"/>
      <c r="GZ677" s="111"/>
      <c r="HA677" s="111"/>
      <c r="HB677" s="111"/>
      <c r="HC677" s="111"/>
      <c r="HD677" s="111"/>
      <c r="HE677" s="111"/>
      <c r="HF677" s="111"/>
      <c r="HG677" s="111"/>
      <c r="HH677" s="111"/>
      <c r="HI677" s="111"/>
      <c r="HJ677" s="111"/>
      <c r="HK677" s="111"/>
      <c r="HL677" s="111"/>
      <c r="HM677" s="111"/>
      <c r="HN677" s="111"/>
      <c r="HO677" s="111"/>
      <c r="HP677" s="111"/>
      <c r="HQ677" s="111"/>
      <c r="HR677" s="111"/>
      <c r="HS677" s="111"/>
      <c r="HT677" s="111"/>
      <c r="HU677" s="111"/>
      <c r="HV677" s="111"/>
      <c r="HW677" s="111"/>
      <c r="HX677" s="111"/>
      <c r="HY677" s="111"/>
      <c r="HZ677" s="111"/>
      <c r="IA677" s="111"/>
      <c r="IB677" s="111"/>
      <c r="IC677" s="111"/>
      <c r="ID677" s="111"/>
      <c r="IE677" s="111"/>
      <c r="IF677" s="111"/>
      <c r="IG677" s="111"/>
      <c r="IH677" s="111"/>
      <c r="II677" s="111"/>
    </row>
    <row r="678" s="1" customFormat="1" hidden="1" spans="1:243">
      <c r="A678" s="157">
        <v>2130203</v>
      </c>
      <c r="B678" s="152" t="s">
        <v>74</v>
      </c>
      <c r="C678" s="145">
        <v>0</v>
      </c>
      <c r="D678" s="146"/>
      <c r="E678" s="147">
        <f t="shared" si="30"/>
        <v>0</v>
      </c>
      <c r="F678" s="148"/>
      <c r="G678" s="151" t="s">
        <v>75</v>
      </c>
      <c r="H678" s="140">
        <f t="shared" si="32"/>
        <v>7</v>
      </c>
      <c r="I678" s="140"/>
      <c r="J678" s="111"/>
      <c r="K678" s="111"/>
      <c r="L678" s="111"/>
      <c r="M678" s="111"/>
      <c r="N678" s="111"/>
      <c r="O678" s="111"/>
      <c r="P678" s="111"/>
      <c r="Q678" s="111"/>
      <c r="R678" s="111"/>
      <c r="S678" s="111"/>
      <c r="T678" s="111"/>
      <c r="U678" s="111"/>
      <c r="V678" s="111"/>
      <c r="W678" s="111"/>
      <c r="X678" s="111"/>
      <c r="Y678" s="111"/>
      <c r="Z678" s="111"/>
      <c r="AA678" s="111"/>
      <c r="AB678" s="111"/>
      <c r="AC678" s="111"/>
      <c r="AD678" s="111"/>
      <c r="AE678" s="111"/>
      <c r="AF678" s="111"/>
      <c r="AG678" s="111"/>
      <c r="AH678" s="111"/>
      <c r="AI678" s="111"/>
      <c r="AJ678" s="111"/>
      <c r="AK678" s="111"/>
      <c r="AL678" s="111"/>
      <c r="AM678" s="111"/>
      <c r="AN678" s="111"/>
      <c r="AO678" s="111"/>
      <c r="AP678" s="111"/>
      <c r="AQ678" s="111"/>
      <c r="AR678" s="111"/>
      <c r="AS678" s="111"/>
      <c r="AT678" s="111"/>
      <c r="AU678" s="111"/>
      <c r="AV678" s="111"/>
      <c r="AW678" s="111"/>
      <c r="AX678" s="111"/>
      <c r="AY678" s="111"/>
      <c r="AZ678" s="111"/>
      <c r="BA678" s="111"/>
      <c r="BB678" s="111"/>
      <c r="BC678" s="111"/>
      <c r="BD678" s="111"/>
      <c r="BE678" s="111"/>
      <c r="BF678" s="111"/>
      <c r="BG678" s="111"/>
      <c r="BH678" s="111"/>
      <c r="BI678" s="111"/>
      <c r="BJ678" s="111"/>
      <c r="BK678" s="111"/>
      <c r="BL678" s="111"/>
      <c r="BM678" s="111"/>
      <c r="BN678" s="111"/>
      <c r="BO678" s="111"/>
      <c r="BP678" s="111"/>
      <c r="BQ678" s="111"/>
      <c r="BR678" s="111"/>
      <c r="BS678" s="111"/>
      <c r="BT678" s="111"/>
      <c r="BU678" s="111"/>
      <c r="BV678" s="111"/>
      <c r="BW678" s="111"/>
      <c r="BX678" s="111"/>
      <c r="BY678" s="111"/>
      <c r="BZ678" s="111"/>
      <c r="CA678" s="111"/>
      <c r="CB678" s="111"/>
      <c r="CC678" s="111"/>
      <c r="CD678" s="111"/>
      <c r="CE678" s="111"/>
      <c r="CF678" s="111"/>
      <c r="CG678" s="111"/>
      <c r="CH678" s="111"/>
      <c r="CI678" s="111"/>
      <c r="CJ678" s="111"/>
      <c r="CK678" s="111"/>
      <c r="CL678" s="111"/>
      <c r="CM678" s="111"/>
      <c r="CN678" s="111"/>
      <c r="CO678" s="111"/>
      <c r="CP678" s="111"/>
      <c r="CQ678" s="111"/>
      <c r="CR678" s="111"/>
      <c r="CS678" s="111"/>
      <c r="CT678" s="111"/>
      <c r="CU678" s="111"/>
      <c r="CV678" s="111"/>
      <c r="CW678" s="111"/>
      <c r="CX678" s="111"/>
      <c r="CY678" s="111"/>
      <c r="CZ678" s="111"/>
      <c r="DA678" s="111"/>
      <c r="DB678" s="111"/>
      <c r="DC678" s="111"/>
      <c r="DD678" s="111"/>
      <c r="DE678" s="111"/>
      <c r="DF678" s="111"/>
      <c r="DG678" s="111"/>
      <c r="DH678" s="111"/>
      <c r="DI678" s="111"/>
      <c r="DJ678" s="111"/>
      <c r="DK678" s="111"/>
      <c r="DL678" s="111"/>
      <c r="DM678" s="111"/>
      <c r="DN678" s="111"/>
      <c r="DO678" s="111"/>
      <c r="DP678" s="111"/>
      <c r="DQ678" s="111"/>
      <c r="DR678" s="111"/>
      <c r="DS678" s="111"/>
      <c r="DT678" s="111"/>
      <c r="DU678" s="111"/>
      <c r="DV678" s="111"/>
      <c r="DW678" s="111"/>
      <c r="DX678" s="111"/>
      <c r="DY678" s="111"/>
      <c r="DZ678" s="111"/>
      <c r="EA678" s="111"/>
      <c r="EB678" s="111"/>
      <c r="EC678" s="111"/>
      <c r="ED678" s="111"/>
      <c r="EE678" s="111"/>
      <c r="EF678" s="111"/>
      <c r="EG678" s="111"/>
      <c r="EH678" s="111"/>
      <c r="EI678" s="111"/>
      <c r="EJ678" s="111"/>
      <c r="EK678" s="111"/>
      <c r="EL678" s="111"/>
      <c r="EM678" s="111"/>
      <c r="EN678" s="111"/>
      <c r="EO678" s="111"/>
      <c r="EP678" s="111"/>
      <c r="EQ678" s="111"/>
      <c r="ER678" s="111"/>
      <c r="ES678" s="111"/>
      <c r="ET678" s="111"/>
      <c r="EU678" s="111"/>
      <c r="EV678" s="111"/>
      <c r="EW678" s="111"/>
      <c r="EX678" s="111"/>
      <c r="EY678" s="111"/>
      <c r="EZ678" s="111"/>
      <c r="FA678" s="111"/>
      <c r="FB678" s="111"/>
      <c r="FC678" s="111"/>
      <c r="FD678" s="111"/>
      <c r="FE678" s="111"/>
      <c r="FF678" s="111"/>
      <c r="FG678" s="111"/>
      <c r="FH678" s="111"/>
      <c r="FI678" s="111"/>
      <c r="FJ678" s="111"/>
      <c r="FK678" s="111"/>
      <c r="FL678" s="111"/>
      <c r="FM678" s="111"/>
      <c r="FN678" s="111"/>
      <c r="FO678" s="111"/>
      <c r="FP678" s="111"/>
      <c r="FQ678" s="111"/>
      <c r="FR678" s="111"/>
      <c r="FS678" s="111"/>
      <c r="FT678" s="111"/>
      <c r="FU678" s="111"/>
      <c r="FV678" s="111"/>
      <c r="FW678" s="111"/>
      <c r="FX678" s="111"/>
      <c r="FY678" s="111"/>
      <c r="FZ678" s="111"/>
      <c r="GA678" s="111"/>
      <c r="GB678" s="111"/>
      <c r="GC678" s="111"/>
      <c r="GD678" s="111"/>
      <c r="GE678" s="111"/>
      <c r="GF678" s="111"/>
      <c r="GG678" s="111"/>
      <c r="GH678" s="111"/>
      <c r="GI678" s="111"/>
      <c r="GJ678" s="111"/>
      <c r="GK678" s="111"/>
      <c r="GL678" s="111"/>
      <c r="GM678" s="111"/>
      <c r="GN678" s="111"/>
      <c r="GO678" s="111"/>
      <c r="GP678" s="111"/>
      <c r="GQ678" s="111"/>
      <c r="GR678" s="111"/>
      <c r="GS678" s="111"/>
      <c r="GT678" s="111"/>
      <c r="GU678" s="111"/>
      <c r="GV678" s="111"/>
      <c r="GW678" s="111"/>
      <c r="GX678" s="111"/>
      <c r="GY678" s="111"/>
      <c r="GZ678" s="111"/>
      <c r="HA678" s="111"/>
      <c r="HB678" s="111"/>
      <c r="HC678" s="111"/>
      <c r="HD678" s="111"/>
      <c r="HE678" s="111"/>
      <c r="HF678" s="111"/>
      <c r="HG678" s="111"/>
      <c r="HH678" s="111"/>
      <c r="HI678" s="111"/>
      <c r="HJ678" s="111"/>
      <c r="HK678" s="111"/>
      <c r="HL678" s="111"/>
      <c r="HM678" s="111"/>
      <c r="HN678" s="111"/>
      <c r="HO678" s="111"/>
      <c r="HP678" s="111"/>
      <c r="HQ678" s="111"/>
      <c r="HR678" s="111"/>
      <c r="HS678" s="111"/>
      <c r="HT678" s="111"/>
      <c r="HU678" s="111"/>
      <c r="HV678" s="111"/>
      <c r="HW678" s="111"/>
      <c r="HX678" s="111"/>
      <c r="HY678" s="111"/>
      <c r="HZ678" s="111"/>
      <c r="IA678" s="111"/>
      <c r="IB678" s="111"/>
      <c r="IC678" s="111"/>
      <c r="ID678" s="111"/>
      <c r="IE678" s="111"/>
      <c r="IF678" s="111"/>
      <c r="IG678" s="111"/>
      <c r="IH678" s="111"/>
      <c r="II678" s="111"/>
    </row>
    <row r="679" s="1" customFormat="1" spans="1:243">
      <c r="A679" s="157">
        <v>2130204</v>
      </c>
      <c r="B679" s="152" t="s">
        <v>585</v>
      </c>
      <c r="C679" s="145">
        <v>489</v>
      </c>
      <c r="D679" s="146">
        <v>509</v>
      </c>
      <c r="E679" s="147">
        <f t="shared" si="30"/>
        <v>20</v>
      </c>
      <c r="F679" s="148">
        <f t="shared" si="31"/>
        <v>0.0408997955010225</v>
      </c>
      <c r="G679" s="149"/>
      <c r="H679" s="140">
        <f t="shared" si="32"/>
        <v>7</v>
      </c>
      <c r="I679" s="140"/>
      <c r="J679" s="111"/>
      <c r="K679" s="111"/>
      <c r="L679" s="111"/>
      <c r="M679" s="111"/>
      <c r="N679" s="111"/>
      <c r="O679" s="111"/>
      <c r="P679" s="111"/>
      <c r="Q679" s="111"/>
      <c r="R679" s="111"/>
      <c r="S679" s="111"/>
      <c r="T679" s="111"/>
      <c r="U679" s="111"/>
      <c r="V679" s="111"/>
      <c r="W679" s="111"/>
      <c r="X679" s="111"/>
      <c r="Y679" s="111"/>
      <c r="Z679" s="111"/>
      <c r="AA679" s="111"/>
      <c r="AB679" s="111"/>
      <c r="AC679" s="111"/>
      <c r="AD679" s="111"/>
      <c r="AE679" s="111"/>
      <c r="AF679" s="111"/>
      <c r="AG679" s="111"/>
      <c r="AH679" s="111"/>
      <c r="AI679" s="111"/>
      <c r="AJ679" s="111"/>
      <c r="AK679" s="111"/>
      <c r="AL679" s="111"/>
      <c r="AM679" s="111"/>
      <c r="AN679" s="111"/>
      <c r="AO679" s="111"/>
      <c r="AP679" s="111"/>
      <c r="AQ679" s="111"/>
      <c r="AR679" s="111"/>
      <c r="AS679" s="111"/>
      <c r="AT679" s="111"/>
      <c r="AU679" s="111"/>
      <c r="AV679" s="111"/>
      <c r="AW679" s="111"/>
      <c r="AX679" s="111"/>
      <c r="AY679" s="111"/>
      <c r="AZ679" s="111"/>
      <c r="BA679" s="111"/>
      <c r="BB679" s="111"/>
      <c r="BC679" s="111"/>
      <c r="BD679" s="111"/>
      <c r="BE679" s="111"/>
      <c r="BF679" s="111"/>
      <c r="BG679" s="111"/>
      <c r="BH679" s="111"/>
      <c r="BI679" s="111"/>
      <c r="BJ679" s="111"/>
      <c r="BK679" s="111"/>
      <c r="BL679" s="111"/>
      <c r="BM679" s="111"/>
      <c r="BN679" s="111"/>
      <c r="BO679" s="111"/>
      <c r="BP679" s="111"/>
      <c r="BQ679" s="111"/>
      <c r="BR679" s="111"/>
      <c r="BS679" s="111"/>
      <c r="BT679" s="111"/>
      <c r="BU679" s="111"/>
      <c r="BV679" s="111"/>
      <c r="BW679" s="111"/>
      <c r="BX679" s="111"/>
      <c r="BY679" s="111"/>
      <c r="BZ679" s="111"/>
      <c r="CA679" s="111"/>
      <c r="CB679" s="111"/>
      <c r="CC679" s="111"/>
      <c r="CD679" s="111"/>
      <c r="CE679" s="111"/>
      <c r="CF679" s="111"/>
      <c r="CG679" s="111"/>
      <c r="CH679" s="111"/>
      <c r="CI679" s="111"/>
      <c r="CJ679" s="111"/>
      <c r="CK679" s="111"/>
      <c r="CL679" s="111"/>
      <c r="CM679" s="111"/>
      <c r="CN679" s="111"/>
      <c r="CO679" s="111"/>
      <c r="CP679" s="111"/>
      <c r="CQ679" s="111"/>
      <c r="CR679" s="111"/>
      <c r="CS679" s="111"/>
      <c r="CT679" s="111"/>
      <c r="CU679" s="111"/>
      <c r="CV679" s="111"/>
      <c r="CW679" s="111"/>
      <c r="CX679" s="111"/>
      <c r="CY679" s="111"/>
      <c r="CZ679" s="111"/>
      <c r="DA679" s="111"/>
      <c r="DB679" s="111"/>
      <c r="DC679" s="111"/>
      <c r="DD679" s="111"/>
      <c r="DE679" s="111"/>
      <c r="DF679" s="111"/>
      <c r="DG679" s="111"/>
      <c r="DH679" s="111"/>
      <c r="DI679" s="111"/>
      <c r="DJ679" s="111"/>
      <c r="DK679" s="111"/>
      <c r="DL679" s="111"/>
      <c r="DM679" s="111"/>
      <c r="DN679" s="111"/>
      <c r="DO679" s="111"/>
      <c r="DP679" s="111"/>
      <c r="DQ679" s="111"/>
      <c r="DR679" s="111"/>
      <c r="DS679" s="111"/>
      <c r="DT679" s="111"/>
      <c r="DU679" s="111"/>
      <c r="DV679" s="111"/>
      <c r="DW679" s="111"/>
      <c r="DX679" s="111"/>
      <c r="DY679" s="111"/>
      <c r="DZ679" s="111"/>
      <c r="EA679" s="111"/>
      <c r="EB679" s="111"/>
      <c r="EC679" s="111"/>
      <c r="ED679" s="111"/>
      <c r="EE679" s="111"/>
      <c r="EF679" s="111"/>
      <c r="EG679" s="111"/>
      <c r="EH679" s="111"/>
      <c r="EI679" s="111"/>
      <c r="EJ679" s="111"/>
      <c r="EK679" s="111"/>
      <c r="EL679" s="111"/>
      <c r="EM679" s="111"/>
      <c r="EN679" s="111"/>
      <c r="EO679" s="111"/>
      <c r="EP679" s="111"/>
      <c r="EQ679" s="111"/>
      <c r="ER679" s="111"/>
      <c r="ES679" s="111"/>
      <c r="ET679" s="111"/>
      <c r="EU679" s="111"/>
      <c r="EV679" s="111"/>
      <c r="EW679" s="111"/>
      <c r="EX679" s="111"/>
      <c r="EY679" s="111"/>
      <c r="EZ679" s="111"/>
      <c r="FA679" s="111"/>
      <c r="FB679" s="111"/>
      <c r="FC679" s="111"/>
      <c r="FD679" s="111"/>
      <c r="FE679" s="111"/>
      <c r="FF679" s="111"/>
      <c r="FG679" s="111"/>
      <c r="FH679" s="111"/>
      <c r="FI679" s="111"/>
      <c r="FJ679" s="111"/>
      <c r="FK679" s="111"/>
      <c r="FL679" s="111"/>
      <c r="FM679" s="111"/>
      <c r="FN679" s="111"/>
      <c r="FO679" s="111"/>
      <c r="FP679" s="111"/>
      <c r="FQ679" s="111"/>
      <c r="FR679" s="111"/>
      <c r="FS679" s="111"/>
      <c r="FT679" s="111"/>
      <c r="FU679" s="111"/>
      <c r="FV679" s="111"/>
      <c r="FW679" s="111"/>
      <c r="FX679" s="111"/>
      <c r="FY679" s="111"/>
      <c r="FZ679" s="111"/>
      <c r="GA679" s="111"/>
      <c r="GB679" s="111"/>
      <c r="GC679" s="111"/>
      <c r="GD679" s="111"/>
      <c r="GE679" s="111"/>
      <c r="GF679" s="111"/>
      <c r="GG679" s="111"/>
      <c r="GH679" s="111"/>
      <c r="GI679" s="111"/>
      <c r="GJ679" s="111"/>
      <c r="GK679" s="111"/>
      <c r="GL679" s="111"/>
      <c r="GM679" s="111"/>
      <c r="GN679" s="111"/>
      <c r="GO679" s="111"/>
      <c r="GP679" s="111"/>
      <c r="GQ679" s="111"/>
      <c r="GR679" s="111"/>
      <c r="GS679" s="111"/>
      <c r="GT679" s="111"/>
      <c r="GU679" s="111"/>
      <c r="GV679" s="111"/>
      <c r="GW679" s="111"/>
      <c r="GX679" s="111"/>
      <c r="GY679" s="111"/>
      <c r="GZ679" s="111"/>
      <c r="HA679" s="111"/>
      <c r="HB679" s="111"/>
      <c r="HC679" s="111"/>
      <c r="HD679" s="111"/>
      <c r="HE679" s="111"/>
      <c r="HF679" s="111"/>
      <c r="HG679" s="111"/>
      <c r="HH679" s="111"/>
      <c r="HI679" s="111"/>
      <c r="HJ679" s="111"/>
      <c r="HK679" s="111"/>
      <c r="HL679" s="111"/>
      <c r="HM679" s="111"/>
      <c r="HN679" s="111"/>
      <c r="HO679" s="111"/>
      <c r="HP679" s="111"/>
      <c r="HQ679" s="111"/>
      <c r="HR679" s="111"/>
      <c r="HS679" s="111"/>
      <c r="HT679" s="111"/>
      <c r="HU679" s="111"/>
      <c r="HV679" s="111"/>
      <c r="HW679" s="111"/>
      <c r="HX679" s="111"/>
      <c r="HY679" s="111"/>
      <c r="HZ679" s="111"/>
      <c r="IA679" s="111"/>
      <c r="IB679" s="111"/>
      <c r="IC679" s="111"/>
      <c r="ID679" s="111"/>
      <c r="IE679" s="111"/>
      <c r="IF679" s="111"/>
      <c r="IG679" s="111"/>
      <c r="IH679" s="111"/>
      <c r="II679" s="111"/>
    </row>
    <row r="680" s="1" customFormat="1" spans="1:243">
      <c r="A680" s="157">
        <v>2130205</v>
      </c>
      <c r="B680" s="152" t="s">
        <v>586</v>
      </c>
      <c r="C680" s="145">
        <v>453</v>
      </c>
      <c r="D680" s="146">
        <v>478</v>
      </c>
      <c r="E680" s="147">
        <f t="shared" si="30"/>
        <v>25</v>
      </c>
      <c r="F680" s="148">
        <f t="shared" si="31"/>
        <v>0.0551876379690949</v>
      </c>
      <c r="G680" s="149"/>
      <c r="H680" s="140">
        <f t="shared" si="32"/>
        <v>7</v>
      </c>
      <c r="I680" s="140"/>
      <c r="J680" s="111"/>
      <c r="K680" s="111"/>
      <c r="L680" s="111"/>
      <c r="M680" s="111"/>
      <c r="N680" s="111"/>
      <c r="O680" s="111"/>
      <c r="P680" s="111"/>
      <c r="Q680" s="111"/>
      <c r="R680" s="111"/>
      <c r="S680" s="111"/>
      <c r="T680" s="111"/>
      <c r="U680" s="111"/>
      <c r="V680" s="111"/>
      <c r="W680" s="111"/>
      <c r="X680" s="111"/>
      <c r="Y680" s="111"/>
      <c r="Z680" s="111"/>
      <c r="AA680" s="111"/>
      <c r="AB680" s="111"/>
      <c r="AC680" s="111"/>
      <c r="AD680" s="111"/>
      <c r="AE680" s="111"/>
      <c r="AF680" s="111"/>
      <c r="AG680" s="111"/>
      <c r="AH680" s="111"/>
      <c r="AI680" s="111"/>
      <c r="AJ680" s="111"/>
      <c r="AK680" s="111"/>
      <c r="AL680" s="111"/>
      <c r="AM680" s="111"/>
      <c r="AN680" s="111"/>
      <c r="AO680" s="111"/>
      <c r="AP680" s="111"/>
      <c r="AQ680" s="111"/>
      <c r="AR680" s="111"/>
      <c r="AS680" s="111"/>
      <c r="AT680" s="111"/>
      <c r="AU680" s="111"/>
      <c r="AV680" s="111"/>
      <c r="AW680" s="111"/>
      <c r="AX680" s="111"/>
      <c r="AY680" s="111"/>
      <c r="AZ680" s="111"/>
      <c r="BA680" s="111"/>
      <c r="BB680" s="111"/>
      <c r="BC680" s="111"/>
      <c r="BD680" s="111"/>
      <c r="BE680" s="111"/>
      <c r="BF680" s="111"/>
      <c r="BG680" s="111"/>
      <c r="BH680" s="111"/>
      <c r="BI680" s="111"/>
      <c r="BJ680" s="111"/>
      <c r="BK680" s="111"/>
      <c r="BL680" s="111"/>
      <c r="BM680" s="111"/>
      <c r="BN680" s="111"/>
      <c r="BO680" s="111"/>
      <c r="BP680" s="111"/>
      <c r="BQ680" s="111"/>
      <c r="BR680" s="111"/>
      <c r="BS680" s="111"/>
      <c r="BT680" s="111"/>
      <c r="BU680" s="111"/>
      <c r="BV680" s="111"/>
      <c r="BW680" s="111"/>
      <c r="BX680" s="111"/>
      <c r="BY680" s="111"/>
      <c r="BZ680" s="111"/>
      <c r="CA680" s="111"/>
      <c r="CB680" s="111"/>
      <c r="CC680" s="111"/>
      <c r="CD680" s="111"/>
      <c r="CE680" s="111"/>
      <c r="CF680" s="111"/>
      <c r="CG680" s="111"/>
      <c r="CH680" s="111"/>
      <c r="CI680" s="111"/>
      <c r="CJ680" s="111"/>
      <c r="CK680" s="111"/>
      <c r="CL680" s="111"/>
      <c r="CM680" s="111"/>
      <c r="CN680" s="111"/>
      <c r="CO680" s="111"/>
      <c r="CP680" s="111"/>
      <c r="CQ680" s="111"/>
      <c r="CR680" s="111"/>
      <c r="CS680" s="111"/>
      <c r="CT680" s="111"/>
      <c r="CU680" s="111"/>
      <c r="CV680" s="111"/>
      <c r="CW680" s="111"/>
      <c r="CX680" s="111"/>
      <c r="CY680" s="111"/>
      <c r="CZ680" s="111"/>
      <c r="DA680" s="111"/>
      <c r="DB680" s="111"/>
      <c r="DC680" s="111"/>
      <c r="DD680" s="111"/>
      <c r="DE680" s="111"/>
      <c r="DF680" s="111"/>
      <c r="DG680" s="111"/>
      <c r="DH680" s="111"/>
      <c r="DI680" s="111"/>
      <c r="DJ680" s="111"/>
      <c r="DK680" s="111"/>
      <c r="DL680" s="111"/>
      <c r="DM680" s="111"/>
      <c r="DN680" s="111"/>
      <c r="DO680" s="111"/>
      <c r="DP680" s="111"/>
      <c r="DQ680" s="111"/>
      <c r="DR680" s="111"/>
      <c r="DS680" s="111"/>
      <c r="DT680" s="111"/>
      <c r="DU680" s="111"/>
      <c r="DV680" s="111"/>
      <c r="DW680" s="111"/>
      <c r="DX680" s="111"/>
      <c r="DY680" s="111"/>
      <c r="DZ680" s="111"/>
      <c r="EA680" s="111"/>
      <c r="EB680" s="111"/>
      <c r="EC680" s="111"/>
      <c r="ED680" s="111"/>
      <c r="EE680" s="111"/>
      <c r="EF680" s="111"/>
      <c r="EG680" s="111"/>
      <c r="EH680" s="111"/>
      <c r="EI680" s="111"/>
      <c r="EJ680" s="111"/>
      <c r="EK680" s="111"/>
      <c r="EL680" s="111"/>
      <c r="EM680" s="111"/>
      <c r="EN680" s="111"/>
      <c r="EO680" s="111"/>
      <c r="EP680" s="111"/>
      <c r="EQ680" s="111"/>
      <c r="ER680" s="111"/>
      <c r="ES680" s="111"/>
      <c r="ET680" s="111"/>
      <c r="EU680" s="111"/>
      <c r="EV680" s="111"/>
      <c r="EW680" s="111"/>
      <c r="EX680" s="111"/>
      <c r="EY680" s="111"/>
      <c r="EZ680" s="111"/>
      <c r="FA680" s="111"/>
      <c r="FB680" s="111"/>
      <c r="FC680" s="111"/>
      <c r="FD680" s="111"/>
      <c r="FE680" s="111"/>
      <c r="FF680" s="111"/>
      <c r="FG680" s="111"/>
      <c r="FH680" s="111"/>
      <c r="FI680" s="111"/>
      <c r="FJ680" s="111"/>
      <c r="FK680" s="111"/>
      <c r="FL680" s="111"/>
      <c r="FM680" s="111"/>
      <c r="FN680" s="111"/>
      <c r="FO680" s="111"/>
      <c r="FP680" s="111"/>
      <c r="FQ680" s="111"/>
      <c r="FR680" s="111"/>
      <c r="FS680" s="111"/>
      <c r="FT680" s="111"/>
      <c r="FU680" s="111"/>
      <c r="FV680" s="111"/>
      <c r="FW680" s="111"/>
      <c r="FX680" s="111"/>
      <c r="FY680" s="111"/>
      <c r="FZ680" s="111"/>
      <c r="GA680" s="111"/>
      <c r="GB680" s="111"/>
      <c r="GC680" s="111"/>
      <c r="GD680" s="111"/>
      <c r="GE680" s="111"/>
      <c r="GF680" s="111"/>
      <c r="GG680" s="111"/>
      <c r="GH680" s="111"/>
      <c r="GI680" s="111"/>
      <c r="GJ680" s="111"/>
      <c r="GK680" s="111"/>
      <c r="GL680" s="111"/>
      <c r="GM680" s="111"/>
      <c r="GN680" s="111"/>
      <c r="GO680" s="111"/>
      <c r="GP680" s="111"/>
      <c r="GQ680" s="111"/>
      <c r="GR680" s="111"/>
      <c r="GS680" s="111"/>
      <c r="GT680" s="111"/>
      <c r="GU680" s="111"/>
      <c r="GV680" s="111"/>
      <c r="GW680" s="111"/>
      <c r="GX680" s="111"/>
      <c r="GY680" s="111"/>
      <c r="GZ680" s="111"/>
      <c r="HA680" s="111"/>
      <c r="HB680" s="111"/>
      <c r="HC680" s="111"/>
      <c r="HD680" s="111"/>
      <c r="HE680" s="111"/>
      <c r="HF680" s="111"/>
      <c r="HG680" s="111"/>
      <c r="HH680" s="111"/>
      <c r="HI680" s="111"/>
      <c r="HJ680" s="111"/>
      <c r="HK680" s="111"/>
      <c r="HL680" s="111"/>
      <c r="HM680" s="111"/>
      <c r="HN680" s="111"/>
      <c r="HO680" s="111"/>
      <c r="HP680" s="111"/>
      <c r="HQ680" s="111"/>
      <c r="HR680" s="111"/>
      <c r="HS680" s="111"/>
      <c r="HT680" s="111"/>
      <c r="HU680" s="111"/>
      <c r="HV680" s="111"/>
      <c r="HW680" s="111"/>
      <c r="HX680" s="111"/>
      <c r="HY680" s="111"/>
      <c r="HZ680" s="111"/>
      <c r="IA680" s="111"/>
      <c r="IB680" s="111"/>
      <c r="IC680" s="111"/>
      <c r="ID680" s="111"/>
      <c r="IE680" s="111"/>
      <c r="IF680" s="111"/>
      <c r="IG680" s="111"/>
      <c r="IH680" s="111"/>
      <c r="II680" s="111"/>
    </row>
    <row r="681" s="1" customFormat="1" hidden="1" spans="1:243">
      <c r="A681" s="157">
        <v>2130206</v>
      </c>
      <c r="B681" s="152" t="s">
        <v>587</v>
      </c>
      <c r="C681" s="145">
        <v>0</v>
      </c>
      <c r="D681" s="146"/>
      <c r="E681" s="147">
        <f t="shared" si="30"/>
        <v>0</v>
      </c>
      <c r="F681" s="148"/>
      <c r="G681" s="151" t="s">
        <v>75</v>
      </c>
      <c r="H681" s="140">
        <f t="shared" si="32"/>
        <v>7</v>
      </c>
      <c r="I681" s="140"/>
      <c r="J681" s="111"/>
      <c r="K681" s="111"/>
      <c r="L681" s="111"/>
      <c r="M681" s="111"/>
      <c r="N681" s="111"/>
      <c r="O681" s="111"/>
      <c r="P681" s="111"/>
      <c r="Q681" s="111"/>
      <c r="R681" s="111"/>
      <c r="S681" s="111"/>
      <c r="T681" s="111"/>
      <c r="U681" s="111"/>
      <c r="V681" s="111"/>
      <c r="W681" s="111"/>
      <c r="X681" s="111"/>
      <c r="Y681" s="111"/>
      <c r="Z681" s="111"/>
      <c r="AA681" s="111"/>
      <c r="AB681" s="111"/>
      <c r="AC681" s="111"/>
      <c r="AD681" s="111"/>
      <c r="AE681" s="111"/>
      <c r="AF681" s="111"/>
      <c r="AG681" s="111"/>
      <c r="AH681" s="111"/>
      <c r="AI681" s="111"/>
      <c r="AJ681" s="111"/>
      <c r="AK681" s="111"/>
      <c r="AL681" s="111"/>
      <c r="AM681" s="111"/>
      <c r="AN681" s="111"/>
      <c r="AO681" s="111"/>
      <c r="AP681" s="111"/>
      <c r="AQ681" s="111"/>
      <c r="AR681" s="111"/>
      <c r="AS681" s="111"/>
      <c r="AT681" s="111"/>
      <c r="AU681" s="111"/>
      <c r="AV681" s="111"/>
      <c r="AW681" s="111"/>
      <c r="AX681" s="111"/>
      <c r="AY681" s="111"/>
      <c r="AZ681" s="111"/>
      <c r="BA681" s="111"/>
      <c r="BB681" s="111"/>
      <c r="BC681" s="111"/>
      <c r="BD681" s="111"/>
      <c r="BE681" s="111"/>
      <c r="BF681" s="111"/>
      <c r="BG681" s="111"/>
      <c r="BH681" s="111"/>
      <c r="BI681" s="111"/>
      <c r="BJ681" s="111"/>
      <c r="BK681" s="111"/>
      <c r="BL681" s="111"/>
      <c r="BM681" s="111"/>
      <c r="BN681" s="111"/>
      <c r="BO681" s="111"/>
      <c r="BP681" s="111"/>
      <c r="BQ681" s="111"/>
      <c r="BR681" s="111"/>
      <c r="BS681" s="111"/>
      <c r="BT681" s="111"/>
      <c r="BU681" s="111"/>
      <c r="BV681" s="111"/>
      <c r="BW681" s="111"/>
      <c r="BX681" s="111"/>
      <c r="BY681" s="111"/>
      <c r="BZ681" s="111"/>
      <c r="CA681" s="111"/>
      <c r="CB681" s="111"/>
      <c r="CC681" s="111"/>
      <c r="CD681" s="111"/>
      <c r="CE681" s="111"/>
      <c r="CF681" s="111"/>
      <c r="CG681" s="111"/>
      <c r="CH681" s="111"/>
      <c r="CI681" s="111"/>
      <c r="CJ681" s="111"/>
      <c r="CK681" s="111"/>
      <c r="CL681" s="111"/>
      <c r="CM681" s="111"/>
      <c r="CN681" s="111"/>
      <c r="CO681" s="111"/>
      <c r="CP681" s="111"/>
      <c r="CQ681" s="111"/>
      <c r="CR681" s="111"/>
      <c r="CS681" s="111"/>
      <c r="CT681" s="111"/>
      <c r="CU681" s="111"/>
      <c r="CV681" s="111"/>
      <c r="CW681" s="111"/>
      <c r="CX681" s="111"/>
      <c r="CY681" s="111"/>
      <c r="CZ681" s="111"/>
      <c r="DA681" s="111"/>
      <c r="DB681" s="111"/>
      <c r="DC681" s="111"/>
      <c r="DD681" s="111"/>
      <c r="DE681" s="111"/>
      <c r="DF681" s="111"/>
      <c r="DG681" s="111"/>
      <c r="DH681" s="111"/>
      <c r="DI681" s="111"/>
      <c r="DJ681" s="111"/>
      <c r="DK681" s="111"/>
      <c r="DL681" s="111"/>
      <c r="DM681" s="111"/>
      <c r="DN681" s="111"/>
      <c r="DO681" s="111"/>
      <c r="DP681" s="111"/>
      <c r="DQ681" s="111"/>
      <c r="DR681" s="111"/>
      <c r="DS681" s="111"/>
      <c r="DT681" s="111"/>
      <c r="DU681" s="111"/>
      <c r="DV681" s="111"/>
      <c r="DW681" s="111"/>
      <c r="DX681" s="111"/>
      <c r="DY681" s="111"/>
      <c r="DZ681" s="111"/>
      <c r="EA681" s="111"/>
      <c r="EB681" s="111"/>
      <c r="EC681" s="111"/>
      <c r="ED681" s="111"/>
      <c r="EE681" s="111"/>
      <c r="EF681" s="111"/>
      <c r="EG681" s="111"/>
      <c r="EH681" s="111"/>
      <c r="EI681" s="111"/>
      <c r="EJ681" s="111"/>
      <c r="EK681" s="111"/>
      <c r="EL681" s="111"/>
      <c r="EM681" s="111"/>
      <c r="EN681" s="111"/>
      <c r="EO681" s="111"/>
      <c r="EP681" s="111"/>
      <c r="EQ681" s="111"/>
      <c r="ER681" s="111"/>
      <c r="ES681" s="111"/>
      <c r="ET681" s="111"/>
      <c r="EU681" s="111"/>
      <c r="EV681" s="111"/>
      <c r="EW681" s="111"/>
      <c r="EX681" s="111"/>
      <c r="EY681" s="111"/>
      <c r="EZ681" s="111"/>
      <c r="FA681" s="111"/>
      <c r="FB681" s="111"/>
      <c r="FC681" s="111"/>
      <c r="FD681" s="111"/>
      <c r="FE681" s="111"/>
      <c r="FF681" s="111"/>
      <c r="FG681" s="111"/>
      <c r="FH681" s="111"/>
      <c r="FI681" s="111"/>
      <c r="FJ681" s="111"/>
      <c r="FK681" s="111"/>
      <c r="FL681" s="111"/>
      <c r="FM681" s="111"/>
      <c r="FN681" s="111"/>
      <c r="FO681" s="111"/>
      <c r="FP681" s="111"/>
      <c r="FQ681" s="111"/>
      <c r="FR681" s="111"/>
      <c r="FS681" s="111"/>
      <c r="FT681" s="111"/>
      <c r="FU681" s="111"/>
      <c r="FV681" s="111"/>
      <c r="FW681" s="111"/>
      <c r="FX681" s="111"/>
      <c r="FY681" s="111"/>
      <c r="FZ681" s="111"/>
      <c r="GA681" s="111"/>
      <c r="GB681" s="111"/>
      <c r="GC681" s="111"/>
      <c r="GD681" s="111"/>
      <c r="GE681" s="111"/>
      <c r="GF681" s="111"/>
      <c r="GG681" s="111"/>
      <c r="GH681" s="111"/>
      <c r="GI681" s="111"/>
      <c r="GJ681" s="111"/>
      <c r="GK681" s="111"/>
      <c r="GL681" s="111"/>
      <c r="GM681" s="111"/>
      <c r="GN681" s="111"/>
      <c r="GO681" s="111"/>
      <c r="GP681" s="111"/>
      <c r="GQ681" s="111"/>
      <c r="GR681" s="111"/>
      <c r="GS681" s="111"/>
      <c r="GT681" s="111"/>
      <c r="GU681" s="111"/>
      <c r="GV681" s="111"/>
      <c r="GW681" s="111"/>
      <c r="GX681" s="111"/>
      <c r="GY681" s="111"/>
      <c r="GZ681" s="111"/>
      <c r="HA681" s="111"/>
      <c r="HB681" s="111"/>
      <c r="HC681" s="111"/>
      <c r="HD681" s="111"/>
      <c r="HE681" s="111"/>
      <c r="HF681" s="111"/>
      <c r="HG681" s="111"/>
      <c r="HH681" s="111"/>
      <c r="HI681" s="111"/>
      <c r="HJ681" s="111"/>
      <c r="HK681" s="111"/>
      <c r="HL681" s="111"/>
      <c r="HM681" s="111"/>
      <c r="HN681" s="111"/>
      <c r="HO681" s="111"/>
      <c r="HP681" s="111"/>
      <c r="HQ681" s="111"/>
      <c r="HR681" s="111"/>
      <c r="HS681" s="111"/>
      <c r="HT681" s="111"/>
      <c r="HU681" s="111"/>
      <c r="HV681" s="111"/>
      <c r="HW681" s="111"/>
      <c r="HX681" s="111"/>
      <c r="HY681" s="111"/>
      <c r="HZ681" s="111"/>
      <c r="IA681" s="111"/>
      <c r="IB681" s="111"/>
      <c r="IC681" s="111"/>
      <c r="ID681" s="111"/>
      <c r="IE681" s="111"/>
      <c r="IF681" s="111"/>
      <c r="IG681" s="111"/>
      <c r="IH681" s="111"/>
      <c r="II681" s="111"/>
    </row>
    <row r="682" s="1" customFormat="1" spans="1:243">
      <c r="A682" s="157">
        <v>2130207</v>
      </c>
      <c r="B682" s="152" t="s">
        <v>588</v>
      </c>
      <c r="C682" s="145">
        <v>0</v>
      </c>
      <c r="D682" s="146">
        <v>5</v>
      </c>
      <c r="E682" s="147">
        <f t="shared" si="30"/>
        <v>5</v>
      </c>
      <c r="F682" s="148"/>
      <c r="G682" s="149"/>
      <c r="H682" s="140">
        <f t="shared" si="32"/>
        <v>7</v>
      </c>
      <c r="I682" s="140"/>
      <c r="J682" s="111"/>
      <c r="K682" s="111"/>
      <c r="L682" s="111"/>
      <c r="M682" s="111"/>
      <c r="N682" s="111"/>
      <c r="O682" s="111"/>
      <c r="P682" s="111"/>
      <c r="Q682" s="111"/>
      <c r="R682" s="111"/>
      <c r="S682" s="111"/>
      <c r="T682" s="111"/>
      <c r="U682" s="111"/>
      <c r="V682" s="111"/>
      <c r="W682" s="111"/>
      <c r="X682" s="111"/>
      <c r="Y682" s="111"/>
      <c r="Z682" s="111"/>
      <c r="AA682" s="111"/>
      <c r="AB682" s="111"/>
      <c r="AC682" s="111"/>
      <c r="AD682" s="111"/>
      <c r="AE682" s="111"/>
      <c r="AF682" s="111"/>
      <c r="AG682" s="111"/>
      <c r="AH682" s="111"/>
      <c r="AI682" s="111"/>
      <c r="AJ682" s="111"/>
      <c r="AK682" s="111"/>
      <c r="AL682" s="111"/>
      <c r="AM682" s="111"/>
      <c r="AN682" s="111"/>
      <c r="AO682" s="111"/>
      <c r="AP682" s="111"/>
      <c r="AQ682" s="111"/>
      <c r="AR682" s="111"/>
      <c r="AS682" s="111"/>
      <c r="AT682" s="111"/>
      <c r="AU682" s="111"/>
      <c r="AV682" s="111"/>
      <c r="AW682" s="111"/>
      <c r="AX682" s="111"/>
      <c r="AY682" s="111"/>
      <c r="AZ682" s="111"/>
      <c r="BA682" s="111"/>
      <c r="BB682" s="111"/>
      <c r="BC682" s="111"/>
      <c r="BD682" s="111"/>
      <c r="BE682" s="111"/>
      <c r="BF682" s="111"/>
      <c r="BG682" s="111"/>
      <c r="BH682" s="111"/>
      <c r="BI682" s="111"/>
      <c r="BJ682" s="111"/>
      <c r="BK682" s="111"/>
      <c r="BL682" s="111"/>
      <c r="BM682" s="111"/>
      <c r="BN682" s="111"/>
      <c r="BO682" s="111"/>
      <c r="BP682" s="111"/>
      <c r="BQ682" s="111"/>
      <c r="BR682" s="111"/>
      <c r="BS682" s="111"/>
      <c r="BT682" s="111"/>
      <c r="BU682" s="111"/>
      <c r="BV682" s="111"/>
      <c r="BW682" s="111"/>
      <c r="BX682" s="111"/>
      <c r="BY682" s="111"/>
      <c r="BZ682" s="111"/>
      <c r="CA682" s="111"/>
      <c r="CB682" s="111"/>
      <c r="CC682" s="111"/>
      <c r="CD682" s="111"/>
      <c r="CE682" s="111"/>
      <c r="CF682" s="111"/>
      <c r="CG682" s="111"/>
      <c r="CH682" s="111"/>
      <c r="CI682" s="111"/>
      <c r="CJ682" s="111"/>
      <c r="CK682" s="111"/>
      <c r="CL682" s="111"/>
      <c r="CM682" s="111"/>
      <c r="CN682" s="111"/>
      <c r="CO682" s="111"/>
      <c r="CP682" s="111"/>
      <c r="CQ682" s="111"/>
      <c r="CR682" s="111"/>
      <c r="CS682" s="111"/>
      <c r="CT682" s="111"/>
      <c r="CU682" s="111"/>
      <c r="CV682" s="111"/>
      <c r="CW682" s="111"/>
      <c r="CX682" s="111"/>
      <c r="CY682" s="111"/>
      <c r="CZ682" s="111"/>
      <c r="DA682" s="111"/>
      <c r="DB682" s="111"/>
      <c r="DC682" s="111"/>
      <c r="DD682" s="111"/>
      <c r="DE682" s="111"/>
      <c r="DF682" s="111"/>
      <c r="DG682" s="111"/>
      <c r="DH682" s="111"/>
      <c r="DI682" s="111"/>
      <c r="DJ682" s="111"/>
      <c r="DK682" s="111"/>
      <c r="DL682" s="111"/>
      <c r="DM682" s="111"/>
      <c r="DN682" s="111"/>
      <c r="DO682" s="111"/>
      <c r="DP682" s="111"/>
      <c r="DQ682" s="111"/>
      <c r="DR682" s="111"/>
      <c r="DS682" s="111"/>
      <c r="DT682" s="111"/>
      <c r="DU682" s="111"/>
      <c r="DV682" s="111"/>
      <c r="DW682" s="111"/>
      <c r="DX682" s="111"/>
      <c r="DY682" s="111"/>
      <c r="DZ682" s="111"/>
      <c r="EA682" s="111"/>
      <c r="EB682" s="111"/>
      <c r="EC682" s="111"/>
      <c r="ED682" s="111"/>
      <c r="EE682" s="111"/>
      <c r="EF682" s="111"/>
      <c r="EG682" s="111"/>
      <c r="EH682" s="111"/>
      <c r="EI682" s="111"/>
      <c r="EJ682" s="111"/>
      <c r="EK682" s="111"/>
      <c r="EL682" s="111"/>
      <c r="EM682" s="111"/>
      <c r="EN682" s="111"/>
      <c r="EO682" s="111"/>
      <c r="EP682" s="111"/>
      <c r="EQ682" s="111"/>
      <c r="ER682" s="111"/>
      <c r="ES682" s="111"/>
      <c r="ET682" s="111"/>
      <c r="EU682" s="111"/>
      <c r="EV682" s="111"/>
      <c r="EW682" s="111"/>
      <c r="EX682" s="111"/>
      <c r="EY682" s="111"/>
      <c r="EZ682" s="111"/>
      <c r="FA682" s="111"/>
      <c r="FB682" s="111"/>
      <c r="FC682" s="111"/>
      <c r="FD682" s="111"/>
      <c r="FE682" s="111"/>
      <c r="FF682" s="111"/>
      <c r="FG682" s="111"/>
      <c r="FH682" s="111"/>
      <c r="FI682" s="111"/>
      <c r="FJ682" s="111"/>
      <c r="FK682" s="111"/>
      <c r="FL682" s="111"/>
      <c r="FM682" s="111"/>
      <c r="FN682" s="111"/>
      <c r="FO682" s="111"/>
      <c r="FP682" s="111"/>
      <c r="FQ682" s="111"/>
      <c r="FR682" s="111"/>
      <c r="FS682" s="111"/>
      <c r="FT682" s="111"/>
      <c r="FU682" s="111"/>
      <c r="FV682" s="111"/>
      <c r="FW682" s="111"/>
      <c r="FX682" s="111"/>
      <c r="FY682" s="111"/>
      <c r="FZ682" s="111"/>
      <c r="GA682" s="111"/>
      <c r="GB682" s="111"/>
      <c r="GC682" s="111"/>
      <c r="GD682" s="111"/>
      <c r="GE682" s="111"/>
      <c r="GF682" s="111"/>
      <c r="GG682" s="111"/>
      <c r="GH682" s="111"/>
      <c r="GI682" s="111"/>
      <c r="GJ682" s="111"/>
      <c r="GK682" s="111"/>
      <c r="GL682" s="111"/>
      <c r="GM682" s="111"/>
      <c r="GN682" s="111"/>
      <c r="GO682" s="111"/>
      <c r="GP682" s="111"/>
      <c r="GQ682" s="111"/>
      <c r="GR682" s="111"/>
      <c r="GS682" s="111"/>
      <c r="GT682" s="111"/>
      <c r="GU682" s="111"/>
      <c r="GV682" s="111"/>
      <c r="GW682" s="111"/>
      <c r="GX682" s="111"/>
      <c r="GY682" s="111"/>
      <c r="GZ682" s="111"/>
      <c r="HA682" s="111"/>
      <c r="HB682" s="111"/>
      <c r="HC682" s="111"/>
      <c r="HD682" s="111"/>
      <c r="HE682" s="111"/>
      <c r="HF682" s="111"/>
      <c r="HG682" s="111"/>
      <c r="HH682" s="111"/>
      <c r="HI682" s="111"/>
      <c r="HJ682" s="111"/>
      <c r="HK682" s="111"/>
      <c r="HL682" s="111"/>
      <c r="HM682" s="111"/>
      <c r="HN682" s="111"/>
      <c r="HO682" s="111"/>
      <c r="HP682" s="111"/>
      <c r="HQ682" s="111"/>
      <c r="HR682" s="111"/>
      <c r="HS682" s="111"/>
      <c r="HT682" s="111"/>
      <c r="HU682" s="111"/>
      <c r="HV682" s="111"/>
      <c r="HW682" s="111"/>
      <c r="HX682" s="111"/>
      <c r="HY682" s="111"/>
      <c r="HZ682" s="111"/>
      <c r="IA682" s="111"/>
      <c r="IB682" s="111"/>
      <c r="IC682" s="111"/>
      <c r="ID682" s="111"/>
      <c r="IE682" s="111"/>
      <c r="IF682" s="111"/>
      <c r="IG682" s="111"/>
      <c r="IH682" s="111"/>
      <c r="II682" s="111"/>
    </row>
    <row r="683" s="1" customFormat="1" spans="1:243">
      <c r="A683" s="157">
        <v>2130209</v>
      </c>
      <c r="B683" s="152" t="s">
        <v>589</v>
      </c>
      <c r="C683" s="145">
        <v>2387</v>
      </c>
      <c r="D683" s="146">
        <v>3100</v>
      </c>
      <c r="E683" s="147">
        <f t="shared" si="30"/>
        <v>713</v>
      </c>
      <c r="F683" s="148">
        <f t="shared" si="31"/>
        <v>0.298701298701299</v>
      </c>
      <c r="G683" s="149"/>
      <c r="H683" s="140">
        <f t="shared" si="32"/>
        <v>7</v>
      </c>
      <c r="I683" s="140"/>
      <c r="J683" s="111"/>
      <c r="K683" s="111"/>
      <c r="L683" s="111"/>
      <c r="M683" s="111"/>
      <c r="N683" s="111"/>
      <c r="O683" s="111"/>
      <c r="P683" s="111"/>
      <c r="Q683" s="111"/>
      <c r="R683" s="111"/>
      <c r="S683" s="111"/>
      <c r="T683" s="111"/>
      <c r="U683" s="111"/>
      <c r="V683" s="111"/>
      <c r="W683" s="111"/>
      <c r="X683" s="111"/>
      <c r="Y683" s="111"/>
      <c r="Z683" s="111"/>
      <c r="AA683" s="111"/>
      <c r="AB683" s="111"/>
      <c r="AC683" s="111"/>
      <c r="AD683" s="111"/>
      <c r="AE683" s="111"/>
      <c r="AF683" s="111"/>
      <c r="AG683" s="111"/>
      <c r="AH683" s="111"/>
      <c r="AI683" s="111"/>
      <c r="AJ683" s="111"/>
      <c r="AK683" s="111"/>
      <c r="AL683" s="111"/>
      <c r="AM683" s="111"/>
      <c r="AN683" s="111"/>
      <c r="AO683" s="111"/>
      <c r="AP683" s="111"/>
      <c r="AQ683" s="111"/>
      <c r="AR683" s="111"/>
      <c r="AS683" s="111"/>
      <c r="AT683" s="111"/>
      <c r="AU683" s="111"/>
      <c r="AV683" s="111"/>
      <c r="AW683" s="111"/>
      <c r="AX683" s="111"/>
      <c r="AY683" s="111"/>
      <c r="AZ683" s="111"/>
      <c r="BA683" s="111"/>
      <c r="BB683" s="111"/>
      <c r="BC683" s="111"/>
      <c r="BD683" s="111"/>
      <c r="BE683" s="111"/>
      <c r="BF683" s="111"/>
      <c r="BG683" s="111"/>
      <c r="BH683" s="111"/>
      <c r="BI683" s="111"/>
      <c r="BJ683" s="111"/>
      <c r="BK683" s="111"/>
      <c r="BL683" s="111"/>
      <c r="BM683" s="111"/>
      <c r="BN683" s="111"/>
      <c r="BO683" s="111"/>
      <c r="BP683" s="111"/>
      <c r="BQ683" s="111"/>
      <c r="BR683" s="111"/>
      <c r="BS683" s="111"/>
      <c r="BT683" s="111"/>
      <c r="BU683" s="111"/>
      <c r="BV683" s="111"/>
      <c r="BW683" s="111"/>
      <c r="BX683" s="111"/>
      <c r="BY683" s="111"/>
      <c r="BZ683" s="111"/>
      <c r="CA683" s="111"/>
      <c r="CB683" s="111"/>
      <c r="CC683" s="111"/>
      <c r="CD683" s="111"/>
      <c r="CE683" s="111"/>
      <c r="CF683" s="111"/>
      <c r="CG683" s="111"/>
      <c r="CH683" s="111"/>
      <c r="CI683" s="111"/>
      <c r="CJ683" s="111"/>
      <c r="CK683" s="111"/>
      <c r="CL683" s="111"/>
      <c r="CM683" s="111"/>
      <c r="CN683" s="111"/>
      <c r="CO683" s="111"/>
      <c r="CP683" s="111"/>
      <c r="CQ683" s="111"/>
      <c r="CR683" s="111"/>
      <c r="CS683" s="111"/>
      <c r="CT683" s="111"/>
      <c r="CU683" s="111"/>
      <c r="CV683" s="111"/>
      <c r="CW683" s="111"/>
      <c r="CX683" s="111"/>
      <c r="CY683" s="111"/>
      <c r="CZ683" s="111"/>
      <c r="DA683" s="111"/>
      <c r="DB683" s="111"/>
      <c r="DC683" s="111"/>
      <c r="DD683" s="111"/>
      <c r="DE683" s="111"/>
      <c r="DF683" s="111"/>
      <c r="DG683" s="111"/>
      <c r="DH683" s="111"/>
      <c r="DI683" s="111"/>
      <c r="DJ683" s="111"/>
      <c r="DK683" s="111"/>
      <c r="DL683" s="111"/>
      <c r="DM683" s="111"/>
      <c r="DN683" s="111"/>
      <c r="DO683" s="111"/>
      <c r="DP683" s="111"/>
      <c r="DQ683" s="111"/>
      <c r="DR683" s="111"/>
      <c r="DS683" s="111"/>
      <c r="DT683" s="111"/>
      <c r="DU683" s="111"/>
      <c r="DV683" s="111"/>
      <c r="DW683" s="111"/>
      <c r="DX683" s="111"/>
      <c r="DY683" s="111"/>
      <c r="DZ683" s="111"/>
      <c r="EA683" s="111"/>
      <c r="EB683" s="111"/>
      <c r="EC683" s="111"/>
      <c r="ED683" s="111"/>
      <c r="EE683" s="111"/>
      <c r="EF683" s="111"/>
      <c r="EG683" s="111"/>
      <c r="EH683" s="111"/>
      <c r="EI683" s="111"/>
      <c r="EJ683" s="111"/>
      <c r="EK683" s="111"/>
      <c r="EL683" s="111"/>
      <c r="EM683" s="111"/>
      <c r="EN683" s="111"/>
      <c r="EO683" s="111"/>
      <c r="EP683" s="111"/>
      <c r="EQ683" s="111"/>
      <c r="ER683" s="111"/>
      <c r="ES683" s="111"/>
      <c r="ET683" s="111"/>
      <c r="EU683" s="111"/>
      <c r="EV683" s="111"/>
      <c r="EW683" s="111"/>
      <c r="EX683" s="111"/>
      <c r="EY683" s="111"/>
      <c r="EZ683" s="111"/>
      <c r="FA683" s="111"/>
      <c r="FB683" s="111"/>
      <c r="FC683" s="111"/>
      <c r="FD683" s="111"/>
      <c r="FE683" s="111"/>
      <c r="FF683" s="111"/>
      <c r="FG683" s="111"/>
      <c r="FH683" s="111"/>
      <c r="FI683" s="111"/>
      <c r="FJ683" s="111"/>
      <c r="FK683" s="111"/>
      <c r="FL683" s="111"/>
      <c r="FM683" s="111"/>
      <c r="FN683" s="111"/>
      <c r="FO683" s="111"/>
      <c r="FP683" s="111"/>
      <c r="FQ683" s="111"/>
      <c r="FR683" s="111"/>
      <c r="FS683" s="111"/>
      <c r="FT683" s="111"/>
      <c r="FU683" s="111"/>
      <c r="FV683" s="111"/>
      <c r="FW683" s="111"/>
      <c r="FX683" s="111"/>
      <c r="FY683" s="111"/>
      <c r="FZ683" s="111"/>
      <c r="GA683" s="111"/>
      <c r="GB683" s="111"/>
      <c r="GC683" s="111"/>
      <c r="GD683" s="111"/>
      <c r="GE683" s="111"/>
      <c r="GF683" s="111"/>
      <c r="GG683" s="111"/>
      <c r="GH683" s="111"/>
      <c r="GI683" s="111"/>
      <c r="GJ683" s="111"/>
      <c r="GK683" s="111"/>
      <c r="GL683" s="111"/>
      <c r="GM683" s="111"/>
      <c r="GN683" s="111"/>
      <c r="GO683" s="111"/>
      <c r="GP683" s="111"/>
      <c r="GQ683" s="111"/>
      <c r="GR683" s="111"/>
      <c r="GS683" s="111"/>
      <c r="GT683" s="111"/>
      <c r="GU683" s="111"/>
      <c r="GV683" s="111"/>
      <c r="GW683" s="111"/>
      <c r="GX683" s="111"/>
      <c r="GY683" s="111"/>
      <c r="GZ683" s="111"/>
      <c r="HA683" s="111"/>
      <c r="HB683" s="111"/>
      <c r="HC683" s="111"/>
      <c r="HD683" s="111"/>
      <c r="HE683" s="111"/>
      <c r="HF683" s="111"/>
      <c r="HG683" s="111"/>
      <c r="HH683" s="111"/>
      <c r="HI683" s="111"/>
      <c r="HJ683" s="111"/>
      <c r="HK683" s="111"/>
      <c r="HL683" s="111"/>
      <c r="HM683" s="111"/>
      <c r="HN683" s="111"/>
      <c r="HO683" s="111"/>
      <c r="HP683" s="111"/>
      <c r="HQ683" s="111"/>
      <c r="HR683" s="111"/>
      <c r="HS683" s="111"/>
      <c r="HT683" s="111"/>
      <c r="HU683" s="111"/>
      <c r="HV683" s="111"/>
      <c r="HW683" s="111"/>
      <c r="HX683" s="111"/>
      <c r="HY683" s="111"/>
      <c r="HZ683" s="111"/>
      <c r="IA683" s="111"/>
      <c r="IB683" s="111"/>
      <c r="IC683" s="111"/>
      <c r="ID683" s="111"/>
      <c r="IE683" s="111"/>
      <c r="IF683" s="111"/>
      <c r="IG683" s="111"/>
      <c r="IH683" s="111"/>
      <c r="II683" s="111"/>
    </row>
    <row r="684" s="1" customFormat="1" hidden="1" spans="1:243">
      <c r="A684" s="157">
        <v>2130210</v>
      </c>
      <c r="B684" s="152" t="s">
        <v>590</v>
      </c>
      <c r="C684" s="145"/>
      <c r="D684" s="146"/>
      <c r="E684" s="147">
        <f t="shared" si="30"/>
        <v>0</v>
      </c>
      <c r="F684" s="148"/>
      <c r="G684" s="151" t="s">
        <v>75</v>
      </c>
      <c r="H684" s="140">
        <f t="shared" si="32"/>
        <v>7</v>
      </c>
      <c r="I684" s="140"/>
      <c r="J684" s="111"/>
      <c r="K684" s="111"/>
      <c r="L684" s="111"/>
      <c r="M684" s="111"/>
      <c r="N684" s="111"/>
      <c r="O684" s="111"/>
      <c r="P684" s="111"/>
      <c r="Q684" s="111"/>
      <c r="R684" s="111"/>
      <c r="S684" s="111"/>
      <c r="T684" s="111"/>
      <c r="U684" s="111"/>
      <c r="V684" s="111"/>
      <c r="W684" s="111"/>
      <c r="X684" s="111"/>
      <c r="Y684" s="111"/>
      <c r="Z684" s="111"/>
      <c r="AA684" s="111"/>
      <c r="AB684" s="111"/>
      <c r="AC684" s="111"/>
      <c r="AD684" s="111"/>
      <c r="AE684" s="111"/>
      <c r="AF684" s="111"/>
      <c r="AG684" s="111"/>
      <c r="AH684" s="111"/>
      <c r="AI684" s="111"/>
      <c r="AJ684" s="111"/>
      <c r="AK684" s="111"/>
      <c r="AL684" s="111"/>
      <c r="AM684" s="111"/>
      <c r="AN684" s="111"/>
      <c r="AO684" s="111"/>
      <c r="AP684" s="111"/>
      <c r="AQ684" s="111"/>
      <c r="AR684" s="111"/>
      <c r="AS684" s="111"/>
      <c r="AT684" s="111"/>
      <c r="AU684" s="111"/>
      <c r="AV684" s="111"/>
      <c r="AW684" s="111"/>
      <c r="AX684" s="111"/>
      <c r="AY684" s="111"/>
      <c r="AZ684" s="111"/>
      <c r="BA684" s="111"/>
      <c r="BB684" s="111"/>
      <c r="BC684" s="111"/>
      <c r="BD684" s="111"/>
      <c r="BE684" s="111"/>
      <c r="BF684" s="111"/>
      <c r="BG684" s="111"/>
      <c r="BH684" s="111"/>
      <c r="BI684" s="111"/>
      <c r="BJ684" s="111"/>
      <c r="BK684" s="111"/>
      <c r="BL684" s="111"/>
      <c r="BM684" s="111"/>
      <c r="BN684" s="111"/>
      <c r="BO684" s="111"/>
      <c r="BP684" s="111"/>
      <c r="BQ684" s="111"/>
      <c r="BR684" s="111"/>
      <c r="BS684" s="111"/>
      <c r="BT684" s="111"/>
      <c r="BU684" s="111"/>
      <c r="BV684" s="111"/>
      <c r="BW684" s="111"/>
      <c r="BX684" s="111"/>
      <c r="BY684" s="111"/>
      <c r="BZ684" s="111"/>
      <c r="CA684" s="111"/>
      <c r="CB684" s="111"/>
      <c r="CC684" s="111"/>
      <c r="CD684" s="111"/>
      <c r="CE684" s="111"/>
      <c r="CF684" s="111"/>
      <c r="CG684" s="111"/>
      <c r="CH684" s="111"/>
      <c r="CI684" s="111"/>
      <c r="CJ684" s="111"/>
      <c r="CK684" s="111"/>
      <c r="CL684" s="111"/>
      <c r="CM684" s="111"/>
      <c r="CN684" s="111"/>
      <c r="CO684" s="111"/>
      <c r="CP684" s="111"/>
      <c r="CQ684" s="111"/>
      <c r="CR684" s="111"/>
      <c r="CS684" s="111"/>
      <c r="CT684" s="111"/>
      <c r="CU684" s="111"/>
      <c r="CV684" s="111"/>
      <c r="CW684" s="111"/>
      <c r="CX684" s="111"/>
      <c r="CY684" s="111"/>
      <c r="CZ684" s="111"/>
      <c r="DA684" s="111"/>
      <c r="DB684" s="111"/>
      <c r="DC684" s="111"/>
      <c r="DD684" s="111"/>
      <c r="DE684" s="111"/>
      <c r="DF684" s="111"/>
      <c r="DG684" s="111"/>
      <c r="DH684" s="111"/>
      <c r="DI684" s="111"/>
      <c r="DJ684" s="111"/>
      <c r="DK684" s="111"/>
      <c r="DL684" s="111"/>
      <c r="DM684" s="111"/>
      <c r="DN684" s="111"/>
      <c r="DO684" s="111"/>
      <c r="DP684" s="111"/>
      <c r="DQ684" s="111"/>
      <c r="DR684" s="111"/>
      <c r="DS684" s="111"/>
      <c r="DT684" s="111"/>
      <c r="DU684" s="111"/>
      <c r="DV684" s="111"/>
      <c r="DW684" s="111"/>
      <c r="DX684" s="111"/>
      <c r="DY684" s="111"/>
      <c r="DZ684" s="111"/>
      <c r="EA684" s="111"/>
      <c r="EB684" s="111"/>
      <c r="EC684" s="111"/>
      <c r="ED684" s="111"/>
      <c r="EE684" s="111"/>
      <c r="EF684" s="111"/>
      <c r="EG684" s="111"/>
      <c r="EH684" s="111"/>
      <c r="EI684" s="111"/>
      <c r="EJ684" s="111"/>
      <c r="EK684" s="111"/>
      <c r="EL684" s="111"/>
      <c r="EM684" s="111"/>
      <c r="EN684" s="111"/>
      <c r="EO684" s="111"/>
      <c r="EP684" s="111"/>
      <c r="EQ684" s="111"/>
      <c r="ER684" s="111"/>
      <c r="ES684" s="111"/>
      <c r="ET684" s="111"/>
      <c r="EU684" s="111"/>
      <c r="EV684" s="111"/>
      <c r="EW684" s="111"/>
      <c r="EX684" s="111"/>
      <c r="EY684" s="111"/>
      <c r="EZ684" s="111"/>
      <c r="FA684" s="111"/>
      <c r="FB684" s="111"/>
      <c r="FC684" s="111"/>
      <c r="FD684" s="111"/>
      <c r="FE684" s="111"/>
      <c r="FF684" s="111"/>
      <c r="FG684" s="111"/>
      <c r="FH684" s="111"/>
      <c r="FI684" s="111"/>
      <c r="FJ684" s="111"/>
      <c r="FK684" s="111"/>
      <c r="FL684" s="111"/>
      <c r="FM684" s="111"/>
      <c r="FN684" s="111"/>
      <c r="FO684" s="111"/>
      <c r="FP684" s="111"/>
      <c r="FQ684" s="111"/>
      <c r="FR684" s="111"/>
      <c r="FS684" s="111"/>
      <c r="FT684" s="111"/>
      <c r="FU684" s="111"/>
      <c r="FV684" s="111"/>
      <c r="FW684" s="111"/>
      <c r="FX684" s="111"/>
      <c r="FY684" s="111"/>
      <c r="FZ684" s="111"/>
      <c r="GA684" s="111"/>
      <c r="GB684" s="111"/>
      <c r="GC684" s="111"/>
      <c r="GD684" s="111"/>
      <c r="GE684" s="111"/>
      <c r="GF684" s="111"/>
      <c r="GG684" s="111"/>
      <c r="GH684" s="111"/>
      <c r="GI684" s="111"/>
      <c r="GJ684" s="111"/>
      <c r="GK684" s="111"/>
      <c r="GL684" s="111"/>
      <c r="GM684" s="111"/>
      <c r="GN684" s="111"/>
      <c r="GO684" s="111"/>
      <c r="GP684" s="111"/>
      <c r="GQ684" s="111"/>
      <c r="GR684" s="111"/>
      <c r="GS684" s="111"/>
      <c r="GT684" s="111"/>
      <c r="GU684" s="111"/>
      <c r="GV684" s="111"/>
      <c r="GW684" s="111"/>
      <c r="GX684" s="111"/>
      <c r="GY684" s="111"/>
      <c r="GZ684" s="111"/>
      <c r="HA684" s="111"/>
      <c r="HB684" s="111"/>
      <c r="HC684" s="111"/>
      <c r="HD684" s="111"/>
      <c r="HE684" s="111"/>
      <c r="HF684" s="111"/>
      <c r="HG684" s="111"/>
      <c r="HH684" s="111"/>
      <c r="HI684" s="111"/>
      <c r="HJ684" s="111"/>
      <c r="HK684" s="111"/>
      <c r="HL684" s="111"/>
      <c r="HM684" s="111"/>
      <c r="HN684" s="111"/>
      <c r="HO684" s="111"/>
      <c r="HP684" s="111"/>
      <c r="HQ684" s="111"/>
      <c r="HR684" s="111"/>
      <c r="HS684" s="111"/>
      <c r="HT684" s="111"/>
      <c r="HU684" s="111"/>
      <c r="HV684" s="111"/>
      <c r="HW684" s="111"/>
      <c r="HX684" s="111"/>
      <c r="HY684" s="111"/>
      <c r="HZ684" s="111"/>
      <c r="IA684" s="111"/>
      <c r="IB684" s="111"/>
      <c r="IC684" s="111"/>
      <c r="ID684" s="111"/>
      <c r="IE684" s="111"/>
      <c r="IF684" s="111"/>
      <c r="IG684" s="111"/>
      <c r="IH684" s="111"/>
      <c r="II684" s="111"/>
    </row>
    <row r="685" s="1" customFormat="1" spans="1:243">
      <c r="A685" s="157">
        <v>2130211</v>
      </c>
      <c r="B685" s="152" t="s">
        <v>591</v>
      </c>
      <c r="C685" s="145">
        <v>0</v>
      </c>
      <c r="D685" s="146">
        <v>7</v>
      </c>
      <c r="E685" s="147">
        <f t="shared" si="30"/>
        <v>7</v>
      </c>
      <c r="F685" s="148"/>
      <c r="G685" s="149"/>
      <c r="H685" s="140">
        <f t="shared" si="32"/>
        <v>7</v>
      </c>
      <c r="I685" s="140"/>
      <c r="J685" s="111"/>
      <c r="K685" s="111"/>
      <c r="L685" s="111"/>
      <c r="M685" s="111"/>
      <c r="N685" s="111"/>
      <c r="O685" s="111"/>
      <c r="P685" s="111"/>
      <c r="Q685" s="111"/>
      <c r="R685" s="111"/>
      <c r="S685" s="111"/>
      <c r="T685" s="111"/>
      <c r="U685" s="111"/>
      <c r="V685" s="111"/>
      <c r="W685" s="111"/>
      <c r="X685" s="111"/>
      <c r="Y685" s="111"/>
      <c r="Z685" s="111"/>
      <c r="AA685" s="111"/>
      <c r="AB685" s="111"/>
      <c r="AC685" s="111"/>
      <c r="AD685" s="111"/>
      <c r="AE685" s="111"/>
      <c r="AF685" s="111"/>
      <c r="AG685" s="111"/>
      <c r="AH685" s="111"/>
      <c r="AI685" s="111"/>
      <c r="AJ685" s="111"/>
      <c r="AK685" s="111"/>
      <c r="AL685" s="111"/>
      <c r="AM685" s="111"/>
      <c r="AN685" s="111"/>
      <c r="AO685" s="111"/>
      <c r="AP685" s="111"/>
      <c r="AQ685" s="111"/>
      <c r="AR685" s="111"/>
      <c r="AS685" s="111"/>
      <c r="AT685" s="111"/>
      <c r="AU685" s="111"/>
      <c r="AV685" s="111"/>
      <c r="AW685" s="111"/>
      <c r="AX685" s="111"/>
      <c r="AY685" s="111"/>
      <c r="AZ685" s="111"/>
      <c r="BA685" s="111"/>
      <c r="BB685" s="111"/>
      <c r="BC685" s="111"/>
      <c r="BD685" s="111"/>
      <c r="BE685" s="111"/>
      <c r="BF685" s="111"/>
      <c r="BG685" s="111"/>
      <c r="BH685" s="111"/>
      <c r="BI685" s="111"/>
      <c r="BJ685" s="111"/>
      <c r="BK685" s="111"/>
      <c r="BL685" s="111"/>
      <c r="BM685" s="111"/>
      <c r="BN685" s="111"/>
      <c r="BO685" s="111"/>
      <c r="BP685" s="111"/>
      <c r="BQ685" s="111"/>
      <c r="BR685" s="111"/>
      <c r="BS685" s="111"/>
      <c r="BT685" s="111"/>
      <c r="BU685" s="111"/>
      <c r="BV685" s="111"/>
      <c r="BW685" s="111"/>
      <c r="BX685" s="111"/>
      <c r="BY685" s="111"/>
      <c r="BZ685" s="111"/>
      <c r="CA685" s="111"/>
      <c r="CB685" s="111"/>
      <c r="CC685" s="111"/>
      <c r="CD685" s="111"/>
      <c r="CE685" s="111"/>
      <c r="CF685" s="111"/>
      <c r="CG685" s="111"/>
      <c r="CH685" s="111"/>
      <c r="CI685" s="111"/>
      <c r="CJ685" s="111"/>
      <c r="CK685" s="111"/>
      <c r="CL685" s="111"/>
      <c r="CM685" s="111"/>
      <c r="CN685" s="111"/>
      <c r="CO685" s="111"/>
      <c r="CP685" s="111"/>
      <c r="CQ685" s="111"/>
      <c r="CR685" s="111"/>
      <c r="CS685" s="111"/>
      <c r="CT685" s="111"/>
      <c r="CU685" s="111"/>
      <c r="CV685" s="111"/>
      <c r="CW685" s="111"/>
      <c r="CX685" s="111"/>
      <c r="CY685" s="111"/>
      <c r="CZ685" s="111"/>
      <c r="DA685" s="111"/>
      <c r="DB685" s="111"/>
      <c r="DC685" s="111"/>
      <c r="DD685" s="111"/>
      <c r="DE685" s="111"/>
      <c r="DF685" s="111"/>
      <c r="DG685" s="111"/>
      <c r="DH685" s="111"/>
      <c r="DI685" s="111"/>
      <c r="DJ685" s="111"/>
      <c r="DK685" s="111"/>
      <c r="DL685" s="111"/>
      <c r="DM685" s="111"/>
      <c r="DN685" s="111"/>
      <c r="DO685" s="111"/>
      <c r="DP685" s="111"/>
      <c r="DQ685" s="111"/>
      <c r="DR685" s="111"/>
      <c r="DS685" s="111"/>
      <c r="DT685" s="111"/>
      <c r="DU685" s="111"/>
      <c r="DV685" s="111"/>
      <c r="DW685" s="111"/>
      <c r="DX685" s="111"/>
      <c r="DY685" s="111"/>
      <c r="DZ685" s="111"/>
      <c r="EA685" s="111"/>
      <c r="EB685" s="111"/>
      <c r="EC685" s="111"/>
      <c r="ED685" s="111"/>
      <c r="EE685" s="111"/>
      <c r="EF685" s="111"/>
      <c r="EG685" s="111"/>
      <c r="EH685" s="111"/>
      <c r="EI685" s="111"/>
      <c r="EJ685" s="111"/>
      <c r="EK685" s="111"/>
      <c r="EL685" s="111"/>
      <c r="EM685" s="111"/>
      <c r="EN685" s="111"/>
      <c r="EO685" s="111"/>
      <c r="EP685" s="111"/>
      <c r="EQ685" s="111"/>
      <c r="ER685" s="111"/>
      <c r="ES685" s="111"/>
      <c r="ET685" s="111"/>
      <c r="EU685" s="111"/>
      <c r="EV685" s="111"/>
      <c r="EW685" s="111"/>
      <c r="EX685" s="111"/>
      <c r="EY685" s="111"/>
      <c r="EZ685" s="111"/>
      <c r="FA685" s="111"/>
      <c r="FB685" s="111"/>
      <c r="FC685" s="111"/>
      <c r="FD685" s="111"/>
      <c r="FE685" s="111"/>
      <c r="FF685" s="111"/>
      <c r="FG685" s="111"/>
      <c r="FH685" s="111"/>
      <c r="FI685" s="111"/>
      <c r="FJ685" s="111"/>
      <c r="FK685" s="111"/>
      <c r="FL685" s="111"/>
      <c r="FM685" s="111"/>
      <c r="FN685" s="111"/>
      <c r="FO685" s="111"/>
      <c r="FP685" s="111"/>
      <c r="FQ685" s="111"/>
      <c r="FR685" s="111"/>
      <c r="FS685" s="111"/>
      <c r="FT685" s="111"/>
      <c r="FU685" s="111"/>
      <c r="FV685" s="111"/>
      <c r="FW685" s="111"/>
      <c r="FX685" s="111"/>
      <c r="FY685" s="111"/>
      <c r="FZ685" s="111"/>
      <c r="GA685" s="111"/>
      <c r="GB685" s="111"/>
      <c r="GC685" s="111"/>
      <c r="GD685" s="111"/>
      <c r="GE685" s="111"/>
      <c r="GF685" s="111"/>
      <c r="GG685" s="111"/>
      <c r="GH685" s="111"/>
      <c r="GI685" s="111"/>
      <c r="GJ685" s="111"/>
      <c r="GK685" s="111"/>
      <c r="GL685" s="111"/>
      <c r="GM685" s="111"/>
      <c r="GN685" s="111"/>
      <c r="GO685" s="111"/>
      <c r="GP685" s="111"/>
      <c r="GQ685" s="111"/>
      <c r="GR685" s="111"/>
      <c r="GS685" s="111"/>
      <c r="GT685" s="111"/>
      <c r="GU685" s="111"/>
      <c r="GV685" s="111"/>
      <c r="GW685" s="111"/>
      <c r="GX685" s="111"/>
      <c r="GY685" s="111"/>
      <c r="GZ685" s="111"/>
      <c r="HA685" s="111"/>
      <c r="HB685" s="111"/>
      <c r="HC685" s="111"/>
      <c r="HD685" s="111"/>
      <c r="HE685" s="111"/>
      <c r="HF685" s="111"/>
      <c r="HG685" s="111"/>
      <c r="HH685" s="111"/>
      <c r="HI685" s="111"/>
      <c r="HJ685" s="111"/>
      <c r="HK685" s="111"/>
      <c r="HL685" s="111"/>
      <c r="HM685" s="111"/>
      <c r="HN685" s="111"/>
      <c r="HO685" s="111"/>
      <c r="HP685" s="111"/>
      <c r="HQ685" s="111"/>
      <c r="HR685" s="111"/>
      <c r="HS685" s="111"/>
      <c r="HT685" s="111"/>
      <c r="HU685" s="111"/>
      <c r="HV685" s="111"/>
      <c r="HW685" s="111"/>
      <c r="HX685" s="111"/>
      <c r="HY685" s="111"/>
      <c r="HZ685" s="111"/>
      <c r="IA685" s="111"/>
      <c r="IB685" s="111"/>
      <c r="IC685" s="111"/>
      <c r="ID685" s="111"/>
      <c r="IE685" s="111"/>
      <c r="IF685" s="111"/>
      <c r="IG685" s="111"/>
      <c r="IH685" s="111"/>
      <c r="II685" s="111"/>
    </row>
    <row r="686" s="1" customFormat="1" spans="1:243">
      <c r="A686" s="157">
        <v>2130212</v>
      </c>
      <c r="B686" s="152" t="s">
        <v>592</v>
      </c>
      <c r="C686" s="145">
        <v>5</v>
      </c>
      <c r="D686" s="146">
        <v>5</v>
      </c>
      <c r="E686" s="147">
        <f t="shared" si="30"/>
        <v>0</v>
      </c>
      <c r="F686" s="148">
        <f t="shared" si="31"/>
        <v>0</v>
      </c>
      <c r="G686" s="149"/>
      <c r="H686" s="140">
        <f t="shared" si="32"/>
        <v>7</v>
      </c>
      <c r="I686" s="140"/>
      <c r="J686" s="111"/>
      <c r="K686" s="111"/>
      <c r="L686" s="111"/>
      <c r="M686" s="111"/>
      <c r="N686" s="111"/>
      <c r="O686" s="111"/>
      <c r="P686" s="111"/>
      <c r="Q686" s="111"/>
      <c r="R686" s="111"/>
      <c r="S686" s="111"/>
      <c r="T686" s="111"/>
      <c r="U686" s="111"/>
      <c r="V686" s="111"/>
      <c r="W686" s="111"/>
      <c r="X686" s="111"/>
      <c r="Y686" s="111"/>
      <c r="Z686" s="111"/>
      <c r="AA686" s="111"/>
      <c r="AB686" s="111"/>
      <c r="AC686" s="111"/>
      <c r="AD686" s="111"/>
      <c r="AE686" s="111"/>
      <c r="AF686" s="111"/>
      <c r="AG686" s="111"/>
      <c r="AH686" s="111"/>
      <c r="AI686" s="111"/>
      <c r="AJ686" s="111"/>
      <c r="AK686" s="111"/>
      <c r="AL686" s="111"/>
      <c r="AM686" s="111"/>
      <c r="AN686" s="111"/>
      <c r="AO686" s="111"/>
      <c r="AP686" s="111"/>
      <c r="AQ686" s="111"/>
      <c r="AR686" s="111"/>
      <c r="AS686" s="111"/>
      <c r="AT686" s="111"/>
      <c r="AU686" s="111"/>
      <c r="AV686" s="111"/>
      <c r="AW686" s="111"/>
      <c r="AX686" s="111"/>
      <c r="AY686" s="111"/>
      <c r="AZ686" s="111"/>
      <c r="BA686" s="111"/>
      <c r="BB686" s="111"/>
      <c r="BC686" s="111"/>
      <c r="BD686" s="111"/>
      <c r="BE686" s="111"/>
      <c r="BF686" s="111"/>
      <c r="BG686" s="111"/>
      <c r="BH686" s="111"/>
      <c r="BI686" s="111"/>
      <c r="BJ686" s="111"/>
      <c r="BK686" s="111"/>
      <c r="BL686" s="111"/>
      <c r="BM686" s="111"/>
      <c r="BN686" s="111"/>
      <c r="BO686" s="111"/>
      <c r="BP686" s="111"/>
      <c r="BQ686" s="111"/>
      <c r="BR686" s="111"/>
      <c r="BS686" s="111"/>
      <c r="BT686" s="111"/>
      <c r="BU686" s="111"/>
      <c r="BV686" s="111"/>
      <c r="BW686" s="111"/>
      <c r="BX686" s="111"/>
      <c r="BY686" s="111"/>
      <c r="BZ686" s="111"/>
      <c r="CA686" s="111"/>
      <c r="CB686" s="111"/>
      <c r="CC686" s="111"/>
      <c r="CD686" s="111"/>
      <c r="CE686" s="111"/>
      <c r="CF686" s="111"/>
      <c r="CG686" s="111"/>
      <c r="CH686" s="111"/>
      <c r="CI686" s="111"/>
      <c r="CJ686" s="111"/>
      <c r="CK686" s="111"/>
      <c r="CL686" s="111"/>
      <c r="CM686" s="111"/>
      <c r="CN686" s="111"/>
      <c r="CO686" s="111"/>
      <c r="CP686" s="111"/>
      <c r="CQ686" s="111"/>
      <c r="CR686" s="111"/>
      <c r="CS686" s="111"/>
      <c r="CT686" s="111"/>
      <c r="CU686" s="111"/>
      <c r="CV686" s="111"/>
      <c r="CW686" s="111"/>
      <c r="CX686" s="111"/>
      <c r="CY686" s="111"/>
      <c r="CZ686" s="111"/>
      <c r="DA686" s="111"/>
      <c r="DB686" s="111"/>
      <c r="DC686" s="111"/>
      <c r="DD686" s="111"/>
      <c r="DE686" s="111"/>
      <c r="DF686" s="111"/>
      <c r="DG686" s="111"/>
      <c r="DH686" s="111"/>
      <c r="DI686" s="111"/>
      <c r="DJ686" s="111"/>
      <c r="DK686" s="111"/>
      <c r="DL686" s="111"/>
      <c r="DM686" s="111"/>
      <c r="DN686" s="111"/>
      <c r="DO686" s="111"/>
      <c r="DP686" s="111"/>
      <c r="DQ686" s="111"/>
      <c r="DR686" s="111"/>
      <c r="DS686" s="111"/>
      <c r="DT686" s="111"/>
      <c r="DU686" s="111"/>
      <c r="DV686" s="111"/>
      <c r="DW686" s="111"/>
      <c r="DX686" s="111"/>
      <c r="DY686" s="111"/>
      <c r="DZ686" s="111"/>
      <c r="EA686" s="111"/>
      <c r="EB686" s="111"/>
      <c r="EC686" s="111"/>
      <c r="ED686" s="111"/>
      <c r="EE686" s="111"/>
      <c r="EF686" s="111"/>
      <c r="EG686" s="111"/>
      <c r="EH686" s="111"/>
      <c r="EI686" s="111"/>
      <c r="EJ686" s="111"/>
      <c r="EK686" s="111"/>
      <c r="EL686" s="111"/>
      <c r="EM686" s="111"/>
      <c r="EN686" s="111"/>
      <c r="EO686" s="111"/>
      <c r="EP686" s="111"/>
      <c r="EQ686" s="111"/>
      <c r="ER686" s="111"/>
      <c r="ES686" s="111"/>
      <c r="ET686" s="111"/>
      <c r="EU686" s="111"/>
      <c r="EV686" s="111"/>
      <c r="EW686" s="111"/>
      <c r="EX686" s="111"/>
      <c r="EY686" s="111"/>
      <c r="EZ686" s="111"/>
      <c r="FA686" s="111"/>
      <c r="FB686" s="111"/>
      <c r="FC686" s="111"/>
      <c r="FD686" s="111"/>
      <c r="FE686" s="111"/>
      <c r="FF686" s="111"/>
      <c r="FG686" s="111"/>
      <c r="FH686" s="111"/>
      <c r="FI686" s="111"/>
      <c r="FJ686" s="111"/>
      <c r="FK686" s="111"/>
      <c r="FL686" s="111"/>
      <c r="FM686" s="111"/>
      <c r="FN686" s="111"/>
      <c r="FO686" s="111"/>
      <c r="FP686" s="111"/>
      <c r="FQ686" s="111"/>
      <c r="FR686" s="111"/>
      <c r="FS686" s="111"/>
      <c r="FT686" s="111"/>
      <c r="FU686" s="111"/>
      <c r="FV686" s="111"/>
      <c r="FW686" s="111"/>
      <c r="FX686" s="111"/>
      <c r="FY686" s="111"/>
      <c r="FZ686" s="111"/>
      <c r="GA686" s="111"/>
      <c r="GB686" s="111"/>
      <c r="GC686" s="111"/>
      <c r="GD686" s="111"/>
      <c r="GE686" s="111"/>
      <c r="GF686" s="111"/>
      <c r="GG686" s="111"/>
      <c r="GH686" s="111"/>
      <c r="GI686" s="111"/>
      <c r="GJ686" s="111"/>
      <c r="GK686" s="111"/>
      <c r="GL686" s="111"/>
      <c r="GM686" s="111"/>
      <c r="GN686" s="111"/>
      <c r="GO686" s="111"/>
      <c r="GP686" s="111"/>
      <c r="GQ686" s="111"/>
      <c r="GR686" s="111"/>
      <c r="GS686" s="111"/>
      <c r="GT686" s="111"/>
      <c r="GU686" s="111"/>
      <c r="GV686" s="111"/>
      <c r="GW686" s="111"/>
      <c r="GX686" s="111"/>
      <c r="GY686" s="111"/>
      <c r="GZ686" s="111"/>
      <c r="HA686" s="111"/>
      <c r="HB686" s="111"/>
      <c r="HC686" s="111"/>
      <c r="HD686" s="111"/>
      <c r="HE686" s="111"/>
      <c r="HF686" s="111"/>
      <c r="HG686" s="111"/>
      <c r="HH686" s="111"/>
      <c r="HI686" s="111"/>
      <c r="HJ686" s="111"/>
      <c r="HK686" s="111"/>
      <c r="HL686" s="111"/>
      <c r="HM686" s="111"/>
      <c r="HN686" s="111"/>
      <c r="HO686" s="111"/>
      <c r="HP686" s="111"/>
      <c r="HQ686" s="111"/>
      <c r="HR686" s="111"/>
      <c r="HS686" s="111"/>
      <c r="HT686" s="111"/>
      <c r="HU686" s="111"/>
      <c r="HV686" s="111"/>
      <c r="HW686" s="111"/>
      <c r="HX686" s="111"/>
      <c r="HY686" s="111"/>
      <c r="HZ686" s="111"/>
      <c r="IA686" s="111"/>
      <c r="IB686" s="111"/>
      <c r="IC686" s="111"/>
      <c r="ID686" s="111"/>
      <c r="IE686" s="111"/>
      <c r="IF686" s="111"/>
      <c r="IG686" s="111"/>
      <c r="IH686" s="111"/>
      <c r="II686" s="111"/>
    </row>
    <row r="687" s="1" customFormat="1" spans="1:243">
      <c r="A687" s="157">
        <v>2130213</v>
      </c>
      <c r="B687" s="152" t="s">
        <v>593</v>
      </c>
      <c r="C687" s="145">
        <v>77</v>
      </c>
      <c r="D687" s="146">
        <v>86</v>
      </c>
      <c r="E687" s="147">
        <f t="shared" si="30"/>
        <v>9</v>
      </c>
      <c r="F687" s="148">
        <f t="shared" si="31"/>
        <v>0.116883116883117</v>
      </c>
      <c r="G687" s="149"/>
      <c r="H687" s="140">
        <f t="shared" si="32"/>
        <v>7</v>
      </c>
      <c r="I687" s="140"/>
      <c r="J687" s="111"/>
      <c r="K687" s="111"/>
      <c r="L687" s="111"/>
      <c r="M687" s="111"/>
      <c r="N687" s="111"/>
      <c r="O687" s="111"/>
      <c r="P687" s="111"/>
      <c r="Q687" s="111"/>
      <c r="R687" s="111"/>
      <c r="S687" s="111"/>
      <c r="T687" s="111"/>
      <c r="U687" s="111"/>
      <c r="V687" s="111"/>
      <c r="W687" s="111"/>
      <c r="X687" s="111"/>
      <c r="Y687" s="111"/>
      <c r="Z687" s="111"/>
      <c r="AA687" s="111"/>
      <c r="AB687" s="111"/>
      <c r="AC687" s="111"/>
      <c r="AD687" s="111"/>
      <c r="AE687" s="111"/>
      <c r="AF687" s="111"/>
      <c r="AG687" s="111"/>
      <c r="AH687" s="111"/>
      <c r="AI687" s="111"/>
      <c r="AJ687" s="111"/>
      <c r="AK687" s="111"/>
      <c r="AL687" s="111"/>
      <c r="AM687" s="111"/>
      <c r="AN687" s="111"/>
      <c r="AO687" s="111"/>
      <c r="AP687" s="111"/>
      <c r="AQ687" s="111"/>
      <c r="AR687" s="111"/>
      <c r="AS687" s="111"/>
      <c r="AT687" s="111"/>
      <c r="AU687" s="111"/>
      <c r="AV687" s="111"/>
      <c r="AW687" s="111"/>
      <c r="AX687" s="111"/>
      <c r="AY687" s="111"/>
      <c r="AZ687" s="111"/>
      <c r="BA687" s="111"/>
      <c r="BB687" s="111"/>
      <c r="BC687" s="111"/>
      <c r="BD687" s="111"/>
      <c r="BE687" s="111"/>
      <c r="BF687" s="111"/>
      <c r="BG687" s="111"/>
      <c r="BH687" s="111"/>
      <c r="BI687" s="111"/>
      <c r="BJ687" s="111"/>
      <c r="BK687" s="111"/>
      <c r="BL687" s="111"/>
      <c r="BM687" s="111"/>
      <c r="BN687" s="111"/>
      <c r="BO687" s="111"/>
      <c r="BP687" s="111"/>
      <c r="BQ687" s="111"/>
      <c r="BR687" s="111"/>
      <c r="BS687" s="111"/>
      <c r="BT687" s="111"/>
      <c r="BU687" s="111"/>
      <c r="BV687" s="111"/>
      <c r="BW687" s="111"/>
      <c r="BX687" s="111"/>
      <c r="BY687" s="111"/>
      <c r="BZ687" s="111"/>
      <c r="CA687" s="111"/>
      <c r="CB687" s="111"/>
      <c r="CC687" s="111"/>
      <c r="CD687" s="111"/>
      <c r="CE687" s="111"/>
      <c r="CF687" s="111"/>
      <c r="CG687" s="111"/>
      <c r="CH687" s="111"/>
      <c r="CI687" s="111"/>
      <c r="CJ687" s="111"/>
      <c r="CK687" s="111"/>
      <c r="CL687" s="111"/>
      <c r="CM687" s="111"/>
      <c r="CN687" s="111"/>
      <c r="CO687" s="111"/>
      <c r="CP687" s="111"/>
      <c r="CQ687" s="111"/>
      <c r="CR687" s="111"/>
      <c r="CS687" s="111"/>
      <c r="CT687" s="111"/>
      <c r="CU687" s="111"/>
      <c r="CV687" s="111"/>
      <c r="CW687" s="111"/>
      <c r="CX687" s="111"/>
      <c r="CY687" s="111"/>
      <c r="CZ687" s="111"/>
      <c r="DA687" s="111"/>
      <c r="DB687" s="111"/>
      <c r="DC687" s="111"/>
      <c r="DD687" s="111"/>
      <c r="DE687" s="111"/>
      <c r="DF687" s="111"/>
      <c r="DG687" s="111"/>
      <c r="DH687" s="111"/>
      <c r="DI687" s="111"/>
      <c r="DJ687" s="111"/>
      <c r="DK687" s="111"/>
      <c r="DL687" s="111"/>
      <c r="DM687" s="111"/>
      <c r="DN687" s="111"/>
      <c r="DO687" s="111"/>
      <c r="DP687" s="111"/>
      <c r="DQ687" s="111"/>
      <c r="DR687" s="111"/>
      <c r="DS687" s="111"/>
      <c r="DT687" s="111"/>
      <c r="DU687" s="111"/>
      <c r="DV687" s="111"/>
      <c r="DW687" s="111"/>
      <c r="DX687" s="111"/>
      <c r="DY687" s="111"/>
      <c r="DZ687" s="111"/>
      <c r="EA687" s="111"/>
      <c r="EB687" s="111"/>
      <c r="EC687" s="111"/>
      <c r="ED687" s="111"/>
      <c r="EE687" s="111"/>
      <c r="EF687" s="111"/>
      <c r="EG687" s="111"/>
      <c r="EH687" s="111"/>
      <c r="EI687" s="111"/>
      <c r="EJ687" s="111"/>
      <c r="EK687" s="111"/>
      <c r="EL687" s="111"/>
      <c r="EM687" s="111"/>
      <c r="EN687" s="111"/>
      <c r="EO687" s="111"/>
      <c r="EP687" s="111"/>
      <c r="EQ687" s="111"/>
      <c r="ER687" s="111"/>
      <c r="ES687" s="111"/>
      <c r="ET687" s="111"/>
      <c r="EU687" s="111"/>
      <c r="EV687" s="111"/>
      <c r="EW687" s="111"/>
      <c r="EX687" s="111"/>
      <c r="EY687" s="111"/>
      <c r="EZ687" s="111"/>
      <c r="FA687" s="111"/>
      <c r="FB687" s="111"/>
      <c r="FC687" s="111"/>
      <c r="FD687" s="111"/>
      <c r="FE687" s="111"/>
      <c r="FF687" s="111"/>
      <c r="FG687" s="111"/>
      <c r="FH687" s="111"/>
      <c r="FI687" s="111"/>
      <c r="FJ687" s="111"/>
      <c r="FK687" s="111"/>
      <c r="FL687" s="111"/>
      <c r="FM687" s="111"/>
      <c r="FN687" s="111"/>
      <c r="FO687" s="111"/>
      <c r="FP687" s="111"/>
      <c r="FQ687" s="111"/>
      <c r="FR687" s="111"/>
      <c r="FS687" s="111"/>
      <c r="FT687" s="111"/>
      <c r="FU687" s="111"/>
      <c r="FV687" s="111"/>
      <c r="FW687" s="111"/>
      <c r="FX687" s="111"/>
      <c r="FY687" s="111"/>
      <c r="FZ687" s="111"/>
      <c r="GA687" s="111"/>
      <c r="GB687" s="111"/>
      <c r="GC687" s="111"/>
      <c r="GD687" s="111"/>
      <c r="GE687" s="111"/>
      <c r="GF687" s="111"/>
      <c r="GG687" s="111"/>
      <c r="GH687" s="111"/>
      <c r="GI687" s="111"/>
      <c r="GJ687" s="111"/>
      <c r="GK687" s="111"/>
      <c r="GL687" s="111"/>
      <c r="GM687" s="111"/>
      <c r="GN687" s="111"/>
      <c r="GO687" s="111"/>
      <c r="GP687" s="111"/>
      <c r="GQ687" s="111"/>
      <c r="GR687" s="111"/>
      <c r="GS687" s="111"/>
      <c r="GT687" s="111"/>
      <c r="GU687" s="111"/>
      <c r="GV687" s="111"/>
      <c r="GW687" s="111"/>
      <c r="GX687" s="111"/>
      <c r="GY687" s="111"/>
      <c r="GZ687" s="111"/>
      <c r="HA687" s="111"/>
      <c r="HB687" s="111"/>
      <c r="HC687" s="111"/>
      <c r="HD687" s="111"/>
      <c r="HE687" s="111"/>
      <c r="HF687" s="111"/>
      <c r="HG687" s="111"/>
      <c r="HH687" s="111"/>
      <c r="HI687" s="111"/>
      <c r="HJ687" s="111"/>
      <c r="HK687" s="111"/>
      <c r="HL687" s="111"/>
      <c r="HM687" s="111"/>
      <c r="HN687" s="111"/>
      <c r="HO687" s="111"/>
      <c r="HP687" s="111"/>
      <c r="HQ687" s="111"/>
      <c r="HR687" s="111"/>
      <c r="HS687" s="111"/>
      <c r="HT687" s="111"/>
      <c r="HU687" s="111"/>
      <c r="HV687" s="111"/>
      <c r="HW687" s="111"/>
      <c r="HX687" s="111"/>
      <c r="HY687" s="111"/>
      <c r="HZ687" s="111"/>
      <c r="IA687" s="111"/>
      <c r="IB687" s="111"/>
      <c r="IC687" s="111"/>
      <c r="ID687" s="111"/>
      <c r="IE687" s="111"/>
      <c r="IF687" s="111"/>
      <c r="IG687" s="111"/>
      <c r="IH687" s="111"/>
      <c r="II687" s="111"/>
    </row>
    <row r="688" s="1" customFormat="1" hidden="1" spans="1:243">
      <c r="A688" s="157">
        <v>2130217</v>
      </c>
      <c r="B688" s="152" t="s">
        <v>594</v>
      </c>
      <c r="C688" s="145">
        <v>0</v>
      </c>
      <c r="D688" s="146"/>
      <c r="E688" s="147">
        <f t="shared" si="30"/>
        <v>0</v>
      </c>
      <c r="F688" s="148"/>
      <c r="G688" s="151" t="s">
        <v>75</v>
      </c>
      <c r="H688" s="140">
        <f t="shared" si="32"/>
        <v>7</v>
      </c>
      <c r="I688" s="140"/>
      <c r="J688" s="111"/>
      <c r="K688" s="111"/>
      <c r="L688" s="111"/>
      <c r="M688" s="111"/>
      <c r="N688" s="111"/>
      <c r="O688" s="111"/>
      <c r="P688" s="111"/>
      <c r="Q688" s="111"/>
      <c r="R688" s="111"/>
      <c r="S688" s="111"/>
      <c r="T688" s="111"/>
      <c r="U688" s="111"/>
      <c r="V688" s="111"/>
      <c r="W688" s="111"/>
      <c r="X688" s="111"/>
      <c r="Y688" s="111"/>
      <c r="Z688" s="111"/>
      <c r="AA688" s="111"/>
      <c r="AB688" s="111"/>
      <c r="AC688" s="111"/>
      <c r="AD688" s="111"/>
      <c r="AE688" s="111"/>
      <c r="AF688" s="111"/>
      <c r="AG688" s="111"/>
      <c r="AH688" s="111"/>
      <c r="AI688" s="111"/>
      <c r="AJ688" s="111"/>
      <c r="AK688" s="111"/>
      <c r="AL688" s="111"/>
      <c r="AM688" s="111"/>
      <c r="AN688" s="111"/>
      <c r="AO688" s="111"/>
      <c r="AP688" s="111"/>
      <c r="AQ688" s="111"/>
      <c r="AR688" s="111"/>
      <c r="AS688" s="111"/>
      <c r="AT688" s="111"/>
      <c r="AU688" s="111"/>
      <c r="AV688" s="111"/>
      <c r="AW688" s="111"/>
      <c r="AX688" s="111"/>
      <c r="AY688" s="111"/>
      <c r="AZ688" s="111"/>
      <c r="BA688" s="111"/>
      <c r="BB688" s="111"/>
      <c r="BC688" s="111"/>
      <c r="BD688" s="111"/>
      <c r="BE688" s="111"/>
      <c r="BF688" s="111"/>
      <c r="BG688" s="111"/>
      <c r="BH688" s="111"/>
      <c r="BI688" s="111"/>
      <c r="BJ688" s="111"/>
      <c r="BK688" s="111"/>
      <c r="BL688" s="111"/>
      <c r="BM688" s="111"/>
      <c r="BN688" s="111"/>
      <c r="BO688" s="111"/>
      <c r="BP688" s="111"/>
      <c r="BQ688" s="111"/>
      <c r="BR688" s="111"/>
      <c r="BS688" s="111"/>
      <c r="BT688" s="111"/>
      <c r="BU688" s="111"/>
      <c r="BV688" s="111"/>
      <c r="BW688" s="111"/>
      <c r="BX688" s="111"/>
      <c r="BY688" s="111"/>
      <c r="BZ688" s="111"/>
      <c r="CA688" s="111"/>
      <c r="CB688" s="111"/>
      <c r="CC688" s="111"/>
      <c r="CD688" s="111"/>
      <c r="CE688" s="111"/>
      <c r="CF688" s="111"/>
      <c r="CG688" s="111"/>
      <c r="CH688" s="111"/>
      <c r="CI688" s="111"/>
      <c r="CJ688" s="111"/>
      <c r="CK688" s="111"/>
      <c r="CL688" s="111"/>
      <c r="CM688" s="111"/>
      <c r="CN688" s="111"/>
      <c r="CO688" s="111"/>
      <c r="CP688" s="111"/>
      <c r="CQ688" s="111"/>
      <c r="CR688" s="111"/>
      <c r="CS688" s="111"/>
      <c r="CT688" s="111"/>
      <c r="CU688" s="111"/>
      <c r="CV688" s="111"/>
      <c r="CW688" s="111"/>
      <c r="CX688" s="111"/>
      <c r="CY688" s="111"/>
      <c r="CZ688" s="111"/>
      <c r="DA688" s="111"/>
      <c r="DB688" s="111"/>
      <c r="DC688" s="111"/>
      <c r="DD688" s="111"/>
      <c r="DE688" s="111"/>
      <c r="DF688" s="111"/>
      <c r="DG688" s="111"/>
      <c r="DH688" s="111"/>
      <c r="DI688" s="111"/>
      <c r="DJ688" s="111"/>
      <c r="DK688" s="111"/>
      <c r="DL688" s="111"/>
      <c r="DM688" s="111"/>
      <c r="DN688" s="111"/>
      <c r="DO688" s="111"/>
      <c r="DP688" s="111"/>
      <c r="DQ688" s="111"/>
      <c r="DR688" s="111"/>
      <c r="DS688" s="111"/>
      <c r="DT688" s="111"/>
      <c r="DU688" s="111"/>
      <c r="DV688" s="111"/>
      <c r="DW688" s="111"/>
      <c r="DX688" s="111"/>
      <c r="DY688" s="111"/>
      <c r="DZ688" s="111"/>
      <c r="EA688" s="111"/>
      <c r="EB688" s="111"/>
      <c r="EC688" s="111"/>
      <c r="ED688" s="111"/>
      <c r="EE688" s="111"/>
      <c r="EF688" s="111"/>
      <c r="EG688" s="111"/>
      <c r="EH688" s="111"/>
      <c r="EI688" s="111"/>
      <c r="EJ688" s="111"/>
      <c r="EK688" s="111"/>
      <c r="EL688" s="111"/>
      <c r="EM688" s="111"/>
      <c r="EN688" s="111"/>
      <c r="EO688" s="111"/>
      <c r="EP688" s="111"/>
      <c r="EQ688" s="111"/>
      <c r="ER688" s="111"/>
      <c r="ES688" s="111"/>
      <c r="ET688" s="111"/>
      <c r="EU688" s="111"/>
      <c r="EV688" s="111"/>
      <c r="EW688" s="111"/>
      <c r="EX688" s="111"/>
      <c r="EY688" s="111"/>
      <c r="EZ688" s="111"/>
      <c r="FA688" s="111"/>
      <c r="FB688" s="111"/>
      <c r="FC688" s="111"/>
      <c r="FD688" s="111"/>
      <c r="FE688" s="111"/>
      <c r="FF688" s="111"/>
      <c r="FG688" s="111"/>
      <c r="FH688" s="111"/>
      <c r="FI688" s="111"/>
      <c r="FJ688" s="111"/>
      <c r="FK688" s="111"/>
      <c r="FL688" s="111"/>
      <c r="FM688" s="111"/>
      <c r="FN688" s="111"/>
      <c r="FO688" s="111"/>
      <c r="FP688" s="111"/>
      <c r="FQ688" s="111"/>
      <c r="FR688" s="111"/>
      <c r="FS688" s="111"/>
      <c r="FT688" s="111"/>
      <c r="FU688" s="111"/>
      <c r="FV688" s="111"/>
      <c r="FW688" s="111"/>
      <c r="FX688" s="111"/>
      <c r="FY688" s="111"/>
      <c r="FZ688" s="111"/>
      <c r="GA688" s="111"/>
      <c r="GB688" s="111"/>
      <c r="GC688" s="111"/>
      <c r="GD688" s="111"/>
      <c r="GE688" s="111"/>
      <c r="GF688" s="111"/>
      <c r="GG688" s="111"/>
      <c r="GH688" s="111"/>
      <c r="GI688" s="111"/>
      <c r="GJ688" s="111"/>
      <c r="GK688" s="111"/>
      <c r="GL688" s="111"/>
      <c r="GM688" s="111"/>
      <c r="GN688" s="111"/>
      <c r="GO688" s="111"/>
      <c r="GP688" s="111"/>
      <c r="GQ688" s="111"/>
      <c r="GR688" s="111"/>
      <c r="GS688" s="111"/>
      <c r="GT688" s="111"/>
      <c r="GU688" s="111"/>
      <c r="GV688" s="111"/>
      <c r="GW688" s="111"/>
      <c r="GX688" s="111"/>
      <c r="GY688" s="111"/>
      <c r="GZ688" s="111"/>
      <c r="HA688" s="111"/>
      <c r="HB688" s="111"/>
      <c r="HC688" s="111"/>
      <c r="HD688" s="111"/>
      <c r="HE688" s="111"/>
      <c r="HF688" s="111"/>
      <c r="HG688" s="111"/>
      <c r="HH688" s="111"/>
      <c r="HI688" s="111"/>
      <c r="HJ688" s="111"/>
      <c r="HK688" s="111"/>
      <c r="HL688" s="111"/>
      <c r="HM688" s="111"/>
      <c r="HN688" s="111"/>
      <c r="HO688" s="111"/>
      <c r="HP688" s="111"/>
      <c r="HQ688" s="111"/>
      <c r="HR688" s="111"/>
      <c r="HS688" s="111"/>
      <c r="HT688" s="111"/>
      <c r="HU688" s="111"/>
      <c r="HV688" s="111"/>
      <c r="HW688" s="111"/>
      <c r="HX688" s="111"/>
      <c r="HY688" s="111"/>
      <c r="HZ688" s="111"/>
      <c r="IA688" s="111"/>
      <c r="IB688" s="111"/>
      <c r="IC688" s="111"/>
      <c r="ID688" s="111"/>
      <c r="IE688" s="111"/>
      <c r="IF688" s="111"/>
      <c r="IG688" s="111"/>
      <c r="IH688" s="111"/>
      <c r="II688" s="111"/>
    </row>
    <row r="689" s="1" customFormat="1" hidden="1" spans="1:243">
      <c r="A689" s="157">
        <v>2130220</v>
      </c>
      <c r="B689" s="152" t="s">
        <v>595</v>
      </c>
      <c r="C689" s="145">
        <v>0</v>
      </c>
      <c r="D689" s="146"/>
      <c r="E689" s="147">
        <f t="shared" si="30"/>
        <v>0</v>
      </c>
      <c r="F689" s="148"/>
      <c r="G689" s="151" t="s">
        <v>75</v>
      </c>
      <c r="H689" s="140">
        <f t="shared" si="32"/>
        <v>7</v>
      </c>
      <c r="I689" s="140"/>
      <c r="J689" s="111"/>
      <c r="K689" s="111"/>
      <c r="L689" s="111"/>
      <c r="M689" s="111"/>
      <c r="N689" s="111"/>
      <c r="O689" s="111"/>
      <c r="P689" s="111"/>
      <c r="Q689" s="111"/>
      <c r="R689" s="111"/>
      <c r="S689" s="111"/>
      <c r="T689" s="111"/>
      <c r="U689" s="111"/>
      <c r="V689" s="111"/>
      <c r="W689" s="111"/>
      <c r="X689" s="111"/>
      <c r="Y689" s="111"/>
      <c r="Z689" s="111"/>
      <c r="AA689" s="111"/>
      <c r="AB689" s="111"/>
      <c r="AC689" s="111"/>
      <c r="AD689" s="111"/>
      <c r="AE689" s="111"/>
      <c r="AF689" s="111"/>
      <c r="AG689" s="111"/>
      <c r="AH689" s="111"/>
      <c r="AI689" s="111"/>
      <c r="AJ689" s="111"/>
      <c r="AK689" s="111"/>
      <c r="AL689" s="111"/>
      <c r="AM689" s="111"/>
      <c r="AN689" s="111"/>
      <c r="AO689" s="111"/>
      <c r="AP689" s="111"/>
      <c r="AQ689" s="111"/>
      <c r="AR689" s="111"/>
      <c r="AS689" s="111"/>
      <c r="AT689" s="111"/>
      <c r="AU689" s="111"/>
      <c r="AV689" s="111"/>
      <c r="AW689" s="111"/>
      <c r="AX689" s="111"/>
      <c r="AY689" s="111"/>
      <c r="AZ689" s="111"/>
      <c r="BA689" s="111"/>
      <c r="BB689" s="111"/>
      <c r="BC689" s="111"/>
      <c r="BD689" s="111"/>
      <c r="BE689" s="111"/>
      <c r="BF689" s="111"/>
      <c r="BG689" s="111"/>
      <c r="BH689" s="111"/>
      <c r="BI689" s="111"/>
      <c r="BJ689" s="111"/>
      <c r="BK689" s="111"/>
      <c r="BL689" s="111"/>
      <c r="BM689" s="111"/>
      <c r="BN689" s="111"/>
      <c r="BO689" s="111"/>
      <c r="BP689" s="111"/>
      <c r="BQ689" s="111"/>
      <c r="BR689" s="111"/>
      <c r="BS689" s="111"/>
      <c r="BT689" s="111"/>
      <c r="BU689" s="111"/>
      <c r="BV689" s="111"/>
      <c r="BW689" s="111"/>
      <c r="BX689" s="111"/>
      <c r="BY689" s="111"/>
      <c r="BZ689" s="111"/>
      <c r="CA689" s="111"/>
      <c r="CB689" s="111"/>
      <c r="CC689" s="111"/>
      <c r="CD689" s="111"/>
      <c r="CE689" s="111"/>
      <c r="CF689" s="111"/>
      <c r="CG689" s="111"/>
      <c r="CH689" s="111"/>
      <c r="CI689" s="111"/>
      <c r="CJ689" s="111"/>
      <c r="CK689" s="111"/>
      <c r="CL689" s="111"/>
      <c r="CM689" s="111"/>
      <c r="CN689" s="111"/>
      <c r="CO689" s="111"/>
      <c r="CP689" s="111"/>
      <c r="CQ689" s="111"/>
      <c r="CR689" s="111"/>
      <c r="CS689" s="111"/>
      <c r="CT689" s="111"/>
      <c r="CU689" s="111"/>
      <c r="CV689" s="111"/>
      <c r="CW689" s="111"/>
      <c r="CX689" s="111"/>
      <c r="CY689" s="111"/>
      <c r="CZ689" s="111"/>
      <c r="DA689" s="111"/>
      <c r="DB689" s="111"/>
      <c r="DC689" s="111"/>
      <c r="DD689" s="111"/>
      <c r="DE689" s="111"/>
      <c r="DF689" s="111"/>
      <c r="DG689" s="111"/>
      <c r="DH689" s="111"/>
      <c r="DI689" s="111"/>
      <c r="DJ689" s="111"/>
      <c r="DK689" s="111"/>
      <c r="DL689" s="111"/>
      <c r="DM689" s="111"/>
      <c r="DN689" s="111"/>
      <c r="DO689" s="111"/>
      <c r="DP689" s="111"/>
      <c r="DQ689" s="111"/>
      <c r="DR689" s="111"/>
      <c r="DS689" s="111"/>
      <c r="DT689" s="111"/>
      <c r="DU689" s="111"/>
      <c r="DV689" s="111"/>
      <c r="DW689" s="111"/>
      <c r="DX689" s="111"/>
      <c r="DY689" s="111"/>
      <c r="DZ689" s="111"/>
      <c r="EA689" s="111"/>
      <c r="EB689" s="111"/>
      <c r="EC689" s="111"/>
      <c r="ED689" s="111"/>
      <c r="EE689" s="111"/>
      <c r="EF689" s="111"/>
      <c r="EG689" s="111"/>
      <c r="EH689" s="111"/>
      <c r="EI689" s="111"/>
      <c r="EJ689" s="111"/>
      <c r="EK689" s="111"/>
      <c r="EL689" s="111"/>
      <c r="EM689" s="111"/>
      <c r="EN689" s="111"/>
      <c r="EO689" s="111"/>
      <c r="EP689" s="111"/>
      <c r="EQ689" s="111"/>
      <c r="ER689" s="111"/>
      <c r="ES689" s="111"/>
      <c r="ET689" s="111"/>
      <c r="EU689" s="111"/>
      <c r="EV689" s="111"/>
      <c r="EW689" s="111"/>
      <c r="EX689" s="111"/>
      <c r="EY689" s="111"/>
      <c r="EZ689" s="111"/>
      <c r="FA689" s="111"/>
      <c r="FB689" s="111"/>
      <c r="FC689" s="111"/>
      <c r="FD689" s="111"/>
      <c r="FE689" s="111"/>
      <c r="FF689" s="111"/>
      <c r="FG689" s="111"/>
      <c r="FH689" s="111"/>
      <c r="FI689" s="111"/>
      <c r="FJ689" s="111"/>
      <c r="FK689" s="111"/>
      <c r="FL689" s="111"/>
      <c r="FM689" s="111"/>
      <c r="FN689" s="111"/>
      <c r="FO689" s="111"/>
      <c r="FP689" s="111"/>
      <c r="FQ689" s="111"/>
      <c r="FR689" s="111"/>
      <c r="FS689" s="111"/>
      <c r="FT689" s="111"/>
      <c r="FU689" s="111"/>
      <c r="FV689" s="111"/>
      <c r="FW689" s="111"/>
      <c r="FX689" s="111"/>
      <c r="FY689" s="111"/>
      <c r="FZ689" s="111"/>
      <c r="GA689" s="111"/>
      <c r="GB689" s="111"/>
      <c r="GC689" s="111"/>
      <c r="GD689" s="111"/>
      <c r="GE689" s="111"/>
      <c r="GF689" s="111"/>
      <c r="GG689" s="111"/>
      <c r="GH689" s="111"/>
      <c r="GI689" s="111"/>
      <c r="GJ689" s="111"/>
      <c r="GK689" s="111"/>
      <c r="GL689" s="111"/>
      <c r="GM689" s="111"/>
      <c r="GN689" s="111"/>
      <c r="GO689" s="111"/>
      <c r="GP689" s="111"/>
      <c r="GQ689" s="111"/>
      <c r="GR689" s="111"/>
      <c r="GS689" s="111"/>
      <c r="GT689" s="111"/>
      <c r="GU689" s="111"/>
      <c r="GV689" s="111"/>
      <c r="GW689" s="111"/>
      <c r="GX689" s="111"/>
      <c r="GY689" s="111"/>
      <c r="GZ689" s="111"/>
      <c r="HA689" s="111"/>
      <c r="HB689" s="111"/>
      <c r="HC689" s="111"/>
      <c r="HD689" s="111"/>
      <c r="HE689" s="111"/>
      <c r="HF689" s="111"/>
      <c r="HG689" s="111"/>
      <c r="HH689" s="111"/>
      <c r="HI689" s="111"/>
      <c r="HJ689" s="111"/>
      <c r="HK689" s="111"/>
      <c r="HL689" s="111"/>
      <c r="HM689" s="111"/>
      <c r="HN689" s="111"/>
      <c r="HO689" s="111"/>
      <c r="HP689" s="111"/>
      <c r="HQ689" s="111"/>
      <c r="HR689" s="111"/>
      <c r="HS689" s="111"/>
      <c r="HT689" s="111"/>
      <c r="HU689" s="111"/>
      <c r="HV689" s="111"/>
      <c r="HW689" s="111"/>
      <c r="HX689" s="111"/>
      <c r="HY689" s="111"/>
      <c r="HZ689" s="111"/>
      <c r="IA689" s="111"/>
      <c r="IB689" s="111"/>
      <c r="IC689" s="111"/>
      <c r="ID689" s="111"/>
      <c r="IE689" s="111"/>
      <c r="IF689" s="111"/>
      <c r="IG689" s="111"/>
      <c r="IH689" s="111"/>
      <c r="II689" s="111"/>
    </row>
    <row r="690" s="1" customFormat="1" hidden="1" spans="1:243">
      <c r="A690" s="157">
        <v>2130221</v>
      </c>
      <c r="B690" s="152" t="s">
        <v>596</v>
      </c>
      <c r="C690" s="145">
        <v>0</v>
      </c>
      <c r="D690" s="146"/>
      <c r="E690" s="147">
        <f t="shared" si="30"/>
        <v>0</v>
      </c>
      <c r="F690" s="148"/>
      <c r="G690" s="151" t="s">
        <v>75</v>
      </c>
      <c r="H690" s="140">
        <f t="shared" si="32"/>
        <v>7</v>
      </c>
      <c r="I690" s="140"/>
      <c r="J690" s="111"/>
      <c r="K690" s="111"/>
      <c r="L690" s="111"/>
      <c r="M690" s="111"/>
      <c r="N690" s="111"/>
      <c r="O690" s="111"/>
      <c r="P690" s="111"/>
      <c r="Q690" s="111"/>
      <c r="R690" s="111"/>
      <c r="S690" s="111"/>
      <c r="T690" s="111"/>
      <c r="U690" s="111"/>
      <c r="V690" s="111"/>
      <c r="W690" s="111"/>
      <c r="X690" s="111"/>
      <c r="Y690" s="111"/>
      <c r="Z690" s="111"/>
      <c r="AA690" s="111"/>
      <c r="AB690" s="111"/>
      <c r="AC690" s="111"/>
      <c r="AD690" s="111"/>
      <c r="AE690" s="111"/>
      <c r="AF690" s="111"/>
      <c r="AG690" s="111"/>
      <c r="AH690" s="111"/>
      <c r="AI690" s="111"/>
      <c r="AJ690" s="111"/>
      <c r="AK690" s="111"/>
      <c r="AL690" s="111"/>
      <c r="AM690" s="111"/>
      <c r="AN690" s="111"/>
      <c r="AO690" s="111"/>
      <c r="AP690" s="111"/>
      <c r="AQ690" s="111"/>
      <c r="AR690" s="111"/>
      <c r="AS690" s="111"/>
      <c r="AT690" s="111"/>
      <c r="AU690" s="111"/>
      <c r="AV690" s="111"/>
      <c r="AW690" s="111"/>
      <c r="AX690" s="111"/>
      <c r="AY690" s="111"/>
      <c r="AZ690" s="111"/>
      <c r="BA690" s="111"/>
      <c r="BB690" s="111"/>
      <c r="BC690" s="111"/>
      <c r="BD690" s="111"/>
      <c r="BE690" s="111"/>
      <c r="BF690" s="111"/>
      <c r="BG690" s="111"/>
      <c r="BH690" s="111"/>
      <c r="BI690" s="111"/>
      <c r="BJ690" s="111"/>
      <c r="BK690" s="111"/>
      <c r="BL690" s="111"/>
      <c r="BM690" s="111"/>
      <c r="BN690" s="111"/>
      <c r="BO690" s="111"/>
      <c r="BP690" s="111"/>
      <c r="BQ690" s="111"/>
      <c r="BR690" s="111"/>
      <c r="BS690" s="111"/>
      <c r="BT690" s="111"/>
      <c r="BU690" s="111"/>
      <c r="BV690" s="111"/>
      <c r="BW690" s="111"/>
      <c r="BX690" s="111"/>
      <c r="BY690" s="111"/>
      <c r="BZ690" s="111"/>
      <c r="CA690" s="111"/>
      <c r="CB690" s="111"/>
      <c r="CC690" s="111"/>
      <c r="CD690" s="111"/>
      <c r="CE690" s="111"/>
      <c r="CF690" s="111"/>
      <c r="CG690" s="111"/>
      <c r="CH690" s="111"/>
      <c r="CI690" s="111"/>
      <c r="CJ690" s="111"/>
      <c r="CK690" s="111"/>
      <c r="CL690" s="111"/>
      <c r="CM690" s="111"/>
      <c r="CN690" s="111"/>
      <c r="CO690" s="111"/>
      <c r="CP690" s="111"/>
      <c r="CQ690" s="111"/>
      <c r="CR690" s="111"/>
      <c r="CS690" s="111"/>
      <c r="CT690" s="111"/>
      <c r="CU690" s="111"/>
      <c r="CV690" s="111"/>
      <c r="CW690" s="111"/>
      <c r="CX690" s="111"/>
      <c r="CY690" s="111"/>
      <c r="CZ690" s="111"/>
      <c r="DA690" s="111"/>
      <c r="DB690" s="111"/>
      <c r="DC690" s="111"/>
      <c r="DD690" s="111"/>
      <c r="DE690" s="111"/>
      <c r="DF690" s="111"/>
      <c r="DG690" s="111"/>
      <c r="DH690" s="111"/>
      <c r="DI690" s="111"/>
      <c r="DJ690" s="111"/>
      <c r="DK690" s="111"/>
      <c r="DL690" s="111"/>
      <c r="DM690" s="111"/>
      <c r="DN690" s="111"/>
      <c r="DO690" s="111"/>
      <c r="DP690" s="111"/>
      <c r="DQ690" s="111"/>
      <c r="DR690" s="111"/>
      <c r="DS690" s="111"/>
      <c r="DT690" s="111"/>
      <c r="DU690" s="111"/>
      <c r="DV690" s="111"/>
      <c r="DW690" s="111"/>
      <c r="DX690" s="111"/>
      <c r="DY690" s="111"/>
      <c r="DZ690" s="111"/>
      <c r="EA690" s="111"/>
      <c r="EB690" s="111"/>
      <c r="EC690" s="111"/>
      <c r="ED690" s="111"/>
      <c r="EE690" s="111"/>
      <c r="EF690" s="111"/>
      <c r="EG690" s="111"/>
      <c r="EH690" s="111"/>
      <c r="EI690" s="111"/>
      <c r="EJ690" s="111"/>
      <c r="EK690" s="111"/>
      <c r="EL690" s="111"/>
      <c r="EM690" s="111"/>
      <c r="EN690" s="111"/>
      <c r="EO690" s="111"/>
      <c r="EP690" s="111"/>
      <c r="EQ690" s="111"/>
      <c r="ER690" s="111"/>
      <c r="ES690" s="111"/>
      <c r="ET690" s="111"/>
      <c r="EU690" s="111"/>
      <c r="EV690" s="111"/>
      <c r="EW690" s="111"/>
      <c r="EX690" s="111"/>
      <c r="EY690" s="111"/>
      <c r="EZ690" s="111"/>
      <c r="FA690" s="111"/>
      <c r="FB690" s="111"/>
      <c r="FC690" s="111"/>
      <c r="FD690" s="111"/>
      <c r="FE690" s="111"/>
      <c r="FF690" s="111"/>
      <c r="FG690" s="111"/>
      <c r="FH690" s="111"/>
      <c r="FI690" s="111"/>
      <c r="FJ690" s="111"/>
      <c r="FK690" s="111"/>
      <c r="FL690" s="111"/>
      <c r="FM690" s="111"/>
      <c r="FN690" s="111"/>
      <c r="FO690" s="111"/>
      <c r="FP690" s="111"/>
      <c r="FQ690" s="111"/>
      <c r="FR690" s="111"/>
      <c r="FS690" s="111"/>
      <c r="FT690" s="111"/>
      <c r="FU690" s="111"/>
      <c r="FV690" s="111"/>
      <c r="FW690" s="111"/>
      <c r="FX690" s="111"/>
      <c r="FY690" s="111"/>
      <c r="FZ690" s="111"/>
      <c r="GA690" s="111"/>
      <c r="GB690" s="111"/>
      <c r="GC690" s="111"/>
      <c r="GD690" s="111"/>
      <c r="GE690" s="111"/>
      <c r="GF690" s="111"/>
      <c r="GG690" s="111"/>
      <c r="GH690" s="111"/>
      <c r="GI690" s="111"/>
      <c r="GJ690" s="111"/>
      <c r="GK690" s="111"/>
      <c r="GL690" s="111"/>
      <c r="GM690" s="111"/>
      <c r="GN690" s="111"/>
      <c r="GO690" s="111"/>
      <c r="GP690" s="111"/>
      <c r="GQ690" s="111"/>
      <c r="GR690" s="111"/>
      <c r="GS690" s="111"/>
      <c r="GT690" s="111"/>
      <c r="GU690" s="111"/>
      <c r="GV690" s="111"/>
      <c r="GW690" s="111"/>
      <c r="GX690" s="111"/>
      <c r="GY690" s="111"/>
      <c r="GZ690" s="111"/>
      <c r="HA690" s="111"/>
      <c r="HB690" s="111"/>
      <c r="HC690" s="111"/>
      <c r="HD690" s="111"/>
      <c r="HE690" s="111"/>
      <c r="HF690" s="111"/>
      <c r="HG690" s="111"/>
      <c r="HH690" s="111"/>
      <c r="HI690" s="111"/>
      <c r="HJ690" s="111"/>
      <c r="HK690" s="111"/>
      <c r="HL690" s="111"/>
      <c r="HM690" s="111"/>
      <c r="HN690" s="111"/>
      <c r="HO690" s="111"/>
      <c r="HP690" s="111"/>
      <c r="HQ690" s="111"/>
      <c r="HR690" s="111"/>
      <c r="HS690" s="111"/>
      <c r="HT690" s="111"/>
      <c r="HU690" s="111"/>
      <c r="HV690" s="111"/>
      <c r="HW690" s="111"/>
      <c r="HX690" s="111"/>
      <c r="HY690" s="111"/>
      <c r="HZ690" s="111"/>
      <c r="IA690" s="111"/>
      <c r="IB690" s="111"/>
      <c r="IC690" s="111"/>
      <c r="ID690" s="111"/>
      <c r="IE690" s="111"/>
      <c r="IF690" s="111"/>
      <c r="IG690" s="111"/>
      <c r="IH690" s="111"/>
      <c r="II690" s="111"/>
    </row>
    <row r="691" s="1" customFormat="1" hidden="1" spans="1:243">
      <c r="A691" s="157">
        <v>2130223</v>
      </c>
      <c r="B691" s="152" t="s">
        <v>597</v>
      </c>
      <c r="C691" s="145">
        <v>0</v>
      </c>
      <c r="D691" s="146"/>
      <c r="E691" s="147">
        <f t="shared" si="30"/>
        <v>0</v>
      </c>
      <c r="F691" s="148"/>
      <c r="G691" s="151" t="s">
        <v>75</v>
      </c>
      <c r="H691" s="140">
        <f t="shared" si="32"/>
        <v>7</v>
      </c>
      <c r="I691" s="140"/>
      <c r="J691" s="111"/>
      <c r="K691" s="111"/>
      <c r="L691" s="111"/>
      <c r="M691" s="111"/>
      <c r="N691" s="111"/>
      <c r="O691" s="111"/>
      <c r="P691" s="111"/>
      <c r="Q691" s="111"/>
      <c r="R691" s="111"/>
      <c r="S691" s="111"/>
      <c r="T691" s="111"/>
      <c r="U691" s="111"/>
      <c r="V691" s="111"/>
      <c r="W691" s="111"/>
      <c r="X691" s="111"/>
      <c r="Y691" s="111"/>
      <c r="Z691" s="111"/>
      <c r="AA691" s="111"/>
      <c r="AB691" s="111"/>
      <c r="AC691" s="111"/>
      <c r="AD691" s="111"/>
      <c r="AE691" s="111"/>
      <c r="AF691" s="111"/>
      <c r="AG691" s="111"/>
      <c r="AH691" s="111"/>
      <c r="AI691" s="111"/>
      <c r="AJ691" s="111"/>
      <c r="AK691" s="111"/>
      <c r="AL691" s="111"/>
      <c r="AM691" s="111"/>
      <c r="AN691" s="111"/>
      <c r="AO691" s="111"/>
      <c r="AP691" s="111"/>
      <c r="AQ691" s="111"/>
      <c r="AR691" s="111"/>
      <c r="AS691" s="111"/>
      <c r="AT691" s="111"/>
      <c r="AU691" s="111"/>
      <c r="AV691" s="111"/>
      <c r="AW691" s="111"/>
      <c r="AX691" s="111"/>
      <c r="AY691" s="111"/>
      <c r="AZ691" s="111"/>
      <c r="BA691" s="111"/>
      <c r="BB691" s="111"/>
      <c r="BC691" s="111"/>
      <c r="BD691" s="111"/>
      <c r="BE691" s="111"/>
      <c r="BF691" s="111"/>
      <c r="BG691" s="111"/>
      <c r="BH691" s="111"/>
      <c r="BI691" s="111"/>
      <c r="BJ691" s="111"/>
      <c r="BK691" s="111"/>
      <c r="BL691" s="111"/>
      <c r="BM691" s="111"/>
      <c r="BN691" s="111"/>
      <c r="BO691" s="111"/>
      <c r="BP691" s="111"/>
      <c r="BQ691" s="111"/>
      <c r="BR691" s="111"/>
      <c r="BS691" s="111"/>
      <c r="BT691" s="111"/>
      <c r="BU691" s="111"/>
      <c r="BV691" s="111"/>
      <c r="BW691" s="111"/>
      <c r="BX691" s="111"/>
      <c r="BY691" s="111"/>
      <c r="BZ691" s="111"/>
      <c r="CA691" s="111"/>
      <c r="CB691" s="111"/>
      <c r="CC691" s="111"/>
      <c r="CD691" s="111"/>
      <c r="CE691" s="111"/>
      <c r="CF691" s="111"/>
      <c r="CG691" s="111"/>
      <c r="CH691" s="111"/>
      <c r="CI691" s="111"/>
      <c r="CJ691" s="111"/>
      <c r="CK691" s="111"/>
      <c r="CL691" s="111"/>
      <c r="CM691" s="111"/>
      <c r="CN691" s="111"/>
      <c r="CO691" s="111"/>
      <c r="CP691" s="111"/>
      <c r="CQ691" s="111"/>
      <c r="CR691" s="111"/>
      <c r="CS691" s="111"/>
      <c r="CT691" s="111"/>
      <c r="CU691" s="111"/>
      <c r="CV691" s="111"/>
      <c r="CW691" s="111"/>
      <c r="CX691" s="111"/>
      <c r="CY691" s="111"/>
      <c r="CZ691" s="111"/>
      <c r="DA691" s="111"/>
      <c r="DB691" s="111"/>
      <c r="DC691" s="111"/>
      <c r="DD691" s="111"/>
      <c r="DE691" s="111"/>
      <c r="DF691" s="111"/>
      <c r="DG691" s="111"/>
      <c r="DH691" s="111"/>
      <c r="DI691" s="111"/>
      <c r="DJ691" s="111"/>
      <c r="DK691" s="111"/>
      <c r="DL691" s="111"/>
      <c r="DM691" s="111"/>
      <c r="DN691" s="111"/>
      <c r="DO691" s="111"/>
      <c r="DP691" s="111"/>
      <c r="DQ691" s="111"/>
      <c r="DR691" s="111"/>
      <c r="DS691" s="111"/>
      <c r="DT691" s="111"/>
      <c r="DU691" s="111"/>
      <c r="DV691" s="111"/>
      <c r="DW691" s="111"/>
      <c r="DX691" s="111"/>
      <c r="DY691" s="111"/>
      <c r="DZ691" s="111"/>
      <c r="EA691" s="111"/>
      <c r="EB691" s="111"/>
      <c r="EC691" s="111"/>
      <c r="ED691" s="111"/>
      <c r="EE691" s="111"/>
      <c r="EF691" s="111"/>
      <c r="EG691" s="111"/>
      <c r="EH691" s="111"/>
      <c r="EI691" s="111"/>
      <c r="EJ691" s="111"/>
      <c r="EK691" s="111"/>
      <c r="EL691" s="111"/>
      <c r="EM691" s="111"/>
      <c r="EN691" s="111"/>
      <c r="EO691" s="111"/>
      <c r="EP691" s="111"/>
      <c r="EQ691" s="111"/>
      <c r="ER691" s="111"/>
      <c r="ES691" s="111"/>
      <c r="ET691" s="111"/>
      <c r="EU691" s="111"/>
      <c r="EV691" s="111"/>
      <c r="EW691" s="111"/>
      <c r="EX691" s="111"/>
      <c r="EY691" s="111"/>
      <c r="EZ691" s="111"/>
      <c r="FA691" s="111"/>
      <c r="FB691" s="111"/>
      <c r="FC691" s="111"/>
      <c r="FD691" s="111"/>
      <c r="FE691" s="111"/>
      <c r="FF691" s="111"/>
      <c r="FG691" s="111"/>
      <c r="FH691" s="111"/>
      <c r="FI691" s="111"/>
      <c r="FJ691" s="111"/>
      <c r="FK691" s="111"/>
      <c r="FL691" s="111"/>
      <c r="FM691" s="111"/>
      <c r="FN691" s="111"/>
      <c r="FO691" s="111"/>
      <c r="FP691" s="111"/>
      <c r="FQ691" s="111"/>
      <c r="FR691" s="111"/>
      <c r="FS691" s="111"/>
      <c r="FT691" s="111"/>
      <c r="FU691" s="111"/>
      <c r="FV691" s="111"/>
      <c r="FW691" s="111"/>
      <c r="FX691" s="111"/>
      <c r="FY691" s="111"/>
      <c r="FZ691" s="111"/>
      <c r="GA691" s="111"/>
      <c r="GB691" s="111"/>
      <c r="GC691" s="111"/>
      <c r="GD691" s="111"/>
      <c r="GE691" s="111"/>
      <c r="GF691" s="111"/>
      <c r="GG691" s="111"/>
      <c r="GH691" s="111"/>
      <c r="GI691" s="111"/>
      <c r="GJ691" s="111"/>
      <c r="GK691" s="111"/>
      <c r="GL691" s="111"/>
      <c r="GM691" s="111"/>
      <c r="GN691" s="111"/>
      <c r="GO691" s="111"/>
      <c r="GP691" s="111"/>
      <c r="GQ691" s="111"/>
      <c r="GR691" s="111"/>
      <c r="GS691" s="111"/>
      <c r="GT691" s="111"/>
      <c r="GU691" s="111"/>
      <c r="GV691" s="111"/>
      <c r="GW691" s="111"/>
      <c r="GX691" s="111"/>
      <c r="GY691" s="111"/>
      <c r="GZ691" s="111"/>
      <c r="HA691" s="111"/>
      <c r="HB691" s="111"/>
      <c r="HC691" s="111"/>
      <c r="HD691" s="111"/>
      <c r="HE691" s="111"/>
      <c r="HF691" s="111"/>
      <c r="HG691" s="111"/>
      <c r="HH691" s="111"/>
      <c r="HI691" s="111"/>
      <c r="HJ691" s="111"/>
      <c r="HK691" s="111"/>
      <c r="HL691" s="111"/>
      <c r="HM691" s="111"/>
      <c r="HN691" s="111"/>
      <c r="HO691" s="111"/>
      <c r="HP691" s="111"/>
      <c r="HQ691" s="111"/>
      <c r="HR691" s="111"/>
      <c r="HS691" s="111"/>
      <c r="HT691" s="111"/>
      <c r="HU691" s="111"/>
      <c r="HV691" s="111"/>
      <c r="HW691" s="111"/>
      <c r="HX691" s="111"/>
      <c r="HY691" s="111"/>
      <c r="HZ691" s="111"/>
      <c r="IA691" s="111"/>
      <c r="IB691" s="111"/>
      <c r="IC691" s="111"/>
      <c r="ID691" s="111"/>
      <c r="IE691" s="111"/>
      <c r="IF691" s="111"/>
      <c r="IG691" s="111"/>
      <c r="IH691" s="111"/>
      <c r="II691" s="111"/>
    </row>
    <row r="692" s="1" customFormat="1" hidden="1" spans="1:243">
      <c r="A692" s="157">
        <v>2130226</v>
      </c>
      <c r="B692" s="152" t="s">
        <v>598</v>
      </c>
      <c r="C692" s="145">
        <v>0</v>
      </c>
      <c r="D692" s="146"/>
      <c r="E692" s="147">
        <f t="shared" si="30"/>
        <v>0</v>
      </c>
      <c r="F692" s="148"/>
      <c r="G692" s="151" t="s">
        <v>75</v>
      </c>
      <c r="H692" s="140">
        <f t="shared" si="32"/>
        <v>7</v>
      </c>
      <c r="I692" s="140"/>
      <c r="J692" s="111"/>
      <c r="K692" s="111"/>
      <c r="L692" s="111"/>
      <c r="M692" s="111"/>
      <c r="N692" s="111"/>
      <c r="O692" s="111"/>
      <c r="P692" s="111"/>
      <c r="Q692" s="111"/>
      <c r="R692" s="111"/>
      <c r="S692" s="111"/>
      <c r="T692" s="111"/>
      <c r="U692" s="111"/>
      <c r="V692" s="111"/>
      <c r="W692" s="111"/>
      <c r="X692" s="111"/>
      <c r="Y692" s="111"/>
      <c r="Z692" s="111"/>
      <c r="AA692" s="111"/>
      <c r="AB692" s="111"/>
      <c r="AC692" s="111"/>
      <c r="AD692" s="111"/>
      <c r="AE692" s="111"/>
      <c r="AF692" s="111"/>
      <c r="AG692" s="111"/>
      <c r="AH692" s="111"/>
      <c r="AI692" s="111"/>
      <c r="AJ692" s="111"/>
      <c r="AK692" s="111"/>
      <c r="AL692" s="111"/>
      <c r="AM692" s="111"/>
      <c r="AN692" s="111"/>
      <c r="AO692" s="111"/>
      <c r="AP692" s="111"/>
      <c r="AQ692" s="111"/>
      <c r="AR692" s="111"/>
      <c r="AS692" s="111"/>
      <c r="AT692" s="111"/>
      <c r="AU692" s="111"/>
      <c r="AV692" s="111"/>
      <c r="AW692" s="111"/>
      <c r="AX692" s="111"/>
      <c r="AY692" s="111"/>
      <c r="AZ692" s="111"/>
      <c r="BA692" s="111"/>
      <c r="BB692" s="111"/>
      <c r="BC692" s="111"/>
      <c r="BD692" s="111"/>
      <c r="BE692" s="111"/>
      <c r="BF692" s="111"/>
      <c r="BG692" s="111"/>
      <c r="BH692" s="111"/>
      <c r="BI692" s="111"/>
      <c r="BJ692" s="111"/>
      <c r="BK692" s="111"/>
      <c r="BL692" s="111"/>
      <c r="BM692" s="111"/>
      <c r="BN692" s="111"/>
      <c r="BO692" s="111"/>
      <c r="BP692" s="111"/>
      <c r="BQ692" s="111"/>
      <c r="BR692" s="111"/>
      <c r="BS692" s="111"/>
      <c r="BT692" s="111"/>
      <c r="BU692" s="111"/>
      <c r="BV692" s="111"/>
      <c r="BW692" s="111"/>
      <c r="BX692" s="111"/>
      <c r="BY692" s="111"/>
      <c r="BZ692" s="111"/>
      <c r="CA692" s="111"/>
      <c r="CB692" s="111"/>
      <c r="CC692" s="111"/>
      <c r="CD692" s="111"/>
      <c r="CE692" s="111"/>
      <c r="CF692" s="111"/>
      <c r="CG692" s="111"/>
      <c r="CH692" s="111"/>
      <c r="CI692" s="111"/>
      <c r="CJ692" s="111"/>
      <c r="CK692" s="111"/>
      <c r="CL692" s="111"/>
      <c r="CM692" s="111"/>
      <c r="CN692" s="111"/>
      <c r="CO692" s="111"/>
      <c r="CP692" s="111"/>
      <c r="CQ692" s="111"/>
      <c r="CR692" s="111"/>
      <c r="CS692" s="111"/>
      <c r="CT692" s="111"/>
      <c r="CU692" s="111"/>
      <c r="CV692" s="111"/>
      <c r="CW692" s="111"/>
      <c r="CX692" s="111"/>
      <c r="CY692" s="111"/>
      <c r="CZ692" s="111"/>
      <c r="DA692" s="111"/>
      <c r="DB692" s="111"/>
      <c r="DC692" s="111"/>
      <c r="DD692" s="111"/>
      <c r="DE692" s="111"/>
      <c r="DF692" s="111"/>
      <c r="DG692" s="111"/>
      <c r="DH692" s="111"/>
      <c r="DI692" s="111"/>
      <c r="DJ692" s="111"/>
      <c r="DK692" s="111"/>
      <c r="DL692" s="111"/>
      <c r="DM692" s="111"/>
      <c r="DN692" s="111"/>
      <c r="DO692" s="111"/>
      <c r="DP692" s="111"/>
      <c r="DQ692" s="111"/>
      <c r="DR692" s="111"/>
      <c r="DS692" s="111"/>
      <c r="DT692" s="111"/>
      <c r="DU692" s="111"/>
      <c r="DV692" s="111"/>
      <c r="DW692" s="111"/>
      <c r="DX692" s="111"/>
      <c r="DY692" s="111"/>
      <c r="DZ692" s="111"/>
      <c r="EA692" s="111"/>
      <c r="EB692" s="111"/>
      <c r="EC692" s="111"/>
      <c r="ED692" s="111"/>
      <c r="EE692" s="111"/>
      <c r="EF692" s="111"/>
      <c r="EG692" s="111"/>
      <c r="EH692" s="111"/>
      <c r="EI692" s="111"/>
      <c r="EJ692" s="111"/>
      <c r="EK692" s="111"/>
      <c r="EL692" s="111"/>
      <c r="EM692" s="111"/>
      <c r="EN692" s="111"/>
      <c r="EO692" s="111"/>
      <c r="EP692" s="111"/>
      <c r="EQ692" s="111"/>
      <c r="ER692" s="111"/>
      <c r="ES692" s="111"/>
      <c r="ET692" s="111"/>
      <c r="EU692" s="111"/>
      <c r="EV692" s="111"/>
      <c r="EW692" s="111"/>
      <c r="EX692" s="111"/>
      <c r="EY692" s="111"/>
      <c r="EZ692" s="111"/>
      <c r="FA692" s="111"/>
      <c r="FB692" s="111"/>
      <c r="FC692" s="111"/>
      <c r="FD692" s="111"/>
      <c r="FE692" s="111"/>
      <c r="FF692" s="111"/>
      <c r="FG692" s="111"/>
      <c r="FH692" s="111"/>
      <c r="FI692" s="111"/>
      <c r="FJ692" s="111"/>
      <c r="FK692" s="111"/>
      <c r="FL692" s="111"/>
      <c r="FM692" s="111"/>
      <c r="FN692" s="111"/>
      <c r="FO692" s="111"/>
      <c r="FP692" s="111"/>
      <c r="FQ692" s="111"/>
      <c r="FR692" s="111"/>
      <c r="FS692" s="111"/>
      <c r="FT692" s="111"/>
      <c r="FU692" s="111"/>
      <c r="FV692" s="111"/>
      <c r="FW692" s="111"/>
      <c r="FX692" s="111"/>
      <c r="FY692" s="111"/>
      <c r="FZ692" s="111"/>
      <c r="GA692" s="111"/>
      <c r="GB692" s="111"/>
      <c r="GC692" s="111"/>
      <c r="GD692" s="111"/>
      <c r="GE692" s="111"/>
      <c r="GF692" s="111"/>
      <c r="GG692" s="111"/>
      <c r="GH692" s="111"/>
      <c r="GI692" s="111"/>
      <c r="GJ692" s="111"/>
      <c r="GK692" s="111"/>
      <c r="GL692" s="111"/>
      <c r="GM692" s="111"/>
      <c r="GN692" s="111"/>
      <c r="GO692" s="111"/>
      <c r="GP692" s="111"/>
      <c r="GQ692" s="111"/>
      <c r="GR692" s="111"/>
      <c r="GS692" s="111"/>
      <c r="GT692" s="111"/>
      <c r="GU692" s="111"/>
      <c r="GV692" s="111"/>
      <c r="GW692" s="111"/>
      <c r="GX692" s="111"/>
      <c r="GY692" s="111"/>
      <c r="GZ692" s="111"/>
      <c r="HA692" s="111"/>
      <c r="HB692" s="111"/>
      <c r="HC692" s="111"/>
      <c r="HD692" s="111"/>
      <c r="HE692" s="111"/>
      <c r="HF692" s="111"/>
      <c r="HG692" s="111"/>
      <c r="HH692" s="111"/>
      <c r="HI692" s="111"/>
      <c r="HJ692" s="111"/>
      <c r="HK692" s="111"/>
      <c r="HL692" s="111"/>
      <c r="HM692" s="111"/>
      <c r="HN692" s="111"/>
      <c r="HO692" s="111"/>
      <c r="HP692" s="111"/>
      <c r="HQ692" s="111"/>
      <c r="HR692" s="111"/>
      <c r="HS692" s="111"/>
      <c r="HT692" s="111"/>
      <c r="HU692" s="111"/>
      <c r="HV692" s="111"/>
      <c r="HW692" s="111"/>
      <c r="HX692" s="111"/>
      <c r="HY692" s="111"/>
      <c r="HZ692" s="111"/>
      <c r="IA692" s="111"/>
      <c r="IB692" s="111"/>
      <c r="IC692" s="111"/>
      <c r="ID692" s="111"/>
      <c r="IE692" s="111"/>
      <c r="IF692" s="111"/>
      <c r="IG692" s="111"/>
      <c r="IH692" s="111"/>
      <c r="II692" s="111"/>
    </row>
    <row r="693" s="1" customFormat="1" hidden="1" spans="1:243">
      <c r="A693" s="157">
        <v>2130227</v>
      </c>
      <c r="B693" s="152" t="s">
        <v>599</v>
      </c>
      <c r="C693" s="145">
        <v>0</v>
      </c>
      <c r="D693" s="146"/>
      <c r="E693" s="147">
        <f t="shared" si="30"/>
        <v>0</v>
      </c>
      <c r="F693" s="148"/>
      <c r="G693" s="151" t="s">
        <v>75</v>
      </c>
      <c r="H693" s="140">
        <f t="shared" si="32"/>
        <v>7</v>
      </c>
      <c r="I693" s="140"/>
      <c r="J693" s="111"/>
      <c r="K693" s="111"/>
      <c r="L693" s="111"/>
      <c r="M693" s="111"/>
      <c r="N693" s="111"/>
      <c r="O693" s="111"/>
      <c r="P693" s="111"/>
      <c r="Q693" s="111"/>
      <c r="R693" s="111"/>
      <c r="S693" s="111"/>
      <c r="T693" s="111"/>
      <c r="U693" s="111"/>
      <c r="V693" s="111"/>
      <c r="W693" s="111"/>
      <c r="X693" s="111"/>
      <c r="Y693" s="111"/>
      <c r="Z693" s="111"/>
      <c r="AA693" s="111"/>
      <c r="AB693" s="111"/>
      <c r="AC693" s="111"/>
      <c r="AD693" s="111"/>
      <c r="AE693" s="111"/>
      <c r="AF693" s="111"/>
      <c r="AG693" s="111"/>
      <c r="AH693" s="111"/>
      <c r="AI693" s="111"/>
      <c r="AJ693" s="111"/>
      <c r="AK693" s="111"/>
      <c r="AL693" s="111"/>
      <c r="AM693" s="111"/>
      <c r="AN693" s="111"/>
      <c r="AO693" s="111"/>
      <c r="AP693" s="111"/>
      <c r="AQ693" s="111"/>
      <c r="AR693" s="111"/>
      <c r="AS693" s="111"/>
      <c r="AT693" s="111"/>
      <c r="AU693" s="111"/>
      <c r="AV693" s="111"/>
      <c r="AW693" s="111"/>
      <c r="AX693" s="111"/>
      <c r="AY693" s="111"/>
      <c r="AZ693" s="111"/>
      <c r="BA693" s="111"/>
      <c r="BB693" s="111"/>
      <c r="BC693" s="111"/>
      <c r="BD693" s="111"/>
      <c r="BE693" s="111"/>
      <c r="BF693" s="111"/>
      <c r="BG693" s="111"/>
      <c r="BH693" s="111"/>
      <c r="BI693" s="111"/>
      <c r="BJ693" s="111"/>
      <c r="BK693" s="111"/>
      <c r="BL693" s="111"/>
      <c r="BM693" s="111"/>
      <c r="BN693" s="111"/>
      <c r="BO693" s="111"/>
      <c r="BP693" s="111"/>
      <c r="BQ693" s="111"/>
      <c r="BR693" s="111"/>
      <c r="BS693" s="111"/>
      <c r="BT693" s="111"/>
      <c r="BU693" s="111"/>
      <c r="BV693" s="111"/>
      <c r="BW693" s="111"/>
      <c r="BX693" s="111"/>
      <c r="BY693" s="111"/>
      <c r="BZ693" s="111"/>
      <c r="CA693" s="111"/>
      <c r="CB693" s="111"/>
      <c r="CC693" s="111"/>
      <c r="CD693" s="111"/>
      <c r="CE693" s="111"/>
      <c r="CF693" s="111"/>
      <c r="CG693" s="111"/>
      <c r="CH693" s="111"/>
      <c r="CI693" s="111"/>
      <c r="CJ693" s="111"/>
      <c r="CK693" s="111"/>
      <c r="CL693" s="111"/>
      <c r="CM693" s="111"/>
      <c r="CN693" s="111"/>
      <c r="CO693" s="111"/>
      <c r="CP693" s="111"/>
      <c r="CQ693" s="111"/>
      <c r="CR693" s="111"/>
      <c r="CS693" s="111"/>
      <c r="CT693" s="111"/>
      <c r="CU693" s="111"/>
      <c r="CV693" s="111"/>
      <c r="CW693" s="111"/>
      <c r="CX693" s="111"/>
      <c r="CY693" s="111"/>
      <c r="CZ693" s="111"/>
      <c r="DA693" s="111"/>
      <c r="DB693" s="111"/>
      <c r="DC693" s="111"/>
      <c r="DD693" s="111"/>
      <c r="DE693" s="111"/>
      <c r="DF693" s="111"/>
      <c r="DG693" s="111"/>
      <c r="DH693" s="111"/>
      <c r="DI693" s="111"/>
      <c r="DJ693" s="111"/>
      <c r="DK693" s="111"/>
      <c r="DL693" s="111"/>
      <c r="DM693" s="111"/>
      <c r="DN693" s="111"/>
      <c r="DO693" s="111"/>
      <c r="DP693" s="111"/>
      <c r="DQ693" s="111"/>
      <c r="DR693" s="111"/>
      <c r="DS693" s="111"/>
      <c r="DT693" s="111"/>
      <c r="DU693" s="111"/>
      <c r="DV693" s="111"/>
      <c r="DW693" s="111"/>
      <c r="DX693" s="111"/>
      <c r="DY693" s="111"/>
      <c r="DZ693" s="111"/>
      <c r="EA693" s="111"/>
      <c r="EB693" s="111"/>
      <c r="EC693" s="111"/>
      <c r="ED693" s="111"/>
      <c r="EE693" s="111"/>
      <c r="EF693" s="111"/>
      <c r="EG693" s="111"/>
      <c r="EH693" s="111"/>
      <c r="EI693" s="111"/>
      <c r="EJ693" s="111"/>
      <c r="EK693" s="111"/>
      <c r="EL693" s="111"/>
      <c r="EM693" s="111"/>
      <c r="EN693" s="111"/>
      <c r="EO693" s="111"/>
      <c r="EP693" s="111"/>
      <c r="EQ693" s="111"/>
      <c r="ER693" s="111"/>
      <c r="ES693" s="111"/>
      <c r="ET693" s="111"/>
      <c r="EU693" s="111"/>
      <c r="EV693" s="111"/>
      <c r="EW693" s="111"/>
      <c r="EX693" s="111"/>
      <c r="EY693" s="111"/>
      <c r="EZ693" s="111"/>
      <c r="FA693" s="111"/>
      <c r="FB693" s="111"/>
      <c r="FC693" s="111"/>
      <c r="FD693" s="111"/>
      <c r="FE693" s="111"/>
      <c r="FF693" s="111"/>
      <c r="FG693" s="111"/>
      <c r="FH693" s="111"/>
      <c r="FI693" s="111"/>
      <c r="FJ693" s="111"/>
      <c r="FK693" s="111"/>
      <c r="FL693" s="111"/>
      <c r="FM693" s="111"/>
      <c r="FN693" s="111"/>
      <c r="FO693" s="111"/>
      <c r="FP693" s="111"/>
      <c r="FQ693" s="111"/>
      <c r="FR693" s="111"/>
      <c r="FS693" s="111"/>
      <c r="FT693" s="111"/>
      <c r="FU693" s="111"/>
      <c r="FV693" s="111"/>
      <c r="FW693" s="111"/>
      <c r="FX693" s="111"/>
      <c r="FY693" s="111"/>
      <c r="FZ693" s="111"/>
      <c r="GA693" s="111"/>
      <c r="GB693" s="111"/>
      <c r="GC693" s="111"/>
      <c r="GD693" s="111"/>
      <c r="GE693" s="111"/>
      <c r="GF693" s="111"/>
      <c r="GG693" s="111"/>
      <c r="GH693" s="111"/>
      <c r="GI693" s="111"/>
      <c r="GJ693" s="111"/>
      <c r="GK693" s="111"/>
      <c r="GL693" s="111"/>
      <c r="GM693" s="111"/>
      <c r="GN693" s="111"/>
      <c r="GO693" s="111"/>
      <c r="GP693" s="111"/>
      <c r="GQ693" s="111"/>
      <c r="GR693" s="111"/>
      <c r="GS693" s="111"/>
      <c r="GT693" s="111"/>
      <c r="GU693" s="111"/>
      <c r="GV693" s="111"/>
      <c r="GW693" s="111"/>
      <c r="GX693" s="111"/>
      <c r="GY693" s="111"/>
      <c r="GZ693" s="111"/>
      <c r="HA693" s="111"/>
      <c r="HB693" s="111"/>
      <c r="HC693" s="111"/>
      <c r="HD693" s="111"/>
      <c r="HE693" s="111"/>
      <c r="HF693" s="111"/>
      <c r="HG693" s="111"/>
      <c r="HH693" s="111"/>
      <c r="HI693" s="111"/>
      <c r="HJ693" s="111"/>
      <c r="HK693" s="111"/>
      <c r="HL693" s="111"/>
      <c r="HM693" s="111"/>
      <c r="HN693" s="111"/>
      <c r="HO693" s="111"/>
      <c r="HP693" s="111"/>
      <c r="HQ693" s="111"/>
      <c r="HR693" s="111"/>
      <c r="HS693" s="111"/>
      <c r="HT693" s="111"/>
      <c r="HU693" s="111"/>
      <c r="HV693" s="111"/>
      <c r="HW693" s="111"/>
      <c r="HX693" s="111"/>
      <c r="HY693" s="111"/>
      <c r="HZ693" s="111"/>
      <c r="IA693" s="111"/>
      <c r="IB693" s="111"/>
      <c r="IC693" s="111"/>
      <c r="ID693" s="111"/>
      <c r="IE693" s="111"/>
      <c r="IF693" s="111"/>
      <c r="IG693" s="111"/>
      <c r="IH693" s="111"/>
      <c r="II693" s="111"/>
    </row>
    <row r="694" s="1" customFormat="1" hidden="1" spans="1:243">
      <c r="A694" s="157">
        <v>2130232</v>
      </c>
      <c r="B694" s="152" t="s">
        <v>600</v>
      </c>
      <c r="C694" s="145"/>
      <c r="D694" s="146"/>
      <c r="E694" s="147">
        <f t="shared" si="30"/>
        <v>0</v>
      </c>
      <c r="F694" s="148"/>
      <c r="G694" s="151" t="s">
        <v>75</v>
      </c>
      <c r="H694" s="140">
        <f t="shared" si="32"/>
        <v>7</v>
      </c>
      <c r="I694" s="140"/>
      <c r="J694" s="111"/>
      <c r="K694" s="111"/>
      <c r="L694" s="111"/>
      <c r="M694" s="111"/>
      <c r="N694" s="111"/>
      <c r="O694" s="111"/>
      <c r="P694" s="111"/>
      <c r="Q694" s="111"/>
      <c r="R694" s="111"/>
      <c r="S694" s="111"/>
      <c r="T694" s="111"/>
      <c r="U694" s="111"/>
      <c r="V694" s="111"/>
      <c r="W694" s="111"/>
      <c r="X694" s="111"/>
      <c r="Y694" s="111"/>
      <c r="Z694" s="111"/>
      <c r="AA694" s="111"/>
      <c r="AB694" s="111"/>
      <c r="AC694" s="111"/>
      <c r="AD694" s="111"/>
      <c r="AE694" s="111"/>
      <c r="AF694" s="111"/>
      <c r="AG694" s="111"/>
      <c r="AH694" s="111"/>
      <c r="AI694" s="111"/>
      <c r="AJ694" s="111"/>
      <c r="AK694" s="111"/>
      <c r="AL694" s="111"/>
      <c r="AM694" s="111"/>
      <c r="AN694" s="111"/>
      <c r="AO694" s="111"/>
      <c r="AP694" s="111"/>
      <c r="AQ694" s="111"/>
      <c r="AR694" s="111"/>
      <c r="AS694" s="111"/>
      <c r="AT694" s="111"/>
      <c r="AU694" s="111"/>
      <c r="AV694" s="111"/>
      <c r="AW694" s="111"/>
      <c r="AX694" s="111"/>
      <c r="AY694" s="111"/>
      <c r="AZ694" s="111"/>
      <c r="BA694" s="111"/>
      <c r="BB694" s="111"/>
      <c r="BC694" s="111"/>
      <c r="BD694" s="111"/>
      <c r="BE694" s="111"/>
      <c r="BF694" s="111"/>
      <c r="BG694" s="111"/>
      <c r="BH694" s="111"/>
      <c r="BI694" s="111"/>
      <c r="BJ694" s="111"/>
      <c r="BK694" s="111"/>
      <c r="BL694" s="111"/>
      <c r="BM694" s="111"/>
      <c r="BN694" s="111"/>
      <c r="BO694" s="111"/>
      <c r="BP694" s="111"/>
      <c r="BQ694" s="111"/>
      <c r="BR694" s="111"/>
      <c r="BS694" s="111"/>
      <c r="BT694" s="111"/>
      <c r="BU694" s="111"/>
      <c r="BV694" s="111"/>
      <c r="BW694" s="111"/>
      <c r="BX694" s="111"/>
      <c r="BY694" s="111"/>
      <c r="BZ694" s="111"/>
      <c r="CA694" s="111"/>
      <c r="CB694" s="111"/>
      <c r="CC694" s="111"/>
      <c r="CD694" s="111"/>
      <c r="CE694" s="111"/>
      <c r="CF694" s="111"/>
      <c r="CG694" s="111"/>
      <c r="CH694" s="111"/>
      <c r="CI694" s="111"/>
      <c r="CJ694" s="111"/>
      <c r="CK694" s="111"/>
      <c r="CL694" s="111"/>
      <c r="CM694" s="111"/>
      <c r="CN694" s="111"/>
      <c r="CO694" s="111"/>
      <c r="CP694" s="111"/>
      <c r="CQ694" s="111"/>
      <c r="CR694" s="111"/>
      <c r="CS694" s="111"/>
      <c r="CT694" s="111"/>
      <c r="CU694" s="111"/>
      <c r="CV694" s="111"/>
      <c r="CW694" s="111"/>
      <c r="CX694" s="111"/>
      <c r="CY694" s="111"/>
      <c r="CZ694" s="111"/>
      <c r="DA694" s="111"/>
      <c r="DB694" s="111"/>
      <c r="DC694" s="111"/>
      <c r="DD694" s="111"/>
      <c r="DE694" s="111"/>
      <c r="DF694" s="111"/>
      <c r="DG694" s="111"/>
      <c r="DH694" s="111"/>
      <c r="DI694" s="111"/>
      <c r="DJ694" s="111"/>
      <c r="DK694" s="111"/>
      <c r="DL694" s="111"/>
      <c r="DM694" s="111"/>
      <c r="DN694" s="111"/>
      <c r="DO694" s="111"/>
      <c r="DP694" s="111"/>
      <c r="DQ694" s="111"/>
      <c r="DR694" s="111"/>
      <c r="DS694" s="111"/>
      <c r="DT694" s="111"/>
      <c r="DU694" s="111"/>
      <c r="DV694" s="111"/>
      <c r="DW694" s="111"/>
      <c r="DX694" s="111"/>
      <c r="DY694" s="111"/>
      <c r="DZ694" s="111"/>
      <c r="EA694" s="111"/>
      <c r="EB694" s="111"/>
      <c r="EC694" s="111"/>
      <c r="ED694" s="111"/>
      <c r="EE694" s="111"/>
      <c r="EF694" s="111"/>
      <c r="EG694" s="111"/>
      <c r="EH694" s="111"/>
      <c r="EI694" s="111"/>
      <c r="EJ694" s="111"/>
      <c r="EK694" s="111"/>
      <c r="EL694" s="111"/>
      <c r="EM694" s="111"/>
      <c r="EN694" s="111"/>
      <c r="EO694" s="111"/>
      <c r="EP694" s="111"/>
      <c r="EQ694" s="111"/>
      <c r="ER694" s="111"/>
      <c r="ES694" s="111"/>
      <c r="ET694" s="111"/>
      <c r="EU694" s="111"/>
      <c r="EV694" s="111"/>
      <c r="EW694" s="111"/>
      <c r="EX694" s="111"/>
      <c r="EY694" s="111"/>
      <c r="EZ694" s="111"/>
      <c r="FA694" s="111"/>
      <c r="FB694" s="111"/>
      <c r="FC694" s="111"/>
      <c r="FD694" s="111"/>
      <c r="FE694" s="111"/>
      <c r="FF694" s="111"/>
      <c r="FG694" s="111"/>
      <c r="FH694" s="111"/>
      <c r="FI694" s="111"/>
      <c r="FJ694" s="111"/>
      <c r="FK694" s="111"/>
      <c r="FL694" s="111"/>
      <c r="FM694" s="111"/>
      <c r="FN694" s="111"/>
      <c r="FO694" s="111"/>
      <c r="FP694" s="111"/>
      <c r="FQ694" s="111"/>
      <c r="FR694" s="111"/>
      <c r="FS694" s="111"/>
      <c r="FT694" s="111"/>
      <c r="FU694" s="111"/>
      <c r="FV694" s="111"/>
      <c r="FW694" s="111"/>
      <c r="FX694" s="111"/>
      <c r="FY694" s="111"/>
      <c r="FZ694" s="111"/>
      <c r="GA694" s="111"/>
      <c r="GB694" s="111"/>
      <c r="GC694" s="111"/>
      <c r="GD694" s="111"/>
      <c r="GE694" s="111"/>
      <c r="GF694" s="111"/>
      <c r="GG694" s="111"/>
      <c r="GH694" s="111"/>
      <c r="GI694" s="111"/>
      <c r="GJ694" s="111"/>
      <c r="GK694" s="111"/>
      <c r="GL694" s="111"/>
      <c r="GM694" s="111"/>
      <c r="GN694" s="111"/>
      <c r="GO694" s="111"/>
      <c r="GP694" s="111"/>
      <c r="GQ694" s="111"/>
      <c r="GR694" s="111"/>
      <c r="GS694" s="111"/>
      <c r="GT694" s="111"/>
      <c r="GU694" s="111"/>
      <c r="GV694" s="111"/>
      <c r="GW694" s="111"/>
      <c r="GX694" s="111"/>
      <c r="GY694" s="111"/>
      <c r="GZ694" s="111"/>
      <c r="HA694" s="111"/>
      <c r="HB694" s="111"/>
      <c r="HC694" s="111"/>
      <c r="HD694" s="111"/>
      <c r="HE694" s="111"/>
      <c r="HF694" s="111"/>
      <c r="HG694" s="111"/>
      <c r="HH694" s="111"/>
      <c r="HI694" s="111"/>
      <c r="HJ694" s="111"/>
      <c r="HK694" s="111"/>
      <c r="HL694" s="111"/>
      <c r="HM694" s="111"/>
      <c r="HN694" s="111"/>
      <c r="HO694" s="111"/>
      <c r="HP694" s="111"/>
      <c r="HQ694" s="111"/>
      <c r="HR694" s="111"/>
      <c r="HS694" s="111"/>
      <c r="HT694" s="111"/>
      <c r="HU694" s="111"/>
      <c r="HV694" s="111"/>
      <c r="HW694" s="111"/>
      <c r="HX694" s="111"/>
      <c r="HY694" s="111"/>
      <c r="HZ694" s="111"/>
      <c r="IA694" s="111"/>
      <c r="IB694" s="111"/>
      <c r="IC694" s="111"/>
      <c r="ID694" s="111"/>
      <c r="IE694" s="111"/>
      <c r="IF694" s="111"/>
      <c r="IG694" s="111"/>
      <c r="IH694" s="111"/>
      <c r="II694" s="111"/>
    </row>
    <row r="695" s="1" customFormat="1" spans="1:243">
      <c r="A695" s="157">
        <v>2130234</v>
      </c>
      <c r="B695" s="152" t="s">
        <v>601</v>
      </c>
      <c r="C695" s="145">
        <v>144</v>
      </c>
      <c r="D695" s="146">
        <v>169</v>
      </c>
      <c r="E695" s="147">
        <f t="shared" si="30"/>
        <v>25</v>
      </c>
      <c r="F695" s="148">
        <f t="shared" si="31"/>
        <v>0.173611111111111</v>
      </c>
      <c r="G695" s="149"/>
      <c r="H695" s="140">
        <f t="shared" si="32"/>
        <v>7</v>
      </c>
      <c r="I695" s="140"/>
      <c r="J695" s="111"/>
      <c r="K695" s="111"/>
      <c r="L695" s="111"/>
      <c r="M695" s="111"/>
      <c r="N695" s="111"/>
      <c r="O695" s="111"/>
      <c r="P695" s="111"/>
      <c r="Q695" s="111"/>
      <c r="R695" s="111"/>
      <c r="S695" s="111"/>
      <c r="T695" s="111"/>
      <c r="U695" s="111"/>
      <c r="V695" s="111"/>
      <c r="W695" s="111"/>
      <c r="X695" s="111"/>
      <c r="Y695" s="111"/>
      <c r="Z695" s="111"/>
      <c r="AA695" s="111"/>
      <c r="AB695" s="111"/>
      <c r="AC695" s="111"/>
      <c r="AD695" s="111"/>
      <c r="AE695" s="111"/>
      <c r="AF695" s="111"/>
      <c r="AG695" s="111"/>
      <c r="AH695" s="111"/>
      <c r="AI695" s="111"/>
      <c r="AJ695" s="111"/>
      <c r="AK695" s="111"/>
      <c r="AL695" s="111"/>
      <c r="AM695" s="111"/>
      <c r="AN695" s="111"/>
      <c r="AO695" s="111"/>
      <c r="AP695" s="111"/>
      <c r="AQ695" s="111"/>
      <c r="AR695" s="111"/>
      <c r="AS695" s="111"/>
      <c r="AT695" s="111"/>
      <c r="AU695" s="111"/>
      <c r="AV695" s="111"/>
      <c r="AW695" s="111"/>
      <c r="AX695" s="111"/>
      <c r="AY695" s="111"/>
      <c r="AZ695" s="111"/>
      <c r="BA695" s="111"/>
      <c r="BB695" s="111"/>
      <c r="BC695" s="111"/>
      <c r="BD695" s="111"/>
      <c r="BE695" s="111"/>
      <c r="BF695" s="111"/>
      <c r="BG695" s="111"/>
      <c r="BH695" s="111"/>
      <c r="BI695" s="111"/>
      <c r="BJ695" s="111"/>
      <c r="BK695" s="111"/>
      <c r="BL695" s="111"/>
      <c r="BM695" s="111"/>
      <c r="BN695" s="111"/>
      <c r="BO695" s="111"/>
      <c r="BP695" s="111"/>
      <c r="BQ695" s="111"/>
      <c r="BR695" s="111"/>
      <c r="BS695" s="111"/>
      <c r="BT695" s="111"/>
      <c r="BU695" s="111"/>
      <c r="BV695" s="111"/>
      <c r="BW695" s="111"/>
      <c r="BX695" s="111"/>
      <c r="BY695" s="111"/>
      <c r="BZ695" s="111"/>
      <c r="CA695" s="111"/>
      <c r="CB695" s="111"/>
      <c r="CC695" s="111"/>
      <c r="CD695" s="111"/>
      <c r="CE695" s="111"/>
      <c r="CF695" s="111"/>
      <c r="CG695" s="111"/>
      <c r="CH695" s="111"/>
      <c r="CI695" s="111"/>
      <c r="CJ695" s="111"/>
      <c r="CK695" s="111"/>
      <c r="CL695" s="111"/>
      <c r="CM695" s="111"/>
      <c r="CN695" s="111"/>
      <c r="CO695" s="111"/>
      <c r="CP695" s="111"/>
      <c r="CQ695" s="111"/>
      <c r="CR695" s="111"/>
      <c r="CS695" s="111"/>
      <c r="CT695" s="111"/>
      <c r="CU695" s="111"/>
      <c r="CV695" s="111"/>
      <c r="CW695" s="111"/>
      <c r="CX695" s="111"/>
      <c r="CY695" s="111"/>
      <c r="CZ695" s="111"/>
      <c r="DA695" s="111"/>
      <c r="DB695" s="111"/>
      <c r="DC695" s="111"/>
      <c r="DD695" s="111"/>
      <c r="DE695" s="111"/>
      <c r="DF695" s="111"/>
      <c r="DG695" s="111"/>
      <c r="DH695" s="111"/>
      <c r="DI695" s="111"/>
      <c r="DJ695" s="111"/>
      <c r="DK695" s="111"/>
      <c r="DL695" s="111"/>
      <c r="DM695" s="111"/>
      <c r="DN695" s="111"/>
      <c r="DO695" s="111"/>
      <c r="DP695" s="111"/>
      <c r="DQ695" s="111"/>
      <c r="DR695" s="111"/>
      <c r="DS695" s="111"/>
      <c r="DT695" s="111"/>
      <c r="DU695" s="111"/>
      <c r="DV695" s="111"/>
      <c r="DW695" s="111"/>
      <c r="DX695" s="111"/>
      <c r="DY695" s="111"/>
      <c r="DZ695" s="111"/>
      <c r="EA695" s="111"/>
      <c r="EB695" s="111"/>
      <c r="EC695" s="111"/>
      <c r="ED695" s="111"/>
      <c r="EE695" s="111"/>
      <c r="EF695" s="111"/>
      <c r="EG695" s="111"/>
      <c r="EH695" s="111"/>
      <c r="EI695" s="111"/>
      <c r="EJ695" s="111"/>
      <c r="EK695" s="111"/>
      <c r="EL695" s="111"/>
      <c r="EM695" s="111"/>
      <c r="EN695" s="111"/>
      <c r="EO695" s="111"/>
      <c r="EP695" s="111"/>
      <c r="EQ695" s="111"/>
      <c r="ER695" s="111"/>
      <c r="ES695" s="111"/>
      <c r="ET695" s="111"/>
      <c r="EU695" s="111"/>
      <c r="EV695" s="111"/>
      <c r="EW695" s="111"/>
      <c r="EX695" s="111"/>
      <c r="EY695" s="111"/>
      <c r="EZ695" s="111"/>
      <c r="FA695" s="111"/>
      <c r="FB695" s="111"/>
      <c r="FC695" s="111"/>
      <c r="FD695" s="111"/>
      <c r="FE695" s="111"/>
      <c r="FF695" s="111"/>
      <c r="FG695" s="111"/>
      <c r="FH695" s="111"/>
      <c r="FI695" s="111"/>
      <c r="FJ695" s="111"/>
      <c r="FK695" s="111"/>
      <c r="FL695" s="111"/>
      <c r="FM695" s="111"/>
      <c r="FN695" s="111"/>
      <c r="FO695" s="111"/>
      <c r="FP695" s="111"/>
      <c r="FQ695" s="111"/>
      <c r="FR695" s="111"/>
      <c r="FS695" s="111"/>
      <c r="FT695" s="111"/>
      <c r="FU695" s="111"/>
      <c r="FV695" s="111"/>
      <c r="FW695" s="111"/>
      <c r="FX695" s="111"/>
      <c r="FY695" s="111"/>
      <c r="FZ695" s="111"/>
      <c r="GA695" s="111"/>
      <c r="GB695" s="111"/>
      <c r="GC695" s="111"/>
      <c r="GD695" s="111"/>
      <c r="GE695" s="111"/>
      <c r="GF695" s="111"/>
      <c r="GG695" s="111"/>
      <c r="GH695" s="111"/>
      <c r="GI695" s="111"/>
      <c r="GJ695" s="111"/>
      <c r="GK695" s="111"/>
      <c r="GL695" s="111"/>
      <c r="GM695" s="111"/>
      <c r="GN695" s="111"/>
      <c r="GO695" s="111"/>
      <c r="GP695" s="111"/>
      <c r="GQ695" s="111"/>
      <c r="GR695" s="111"/>
      <c r="GS695" s="111"/>
      <c r="GT695" s="111"/>
      <c r="GU695" s="111"/>
      <c r="GV695" s="111"/>
      <c r="GW695" s="111"/>
      <c r="GX695" s="111"/>
      <c r="GY695" s="111"/>
      <c r="GZ695" s="111"/>
      <c r="HA695" s="111"/>
      <c r="HB695" s="111"/>
      <c r="HC695" s="111"/>
      <c r="HD695" s="111"/>
      <c r="HE695" s="111"/>
      <c r="HF695" s="111"/>
      <c r="HG695" s="111"/>
      <c r="HH695" s="111"/>
      <c r="HI695" s="111"/>
      <c r="HJ695" s="111"/>
      <c r="HK695" s="111"/>
      <c r="HL695" s="111"/>
      <c r="HM695" s="111"/>
      <c r="HN695" s="111"/>
      <c r="HO695" s="111"/>
      <c r="HP695" s="111"/>
      <c r="HQ695" s="111"/>
      <c r="HR695" s="111"/>
      <c r="HS695" s="111"/>
      <c r="HT695" s="111"/>
      <c r="HU695" s="111"/>
      <c r="HV695" s="111"/>
      <c r="HW695" s="111"/>
      <c r="HX695" s="111"/>
      <c r="HY695" s="111"/>
      <c r="HZ695" s="111"/>
      <c r="IA695" s="111"/>
      <c r="IB695" s="111"/>
      <c r="IC695" s="111"/>
      <c r="ID695" s="111"/>
      <c r="IE695" s="111"/>
      <c r="IF695" s="111"/>
      <c r="IG695" s="111"/>
      <c r="IH695" s="111"/>
      <c r="II695" s="111"/>
    </row>
    <row r="696" s="1" customFormat="1" hidden="1" spans="1:243">
      <c r="A696" s="157">
        <v>2130235</v>
      </c>
      <c r="B696" s="152" t="s">
        <v>602</v>
      </c>
      <c r="C696" s="145"/>
      <c r="D696" s="146"/>
      <c r="E696" s="147">
        <f t="shared" si="30"/>
        <v>0</v>
      </c>
      <c r="F696" s="148"/>
      <c r="G696" s="151" t="s">
        <v>75</v>
      </c>
      <c r="H696" s="140">
        <f t="shared" si="32"/>
        <v>7</v>
      </c>
      <c r="I696" s="140"/>
      <c r="J696" s="111"/>
      <c r="K696" s="111"/>
      <c r="L696" s="111"/>
      <c r="M696" s="111"/>
      <c r="N696" s="111"/>
      <c r="O696" s="111"/>
      <c r="P696" s="111"/>
      <c r="Q696" s="111"/>
      <c r="R696" s="111"/>
      <c r="S696" s="111"/>
      <c r="T696" s="111"/>
      <c r="U696" s="111"/>
      <c r="V696" s="111"/>
      <c r="W696" s="111"/>
      <c r="X696" s="111"/>
      <c r="Y696" s="111"/>
      <c r="Z696" s="111"/>
      <c r="AA696" s="111"/>
      <c r="AB696" s="111"/>
      <c r="AC696" s="111"/>
      <c r="AD696" s="111"/>
      <c r="AE696" s="111"/>
      <c r="AF696" s="111"/>
      <c r="AG696" s="111"/>
      <c r="AH696" s="111"/>
      <c r="AI696" s="111"/>
      <c r="AJ696" s="111"/>
      <c r="AK696" s="111"/>
      <c r="AL696" s="111"/>
      <c r="AM696" s="111"/>
      <c r="AN696" s="111"/>
      <c r="AO696" s="111"/>
      <c r="AP696" s="111"/>
      <c r="AQ696" s="111"/>
      <c r="AR696" s="111"/>
      <c r="AS696" s="111"/>
      <c r="AT696" s="111"/>
      <c r="AU696" s="111"/>
      <c r="AV696" s="111"/>
      <c r="AW696" s="111"/>
      <c r="AX696" s="111"/>
      <c r="AY696" s="111"/>
      <c r="AZ696" s="111"/>
      <c r="BA696" s="111"/>
      <c r="BB696" s="111"/>
      <c r="BC696" s="111"/>
      <c r="BD696" s="111"/>
      <c r="BE696" s="111"/>
      <c r="BF696" s="111"/>
      <c r="BG696" s="111"/>
      <c r="BH696" s="111"/>
      <c r="BI696" s="111"/>
      <c r="BJ696" s="111"/>
      <c r="BK696" s="111"/>
      <c r="BL696" s="111"/>
      <c r="BM696" s="111"/>
      <c r="BN696" s="111"/>
      <c r="BO696" s="111"/>
      <c r="BP696" s="111"/>
      <c r="BQ696" s="111"/>
      <c r="BR696" s="111"/>
      <c r="BS696" s="111"/>
      <c r="BT696" s="111"/>
      <c r="BU696" s="111"/>
      <c r="BV696" s="111"/>
      <c r="BW696" s="111"/>
      <c r="BX696" s="111"/>
      <c r="BY696" s="111"/>
      <c r="BZ696" s="111"/>
      <c r="CA696" s="111"/>
      <c r="CB696" s="111"/>
      <c r="CC696" s="111"/>
      <c r="CD696" s="111"/>
      <c r="CE696" s="111"/>
      <c r="CF696" s="111"/>
      <c r="CG696" s="111"/>
      <c r="CH696" s="111"/>
      <c r="CI696" s="111"/>
      <c r="CJ696" s="111"/>
      <c r="CK696" s="111"/>
      <c r="CL696" s="111"/>
      <c r="CM696" s="111"/>
      <c r="CN696" s="111"/>
      <c r="CO696" s="111"/>
      <c r="CP696" s="111"/>
      <c r="CQ696" s="111"/>
      <c r="CR696" s="111"/>
      <c r="CS696" s="111"/>
      <c r="CT696" s="111"/>
      <c r="CU696" s="111"/>
      <c r="CV696" s="111"/>
      <c r="CW696" s="111"/>
      <c r="CX696" s="111"/>
      <c r="CY696" s="111"/>
      <c r="CZ696" s="111"/>
      <c r="DA696" s="111"/>
      <c r="DB696" s="111"/>
      <c r="DC696" s="111"/>
      <c r="DD696" s="111"/>
      <c r="DE696" s="111"/>
      <c r="DF696" s="111"/>
      <c r="DG696" s="111"/>
      <c r="DH696" s="111"/>
      <c r="DI696" s="111"/>
      <c r="DJ696" s="111"/>
      <c r="DK696" s="111"/>
      <c r="DL696" s="111"/>
      <c r="DM696" s="111"/>
      <c r="DN696" s="111"/>
      <c r="DO696" s="111"/>
      <c r="DP696" s="111"/>
      <c r="DQ696" s="111"/>
      <c r="DR696" s="111"/>
      <c r="DS696" s="111"/>
      <c r="DT696" s="111"/>
      <c r="DU696" s="111"/>
      <c r="DV696" s="111"/>
      <c r="DW696" s="111"/>
      <c r="DX696" s="111"/>
      <c r="DY696" s="111"/>
      <c r="DZ696" s="111"/>
      <c r="EA696" s="111"/>
      <c r="EB696" s="111"/>
      <c r="EC696" s="111"/>
      <c r="ED696" s="111"/>
      <c r="EE696" s="111"/>
      <c r="EF696" s="111"/>
      <c r="EG696" s="111"/>
      <c r="EH696" s="111"/>
      <c r="EI696" s="111"/>
      <c r="EJ696" s="111"/>
      <c r="EK696" s="111"/>
      <c r="EL696" s="111"/>
      <c r="EM696" s="111"/>
      <c r="EN696" s="111"/>
      <c r="EO696" s="111"/>
      <c r="EP696" s="111"/>
      <c r="EQ696" s="111"/>
      <c r="ER696" s="111"/>
      <c r="ES696" s="111"/>
      <c r="ET696" s="111"/>
      <c r="EU696" s="111"/>
      <c r="EV696" s="111"/>
      <c r="EW696" s="111"/>
      <c r="EX696" s="111"/>
      <c r="EY696" s="111"/>
      <c r="EZ696" s="111"/>
      <c r="FA696" s="111"/>
      <c r="FB696" s="111"/>
      <c r="FC696" s="111"/>
      <c r="FD696" s="111"/>
      <c r="FE696" s="111"/>
      <c r="FF696" s="111"/>
      <c r="FG696" s="111"/>
      <c r="FH696" s="111"/>
      <c r="FI696" s="111"/>
      <c r="FJ696" s="111"/>
      <c r="FK696" s="111"/>
      <c r="FL696" s="111"/>
      <c r="FM696" s="111"/>
      <c r="FN696" s="111"/>
      <c r="FO696" s="111"/>
      <c r="FP696" s="111"/>
      <c r="FQ696" s="111"/>
      <c r="FR696" s="111"/>
      <c r="FS696" s="111"/>
      <c r="FT696" s="111"/>
      <c r="FU696" s="111"/>
      <c r="FV696" s="111"/>
      <c r="FW696" s="111"/>
      <c r="FX696" s="111"/>
      <c r="FY696" s="111"/>
      <c r="FZ696" s="111"/>
      <c r="GA696" s="111"/>
      <c r="GB696" s="111"/>
      <c r="GC696" s="111"/>
      <c r="GD696" s="111"/>
      <c r="GE696" s="111"/>
      <c r="GF696" s="111"/>
      <c r="GG696" s="111"/>
      <c r="GH696" s="111"/>
      <c r="GI696" s="111"/>
      <c r="GJ696" s="111"/>
      <c r="GK696" s="111"/>
      <c r="GL696" s="111"/>
      <c r="GM696" s="111"/>
      <c r="GN696" s="111"/>
      <c r="GO696" s="111"/>
      <c r="GP696" s="111"/>
      <c r="GQ696" s="111"/>
      <c r="GR696" s="111"/>
      <c r="GS696" s="111"/>
      <c r="GT696" s="111"/>
      <c r="GU696" s="111"/>
      <c r="GV696" s="111"/>
      <c r="GW696" s="111"/>
      <c r="GX696" s="111"/>
      <c r="GY696" s="111"/>
      <c r="GZ696" s="111"/>
      <c r="HA696" s="111"/>
      <c r="HB696" s="111"/>
      <c r="HC696" s="111"/>
      <c r="HD696" s="111"/>
      <c r="HE696" s="111"/>
      <c r="HF696" s="111"/>
      <c r="HG696" s="111"/>
      <c r="HH696" s="111"/>
      <c r="HI696" s="111"/>
      <c r="HJ696" s="111"/>
      <c r="HK696" s="111"/>
      <c r="HL696" s="111"/>
      <c r="HM696" s="111"/>
      <c r="HN696" s="111"/>
      <c r="HO696" s="111"/>
      <c r="HP696" s="111"/>
      <c r="HQ696" s="111"/>
      <c r="HR696" s="111"/>
      <c r="HS696" s="111"/>
      <c r="HT696" s="111"/>
      <c r="HU696" s="111"/>
      <c r="HV696" s="111"/>
      <c r="HW696" s="111"/>
      <c r="HX696" s="111"/>
      <c r="HY696" s="111"/>
      <c r="HZ696" s="111"/>
      <c r="IA696" s="111"/>
      <c r="IB696" s="111"/>
      <c r="IC696" s="111"/>
      <c r="ID696" s="111"/>
      <c r="IE696" s="111"/>
      <c r="IF696" s="111"/>
      <c r="IG696" s="111"/>
      <c r="IH696" s="111"/>
      <c r="II696" s="111"/>
    </row>
    <row r="697" s="1" customFormat="1" hidden="1" spans="1:243">
      <c r="A697" s="157">
        <v>2130236</v>
      </c>
      <c r="B697" s="152" t="s">
        <v>603</v>
      </c>
      <c r="C697" s="145">
        <v>0</v>
      </c>
      <c r="D697" s="146"/>
      <c r="E697" s="147">
        <f t="shared" si="30"/>
        <v>0</v>
      </c>
      <c r="F697" s="148"/>
      <c r="G697" s="151" t="s">
        <v>75</v>
      </c>
      <c r="H697" s="140">
        <f t="shared" si="32"/>
        <v>7</v>
      </c>
      <c r="I697" s="140"/>
      <c r="J697" s="111"/>
      <c r="K697" s="111"/>
      <c r="L697" s="111"/>
      <c r="M697" s="111"/>
      <c r="N697" s="111"/>
      <c r="O697" s="111"/>
      <c r="P697" s="111"/>
      <c r="Q697" s="111"/>
      <c r="R697" s="111"/>
      <c r="S697" s="111"/>
      <c r="T697" s="111"/>
      <c r="U697" s="111"/>
      <c r="V697" s="111"/>
      <c r="W697" s="111"/>
      <c r="X697" s="111"/>
      <c r="Y697" s="111"/>
      <c r="Z697" s="111"/>
      <c r="AA697" s="111"/>
      <c r="AB697" s="111"/>
      <c r="AC697" s="111"/>
      <c r="AD697" s="111"/>
      <c r="AE697" s="111"/>
      <c r="AF697" s="111"/>
      <c r="AG697" s="111"/>
      <c r="AH697" s="111"/>
      <c r="AI697" s="111"/>
      <c r="AJ697" s="111"/>
      <c r="AK697" s="111"/>
      <c r="AL697" s="111"/>
      <c r="AM697" s="111"/>
      <c r="AN697" s="111"/>
      <c r="AO697" s="111"/>
      <c r="AP697" s="111"/>
      <c r="AQ697" s="111"/>
      <c r="AR697" s="111"/>
      <c r="AS697" s="111"/>
      <c r="AT697" s="111"/>
      <c r="AU697" s="111"/>
      <c r="AV697" s="111"/>
      <c r="AW697" s="111"/>
      <c r="AX697" s="111"/>
      <c r="AY697" s="111"/>
      <c r="AZ697" s="111"/>
      <c r="BA697" s="111"/>
      <c r="BB697" s="111"/>
      <c r="BC697" s="111"/>
      <c r="BD697" s="111"/>
      <c r="BE697" s="111"/>
      <c r="BF697" s="111"/>
      <c r="BG697" s="111"/>
      <c r="BH697" s="111"/>
      <c r="BI697" s="111"/>
      <c r="BJ697" s="111"/>
      <c r="BK697" s="111"/>
      <c r="BL697" s="111"/>
      <c r="BM697" s="111"/>
      <c r="BN697" s="111"/>
      <c r="BO697" s="111"/>
      <c r="BP697" s="111"/>
      <c r="BQ697" s="111"/>
      <c r="BR697" s="111"/>
      <c r="BS697" s="111"/>
      <c r="BT697" s="111"/>
      <c r="BU697" s="111"/>
      <c r="BV697" s="111"/>
      <c r="BW697" s="111"/>
      <c r="BX697" s="111"/>
      <c r="BY697" s="111"/>
      <c r="BZ697" s="111"/>
      <c r="CA697" s="111"/>
      <c r="CB697" s="111"/>
      <c r="CC697" s="111"/>
      <c r="CD697" s="111"/>
      <c r="CE697" s="111"/>
      <c r="CF697" s="111"/>
      <c r="CG697" s="111"/>
      <c r="CH697" s="111"/>
      <c r="CI697" s="111"/>
      <c r="CJ697" s="111"/>
      <c r="CK697" s="111"/>
      <c r="CL697" s="111"/>
      <c r="CM697" s="111"/>
      <c r="CN697" s="111"/>
      <c r="CO697" s="111"/>
      <c r="CP697" s="111"/>
      <c r="CQ697" s="111"/>
      <c r="CR697" s="111"/>
      <c r="CS697" s="111"/>
      <c r="CT697" s="111"/>
      <c r="CU697" s="111"/>
      <c r="CV697" s="111"/>
      <c r="CW697" s="111"/>
      <c r="CX697" s="111"/>
      <c r="CY697" s="111"/>
      <c r="CZ697" s="111"/>
      <c r="DA697" s="111"/>
      <c r="DB697" s="111"/>
      <c r="DC697" s="111"/>
      <c r="DD697" s="111"/>
      <c r="DE697" s="111"/>
      <c r="DF697" s="111"/>
      <c r="DG697" s="111"/>
      <c r="DH697" s="111"/>
      <c r="DI697" s="111"/>
      <c r="DJ697" s="111"/>
      <c r="DK697" s="111"/>
      <c r="DL697" s="111"/>
      <c r="DM697" s="111"/>
      <c r="DN697" s="111"/>
      <c r="DO697" s="111"/>
      <c r="DP697" s="111"/>
      <c r="DQ697" s="111"/>
      <c r="DR697" s="111"/>
      <c r="DS697" s="111"/>
      <c r="DT697" s="111"/>
      <c r="DU697" s="111"/>
      <c r="DV697" s="111"/>
      <c r="DW697" s="111"/>
      <c r="DX697" s="111"/>
      <c r="DY697" s="111"/>
      <c r="DZ697" s="111"/>
      <c r="EA697" s="111"/>
      <c r="EB697" s="111"/>
      <c r="EC697" s="111"/>
      <c r="ED697" s="111"/>
      <c r="EE697" s="111"/>
      <c r="EF697" s="111"/>
      <c r="EG697" s="111"/>
      <c r="EH697" s="111"/>
      <c r="EI697" s="111"/>
      <c r="EJ697" s="111"/>
      <c r="EK697" s="111"/>
      <c r="EL697" s="111"/>
      <c r="EM697" s="111"/>
      <c r="EN697" s="111"/>
      <c r="EO697" s="111"/>
      <c r="EP697" s="111"/>
      <c r="EQ697" s="111"/>
      <c r="ER697" s="111"/>
      <c r="ES697" s="111"/>
      <c r="ET697" s="111"/>
      <c r="EU697" s="111"/>
      <c r="EV697" s="111"/>
      <c r="EW697" s="111"/>
      <c r="EX697" s="111"/>
      <c r="EY697" s="111"/>
      <c r="EZ697" s="111"/>
      <c r="FA697" s="111"/>
      <c r="FB697" s="111"/>
      <c r="FC697" s="111"/>
      <c r="FD697" s="111"/>
      <c r="FE697" s="111"/>
      <c r="FF697" s="111"/>
      <c r="FG697" s="111"/>
      <c r="FH697" s="111"/>
      <c r="FI697" s="111"/>
      <c r="FJ697" s="111"/>
      <c r="FK697" s="111"/>
      <c r="FL697" s="111"/>
      <c r="FM697" s="111"/>
      <c r="FN697" s="111"/>
      <c r="FO697" s="111"/>
      <c r="FP697" s="111"/>
      <c r="FQ697" s="111"/>
      <c r="FR697" s="111"/>
      <c r="FS697" s="111"/>
      <c r="FT697" s="111"/>
      <c r="FU697" s="111"/>
      <c r="FV697" s="111"/>
      <c r="FW697" s="111"/>
      <c r="FX697" s="111"/>
      <c r="FY697" s="111"/>
      <c r="FZ697" s="111"/>
      <c r="GA697" s="111"/>
      <c r="GB697" s="111"/>
      <c r="GC697" s="111"/>
      <c r="GD697" s="111"/>
      <c r="GE697" s="111"/>
      <c r="GF697" s="111"/>
      <c r="GG697" s="111"/>
      <c r="GH697" s="111"/>
      <c r="GI697" s="111"/>
      <c r="GJ697" s="111"/>
      <c r="GK697" s="111"/>
      <c r="GL697" s="111"/>
      <c r="GM697" s="111"/>
      <c r="GN697" s="111"/>
      <c r="GO697" s="111"/>
      <c r="GP697" s="111"/>
      <c r="GQ697" s="111"/>
      <c r="GR697" s="111"/>
      <c r="GS697" s="111"/>
      <c r="GT697" s="111"/>
      <c r="GU697" s="111"/>
      <c r="GV697" s="111"/>
      <c r="GW697" s="111"/>
      <c r="GX697" s="111"/>
      <c r="GY697" s="111"/>
      <c r="GZ697" s="111"/>
      <c r="HA697" s="111"/>
      <c r="HB697" s="111"/>
      <c r="HC697" s="111"/>
      <c r="HD697" s="111"/>
      <c r="HE697" s="111"/>
      <c r="HF697" s="111"/>
      <c r="HG697" s="111"/>
      <c r="HH697" s="111"/>
      <c r="HI697" s="111"/>
      <c r="HJ697" s="111"/>
      <c r="HK697" s="111"/>
      <c r="HL697" s="111"/>
      <c r="HM697" s="111"/>
      <c r="HN697" s="111"/>
      <c r="HO697" s="111"/>
      <c r="HP697" s="111"/>
      <c r="HQ697" s="111"/>
      <c r="HR697" s="111"/>
      <c r="HS697" s="111"/>
      <c r="HT697" s="111"/>
      <c r="HU697" s="111"/>
      <c r="HV697" s="111"/>
      <c r="HW697" s="111"/>
      <c r="HX697" s="111"/>
      <c r="HY697" s="111"/>
      <c r="HZ697" s="111"/>
      <c r="IA697" s="111"/>
      <c r="IB697" s="111"/>
      <c r="IC697" s="111"/>
      <c r="ID697" s="111"/>
      <c r="IE697" s="111"/>
      <c r="IF697" s="111"/>
      <c r="IG697" s="111"/>
      <c r="IH697" s="111"/>
      <c r="II697" s="111"/>
    </row>
    <row r="698" s="1" customFormat="1" hidden="1" spans="1:243">
      <c r="A698" s="157">
        <v>2130237</v>
      </c>
      <c r="B698" s="152" t="s">
        <v>569</v>
      </c>
      <c r="C698" s="145">
        <v>0</v>
      </c>
      <c r="D698" s="146"/>
      <c r="E698" s="147">
        <f t="shared" si="30"/>
        <v>0</v>
      </c>
      <c r="F698" s="148"/>
      <c r="G698" s="151" t="s">
        <v>75</v>
      </c>
      <c r="H698" s="140">
        <f t="shared" si="32"/>
        <v>7</v>
      </c>
      <c r="I698" s="140"/>
      <c r="J698" s="111"/>
      <c r="K698" s="111"/>
      <c r="L698" s="111"/>
      <c r="M698" s="111"/>
      <c r="N698" s="111"/>
      <c r="O698" s="111"/>
      <c r="P698" s="111"/>
      <c r="Q698" s="111"/>
      <c r="R698" s="111"/>
      <c r="S698" s="111"/>
      <c r="T698" s="111"/>
      <c r="U698" s="111"/>
      <c r="V698" s="111"/>
      <c r="W698" s="111"/>
      <c r="X698" s="111"/>
      <c r="Y698" s="111"/>
      <c r="Z698" s="111"/>
      <c r="AA698" s="111"/>
      <c r="AB698" s="111"/>
      <c r="AC698" s="111"/>
      <c r="AD698" s="111"/>
      <c r="AE698" s="111"/>
      <c r="AF698" s="111"/>
      <c r="AG698" s="111"/>
      <c r="AH698" s="111"/>
      <c r="AI698" s="111"/>
      <c r="AJ698" s="111"/>
      <c r="AK698" s="111"/>
      <c r="AL698" s="111"/>
      <c r="AM698" s="111"/>
      <c r="AN698" s="111"/>
      <c r="AO698" s="111"/>
      <c r="AP698" s="111"/>
      <c r="AQ698" s="111"/>
      <c r="AR698" s="111"/>
      <c r="AS698" s="111"/>
      <c r="AT698" s="111"/>
      <c r="AU698" s="111"/>
      <c r="AV698" s="111"/>
      <c r="AW698" s="111"/>
      <c r="AX698" s="111"/>
      <c r="AY698" s="111"/>
      <c r="AZ698" s="111"/>
      <c r="BA698" s="111"/>
      <c r="BB698" s="111"/>
      <c r="BC698" s="111"/>
      <c r="BD698" s="111"/>
      <c r="BE698" s="111"/>
      <c r="BF698" s="111"/>
      <c r="BG698" s="111"/>
      <c r="BH698" s="111"/>
      <c r="BI698" s="111"/>
      <c r="BJ698" s="111"/>
      <c r="BK698" s="111"/>
      <c r="BL698" s="111"/>
      <c r="BM698" s="111"/>
      <c r="BN698" s="111"/>
      <c r="BO698" s="111"/>
      <c r="BP698" s="111"/>
      <c r="BQ698" s="111"/>
      <c r="BR698" s="111"/>
      <c r="BS698" s="111"/>
      <c r="BT698" s="111"/>
      <c r="BU698" s="111"/>
      <c r="BV698" s="111"/>
      <c r="BW698" s="111"/>
      <c r="BX698" s="111"/>
      <c r="BY698" s="111"/>
      <c r="BZ698" s="111"/>
      <c r="CA698" s="111"/>
      <c r="CB698" s="111"/>
      <c r="CC698" s="111"/>
      <c r="CD698" s="111"/>
      <c r="CE698" s="111"/>
      <c r="CF698" s="111"/>
      <c r="CG698" s="111"/>
      <c r="CH698" s="111"/>
      <c r="CI698" s="111"/>
      <c r="CJ698" s="111"/>
      <c r="CK698" s="111"/>
      <c r="CL698" s="111"/>
      <c r="CM698" s="111"/>
      <c r="CN698" s="111"/>
      <c r="CO698" s="111"/>
      <c r="CP698" s="111"/>
      <c r="CQ698" s="111"/>
      <c r="CR698" s="111"/>
      <c r="CS698" s="111"/>
      <c r="CT698" s="111"/>
      <c r="CU698" s="111"/>
      <c r="CV698" s="111"/>
      <c r="CW698" s="111"/>
      <c r="CX698" s="111"/>
      <c r="CY698" s="111"/>
      <c r="CZ698" s="111"/>
      <c r="DA698" s="111"/>
      <c r="DB698" s="111"/>
      <c r="DC698" s="111"/>
      <c r="DD698" s="111"/>
      <c r="DE698" s="111"/>
      <c r="DF698" s="111"/>
      <c r="DG698" s="111"/>
      <c r="DH698" s="111"/>
      <c r="DI698" s="111"/>
      <c r="DJ698" s="111"/>
      <c r="DK698" s="111"/>
      <c r="DL698" s="111"/>
      <c r="DM698" s="111"/>
      <c r="DN698" s="111"/>
      <c r="DO698" s="111"/>
      <c r="DP698" s="111"/>
      <c r="DQ698" s="111"/>
      <c r="DR698" s="111"/>
      <c r="DS698" s="111"/>
      <c r="DT698" s="111"/>
      <c r="DU698" s="111"/>
      <c r="DV698" s="111"/>
      <c r="DW698" s="111"/>
      <c r="DX698" s="111"/>
      <c r="DY698" s="111"/>
      <c r="DZ698" s="111"/>
      <c r="EA698" s="111"/>
      <c r="EB698" s="111"/>
      <c r="EC698" s="111"/>
      <c r="ED698" s="111"/>
      <c r="EE698" s="111"/>
      <c r="EF698" s="111"/>
      <c r="EG698" s="111"/>
      <c r="EH698" s="111"/>
      <c r="EI698" s="111"/>
      <c r="EJ698" s="111"/>
      <c r="EK698" s="111"/>
      <c r="EL698" s="111"/>
      <c r="EM698" s="111"/>
      <c r="EN698" s="111"/>
      <c r="EO698" s="111"/>
      <c r="EP698" s="111"/>
      <c r="EQ698" s="111"/>
      <c r="ER698" s="111"/>
      <c r="ES698" s="111"/>
      <c r="ET698" s="111"/>
      <c r="EU698" s="111"/>
      <c r="EV698" s="111"/>
      <c r="EW698" s="111"/>
      <c r="EX698" s="111"/>
      <c r="EY698" s="111"/>
      <c r="EZ698" s="111"/>
      <c r="FA698" s="111"/>
      <c r="FB698" s="111"/>
      <c r="FC698" s="111"/>
      <c r="FD698" s="111"/>
      <c r="FE698" s="111"/>
      <c r="FF698" s="111"/>
      <c r="FG698" s="111"/>
      <c r="FH698" s="111"/>
      <c r="FI698" s="111"/>
      <c r="FJ698" s="111"/>
      <c r="FK698" s="111"/>
      <c r="FL698" s="111"/>
      <c r="FM698" s="111"/>
      <c r="FN698" s="111"/>
      <c r="FO698" s="111"/>
      <c r="FP698" s="111"/>
      <c r="FQ698" s="111"/>
      <c r="FR698" s="111"/>
      <c r="FS698" s="111"/>
      <c r="FT698" s="111"/>
      <c r="FU698" s="111"/>
      <c r="FV698" s="111"/>
      <c r="FW698" s="111"/>
      <c r="FX698" s="111"/>
      <c r="FY698" s="111"/>
      <c r="FZ698" s="111"/>
      <c r="GA698" s="111"/>
      <c r="GB698" s="111"/>
      <c r="GC698" s="111"/>
      <c r="GD698" s="111"/>
      <c r="GE698" s="111"/>
      <c r="GF698" s="111"/>
      <c r="GG698" s="111"/>
      <c r="GH698" s="111"/>
      <c r="GI698" s="111"/>
      <c r="GJ698" s="111"/>
      <c r="GK698" s="111"/>
      <c r="GL698" s="111"/>
      <c r="GM698" s="111"/>
      <c r="GN698" s="111"/>
      <c r="GO698" s="111"/>
      <c r="GP698" s="111"/>
      <c r="GQ698" s="111"/>
      <c r="GR698" s="111"/>
      <c r="GS698" s="111"/>
      <c r="GT698" s="111"/>
      <c r="GU698" s="111"/>
      <c r="GV698" s="111"/>
      <c r="GW698" s="111"/>
      <c r="GX698" s="111"/>
      <c r="GY698" s="111"/>
      <c r="GZ698" s="111"/>
      <c r="HA698" s="111"/>
      <c r="HB698" s="111"/>
      <c r="HC698" s="111"/>
      <c r="HD698" s="111"/>
      <c r="HE698" s="111"/>
      <c r="HF698" s="111"/>
      <c r="HG698" s="111"/>
      <c r="HH698" s="111"/>
      <c r="HI698" s="111"/>
      <c r="HJ698" s="111"/>
      <c r="HK698" s="111"/>
      <c r="HL698" s="111"/>
      <c r="HM698" s="111"/>
      <c r="HN698" s="111"/>
      <c r="HO698" s="111"/>
      <c r="HP698" s="111"/>
      <c r="HQ698" s="111"/>
      <c r="HR698" s="111"/>
      <c r="HS698" s="111"/>
      <c r="HT698" s="111"/>
      <c r="HU698" s="111"/>
      <c r="HV698" s="111"/>
      <c r="HW698" s="111"/>
      <c r="HX698" s="111"/>
      <c r="HY698" s="111"/>
      <c r="HZ698" s="111"/>
      <c r="IA698" s="111"/>
      <c r="IB698" s="111"/>
      <c r="IC698" s="111"/>
      <c r="ID698" s="111"/>
      <c r="IE698" s="111"/>
      <c r="IF698" s="111"/>
      <c r="IG698" s="111"/>
      <c r="IH698" s="111"/>
      <c r="II698" s="111"/>
    </row>
    <row r="699" s="1" customFormat="1" spans="1:243">
      <c r="A699" s="157">
        <v>2130299</v>
      </c>
      <c r="B699" s="152" t="s">
        <v>604</v>
      </c>
      <c r="C699" s="145">
        <v>1057</v>
      </c>
      <c r="D699" s="146">
        <v>1202</v>
      </c>
      <c r="E699" s="147">
        <f t="shared" si="30"/>
        <v>145</v>
      </c>
      <c r="F699" s="148">
        <f t="shared" si="31"/>
        <v>0.137180700094607</v>
      </c>
      <c r="G699" s="149"/>
      <c r="H699" s="140">
        <f t="shared" si="32"/>
        <v>7</v>
      </c>
      <c r="I699" s="140"/>
      <c r="J699" s="111"/>
      <c r="K699" s="111"/>
      <c r="L699" s="111"/>
      <c r="M699" s="111"/>
      <c r="N699" s="111"/>
      <c r="O699" s="111"/>
      <c r="P699" s="111"/>
      <c r="Q699" s="111"/>
      <c r="R699" s="111"/>
      <c r="S699" s="111"/>
      <c r="T699" s="111"/>
      <c r="U699" s="111"/>
      <c r="V699" s="111"/>
      <c r="W699" s="111"/>
      <c r="X699" s="111"/>
      <c r="Y699" s="111"/>
      <c r="Z699" s="111"/>
      <c r="AA699" s="111"/>
      <c r="AB699" s="111"/>
      <c r="AC699" s="111"/>
      <c r="AD699" s="111"/>
      <c r="AE699" s="111"/>
      <c r="AF699" s="111"/>
      <c r="AG699" s="111"/>
      <c r="AH699" s="111"/>
      <c r="AI699" s="111"/>
      <c r="AJ699" s="111"/>
      <c r="AK699" s="111"/>
      <c r="AL699" s="111"/>
      <c r="AM699" s="111"/>
      <c r="AN699" s="111"/>
      <c r="AO699" s="111"/>
      <c r="AP699" s="111"/>
      <c r="AQ699" s="111"/>
      <c r="AR699" s="111"/>
      <c r="AS699" s="111"/>
      <c r="AT699" s="111"/>
      <c r="AU699" s="111"/>
      <c r="AV699" s="111"/>
      <c r="AW699" s="111"/>
      <c r="AX699" s="111"/>
      <c r="AY699" s="111"/>
      <c r="AZ699" s="111"/>
      <c r="BA699" s="111"/>
      <c r="BB699" s="111"/>
      <c r="BC699" s="111"/>
      <c r="BD699" s="111"/>
      <c r="BE699" s="111"/>
      <c r="BF699" s="111"/>
      <c r="BG699" s="111"/>
      <c r="BH699" s="111"/>
      <c r="BI699" s="111"/>
      <c r="BJ699" s="111"/>
      <c r="BK699" s="111"/>
      <c r="BL699" s="111"/>
      <c r="BM699" s="111"/>
      <c r="BN699" s="111"/>
      <c r="BO699" s="111"/>
      <c r="BP699" s="111"/>
      <c r="BQ699" s="111"/>
      <c r="BR699" s="111"/>
      <c r="BS699" s="111"/>
      <c r="BT699" s="111"/>
      <c r="BU699" s="111"/>
      <c r="BV699" s="111"/>
      <c r="BW699" s="111"/>
      <c r="BX699" s="111"/>
      <c r="BY699" s="111"/>
      <c r="BZ699" s="111"/>
      <c r="CA699" s="111"/>
      <c r="CB699" s="111"/>
      <c r="CC699" s="111"/>
      <c r="CD699" s="111"/>
      <c r="CE699" s="111"/>
      <c r="CF699" s="111"/>
      <c r="CG699" s="111"/>
      <c r="CH699" s="111"/>
      <c r="CI699" s="111"/>
      <c r="CJ699" s="111"/>
      <c r="CK699" s="111"/>
      <c r="CL699" s="111"/>
      <c r="CM699" s="111"/>
      <c r="CN699" s="111"/>
      <c r="CO699" s="111"/>
      <c r="CP699" s="111"/>
      <c r="CQ699" s="111"/>
      <c r="CR699" s="111"/>
      <c r="CS699" s="111"/>
      <c r="CT699" s="111"/>
      <c r="CU699" s="111"/>
      <c r="CV699" s="111"/>
      <c r="CW699" s="111"/>
      <c r="CX699" s="111"/>
      <c r="CY699" s="111"/>
      <c r="CZ699" s="111"/>
      <c r="DA699" s="111"/>
      <c r="DB699" s="111"/>
      <c r="DC699" s="111"/>
      <c r="DD699" s="111"/>
      <c r="DE699" s="111"/>
      <c r="DF699" s="111"/>
      <c r="DG699" s="111"/>
      <c r="DH699" s="111"/>
      <c r="DI699" s="111"/>
      <c r="DJ699" s="111"/>
      <c r="DK699" s="111"/>
      <c r="DL699" s="111"/>
      <c r="DM699" s="111"/>
      <c r="DN699" s="111"/>
      <c r="DO699" s="111"/>
      <c r="DP699" s="111"/>
      <c r="DQ699" s="111"/>
      <c r="DR699" s="111"/>
      <c r="DS699" s="111"/>
      <c r="DT699" s="111"/>
      <c r="DU699" s="111"/>
      <c r="DV699" s="111"/>
      <c r="DW699" s="111"/>
      <c r="DX699" s="111"/>
      <c r="DY699" s="111"/>
      <c r="DZ699" s="111"/>
      <c r="EA699" s="111"/>
      <c r="EB699" s="111"/>
      <c r="EC699" s="111"/>
      <c r="ED699" s="111"/>
      <c r="EE699" s="111"/>
      <c r="EF699" s="111"/>
      <c r="EG699" s="111"/>
      <c r="EH699" s="111"/>
      <c r="EI699" s="111"/>
      <c r="EJ699" s="111"/>
      <c r="EK699" s="111"/>
      <c r="EL699" s="111"/>
      <c r="EM699" s="111"/>
      <c r="EN699" s="111"/>
      <c r="EO699" s="111"/>
      <c r="EP699" s="111"/>
      <c r="EQ699" s="111"/>
      <c r="ER699" s="111"/>
      <c r="ES699" s="111"/>
      <c r="ET699" s="111"/>
      <c r="EU699" s="111"/>
      <c r="EV699" s="111"/>
      <c r="EW699" s="111"/>
      <c r="EX699" s="111"/>
      <c r="EY699" s="111"/>
      <c r="EZ699" s="111"/>
      <c r="FA699" s="111"/>
      <c r="FB699" s="111"/>
      <c r="FC699" s="111"/>
      <c r="FD699" s="111"/>
      <c r="FE699" s="111"/>
      <c r="FF699" s="111"/>
      <c r="FG699" s="111"/>
      <c r="FH699" s="111"/>
      <c r="FI699" s="111"/>
      <c r="FJ699" s="111"/>
      <c r="FK699" s="111"/>
      <c r="FL699" s="111"/>
      <c r="FM699" s="111"/>
      <c r="FN699" s="111"/>
      <c r="FO699" s="111"/>
      <c r="FP699" s="111"/>
      <c r="FQ699" s="111"/>
      <c r="FR699" s="111"/>
      <c r="FS699" s="111"/>
      <c r="FT699" s="111"/>
      <c r="FU699" s="111"/>
      <c r="FV699" s="111"/>
      <c r="FW699" s="111"/>
      <c r="FX699" s="111"/>
      <c r="FY699" s="111"/>
      <c r="FZ699" s="111"/>
      <c r="GA699" s="111"/>
      <c r="GB699" s="111"/>
      <c r="GC699" s="111"/>
      <c r="GD699" s="111"/>
      <c r="GE699" s="111"/>
      <c r="GF699" s="111"/>
      <c r="GG699" s="111"/>
      <c r="GH699" s="111"/>
      <c r="GI699" s="111"/>
      <c r="GJ699" s="111"/>
      <c r="GK699" s="111"/>
      <c r="GL699" s="111"/>
      <c r="GM699" s="111"/>
      <c r="GN699" s="111"/>
      <c r="GO699" s="111"/>
      <c r="GP699" s="111"/>
      <c r="GQ699" s="111"/>
      <c r="GR699" s="111"/>
      <c r="GS699" s="111"/>
      <c r="GT699" s="111"/>
      <c r="GU699" s="111"/>
      <c r="GV699" s="111"/>
      <c r="GW699" s="111"/>
      <c r="GX699" s="111"/>
      <c r="GY699" s="111"/>
      <c r="GZ699" s="111"/>
      <c r="HA699" s="111"/>
      <c r="HB699" s="111"/>
      <c r="HC699" s="111"/>
      <c r="HD699" s="111"/>
      <c r="HE699" s="111"/>
      <c r="HF699" s="111"/>
      <c r="HG699" s="111"/>
      <c r="HH699" s="111"/>
      <c r="HI699" s="111"/>
      <c r="HJ699" s="111"/>
      <c r="HK699" s="111"/>
      <c r="HL699" s="111"/>
      <c r="HM699" s="111"/>
      <c r="HN699" s="111"/>
      <c r="HO699" s="111"/>
      <c r="HP699" s="111"/>
      <c r="HQ699" s="111"/>
      <c r="HR699" s="111"/>
      <c r="HS699" s="111"/>
      <c r="HT699" s="111"/>
      <c r="HU699" s="111"/>
      <c r="HV699" s="111"/>
      <c r="HW699" s="111"/>
      <c r="HX699" s="111"/>
      <c r="HY699" s="111"/>
      <c r="HZ699" s="111"/>
      <c r="IA699" s="111"/>
      <c r="IB699" s="111"/>
      <c r="IC699" s="111"/>
      <c r="ID699" s="111"/>
      <c r="IE699" s="111"/>
      <c r="IF699" s="111"/>
      <c r="IG699" s="111"/>
      <c r="IH699" s="111"/>
      <c r="II699" s="111"/>
    </row>
    <row r="700" s="1" customFormat="1" spans="1:243">
      <c r="A700" s="141">
        <v>21303</v>
      </c>
      <c r="B700" s="142" t="s">
        <v>605</v>
      </c>
      <c r="C700" s="143">
        <f>SUM(C701:C727)</f>
        <v>4628</v>
      </c>
      <c r="D700" s="143">
        <f>SUM(D701:D727)</f>
        <v>4642</v>
      </c>
      <c r="E700" s="137">
        <f t="shared" si="30"/>
        <v>14</v>
      </c>
      <c r="F700" s="138">
        <f t="shared" si="31"/>
        <v>0.00302506482281763</v>
      </c>
      <c r="G700" s="139"/>
      <c r="H700" s="140">
        <f t="shared" si="32"/>
        <v>5</v>
      </c>
      <c r="I700" s="140"/>
      <c r="J700" s="111"/>
      <c r="K700" s="111"/>
      <c r="L700" s="111"/>
      <c r="M700" s="111"/>
      <c r="N700" s="111"/>
      <c r="O700" s="111"/>
      <c r="P700" s="111"/>
      <c r="Q700" s="111"/>
      <c r="R700" s="111"/>
      <c r="S700" s="111"/>
      <c r="T700" s="111"/>
      <c r="U700" s="111"/>
      <c r="V700" s="111"/>
      <c r="W700" s="111"/>
      <c r="X700" s="111"/>
      <c r="Y700" s="111"/>
      <c r="Z700" s="111"/>
      <c r="AA700" s="111"/>
      <c r="AB700" s="111"/>
      <c r="AC700" s="111"/>
      <c r="AD700" s="111"/>
      <c r="AE700" s="111"/>
      <c r="AF700" s="111"/>
      <c r="AG700" s="111"/>
      <c r="AH700" s="111"/>
      <c r="AI700" s="111"/>
      <c r="AJ700" s="111"/>
      <c r="AK700" s="111"/>
      <c r="AL700" s="111"/>
      <c r="AM700" s="111"/>
      <c r="AN700" s="111"/>
      <c r="AO700" s="111"/>
      <c r="AP700" s="111"/>
      <c r="AQ700" s="111"/>
      <c r="AR700" s="111"/>
      <c r="AS700" s="111"/>
      <c r="AT700" s="111"/>
      <c r="AU700" s="111"/>
      <c r="AV700" s="111"/>
      <c r="AW700" s="111"/>
      <c r="AX700" s="111"/>
      <c r="AY700" s="111"/>
      <c r="AZ700" s="111"/>
      <c r="BA700" s="111"/>
      <c r="BB700" s="111"/>
      <c r="BC700" s="111"/>
      <c r="BD700" s="111"/>
      <c r="BE700" s="111"/>
      <c r="BF700" s="111"/>
      <c r="BG700" s="111"/>
      <c r="BH700" s="111"/>
      <c r="BI700" s="111"/>
      <c r="BJ700" s="111"/>
      <c r="BK700" s="111"/>
      <c r="BL700" s="111"/>
      <c r="BM700" s="111"/>
      <c r="BN700" s="111"/>
      <c r="BO700" s="111"/>
      <c r="BP700" s="111"/>
      <c r="BQ700" s="111"/>
      <c r="BR700" s="111"/>
      <c r="BS700" s="111"/>
      <c r="BT700" s="111"/>
      <c r="BU700" s="111"/>
      <c r="BV700" s="111"/>
      <c r="BW700" s="111"/>
      <c r="BX700" s="111"/>
      <c r="BY700" s="111"/>
      <c r="BZ700" s="111"/>
      <c r="CA700" s="111"/>
      <c r="CB700" s="111"/>
      <c r="CC700" s="111"/>
      <c r="CD700" s="111"/>
      <c r="CE700" s="111"/>
      <c r="CF700" s="111"/>
      <c r="CG700" s="111"/>
      <c r="CH700" s="111"/>
      <c r="CI700" s="111"/>
      <c r="CJ700" s="111"/>
      <c r="CK700" s="111"/>
      <c r="CL700" s="111"/>
      <c r="CM700" s="111"/>
      <c r="CN700" s="111"/>
      <c r="CO700" s="111"/>
      <c r="CP700" s="111"/>
      <c r="CQ700" s="111"/>
      <c r="CR700" s="111"/>
      <c r="CS700" s="111"/>
      <c r="CT700" s="111"/>
      <c r="CU700" s="111"/>
      <c r="CV700" s="111"/>
      <c r="CW700" s="111"/>
      <c r="CX700" s="111"/>
      <c r="CY700" s="111"/>
      <c r="CZ700" s="111"/>
      <c r="DA700" s="111"/>
      <c r="DB700" s="111"/>
      <c r="DC700" s="111"/>
      <c r="DD700" s="111"/>
      <c r="DE700" s="111"/>
      <c r="DF700" s="111"/>
      <c r="DG700" s="111"/>
      <c r="DH700" s="111"/>
      <c r="DI700" s="111"/>
      <c r="DJ700" s="111"/>
      <c r="DK700" s="111"/>
      <c r="DL700" s="111"/>
      <c r="DM700" s="111"/>
      <c r="DN700" s="111"/>
      <c r="DO700" s="111"/>
      <c r="DP700" s="111"/>
      <c r="DQ700" s="111"/>
      <c r="DR700" s="111"/>
      <c r="DS700" s="111"/>
      <c r="DT700" s="111"/>
      <c r="DU700" s="111"/>
      <c r="DV700" s="111"/>
      <c r="DW700" s="111"/>
      <c r="DX700" s="111"/>
      <c r="DY700" s="111"/>
      <c r="DZ700" s="111"/>
      <c r="EA700" s="111"/>
      <c r="EB700" s="111"/>
      <c r="EC700" s="111"/>
      <c r="ED700" s="111"/>
      <c r="EE700" s="111"/>
      <c r="EF700" s="111"/>
      <c r="EG700" s="111"/>
      <c r="EH700" s="111"/>
      <c r="EI700" s="111"/>
      <c r="EJ700" s="111"/>
      <c r="EK700" s="111"/>
      <c r="EL700" s="111"/>
      <c r="EM700" s="111"/>
      <c r="EN700" s="111"/>
      <c r="EO700" s="111"/>
      <c r="EP700" s="111"/>
      <c r="EQ700" s="111"/>
      <c r="ER700" s="111"/>
      <c r="ES700" s="111"/>
      <c r="ET700" s="111"/>
      <c r="EU700" s="111"/>
      <c r="EV700" s="111"/>
      <c r="EW700" s="111"/>
      <c r="EX700" s="111"/>
      <c r="EY700" s="111"/>
      <c r="EZ700" s="111"/>
      <c r="FA700" s="111"/>
      <c r="FB700" s="111"/>
      <c r="FC700" s="111"/>
      <c r="FD700" s="111"/>
      <c r="FE700" s="111"/>
      <c r="FF700" s="111"/>
      <c r="FG700" s="111"/>
      <c r="FH700" s="111"/>
      <c r="FI700" s="111"/>
      <c r="FJ700" s="111"/>
      <c r="FK700" s="111"/>
      <c r="FL700" s="111"/>
      <c r="FM700" s="111"/>
      <c r="FN700" s="111"/>
      <c r="FO700" s="111"/>
      <c r="FP700" s="111"/>
      <c r="FQ700" s="111"/>
      <c r="FR700" s="111"/>
      <c r="FS700" s="111"/>
      <c r="FT700" s="111"/>
      <c r="FU700" s="111"/>
      <c r="FV700" s="111"/>
      <c r="FW700" s="111"/>
      <c r="FX700" s="111"/>
      <c r="FY700" s="111"/>
      <c r="FZ700" s="111"/>
      <c r="GA700" s="111"/>
      <c r="GB700" s="111"/>
      <c r="GC700" s="111"/>
      <c r="GD700" s="111"/>
      <c r="GE700" s="111"/>
      <c r="GF700" s="111"/>
      <c r="GG700" s="111"/>
      <c r="GH700" s="111"/>
      <c r="GI700" s="111"/>
      <c r="GJ700" s="111"/>
      <c r="GK700" s="111"/>
      <c r="GL700" s="111"/>
      <c r="GM700" s="111"/>
      <c r="GN700" s="111"/>
      <c r="GO700" s="111"/>
      <c r="GP700" s="111"/>
      <c r="GQ700" s="111"/>
      <c r="GR700" s="111"/>
      <c r="GS700" s="111"/>
      <c r="GT700" s="111"/>
      <c r="GU700" s="111"/>
      <c r="GV700" s="111"/>
      <c r="GW700" s="111"/>
      <c r="GX700" s="111"/>
      <c r="GY700" s="111"/>
      <c r="GZ700" s="111"/>
      <c r="HA700" s="111"/>
      <c r="HB700" s="111"/>
      <c r="HC700" s="111"/>
      <c r="HD700" s="111"/>
      <c r="HE700" s="111"/>
      <c r="HF700" s="111"/>
      <c r="HG700" s="111"/>
      <c r="HH700" s="111"/>
      <c r="HI700" s="111"/>
      <c r="HJ700" s="111"/>
      <c r="HK700" s="111"/>
      <c r="HL700" s="111"/>
      <c r="HM700" s="111"/>
      <c r="HN700" s="111"/>
      <c r="HO700" s="111"/>
      <c r="HP700" s="111"/>
      <c r="HQ700" s="111"/>
      <c r="HR700" s="111"/>
      <c r="HS700" s="111"/>
      <c r="HT700" s="111"/>
      <c r="HU700" s="111"/>
      <c r="HV700" s="111"/>
      <c r="HW700" s="111"/>
      <c r="HX700" s="111"/>
      <c r="HY700" s="111"/>
      <c r="HZ700" s="111"/>
      <c r="IA700" s="111"/>
      <c r="IB700" s="111"/>
      <c r="IC700" s="111"/>
      <c r="ID700" s="111"/>
      <c r="IE700" s="111"/>
      <c r="IF700" s="111"/>
      <c r="IG700" s="111"/>
      <c r="IH700" s="111"/>
      <c r="II700" s="111"/>
    </row>
    <row r="701" s="1" customFormat="1" spans="1:243">
      <c r="A701" s="157">
        <v>2130301</v>
      </c>
      <c r="B701" s="152" t="s">
        <v>72</v>
      </c>
      <c r="C701" s="145">
        <v>1023</v>
      </c>
      <c r="D701" s="146">
        <v>1157</v>
      </c>
      <c r="E701" s="147">
        <f t="shared" si="30"/>
        <v>134</v>
      </c>
      <c r="F701" s="148">
        <f t="shared" si="31"/>
        <v>0.130987292277615</v>
      </c>
      <c r="G701" s="149"/>
      <c r="H701" s="140">
        <f t="shared" si="32"/>
        <v>7</v>
      </c>
      <c r="I701" s="140"/>
      <c r="J701" s="111"/>
      <c r="K701" s="111"/>
      <c r="L701" s="111"/>
      <c r="M701" s="111"/>
      <c r="N701" s="111"/>
      <c r="O701" s="111"/>
      <c r="P701" s="111"/>
      <c r="Q701" s="111"/>
      <c r="R701" s="111"/>
      <c r="S701" s="111"/>
      <c r="T701" s="111"/>
      <c r="U701" s="111"/>
      <c r="V701" s="111"/>
      <c r="W701" s="111"/>
      <c r="X701" s="111"/>
      <c r="Y701" s="111"/>
      <c r="Z701" s="111"/>
      <c r="AA701" s="111"/>
      <c r="AB701" s="111"/>
      <c r="AC701" s="111"/>
      <c r="AD701" s="111"/>
      <c r="AE701" s="111"/>
      <c r="AF701" s="111"/>
      <c r="AG701" s="111"/>
      <c r="AH701" s="111"/>
      <c r="AI701" s="111"/>
      <c r="AJ701" s="111"/>
      <c r="AK701" s="111"/>
      <c r="AL701" s="111"/>
      <c r="AM701" s="111"/>
      <c r="AN701" s="111"/>
      <c r="AO701" s="111"/>
      <c r="AP701" s="111"/>
      <c r="AQ701" s="111"/>
      <c r="AR701" s="111"/>
      <c r="AS701" s="111"/>
      <c r="AT701" s="111"/>
      <c r="AU701" s="111"/>
      <c r="AV701" s="111"/>
      <c r="AW701" s="111"/>
      <c r="AX701" s="111"/>
      <c r="AY701" s="111"/>
      <c r="AZ701" s="111"/>
      <c r="BA701" s="111"/>
      <c r="BB701" s="111"/>
      <c r="BC701" s="111"/>
      <c r="BD701" s="111"/>
      <c r="BE701" s="111"/>
      <c r="BF701" s="111"/>
      <c r="BG701" s="111"/>
      <c r="BH701" s="111"/>
      <c r="BI701" s="111"/>
      <c r="BJ701" s="111"/>
      <c r="BK701" s="111"/>
      <c r="BL701" s="111"/>
      <c r="BM701" s="111"/>
      <c r="BN701" s="111"/>
      <c r="BO701" s="111"/>
      <c r="BP701" s="111"/>
      <c r="BQ701" s="111"/>
      <c r="BR701" s="111"/>
      <c r="BS701" s="111"/>
      <c r="BT701" s="111"/>
      <c r="BU701" s="111"/>
      <c r="BV701" s="111"/>
      <c r="BW701" s="111"/>
      <c r="BX701" s="111"/>
      <c r="BY701" s="111"/>
      <c r="BZ701" s="111"/>
      <c r="CA701" s="111"/>
      <c r="CB701" s="111"/>
      <c r="CC701" s="111"/>
      <c r="CD701" s="111"/>
      <c r="CE701" s="111"/>
      <c r="CF701" s="111"/>
      <c r="CG701" s="111"/>
      <c r="CH701" s="111"/>
      <c r="CI701" s="111"/>
      <c r="CJ701" s="111"/>
      <c r="CK701" s="111"/>
      <c r="CL701" s="111"/>
      <c r="CM701" s="111"/>
      <c r="CN701" s="111"/>
      <c r="CO701" s="111"/>
      <c r="CP701" s="111"/>
      <c r="CQ701" s="111"/>
      <c r="CR701" s="111"/>
      <c r="CS701" s="111"/>
      <c r="CT701" s="111"/>
      <c r="CU701" s="111"/>
      <c r="CV701" s="111"/>
      <c r="CW701" s="111"/>
      <c r="CX701" s="111"/>
      <c r="CY701" s="111"/>
      <c r="CZ701" s="111"/>
      <c r="DA701" s="111"/>
      <c r="DB701" s="111"/>
      <c r="DC701" s="111"/>
      <c r="DD701" s="111"/>
      <c r="DE701" s="111"/>
      <c r="DF701" s="111"/>
      <c r="DG701" s="111"/>
      <c r="DH701" s="111"/>
      <c r="DI701" s="111"/>
      <c r="DJ701" s="111"/>
      <c r="DK701" s="111"/>
      <c r="DL701" s="111"/>
      <c r="DM701" s="111"/>
      <c r="DN701" s="111"/>
      <c r="DO701" s="111"/>
      <c r="DP701" s="111"/>
      <c r="DQ701" s="111"/>
      <c r="DR701" s="111"/>
      <c r="DS701" s="111"/>
      <c r="DT701" s="111"/>
      <c r="DU701" s="111"/>
      <c r="DV701" s="111"/>
      <c r="DW701" s="111"/>
      <c r="DX701" s="111"/>
      <c r="DY701" s="111"/>
      <c r="DZ701" s="111"/>
      <c r="EA701" s="111"/>
      <c r="EB701" s="111"/>
      <c r="EC701" s="111"/>
      <c r="ED701" s="111"/>
      <c r="EE701" s="111"/>
      <c r="EF701" s="111"/>
      <c r="EG701" s="111"/>
      <c r="EH701" s="111"/>
      <c r="EI701" s="111"/>
      <c r="EJ701" s="111"/>
      <c r="EK701" s="111"/>
      <c r="EL701" s="111"/>
      <c r="EM701" s="111"/>
      <c r="EN701" s="111"/>
      <c r="EO701" s="111"/>
      <c r="EP701" s="111"/>
      <c r="EQ701" s="111"/>
      <c r="ER701" s="111"/>
      <c r="ES701" s="111"/>
      <c r="ET701" s="111"/>
      <c r="EU701" s="111"/>
      <c r="EV701" s="111"/>
      <c r="EW701" s="111"/>
      <c r="EX701" s="111"/>
      <c r="EY701" s="111"/>
      <c r="EZ701" s="111"/>
      <c r="FA701" s="111"/>
      <c r="FB701" s="111"/>
      <c r="FC701" s="111"/>
      <c r="FD701" s="111"/>
      <c r="FE701" s="111"/>
      <c r="FF701" s="111"/>
      <c r="FG701" s="111"/>
      <c r="FH701" s="111"/>
      <c r="FI701" s="111"/>
      <c r="FJ701" s="111"/>
      <c r="FK701" s="111"/>
      <c r="FL701" s="111"/>
      <c r="FM701" s="111"/>
      <c r="FN701" s="111"/>
      <c r="FO701" s="111"/>
      <c r="FP701" s="111"/>
      <c r="FQ701" s="111"/>
      <c r="FR701" s="111"/>
      <c r="FS701" s="111"/>
      <c r="FT701" s="111"/>
      <c r="FU701" s="111"/>
      <c r="FV701" s="111"/>
      <c r="FW701" s="111"/>
      <c r="FX701" s="111"/>
      <c r="FY701" s="111"/>
      <c r="FZ701" s="111"/>
      <c r="GA701" s="111"/>
      <c r="GB701" s="111"/>
      <c r="GC701" s="111"/>
      <c r="GD701" s="111"/>
      <c r="GE701" s="111"/>
      <c r="GF701" s="111"/>
      <c r="GG701" s="111"/>
      <c r="GH701" s="111"/>
      <c r="GI701" s="111"/>
      <c r="GJ701" s="111"/>
      <c r="GK701" s="111"/>
      <c r="GL701" s="111"/>
      <c r="GM701" s="111"/>
      <c r="GN701" s="111"/>
      <c r="GO701" s="111"/>
      <c r="GP701" s="111"/>
      <c r="GQ701" s="111"/>
      <c r="GR701" s="111"/>
      <c r="GS701" s="111"/>
      <c r="GT701" s="111"/>
      <c r="GU701" s="111"/>
      <c r="GV701" s="111"/>
      <c r="GW701" s="111"/>
      <c r="GX701" s="111"/>
      <c r="GY701" s="111"/>
      <c r="GZ701" s="111"/>
      <c r="HA701" s="111"/>
      <c r="HB701" s="111"/>
      <c r="HC701" s="111"/>
      <c r="HD701" s="111"/>
      <c r="HE701" s="111"/>
      <c r="HF701" s="111"/>
      <c r="HG701" s="111"/>
      <c r="HH701" s="111"/>
      <c r="HI701" s="111"/>
      <c r="HJ701" s="111"/>
      <c r="HK701" s="111"/>
      <c r="HL701" s="111"/>
      <c r="HM701" s="111"/>
      <c r="HN701" s="111"/>
      <c r="HO701" s="111"/>
      <c r="HP701" s="111"/>
      <c r="HQ701" s="111"/>
      <c r="HR701" s="111"/>
      <c r="HS701" s="111"/>
      <c r="HT701" s="111"/>
      <c r="HU701" s="111"/>
      <c r="HV701" s="111"/>
      <c r="HW701" s="111"/>
      <c r="HX701" s="111"/>
      <c r="HY701" s="111"/>
      <c r="HZ701" s="111"/>
      <c r="IA701" s="111"/>
      <c r="IB701" s="111"/>
      <c r="IC701" s="111"/>
      <c r="ID701" s="111"/>
      <c r="IE701" s="111"/>
      <c r="IF701" s="111"/>
      <c r="IG701" s="111"/>
      <c r="IH701" s="111"/>
      <c r="II701" s="111"/>
    </row>
    <row r="702" s="1" customFormat="1" spans="1:243">
      <c r="A702" s="157">
        <v>2130302</v>
      </c>
      <c r="B702" s="152" t="s">
        <v>73</v>
      </c>
      <c r="C702" s="145">
        <v>24</v>
      </c>
      <c r="D702" s="146">
        <v>25</v>
      </c>
      <c r="E702" s="147">
        <f t="shared" si="30"/>
        <v>1</v>
      </c>
      <c r="F702" s="148">
        <f t="shared" si="31"/>
        <v>0.0416666666666667</v>
      </c>
      <c r="G702" s="149"/>
      <c r="H702" s="140">
        <f t="shared" si="32"/>
        <v>7</v>
      </c>
      <c r="I702" s="140"/>
      <c r="J702" s="111"/>
      <c r="K702" s="111"/>
      <c r="L702" s="111"/>
      <c r="M702" s="111"/>
      <c r="N702" s="111"/>
      <c r="O702" s="111"/>
      <c r="P702" s="111"/>
      <c r="Q702" s="111"/>
      <c r="R702" s="111"/>
      <c r="S702" s="111"/>
      <c r="T702" s="111"/>
      <c r="U702" s="111"/>
      <c r="V702" s="111"/>
      <c r="W702" s="111"/>
      <c r="X702" s="111"/>
      <c r="Y702" s="111"/>
      <c r="Z702" s="111"/>
      <c r="AA702" s="111"/>
      <c r="AB702" s="111"/>
      <c r="AC702" s="111"/>
      <c r="AD702" s="111"/>
      <c r="AE702" s="111"/>
      <c r="AF702" s="111"/>
      <c r="AG702" s="111"/>
      <c r="AH702" s="111"/>
      <c r="AI702" s="111"/>
      <c r="AJ702" s="111"/>
      <c r="AK702" s="111"/>
      <c r="AL702" s="111"/>
      <c r="AM702" s="111"/>
      <c r="AN702" s="111"/>
      <c r="AO702" s="111"/>
      <c r="AP702" s="111"/>
      <c r="AQ702" s="111"/>
      <c r="AR702" s="111"/>
      <c r="AS702" s="111"/>
      <c r="AT702" s="111"/>
      <c r="AU702" s="111"/>
      <c r="AV702" s="111"/>
      <c r="AW702" s="111"/>
      <c r="AX702" s="111"/>
      <c r="AY702" s="111"/>
      <c r="AZ702" s="111"/>
      <c r="BA702" s="111"/>
      <c r="BB702" s="111"/>
      <c r="BC702" s="111"/>
      <c r="BD702" s="111"/>
      <c r="BE702" s="111"/>
      <c r="BF702" s="111"/>
      <c r="BG702" s="111"/>
      <c r="BH702" s="111"/>
      <c r="BI702" s="111"/>
      <c r="BJ702" s="111"/>
      <c r="BK702" s="111"/>
      <c r="BL702" s="111"/>
      <c r="BM702" s="111"/>
      <c r="BN702" s="111"/>
      <c r="BO702" s="111"/>
      <c r="BP702" s="111"/>
      <c r="BQ702" s="111"/>
      <c r="BR702" s="111"/>
      <c r="BS702" s="111"/>
      <c r="BT702" s="111"/>
      <c r="BU702" s="111"/>
      <c r="BV702" s="111"/>
      <c r="BW702" s="111"/>
      <c r="BX702" s="111"/>
      <c r="BY702" s="111"/>
      <c r="BZ702" s="111"/>
      <c r="CA702" s="111"/>
      <c r="CB702" s="111"/>
      <c r="CC702" s="111"/>
      <c r="CD702" s="111"/>
      <c r="CE702" s="111"/>
      <c r="CF702" s="111"/>
      <c r="CG702" s="111"/>
      <c r="CH702" s="111"/>
      <c r="CI702" s="111"/>
      <c r="CJ702" s="111"/>
      <c r="CK702" s="111"/>
      <c r="CL702" s="111"/>
      <c r="CM702" s="111"/>
      <c r="CN702" s="111"/>
      <c r="CO702" s="111"/>
      <c r="CP702" s="111"/>
      <c r="CQ702" s="111"/>
      <c r="CR702" s="111"/>
      <c r="CS702" s="111"/>
      <c r="CT702" s="111"/>
      <c r="CU702" s="111"/>
      <c r="CV702" s="111"/>
      <c r="CW702" s="111"/>
      <c r="CX702" s="111"/>
      <c r="CY702" s="111"/>
      <c r="CZ702" s="111"/>
      <c r="DA702" s="111"/>
      <c r="DB702" s="111"/>
      <c r="DC702" s="111"/>
      <c r="DD702" s="111"/>
      <c r="DE702" s="111"/>
      <c r="DF702" s="111"/>
      <c r="DG702" s="111"/>
      <c r="DH702" s="111"/>
      <c r="DI702" s="111"/>
      <c r="DJ702" s="111"/>
      <c r="DK702" s="111"/>
      <c r="DL702" s="111"/>
      <c r="DM702" s="111"/>
      <c r="DN702" s="111"/>
      <c r="DO702" s="111"/>
      <c r="DP702" s="111"/>
      <c r="DQ702" s="111"/>
      <c r="DR702" s="111"/>
      <c r="DS702" s="111"/>
      <c r="DT702" s="111"/>
      <c r="DU702" s="111"/>
      <c r="DV702" s="111"/>
      <c r="DW702" s="111"/>
      <c r="DX702" s="111"/>
      <c r="DY702" s="111"/>
      <c r="DZ702" s="111"/>
      <c r="EA702" s="111"/>
      <c r="EB702" s="111"/>
      <c r="EC702" s="111"/>
      <c r="ED702" s="111"/>
      <c r="EE702" s="111"/>
      <c r="EF702" s="111"/>
      <c r="EG702" s="111"/>
      <c r="EH702" s="111"/>
      <c r="EI702" s="111"/>
      <c r="EJ702" s="111"/>
      <c r="EK702" s="111"/>
      <c r="EL702" s="111"/>
      <c r="EM702" s="111"/>
      <c r="EN702" s="111"/>
      <c r="EO702" s="111"/>
      <c r="EP702" s="111"/>
      <c r="EQ702" s="111"/>
      <c r="ER702" s="111"/>
      <c r="ES702" s="111"/>
      <c r="ET702" s="111"/>
      <c r="EU702" s="111"/>
      <c r="EV702" s="111"/>
      <c r="EW702" s="111"/>
      <c r="EX702" s="111"/>
      <c r="EY702" s="111"/>
      <c r="EZ702" s="111"/>
      <c r="FA702" s="111"/>
      <c r="FB702" s="111"/>
      <c r="FC702" s="111"/>
      <c r="FD702" s="111"/>
      <c r="FE702" s="111"/>
      <c r="FF702" s="111"/>
      <c r="FG702" s="111"/>
      <c r="FH702" s="111"/>
      <c r="FI702" s="111"/>
      <c r="FJ702" s="111"/>
      <c r="FK702" s="111"/>
      <c r="FL702" s="111"/>
      <c r="FM702" s="111"/>
      <c r="FN702" s="111"/>
      <c r="FO702" s="111"/>
      <c r="FP702" s="111"/>
      <c r="FQ702" s="111"/>
      <c r="FR702" s="111"/>
      <c r="FS702" s="111"/>
      <c r="FT702" s="111"/>
      <c r="FU702" s="111"/>
      <c r="FV702" s="111"/>
      <c r="FW702" s="111"/>
      <c r="FX702" s="111"/>
      <c r="FY702" s="111"/>
      <c r="FZ702" s="111"/>
      <c r="GA702" s="111"/>
      <c r="GB702" s="111"/>
      <c r="GC702" s="111"/>
      <c r="GD702" s="111"/>
      <c r="GE702" s="111"/>
      <c r="GF702" s="111"/>
      <c r="GG702" s="111"/>
      <c r="GH702" s="111"/>
      <c r="GI702" s="111"/>
      <c r="GJ702" s="111"/>
      <c r="GK702" s="111"/>
      <c r="GL702" s="111"/>
      <c r="GM702" s="111"/>
      <c r="GN702" s="111"/>
      <c r="GO702" s="111"/>
      <c r="GP702" s="111"/>
      <c r="GQ702" s="111"/>
      <c r="GR702" s="111"/>
      <c r="GS702" s="111"/>
      <c r="GT702" s="111"/>
      <c r="GU702" s="111"/>
      <c r="GV702" s="111"/>
      <c r="GW702" s="111"/>
      <c r="GX702" s="111"/>
      <c r="GY702" s="111"/>
      <c r="GZ702" s="111"/>
      <c r="HA702" s="111"/>
      <c r="HB702" s="111"/>
      <c r="HC702" s="111"/>
      <c r="HD702" s="111"/>
      <c r="HE702" s="111"/>
      <c r="HF702" s="111"/>
      <c r="HG702" s="111"/>
      <c r="HH702" s="111"/>
      <c r="HI702" s="111"/>
      <c r="HJ702" s="111"/>
      <c r="HK702" s="111"/>
      <c r="HL702" s="111"/>
      <c r="HM702" s="111"/>
      <c r="HN702" s="111"/>
      <c r="HO702" s="111"/>
      <c r="HP702" s="111"/>
      <c r="HQ702" s="111"/>
      <c r="HR702" s="111"/>
      <c r="HS702" s="111"/>
      <c r="HT702" s="111"/>
      <c r="HU702" s="111"/>
      <c r="HV702" s="111"/>
      <c r="HW702" s="111"/>
      <c r="HX702" s="111"/>
      <c r="HY702" s="111"/>
      <c r="HZ702" s="111"/>
      <c r="IA702" s="111"/>
      <c r="IB702" s="111"/>
      <c r="IC702" s="111"/>
      <c r="ID702" s="111"/>
      <c r="IE702" s="111"/>
      <c r="IF702" s="111"/>
      <c r="IG702" s="111"/>
      <c r="IH702" s="111"/>
      <c r="II702" s="111"/>
    </row>
    <row r="703" s="1" customFormat="1" hidden="1" spans="1:243">
      <c r="A703" s="157">
        <v>2130303</v>
      </c>
      <c r="B703" s="152" t="s">
        <v>74</v>
      </c>
      <c r="C703" s="145">
        <v>0</v>
      </c>
      <c r="D703" s="146"/>
      <c r="E703" s="147">
        <f t="shared" si="30"/>
        <v>0</v>
      </c>
      <c r="F703" s="148"/>
      <c r="G703" s="151" t="s">
        <v>75</v>
      </c>
      <c r="H703" s="140">
        <f t="shared" si="32"/>
        <v>7</v>
      </c>
      <c r="I703" s="140"/>
      <c r="J703" s="111"/>
      <c r="K703" s="111"/>
      <c r="L703" s="111"/>
      <c r="M703" s="111"/>
      <c r="N703" s="111"/>
      <c r="O703" s="111"/>
      <c r="P703" s="111"/>
      <c r="Q703" s="111"/>
      <c r="R703" s="111"/>
      <c r="S703" s="111"/>
      <c r="T703" s="111"/>
      <c r="U703" s="111"/>
      <c r="V703" s="111"/>
      <c r="W703" s="111"/>
      <c r="X703" s="111"/>
      <c r="Y703" s="111"/>
      <c r="Z703" s="111"/>
      <c r="AA703" s="111"/>
      <c r="AB703" s="111"/>
      <c r="AC703" s="111"/>
      <c r="AD703" s="111"/>
      <c r="AE703" s="111"/>
      <c r="AF703" s="111"/>
      <c r="AG703" s="111"/>
      <c r="AH703" s="111"/>
      <c r="AI703" s="111"/>
      <c r="AJ703" s="111"/>
      <c r="AK703" s="111"/>
      <c r="AL703" s="111"/>
      <c r="AM703" s="111"/>
      <c r="AN703" s="111"/>
      <c r="AO703" s="111"/>
      <c r="AP703" s="111"/>
      <c r="AQ703" s="111"/>
      <c r="AR703" s="111"/>
      <c r="AS703" s="111"/>
      <c r="AT703" s="111"/>
      <c r="AU703" s="111"/>
      <c r="AV703" s="111"/>
      <c r="AW703" s="111"/>
      <c r="AX703" s="111"/>
      <c r="AY703" s="111"/>
      <c r="AZ703" s="111"/>
      <c r="BA703" s="111"/>
      <c r="BB703" s="111"/>
      <c r="BC703" s="111"/>
      <c r="BD703" s="111"/>
      <c r="BE703" s="111"/>
      <c r="BF703" s="111"/>
      <c r="BG703" s="111"/>
      <c r="BH703" s="111"/>
      <c r="BI703" s="111"/>
      <c r="BJ703" s="111"/>
      <c r="BK703" s="111"/>
      <c r="BL703" s="111"/>
      <c r="BM703" s="111"/>
      <c r="BN703" s="111"/>
      <c r="BO703" s="111"/>
      <c r="BP703" s="111"/>
      <c r="BQ703" s="111"/>
      <c r="BR703" s="111"/>
      <c r="BS703" s="111"/>
      <c r="BT703" s="111"/>
      <c r="BU703" s="111"/>
      <c r="BV703" s="111"/>
      <c r="BW703" s="111"/>
      <c r="BX703" s="111"/>
      <c r="BY703" s="111"/>
      <c r="BZ703" s="111"/>
      <c r="CA703" s="111"/>
      <c r="CB703" s="111"/>
      <c r="CC703" s="111"/>
      <c r="CD703" s="111"/>
      <c r="CE703" s="111"/>
      <c r="CF703" s="111"/>
      <c r="CG703" s="111"/>
      <c r="CH703" s="111"/>
      <c r="CI703" s="111"/>
      <c r="CJ703" s="111"/>
      <c r="CK703" s="111"/>
      <c r="CL703" s="111"/>
      <c r="CM703" s="111"/>
      <c r="CN703" s="111"/>
      <c r="CO703" s="111"/>
      <c r="CP703" s="111"/>
      <c r="CQ703" s="111"/>
      <c r="CR703" s="111"/>
      <c r="CS703" s="111"/>
      <c r="CT703" s="111"/>
      <c r="CU703" s="111"/>
      <c r="CV703" s="111"/>
      <c r="CW703" s="111"/>
      <c r="CX703" s="111"/>
      <c r="CY703" s="111"/>
      <c r="CZ703" s="111"/>
      <c r="DA703" s="111"/>
      <c r="DB703" s="111"/>
      <c r="DC703" s="111"/>
      <c r="DD703" s="111"/>
      <c r="DE703" s="111"/>
      <c r="DF703" s="111"/>
      <c r="DG703" s="111"/>
      <c r="DH703" s="111"/>
      <c r="DI703" s="111"/>
      <c r="DJ703" s="111"/>
      <c r="DK703" s="111"/>
      <c r="DL703" s="111"/>
      <c r="DM703" s="111"/>
      <c r="DN703" s="111"/>
      <c r="DO703" s="111"/>
      <c r="DP703" s="111"/>
      <c r="DQ703" s="111"/>
      <c r="DR703" s="111"/>
      <c r="DS703" s="111"/>
      <c r="DT703" s="111"/>
      <c r="DU703" s="111"/>
      <c r="DV703" s="111"/>
      <c r="DW703" s="111"/>
      <c r="DX703" s="111"/>
      <c r="DY703" s="111"/>
      <c r="DZ703" s="111"/>
      <c r="EA703" s="111"/>
      <c r="EB703" s="111"/>
      <c r="EC703" s="111"/>
      <c r="ED703" s="111"/>
      <c r="EE703" s="111"/>
      <c r="EF703" s="111"/>
      <c r="EG703" s="111"/>
      <c r="EH703" s="111"/>
      <c r="EI703" s="111"/>
      <c r="EJ703" s="111"/>
      <c r="EK703" s="111"/>
      <c r="EL703" s="111"/>
      <c r="EM703" s="111"/>
      <c r="EN703" s="111"/>
      <c r="EO703" s="111"/>
      <c r="EP703" s="111"/>
      <c r="EQ703" s="111"/>
      <c r="ER703" s="111"/>
      <c r="ES703" s="111"/>
      <c r="ET703" s="111"/>
      <c r="EU703" s="111"/>
      <c r="EV703" s="111"/>
      <c r="EW703" s="111"/>
      <c r="EX703" s="111"/>
      <c r="EY703" s="111"/>
      <c r="EZ703" s="111"/>
      <c r="FA703" s="111"/>
      <c r="FB703" s="111"/>
      <c r="FC703" s="111"/>
      <c r="FD703" s="111"/>
      <c r="FE703" s="111"/>
      <c r="FF703" s="111"/>
      <c r="FG703" s="111"/>
      <c r="FH703" s="111"/>
      <c r="FI703" s="111"/>
      <c r="FJ703" s="111"/>
      <c r="FK703" s="111"/>
      <c r="FL703" s="111"/>
      <c r="FM703" s="111"/>
      <c r="FN703" s="111"/>
      <c r="FO703" s="111"/>
      <c r="FP703" s="111"/>
      <c r="FQ703" s="111"/>
      <c r="FR703" s="111"/>
      <c r="FS703" s="111"/>
      <c r="FT703" s="111"/>
      <c r="FU703" s="111"/>
      <c r="FV703" s="111"/>
      <c r="FW703" s="111"/>
      <c r="FX703" s="111"/>
      <c r="FY703" s="111"/>
      <c r="FZ703" s="111"/>
      <c r="GA703" s="111"/>
      <c r="GB703" s="111"/>
      <c r="GC703" s="111"/>
      <c r="GD703" s="111"/>
      <c r="GE703" s="111"/>
      <c r="GF703" s="111"/>
      <c r="GG703" s="111"/>
      <c r="GH703" s="111"/>
      <c r="GI703" s="111"/>
      <c r="GJ703" s="111"/>
      <c r="GK703" s="111"/>
      <c r="GL703" s="111"/>
      <c r="GM703" s="111"/>
      <c r="GN703" s="111"/>
      <c r="GO703" s="111"/>
      <c r="GP703" s="111"/>
      <c r="GQ703" s="111"/>
      <c r="GR703" s="111"/>
      <c r="GS703" s="111"/>
      <c r="GT703" s="111"/>
      <c r="GU703" s="111"/>
      <c r="GV703" s="111"/>
      <c r="GW703" s="111"/>
      <c r="GX703" s="111"/>
      <c r="GY703" s="111"/>
      <c r="GZ703" s="111"/>
      <c r="HA703" s="111"/>
      <c r="HB703" s="111"/>
      <c r="HC703" s="111"/>
      <c r="HD703" s="111"/>
      <c r="HE703" s="111"/>
      <c r="HF703" s="111"/>
      <c r="HG703" s="111"/>
      <c r="HH703" s="111"/>
      <c r="HI703" s="111"/>
      <c r="HJ703" s="111"/>
      <c r="HK703" s="111"/>
      <c r="HL703" s="111"/>
      <c r="HM703" s="111"/>
      <c r="HN703" s="111"/>
      <c r="HO703" s="111"/>
      <c r="HP703" s="111"/>
      <c r="HQ703" s="111"/>
      <c r="HR703" s="111"/>
      <c r="HS703" s="111"/>
      <c r="HT703" s="111"/>
      <c r="HU703" s="111"/>
      <c r="HV703" s="111"/>
      <c r="HW703" s="111"/>
      <c r="HX703" s="111"/>
      <c r="HY703" s="111"/>
      <c r="HZ703" s="111"/>
      <c r="IA703" s="111"/>
      <c r="IB703" s="111"/>
      <c r="IC703" s="111"/>
      <c r="ID703" s="111"/>
      <c r="IE703" s="111"/>
      <c r="IF703" s="111"/>
      <c r="IG703" s="111"/>
      <c r="IH703" s="111"/>
      <c r="II703" s="111"/>
    </row>
    <row r="704" s="1" customFormat="1" hidden="1" spans="1:243">
      <c r="A704" s="157">
        <v>2130304</v>
      </c>
      <c r="B704" s="152" t="s">
        <v>606</v>
      </c>
      <c r="C704" s="145">
        <v>0</v>
      </c>
      <c r="D704" s="146"/>
      <c r="E704" s="147">
        <f t="shared" si="30"/>
        <v>0</v>
      </c>
      <c r="F704" s="148"/>
      <c r="G704" s="151" t="s">
        <v>75</v>
      </c>
      <c r="H704" s="140">
        <f t="shared" si="32"/>
        <v>7</v>
      </c>
      <c r="I704" s="140"/>
      <c r="J704" s="111"/>
      <c r="K704" s="111"/>
      <c r="L704" s="111"/>
      <c r="M704" s="111"/>
      <c r="N704" s="111"/>
      <c r="O704" s="111"/>
      <c r="P704" s="111"/>
      <c r="Q704" s="111"/>
      <c r="R704" s="111"/>
      <c r="S704" s="111"/>
      <c r="T704" s="111"/>
      <c r="U704" s="111"/>
      <c r="V704" s="111"/>
      <c r="W704" s="111"/>
      <c r="X704" s="111"/>
      <c r="Y704" s="111"/>
      <c r="Z704" s="111"/>
      <c r="AA704" s="111"/>
      <c r="AB704" s="111"/>
      <c r="AC704" s="111"/>
      <c r="AD704" s="111"/>
      <c r="AE704" s="111"/>
      <c r="AF704" s="111"/>
      <c r="AG704" s="111"/>
      <c r="AH704" s="111"/>
      <c r="AI704" s="111"/>
      <c r="AJ704" s="111"/>
      <c r="AK704" s="111"/>
      <c r="AL704" s="111"/>
      <c r="AM704" s="111"/>
      <c r="AN704" s="111"/>
      <c r="AO704" s="111"/>
      <c r="AP704" s="111"/>
      <c r="AQ704" s="111"/>
      <c r="AR704" s="111"/>
      <c r="AS704" s="111"/>
      <c r="AT704" s="111"/>
      <c r="AU704" s="111"/>
      <c r="AV704" s="111"/>
      <c r="AW704" s="111"/>
      <c r="AX704" s="111"/>
      <c r="AY704" s="111"/>
      <c r="AZ704" s="111"/>
      <c r="BA704" s="111"/>
      <c r="BB704" s="111"/>
      <c r="BC704" s="111"/>
      <c r="BD704" s="111"/>
      <c r="BE704" s="111"/>
      <c r="BF704" s="111"/>
      <c r="BG704" s="111"/>
      <c r="BH704" s="111"/>
      <c r="BI704" s="111"/>
      <c r="BJ704" s="111"/>
      <c r="BK704" s="111"/>
      <c r="BL704" s="111"/>
      <c r="BM704" s="111"/>
      <c r="BN704" s="111"/>
      <c r="BO704" s="111"/>
      <c r="BP704" s="111"/>
      <c r="BQ704" s="111"/>
      <c r="BR704" s="111"/>
      <c r="BS704" s="111"/>
      <c r="BT704" s="111"/>
      <c r="BU704" s="111"/>
      <c r="BV704" s="111"/>
      <c r="BW704" s="111"/>
      <c r="BX704" s="111"/>
      <c r="BY704" s="111"/>
      <c r="BZ704" s="111"/>
      <c r="CA704" s="111"/>
      <c r="CB704" s="111"/>
      <c r="CC704" s="111"/>
      <c r="CD704" s="111"/>
      <c r="CE704" s="111"/>
      <c r="CF704" s="111"/>
      <c r="CG704" s="111"/>
      <c r="CH704" s="111"/>
      <c r="CI704" s="111"/>
      <c r="CJ704" s="111"/>
      <c r="CK704" s="111"/>
      <c r="CL704" s="111"/>
      <c r="CM704" s="111"/>
      <c r="CN704" s="111"/>
      <c r="CO704" s="111"/>
      <c r="CP704" s="111"/>
      <c r="CQ704" s="111"/>
      <c r="CR704" s="111"/>
      <c r="CS704" s="111"/>
      <c r="CT704" s="111"/>
      <c r="CU704" s="111"/>
      <c r="CV704" s="111"/>
      <c r="CW704" s="111"/>
      <c r="CX704" s="111"/>
      <c r="CY704" s="111"/>
      <c r="CZ704" s="111"/>
      <c r="DA704" s="111"/>
      <c r="DB704" s="111"/>
      <c r="DC704" s="111"/>
      <c r="DD704" s="111"/>
      <c r="DE704" s="111"/>
      <c r="DF704" s="111"/>
      <c r="DG704" s="111"/>
      <c r="DH704" s="111"/>
      <c r="DI704" s="111"/>
      <c r="DJ704" s="111"/>
      <c r="DK704" s="111"/>
      <c r="DL704" s="111"/>
      <c r="DM704" s="111"/>
      <c r="DN704" s="111"/>
      <c r="DO704" s="111"/>
      <c r="DP704" s="111"/>
      <c r="DQ704" s="111"/>
      <c r="DR704" s="111"/>
      <c r="DS704" s="111"/>
      <c r="DT704" s="111"/>
      <c r="DU704" s="111"/>
      <c r="DV704" s="111"/>
      <c r="DW704" s="111"/>
      <c r="DX704" s="111"/>
      <c r="DY704" s="111"/>
      <c r="DZ704" s="111"/>
      <c r="EA704" s="111"/>
      <c r="EB704" s="111"/>
      <c r="EC704" s="111"/>
      <c r="ED704" s="111"/>
      <c r="EE704" s="111"/>
      <c r="EF704" s="111"/>
      <c r="EG704" s="111"/>
      <c r="EH704" s="111"/>
      <c r="EI704" s="111"/>
      <c r="EJ704" s="111"/>
      <c r="EK704" s="111"/>
      <c r="EL704" s="111"/>
      <c r="EM704" s="111"/>
      <c r="EN704" s="111"/>
      <c r="EO704" s="111"/>
      <c r="EP704" s="111"/>
      <c r="EQ704" s="111"/>
      <c r="ER704" s="111"/>
      <c r="ES704" s="111"/>
      <c r="ET704" s="111"/>
      <c r="EU704" s="111"/>
      <c r="EV704" s="111"/>
      <c r="EW704" s="111"/>
      <c r="EX704" s="111"/>
      <c r="EY704" s="111"/>
      <c r="EZ704" s="111"/>
      <c r="FA704" s="111"/>
      <c r="FB704" s="111"/>
      <c r="FC704" s="111"/>
      <c r="FD704" s="111"/>
      <c r="FE704" s="111"/>
      <c r="FF704" s="111"/>
      <c r="FG704" s="111"/>
      <c r="FH704" s="111"/>
      <c r="FI704" s="111"/>
      <c r="FJ704" s="111"/>
      <c r="FK704" s="111"/>
      <c r="FL704" s="111"/>
      <c r="FM704" s="111"/>
      <c r="FN704" s="111"/>
      <c r="FO704" s="111"/>
      <c r="FP704" s="111"/>
      <c r="FQ704" s="111"/>
      <c r="FR704" s="111"/>
      <c r="FS704" s="111"/>
      <c r="FT704" s="111"/>
      <c r="FU704" s="111"/>
      <c r="FV704" s="111"/>
      <c r="FW704" s="111"/>
      <c r="FX704" s="111"/>
      <c r="FY704" s="111"/>
      <c r="FZ704" s="111"/>
      <c r="GA704" s="111"/>
      <c r="GB704" s="111"/>
      <c r="GC704" s="111"/>
      <c r="GD704" s="111"/>
      <c r="GE704" s="111"/>
      <c r="GF704" s="111"/>
      <c r="GG704" s="111"/>
      <c r="GH704" s="111"/>
      <c r="GI704" s="111"/>
      <c r="GJ704" s="111"/>
      <c r="GK704" s="111"/>
      <c r="GL704" s="111"/>
      <c r="GM704" s="111"/>
      <c r="GN704" s="111"/>
      <c r="GO704" s="111"/>
      <c r="GP704" s="111"/>
      <c r="GQ704" s="111"/>
      <c r="GR704" s="111"/>
      <c r="GS704" s="111"/>
      <c r="GT704" s="111"/>
      <c r="GU704" s="111"/>
      <c r="GV704" s="111"/>
      <c r="GW704" s="111"/>
      <c r="GX704" s="111"/>
      <c r="GY704" s="111"/>
      <c r="GZ704" s="111"/>
      <c r="HA704" s="111"/>
      <c r="HB704" s="111"/>
      <c r="HC704" s="111"/>
      <c r="HD704" s="111"/>
      <c r="HE704" s="111"/>
      <c r="HF704" s="111"/>
      <c r="HG704" s="111"/>
      <c r="HH704" s="111"/>
      <c r="HI704" s="111"/>
      <c r="HJ704" s="111"/>
      <c r="HK704" s="111"/>
      <c r="HL704" s="111"/>
      <c r="HM704" s="111"/>
      <c r="HN704" s="111"/>
      <c r="HO704" s="111"/>
      <c r="HP704" s="111"/>
      <c r="HQ704" s="111"/>
      <c r="HR704" s="111"/>
      <c r="HS704" s="111"/>
      <c r="HT704" s="111"/>
      <c r="HU704" s="111"/>
      <c r="HV704" s="111"/>
      <c r="HW704" s="111"/>
      <c r="HX704" s="111"/>
      <c r="HY704" s="111"/>
      <c r="HZ704" s="111"/>
      <c r="IA704" s="111"/>
      <c r="IB704" s="111"/>
      <c r="IC704" s="111"/>
      <c r="ID704" s="111"/>
      <c r="IE704" s="111"/>
      <c r="IF704" s="111"/>
      <c r="IG704" s="111"/>
      <c r="IH704" s="111"/>
      <c r="II704" s="111"/>
    </row>
    <row r="705" s="1" customFormat="1" spans="1:243">
      <c r="A705" s="157">
        <v>2130305</v>
      </c>
      <c r="B705" s="152" t="s">
        <v>607</v>
      </c>
      <c r="C705" s="145">
        <v>0</v>
      </c>
      <c r="D705" s="146">
        <v>200</v>
      </c>
      <c r="E705" s="147">
        <f t="shared" ref="E705:E768" si="33">D705-C705</f>
        <v>200</v>
      </c>
      <c r="F705" s="148"/>
      <c r="G705" s="149"/>
      <c r="H705" s="140">
        <f t="shared" ref="H705:H768" si="34">LEN(A705)</f>
        <v>7</v>
      </c>
      <c r="I705" s="140"/>
      <c r="J705" s="111"/>
      <c r="K705" s="111"/>
      <c r="L705" s="111"/>
      <c r="M705" s="111"/>
      <c r="N705" s="111"/>
      <c r="O705" s="111"/>
      <c r="P705" s="111"/>
      <c r="Q705" s="111"/>
      <c r="R705" s="111"/>
      <c r="S705" s="111"/>
      <c r="T705" s="111"/>
      <c r="U705" s="111"/>
      <c r="V705" s="111"/>
      <c r="W705" s="111"/>
      <c r="X705" s="111"/>
      <c r="Y705" s="111"/>
      <c r="Z705" s="111"/>
      <c r="AA705" s="111"/>
      <c r="AB705" s="111"/>
      <c r="AC705" s="111"/>
      <c r="AD705" s="111"/>
      <c r="AE705" s="111"/>
      <c r="AF705" s="111"/>
      <c r="AG705" s="111"/>
      <c r="AH705" s="111"/>
      <c r="AI705" s="111"/>
      <c r="AJ705" s="111"/>
      <c r="AK705" s="111"/>
      <c r="AL705" s="111"/>
      <c r="AM705" s="111"/>
      <c r="AN705" s="111"/>
      <c r="AO705" s="111"/>
      <c r="AP705" s="111"/>
      <c r="AQ705" s="111"/>
      <c r="AR705" s="111"/>
      <c r="AS705" s="111"/>
      <c r="AT705" s="111"/>
      <c r="AU705" s="111"/>
      <c r="AV705" s="111"/>
      <c r="AW705" s="111"/>
      <c r="AX705" s="111"/>
      <c r="AY705" s="111"/>
      <c r="AZ705" s="111"/>
      <c r="BA705" s="111"/>
      <c r="BB705" s="111"/>
      <c r="BC705" s="111"/>
      <c r="BD705" s="111"/>
      <c r="BE705" s="111"/>
      <c r="BF705" s="111"/>
      <c r="BG705" s="111"/>
      <c r="BH705" s="111"/>
      <c r="BI705" s="111"/>
      <c r="BJ705" s="111"/>
      <c r="BK705" s="111"/>
      <c r="BL705" s="111"/>
      <c r="BM705" s="111"/>
      <c r="BN705" s="111"/>
      <c r="BO705" s="111"/>
      <c r="BP705" s="111"/>
      <c r="BQ705" s="111"/>
      <c r="BR705" s="111"/>
      <c r="BS705" s="111"/>
      <c r="BT705" s="111"/>
      <c r="BU705" s="111"/>
      <c r="BV705" s="111"/>
      <c r="BW705" s="111"/>
      <c r="BX705" s="111"/>
      <c r="BY705" s="111"/>
      <c r="BZ705" s="111"/>
      <c r="CA705" s="111"/>
      <c r="CB705" s="111"/>
      <c r="CC705" s="111"/>
      <c r="CD705" s="111"/>
      <c r="CE705" s="111"/>
      <c r="CF705" s="111"/>
      <c r="CG705" s="111"/>
      <c r="CH705" s="111"/>
      <c r="CI705" s="111"/>
      <c r="CJ705" s="111"/>
      <c r="CK705" s="111"/>
      <c r="CL705" s="111"/>
      <c r="CM705" s="111"/>
      <c r="CN705" s="111"/>
      <c r="CO705" s="111"/>
      <c r="CP705" s="111"/>
      <c r="CQ705" s="111"/>
      <c r="CR705" s="111"/>
      <c r="CS705" s="111"/>
      <c r="CT705" s="111"/>
      <c r="CU705" s="111"/>
      <c r="CV705" s="111"/>
      <c r="CW705" s="111"/>
      <c r="CX705" s="111"/>
      <c r="CY705" s="111"/>
      <c r="CZ705" s="111"/>
      <c r="DA705" s="111"/>
      <c r="DB705" s="111"/>
      <c r="DC705" s="111"/>
      <c r="DD705" s="111"/>
      <c r="DE705" s="111"/>
      <c r="DF705" s="111"/>
      <c r="DG705" s="111"/>
      <c r="DH705" s="111"/>
      <c r="DI705" s="111"/>
      <c r="DJ705" s="111"/>
      <c r="DK705" s="111"/>
      <c r="DL705" s="111"/>
      <c r="DM705" s="111"/>
      <c r="DN705" s="111"/>
      <c r="DO705" s="111"/>
      <c r="DP705" s="111"/>
      <c r="DQ705" s="111"/>
      <c r="DR705" s="111"/>
      <c r="DS705" s="111"/>
      <c r="DT705" s="111"/>
      <c r="DU705" s="111"/>
      <c r="DV705" s="111"/>
      <c r="DW705" s="111"/>
      <c r="DX705" s="111"/>
      <c r="DY705" s="111"/>
      <c r="DZ705" s="111"/>
      <c r="EA705" s="111"/>
      <c r="EB705" s="111"/>
      <c r="EC705" s="111"/>
      <c r="ED705" s="111"/>
      <c r="EE705" s="111"/>
      <c r="EF705" s="111"/>
      <c r="EG705" s="111"/>
      <c r="EH705" s="111"/>
      <c r="EI705" s="111"/>
      <c r="EJ705" s="111"/>
      <c r="EK705" s="111"/>
      <c r="EL705" s="111"/>
      <c r="EM705" s="111"/>
      <c r="EN705" s="111"/>
      <c r="EO705" s="111"/>
      <c r="EP705" s="111"/>
      <c r="EQ705" s="111"/>
      <c r="ER705" s="111"/>
      <c r="ES705" s="111"/>
      <c r="ET705" s="111"/>
      <c r="EU705" s="111"/>
      <c r="EV705" s="111"/>
      <c r="EW705" s="111"/>
      <c r="EX705" s="111"/>
      <c r="EY705" s="111"/>
      <c r="EZ705" s="111"/>
      <c r="FA705" s="111"/>
      <c r="FB705" s="111"/>
      <c r="FC705" s="111"/>
      <c r="FD705" s="111"/>
      <c r="FE705" s="111"/>
      <c r="FF705" s="111"/>
      <c r="FG705" s="111"/>
      <c r="FH705" s="111"/>
      <c r="FI705" s="111"/>
      <c r="FJ705" s="111"/>
      <c r="FK705" s="111"/>
      <c r="FL705" s="111"/>
      <c r="FM705" s="111"/>
      <c r="FN705" s="111"/>
      <c r="FO705" s="111"/>
      <c r="FP705" s="111"/>
      <c r="FQ705" s="111"/>
      <c r="FR705" s="111"/>
      <c r="FS705" s="111"/>
      <c r="FT705" s="111"/>
      <c r="FU705" s="111"/>
      <c r="FV705" s="111"/>
      <c r="FW705" s="111"/>
      <c r="FX705" s="111"/>
      <c r="FY705" s="111"/>
      <c r="FZ705" s="111"/>
      <c r="GA705" s="111"/>
      <c r="GB705" s="111"/>
      <c r="GC705" s="111"/>
      <c r="GD705" s="111"/>
      <c r="GE705" s="111"/>
      <c r="GF705" s="111"/>
      <c r="GG705" s="111"/>
      <c r="GH705" s="111"/>
      <c r="GI705" s="111"/>
      <c r="GJ705" s="111"/>
      <c r="GK705" s="111"/>
      <c r="GL705" s="111"/>
      <c r="GM705" s="111"/>
      <c r="GN705" s="111"/>
      <c r="GO705" s="111"/>
      <c r="GP705" s="111"/>
      <c r="GQ705" s="111"/>
      <c r="GR705" s="111"/>
      <c r="GS705" s="111"/>
      <c r="GT705" s="111"/>
      <c r="GU705" s="111"/>
      <c r="GV705" s="111"/>
      <c r="GW705" s="111"/>
      <c r="GX705" s="111"/>
      <c r="GY705" s="111"/>
      <c r="GZ705" s="111"/>
      <c r="HA705" s="111"/>
      <c r="HB705" s="111"/>
      <c r="HC705" s="111"/>
      <c r="HD705" s="111"/>
      <c r="HE705" s="111"/>
      <c r="HF705" s="111"/>
      <c r="HG705" s="111"/>
      <c r="HH705" s="111"/>
      <c r="HI705" s="111"/>
      <c r="HJ705" s="111"/>
      <c r="HK705" s="111"/>
      <c r="HL705" s="111"/>
      <c r="HM705" s="111"/>
      <c r="HN705" s="111"/>
      <c r="HO705" s="111"/>
      <c r="HP705" s="111"/>
      <c r="HQ705" s="111"/>
      <c r="HR705" s="111"/>
      <c r="HS705" s="111"/>
      <c r="HT705" s="111"/>
      <c r="HU705" s="111"/>
      <c r="HV705" s="111"/>
      <c r="HW705" s="111"/>
      <c r="HX705" s="111"/>
      <c r="HY705" s="111"/>
      <c r="HZ705" s="111"/>
      <c r="IA705" s="111"/>
      <c r="IB705" s="111"/>
      <c r="IC705" s="111"/>
      <c r="ID705" s="111"/>
      <c r="IE705" s="111"/>
      <c r="IF705" s="111"/>
      <c r="IG705" s="111"/>
      <c r="IH705" s="111"/>
      <c r="II705" s="111"/>
    </row>
    <row r="706" s="1" customFormat="1" spans="1:243">
      <c r="A706" s="157">
        <v>2130306</v>
      </c>
      <c r="B706" s="152" t="s">
        <v>608</v>
      </c>
      <c r="C706" s="145">
        <v>1198</v>
      </c>
      <c r="D706" s="146">
        <v>500</v>
      </c>
      <c r="E706" s="147">
        <f t="shared" si="33"/>
        <v>-698</v>
      </c>
      <c r="F706" s="148">
        <f>E706/C706</f>
        <v>-0.582637729549249</v>
      </c>
      <c r="G706" s="149"/>
      <c r="H706" s="140">
        <f t="shared" si="34"/>
        <v>7</v>
      </c>
      <c r="I706" s="140"/>
      <c r="J706" s="111"/>
      <c r="K706" s="111"/>
      <c r="L706" s="111"/>
      <c r="M706" s="111"/>
      <c r="N706" s="111"/>
      <c r="O706" s="111"/>
      <c r="P706" s="111"/>
      <c r="Q706" s="111"/>
      <c r="R706" s="111"/>
      <c r="S706" s="111"/>
      <c r="T706" s="111"/>
      <c r="U706" s="111"/>
      <c r="V706" s="111"/>
      <c r="W706" s="111"/>
      <c r="X706" s="111"/>
      <c r="Y706" s="111"/>
      <c r="Z706" s="111"/>
      <c r="AA706" s="111"/>
      <c r="AB706" s="111"/>
      <c r="AC706" s="111"/>
      <c r="AD706" s="111"/>
      <c r="AE706" s="111"/>
      <c r="AF706" s="111"/>
      <c r="AG706" s="111"/>
      <c r="AH706" s="111"/>
      <c r="AI706" s="111"/>
      <c r="AJ706" s="111"/>
      <c r="AK706" s="111"/>
      <c r="AL706" s="111"/>
      <c r="AM706" s="111"/>
      <c r="AN706" s="111"/>
      <c r="AO706" s="111"/>
      <c r="AP706" s="111"/>
      <c r="AQ706" s="111"/>
      <c r="AR706" s="111"/>
      <c r="AS706" s="111"/>
      <c r="AT706" s="111"/>
      <c r="AU706" s="111"/>
      <c r="AV706" s="111"/>
      <c r="AW706" s="111"/>
      <c r="AX706" s="111"/>
      <c r="AY706" s="111"/>
      <c r="AZ706" s="111"/>
      <c r="BA706" s="111"/>
      <c r="BB706" s="111"/>
      <c r="BC706" s="111"/>
      <c r="BD706" s="111"/>
      <c r="BE706" s="111"/>
      <c r="BF706" s="111"/>
      <c r="BG706" s="111"/>
      <c r="BH706" s="111"/>
      <c r="BI706" s="111"/>
      <c r="BJ706" s="111"/>
      <c r="BK706" s="111"/>
      <c r="BL706" s="111"/>
      <c r="BM706" s="111"/>
      <c r="BN706" s="111"/>
      <c r="BO706" s="111"/>
      <c r="BP706" s="111"/>
      <c r="BQ706" s="111"/>
      <c r="BR706" s="111"/>
      <c r="BS706" s="111"/>
      <c r="BT706" s="111"/>
      <c r="BU706" s="111"/>
      <c r="BV706" s="111"/>
      <c r="BW706" s="111"/>
      <c r="BX706" s="111"/>
      <c r="BY706" s="111"/>
      <c r="BZ706" s="111"/>
      <c r="CA706" s="111"/>
      <c r="CB706" s="111"/>
      <c r="CC706" s="111"/>
      <c r="CD706" s="111"/>
      <c r="CE706" s="111"/>
      <c r="CF706" s="111"/>
      <c r="CG706" s="111"/>
      <c r="CH706" s="111"/>
      <c r="CI706" s="111"/>
      <c r="CJ706" s="111"/>
      <c r="CK706" s="111"/>
      <c r="CL706" s="111"/>
      <c r="CM706" s="111"/>
      <c r="CN706" s="111"/>
      <c r="CO706" s="111"/>
      <c r="CP706" s="111"/>
      <c r="CQ706" s="111"/>
      <c r="CR706" s="111"/>
      <c r="CS706" s="111"/>
      <c r="CT706" s="111"/>
      <c r="CU706" s="111"/>
      <c r="CV706" s="111"/>
      <c r="CW706" s="111"/>
      <c r="CX706" s="111"/>
      <c r="CY706" s="111"/>
      <c r="CZ706" s="111"/>
      <c r="DA706" s="111"/>
      <c r="DB706" s="111"/>
      <c r="DC706" s="111"/>
      <c r="DD706" s="111"/>
      <c r="DE706" s="111"/>
      <c r="DF706" s="111"/>
      <c r="DG706" s="111"/>
      <c r="DH706" s="111"/>
      <c r="DI706" s="111"/>
      <c r="DJ706" s="111"/>
      <c r="DK706" s="111"/>
      <c r="DL706" s="111"/>
      <c r="DM706" s="111"/>
      <c r="DN706" s="111"/>
      <c r="DO706" s="111"/>
      <c r="DP706" s="111"/>
      <c r="DQ706" s="111"/>
      <c r="DR706" s="111"/>
      <c r="DS706" s="111"/>
      <c r="DT706" s="111"/>
      <c r="DU706" s="111"/>
      <c r="DV706" s="111"/>
      <c r="DW706" s="111"/>
      <c r="DX706" s="111"/>
      <c r="DY706" s="111"/>
      <c r="DZ706" s="111"/>
      <c r="EA706" s="111"/>
      <c r="EB706" s="111"/>
      <c r="EC706" s="111"/>
      <c r="ED706" s="111"/>
      <c r="EE706" s="111"/>
      <c r="EF706" s="111"/>
      <c r="EG706" s="111"/>
      <c r="EH706" s="111"/>
      <c r="EI706" s="111"/>
      <c r="EJ706" s="111"/>
      <c r="EK706" s="111"/>
      <c r="EL706" s="111"/>
      <c r="EM706" s="111"/>
      <c r="EN706" s="111"/>
      <c r="EO706" s="111"/>
      <c r="EP706" s="111"/>
      <c r="EQ706" s="111"/>
      <c r="ER706" s="111"/>
      <c r="ES706" s="111"/>
      <c r="ET706" s="111"/>
      <c r="EU706" s="111"/>
      <c r="EV706" s="111"/>
      <c r="EW706" s="111"/>
      <c r="EX706" s="111"/>
      <c r="EY706" s="111"/>
      <c r="EZ706" s="111"/>
      <c r="FA706" s="111"/>
      <c r="FB706" s="111"/>
      <c r="FC706" s="111"/>
      <c r="FD706" s="111"/>
      <c r="FE706" s="111"/>
      <c r="FF706" s="111"/>
      <c r="FG706" s="111"/>
      <c r="FH706" s="111"/>
      <c r="FI706" s="111"/>
      <c r="FJ706" s="111"/>
      <c r="FK706" s="111"/>
      <c r="FL706" s="111"/>
      <c r="FM706" s="111"/>
      <c r="FN706" s="111"/>
      <c r="FO706" s="111"/>
      <c r="FP706" s="111"/>
      <c r="FQ706" s="111"/>
      <c r="FR706" s="111"/>
      <c r="FS706" s="111"/>
      <c r="FT706" s="111"/>
      <c r="FU706" s="111"/>
      <c r="FV706" s="111"/>
      <c r="FW706" s="111"/>
      <c r="FX706" s="111"/>
      <c r="FY706" s="111"/>
      <c r="FZ706" s="111"/>
      <c r="GA706" s="111"/>
      <c r="GB706" s="111"/>
      <c r="GC706" s="111"/>
      <c r="GD706" s="111"/>
      <c r="GE706" s="111"/>
      <c r="GF706" s="111"/>
      <c r="GG706" s="111"/>
      <c r="GH706" s="111"/>
      <c r="GI706" s="111"/>
      <c r="GJ706" s="111"/>
      <c r="GK706" s="111"/>
      <c r="GL706" s="111"/>
      <c r="GM706" s="111"/>
      <c r="GN706" s="111"/>
      <c r="GO706" s="111"/>
      <c r="GP706" s="111"/>
      <c r="GQ706" s="111"/>
      <c r="GR706" s="111"/>
      <c r="GS706" s="111"/>
      <c r="GT706" s="111"/>
      <c r="GU706" s="111"/>
      <c r="GV706" s="111"/>
      <c r="GW706" s="111"/>
      <c r="GX706" s="111"/>
      <c r="GY706" s="111"/>
      <c r="GZ706" s="111"/>
      <c r="HA706" s="111"/>
      <c r="HB706" s="111"/>
      <c r="HC706" s="111"/>
      <c r="HD706" s="111"/>
      <c r="HE706" s="111"/>
      <c r="HF706" s="111"/>
      <c r="HG706" s="111"/>
      <c r="HH706" s="111"/>
      <c r="HI706" s="111"/>
      <c r="HJ706" s="111"/>
      <c r="HK706" s="111"/>
      <c r="HL706" s="111"/>
      <c r="HM706" s="111"/>
      <c r="HN706" s="111"/>
      <c r="HO706" s="111"/>
      <c r="HP706" s="111"/>
      <c r="HQ706" s="111"/>
      <c r="HR706" s="111"/>
      <c r="HS706" s="111"/>
      <c r="HT706" s="111"/>
      <c r="HU706" s="111"/>
      <c r="HV706" s="111"/>
      <c r="HW706" s="111"/>
      <c r="HX706" s="111"/>
      <c r="HY706" s="111"/>
      <c r="HZ706" s="111"/>
      <c r="IA706" s="111"/>
      <c r="IB706" s="111"/>
      <c r="IC706" s="111"/>
      <c r="ID706" s="111"/>
      <c r="IE706" s="111"/>
      <c r="IF706" s="111"/>
      <c r="IG706" s="111"/>
      <c r="IH706" s="111"/>
      <c r="II706" s="111"/>
    </row>
    <row r="707" s="1" customFormat="1" hidden="1" spans="1:243">
      <c r="A707" s="157">
        <v>2130307</v>
      </c>
      <c r="B707" s="152" t="s">
        <v>609</v>
      </c>
      <c r="C707" s="145">
        <v>0</v>
      </c>
      <c r="D707" s="146"/>
      <c r="E707" s="147">
        <f t="shared" si="33"/>
        <v>0</v>
      </c>
      <c r="F707" s="148"/>
      <c r="G707" s="151" t="s">
        <v>75</v>
      </c>
      <c r="H707" s="140">
        <f t="shared" si="34"/>
        <v>7</v>
      </c>
      <c r="I707" s="140"/>
      <c r="J707" s="111"/>
      <c r="K707" s="111"/>
      <c r="L707" s="111"/>
      <c r="M707" s="111"/>
      <c r="N707" s="111"/>
      <c r="O707" s="111"/>
      <c r="P707" s="111"/>
      <c r="Q707" s="111"/>
      <c r="R707" s="111"/>
      <c r="S707" s="111"/>
      <c r="T707" s="111"/>
      <c r="U707" s="111"/>
      <c r="V707" s="111"/>
      <c r="W707" s="111"/>
      <c r="X707" s="111"/>
      <c r="Y707" s="111"/>
      <c r="Z707" s="111"/>
      <c r="AA707" s="111"/>
      <c r="AB707" s="111"/>
      <c r="AC707" s="111"/>
      <c r="AD707" s="111"/>
      <c r="AE707" s="111"/>
      <c r="AF707" s="111"/>
      <c r="AG707" s="111"/>
      <c r="AH707" s="111"/>
      <c r="AI707" s="111"/>
      <c r="AJ707" s="111"/>
      <c r="AK707" s="111"/>
      <c r="AL707" s="111"/>
      <c r="AM707" s="111"/>
      <c r="AN707" s="111"/>
      <c r="AO707" s="111"/>
      <c r="AP707" s="111"/>
      <c r="AQ707" s="111"/>
      <c r="AR707" s="111"/>
      <c r="AS707" s="111"/>
      <c r="AT707" s="111"/>
      <c r="AU707" s="111"/>
      <c r="AV707" s="111"/>
      <c r="AW707" s="111"/>
      <c r="AX707" s="111"/>
      <c r="AY707" s="111"/>
      <c r="AZ707" s="111"/>
      <c r="BA707" s="111"/>
      <c r="BB707" s="111"/>
      <c r="BC707" s="111"/>
      <c r="BD707" s="111"/>
      <c r="BE707" s="111"/>
      <c r="BF707" s="111"/>
      <c r="BG707" s="111"/>
      <c r="BH707" s="111"/>
      <c r="BI707" s="111"/>
      <c r="BJ707" s="111"/>
      <c r="BK707" s="111"/>
      <c r="BL707" s="111"/>
      <c r="BM707" s="111"/>
      <c r="BN707" s="111"/>
      <c r="BO707" s="111"/>
      <c r="BP707" s="111"/>
      <c r="BQ707" s="111"/>
      <c r="BR707" s="111"/>
      <c r="BS707" s="111"/>
      <c r="BT707" s="111"/>
      <c r="BU707" s="111"/>
      <c r="BV707" s="111"/>
      <c r="BW707" s="111"/>
      <c r="BX707" s="111"/>
      <c r="BY707" s="111"/>
      <c r="BZ707" s="111"/>
      <c r="CA707" s="111"/>
      <c r="CB707" s="111"/>
      <c r="CC707" s="111"/>
      <c r="CD707" s="111"/>
      <c r="CE707" s="111"/>
      <c r="CF707" s="111"/>
      <c r="CG707" s="111"/>
      <c r="CH707" s="111"/>
      <c r="CI707" s="111"/>
      <c r="CJ707" s="111"/>
      <c r="CK707" s="111"/>
      <c r="CL707" s="111"/>
      <c r="CM707" s="111"/>
      <c r="CN707" s="111"/>
      <c r="CO707" s="111"/>
      <c r="CP707" s="111"/>
      <c r="CQ707" s="111"/>
      <c r="CR707" s="111"/>
      <c r="CS707" s="111"/>
      <c r="CT707" s="111"/>
      <c r="CU707" s="111"/>
      <c r="CV707" s="111"/>
      <c r="CW707" s="111"/>
      <c r="CX707" s="111"/>
      <c r="CY707" s="111"/>
      <c r="CZ707" s="111"/>
      <c r="DA707" s="111"/>
      <c r="DB707" s="111"/>
      <c r="DC707" s="111"/>
      <c r="DD707" s="111"/>
      <c r="DE707" s="111"/>
      <c r="DF707" s="111"/>
      <c r="DG707" s="111"/>
      <c r="DH707" s="111"/>
      <c r="DI707" s="111"/>
      <c r="DJ707" s="111"/>
      <c r="DK707" s="111"/>
      <c r="DL707" s="111"/>
      <c r="DM707" s="111"/>
      <c r="DN707" s="111"/>
      <c r="DO707" s="111"/>
      <c r="DP707" s="111"/>
      <c r="DQ707" s="111"/>
      <c r="DR707" s="111"/>
      <c r="DS707" s="111"/>
      <c r="DT707" s="111"/>
      <c r="DU707" s="111"/>
      <c r="DV707" s="111"/>
      <c r="DW707" s="111"/>
      <c r="DX707" s="111"/>
      <c r="DY707" s="111"/>
      <c r="DZ707" s="111"/>
      <c r="EA707" s="111"/>
      <c r="EB707" s="111"/>
      <c r="EC707" s="111"/>
      <c r="ED707" s="111"/>
      <c r="EE707" s="111"/>
      <c r="EF707" s="111"/>
      <c r="EG707" s="111"/>
      <c r="EH707" s="111"/>
      <c r="EI707" s="111"/>
      <c r="EJ707" s="111"/>
      <c r="EK707" s="111"/>
      <c r="EL707" s="111"/>
      <c r="EM707" s="111"/>
      <c r="EN707" s="111"/>
      <c r="EO707" s="111"/>
      <c r="EP707" s="111"/>
      <c r="EQ707" s="111"/>
      <c r="ER707" s="111"/>
      <c r="ES707" s="111"/>
      <c r="ET707" s="111"/>
      <c r="EU707" s="111"/>
      <c r="EV707" s="111"/>
      <c r="EW707" s="111"/>
      <c r="EX707" s="111"/>
      <c r="EY707" s="111"/>
      <c r="EZ707" s="111"/>
      <c r="FA707" s="111"/>
      <c r="FB707" s="111"/>
      <c r="FC707" s="111"/>
      <c r="FD707" s="111"/>
      <c r="FE707" s="111"/>
      <c r="FF707" s="111"/>
      <c r="FG707" s="111"/>
      <c r="FH707" s="111"/>
      <c r="FI707" s="111"/>
      <c r="FJ707" s="111"/>
      <c r="FK707" s="111"/>
      <c r="FL707" s="111"/>
      <c r="FM707" s="111"/>
      <c r="FN707" s="111"/>
      <c r="FO707" s="111"/>
      <c r="FP707" s="111"/>
      <c r="FQ707" s="111"/>
      <c r="FR707" s="111"/>
      <c r="FS707" s="111"/>
      <c r="FT707" s="111"/>
      <c r="FU707" s="111"/>
      <c r="FV707" s="111"/>
      <c r="FW707" s="111"/>
      <c r="FX707" s="111"/>
      <c r="FY707" s="111"/>
      <c r="FZ707" s="111"/>
      <c r="GA707" s="111"/>
      <c r="GB707" s="111"/>
      <c r="GC707" s="111"/>
      <c r="GD707" s="111"/>
      <c r="GE707" s="111"/>
      <c r="GF707" s="111"/>
      <c r="GG707" s="111"/>
      <c r="GH707" s="111"/>
      <c r="GI707" s="111"/>
      <c r="GJ707" s="111"/>
      <c r="GK707" s="111"/>
      <c r="GL707" s="111"/>
      <c r="GM707" s="111"/>
      <c r="GN707" s="111"/>
      <c r="GO707" s="111"/>
      <c r="GP707" s="111"/>
      <c r="GQ707" s="111"/>
      <c r="GR707" s="111"/>
      <c r="GS707" s="111"/>
      <c r="GT707" s="111"/>
      <c r="GU707" s="111"/>
      <c r="GV707" s="111"/>
      <c r="GW707" s="111"/>
      <c r="GX707" s="111"/>
      <c r="GY707" s="111"/>
      <c r="GZ707" s="111"/>
      <c r="HA707" s="111"/>
      <c r="HB707" s="111"/>
      <c r="HC707" s="111"/>
      <c r="HD707" s="111"/>
      <c r="HE707" s="111"/>
      <c r="HF707" s="111"/>
      <c r="HG707" s="111"/>
      <c r="HH707" s="111"/>
      <c r="HI707" s="111"/>
      <c r="HJ707" s="111"/>
      <c r="HK707" s="111"/>
      <c r="HL707" s="111"/>
      <c r="HM707" s="111"/>
      <c r="HN707" s="111"/>
      <c r="HO707" s="111"/>
      <c r="HP707" s="111"/>
      <c r="HQ707" s="111"/>
      <c r="HR707" s="111"/>
      <c r="HS707" s="111"/>
      <c r="HT707" s="111"/>
      <c r="HU707" s="111"/>
      <c r="HV707" s="111"/>
      <c r="HW707" s="111"/>
      <c r="HX707" s="111"/>
      <c r="HY707" s="111"/>
      <c r="HZ707" s="111"/>
      <c r="IA707" s="111"/>
      <c r="IB707" s="111"/>
      <c r="IC707" s="111"/>
      <c r="ID707" s="111"/>
      <c r="IE707" s="111"/>
      <c r="IF707" s="111"/>
      <c r="IG707" s="111"/>
      <c r="IH707" s="111"/>
      <c r="II707" s="111"/>
    </row>
    <row r="708" s="1" customFormat="1" hidden="1" spans="1:243">
      <c r="A708" s="157">
        <v>2130308</v>
      </c>
      <c r="B708" s="152" t="s">
        <v>610</v>
      </c>
      <c r="C708" s="145">
        <v>0</v>
      </c>
      <c r="D708" s="146"/>
      <c r="E708" s="147">
        <f t="shared" si="33"/>
        <v>0</v>
      </c>
      <c r="F708" s="148"/>
      <c r="G708" s="151" t="s">
        <v>75</v>
      </c>
      <c r="H708" s="140">
        <f t="shared" si="34"/>
        <v>7</v>
      </c>
      <c r="I708" s="140"/>
      <c r="J708" s="111"/>
      <c r="K708" s="111"/>
      <c r="L708" s="111"/>
      <c r="M708" s="111"/>
      <c r="N708" s="111"/>
      <c r="O708" s="111"/>
      <c r="P708" s="111"/>
      <c r="Q708" s="111"/>
      <c r="R708" s="111"/>
      <c r="S708" s="111"/>
      <c r="T708" s="111"/>
      <c r="U708" s="111"/>
      <c r="V708" s="111"/>
      <c r="W708" s="111"/>
      <c r="X708" s="111"/>
      <c r="Y708" s="111"/>
      <c r="Z708" s="111"/>
      <c r="AA708" s="111"/>
      <c r="AB708" s="111"/>
      <c r="AC708" s="111"/>
      <c r="AD708" s="111"/>
      <c r="AE708" s="111"/>
      <c r="AF708" s="111"/>
      <c r="AG708" s="111"/>
      <c r="AH708" s="111"/>
      <c r="AI708" s="111"/>
      <c r="AJ708" s="111"/>
      <c r="AK708" s="111"/>
      <c r="AL708" s="111"/>
      <c r="AM708" s="111"/>
      <c r="AN708" s="111"/>
      <c r="AO708" s="111"/>
      <c r="AP708" s="111"/>
      <c r="AQ708" s="111"/>
      <c r="AR708" s="111"/>
      <c r="AS708" s="111"/>
      <c r="AT708" s="111"/>
      <c r="AU708" s="111"/>
      <c r="AV708" s="111"/>
      <c r="AW708" s="111"/>
      <c r="AX708" s="111"/>
      <c r="AY708" s="111"/>
      <c r="AZ708" s="111"/>
      <c r="BA708" s="111"/>
      <c r="BB708" s="111"/>
      <c r="BC708" s="111"/>
      <c r="BD708" s="111"/>
      <c r="BE708" s="111"/>
      <c r="BF708" s="111"/>
      <c r="BG708" s="111"/>
      <c r="BH708" s="111"/>
      <c r="BI708" s="111"/>
      <c r="BJ708" s="111"/>
      <c r="BK708" s="111"/>
      <c r="BL708" s="111"/>
      <c r="BM708" s="111"/>
      <c r="BN708" s="111"/>
      <c r="BO708" s="111"/>
      <c r="BP708" s="111"/>
      <c r="BQ708" s="111"/>
      <c r="BR708" s="111"/>
      <c r="BS708" s="111"/>
      <c r="BT708" s="111"/>
      <c r="BU708" s="111"/>
      <c r="BV708" s="111"/>
      <c r="BW708" s="111"/>
      <c r="BX708" s="111"/>
      <c r="BY708" s="111"/>
      <c r="BZ708" s="111"/>
      <c r="CA708" s="111"/>
      <c r="CB708" s="111"/>
      <c r="CC708" s="111"/>
      <c r="CD708" s="111"/>
      <c r="CE708" s="111"/>
      <c r="CF708" s="111"/>
      <c r="CG708" s="111"/>
      <c r="CH708" s="111"/>
      <c r="CI708" s="111"/>
      <c r="CJ708" s="111"/>
      <c r="CK708" s="111"/>
      <c r="CL708" s="111"/>
      <c r="CM708" s="111"/>
      <c r="CN708" s="111"/>
      <c r="CO708" s="111"/>
      <c r="CP708" s="111"/>
      <c r="CQ708" s="111"/>
      <c r="CR708" s="111"/>
      <c r="CS708" s="111"/>
      <c r="CT708" s="111"/>
      <c r="CU708" s="111"/>
      <c r="CV708" s="111"/>
      <c r="CW708" s="111"/>
      <c r="CX708" s="111"/>
      <c r="CY708" s="111"/>
      <c r="CZ708" s="111"/>
      <c r="DA708" s="111"/>
      <c r="DB708" s="111"/>
      <c r="DC708" s="111"/>
      <c r="DD708" s="111"/>
      <c r="DE708" s="111"/>
      <c r="DF708" s="111"/>
      <c r="DG708" s="111"/>
      <c r="DH708" s="111"/>
      <c r="DI708" s="111"/>
      <c r="DJ708" s="111"/>
      <c r="DK708" s="111"/>
      <c r="DL708" s="111"/>
      <c r="DM708" s="111"/>
      <c r="DN708" s="111"/>
      <c r="DO708" s="111"/>
      <c r="DP708" s="111"/>
      <c r="DQ708" s="111"/>
      <c r="DR708" s="111"/>
      <c r="DS708" s="111"/>
      <c r="DT708" s="111"/>
      <c r="DU708" s="111"/>
      <c r="DV708" s="111"/>
      <c r="DW708" s="111"/>
      <c r="DX708" s="111"/>
      <c r="DY708" s="111"/>
      <c r="DZ708" s="111"/>
      <c r="EA708" s="111"/>
      <c r="EB708" s="111"/>
      <c r="EC708" s="111"/>
      <c r="ED708" s="111"/>
      <c r="EE708" s="111"/>
      <c r="EF708" s="111"/>
      <c r="EG708" s="111"/>
      <c r="EH708" s="111"/>
      <c r="EI708" s="111"/>
      <c r="EJ708" s="111"/>
      <c r="EK708" s="111"/>
      <c r="EL708" s="111"/>
      <c r="EM708" s="111"/>
      <c r="EN708" s="111"/>
      <c r="EO708" s="111"/>
      <c r="EP708" s="111"/>
      <c r="EQ708" s="111"/>
      <c r="ER708" s="111"/>
      <c r="ES708" s="111"/>
      <c r="ET708" s="111"/>
      <c r="EU708" s="111"/>
      <c r="EV708" s="111"/>
      <c r="EW708" s="111"/>
      <c r="EX708" s="111"/>
      <c r="EY708" s="111"/>
      <c r="EZ708" s="111"/>
      <c r="FA708" s="111"/>
      <c r="FB708" s="111"/>
      <c r="FC708" s="111"/>
      <c r="FD708" s="111"/>
      <c r="FE708" s="111"/>
      <c r="FF708" s="111"/>
      <c r="FG708" s="111"/>
      <c r="FH708" s="111"/>
      <c r="FI708" s="111"/>
      <c r="FJ708" s="111"/>
      <c r="FK708" s="111"/>
      <c r="FL708" s="111"/>
      <c r="FM708" s="111"/>
      <c r="FN708" s="111"/>
      <c r="FO708" s="111"/>
      <c r="FP708" s="111"/>
      <c r="FQ708" s="111"/>
      <c r="FR708" s="111"/>
      <c r="FS708" s="111"/>
      <c r="FT708" s="111"/>
      <c r="FU708" s="111"/>
      <c r="FV708" s="111"/>
      <c r="FW708" s="111"/>
      <c r="FX708" s="111"/>
      <c r="FY708" s="111"/>
      <c r="FZ708" s="111"/>
      <c r="GA708" s="111"/>
      <c r="GB708" s="111"/>
      <c r="GC708" s="111"/>
      <c r="GD708" s="111"/>
      <c r="GE708" s="111"/>
      <c r="GF708" s="111"/>
      <c r="GG708" s="111"/>
      <c r="GH708" s="111"/>
      <c r="GI708" s="111"/>
      <c r="GJ708" s="111"/>
      <c r="GK708" s="111"/>
      <c r="GL708" s="111"/>
      <c r="GM708" s="111"/>
      <c r="GN708" s="111"/>
      <c r="GO708" s="111"/>
      <c r="GP708" s="111"/>
      <c r="GQ708" s="111"/>
      <c r="GR708" s="111"/>
      <c r="GS708" s="111"/>
      <c r="GT708" s="111"/>
      <c r="GU708" s="111"/>
      <c r="GV708" s="111"/>
      <c r="GW708" s="111"/>
      <c r="GX708" s="111"/>
      <c r="GY708" s="111"/>
      <c r="GZ708" s="111"/>
      <c r="HA708" s="111"/>
      <c r="HB708" s="111"/>
      <c r="HC708" s="111"/>
      <c r="HD708" s="111"/>
      <c r="HE708" s="111"/>
      <c r="HF708" s="111"/>
      <c r="HG708" s="111"/>
      <c r="HH708" s="111"/>
      <c r="HI708" s="111"/>
      <c r="HJ708" s="111"/>
      <c r="HK708" s="111"/>
      <c r="HL708" s="111"/>
      <c r="HM708" s="111"/>
      <c r="HN708" s="111"/>
      <c r="HO708" s="111"/>
      <c r="HP708" s="111"/>
      <c r="HQ708" s="111"/>
      <c r="HR708" s="111"/>
      <c r="HS708" s="111"/>
      <c r="HT708" s="111"/>
      <c r="HU708" s="111"/>
      <c r="HV708" s="111"/>
      <c r="HW708" s="111"/>
      <c r="HX708" s="111"/>
      <c r="HY708" s="111"/>
      <c r="HZ708" s="111"/>
      <c r="IA708" s="111"/>
      <c r="IB708" s="111"/>
      <c r="IC708" s="111"/>
      <c r="ID708" s="111"/>
      <c r="IE708" s="111"/>
      <c r="IF708" s="111"/>
      <c r="IG708" s="111"/>
      <c r="IH708" s="111"/>
      <c r="II708" s="111"/>
    </row>
    <row r="709" s="1" customFormat="1" hidden="1" spans="1:243">
      <c r="A709" s="157">
        <v>2130309</v>
      </c>
      <c r="B709" s="152" t="s">
        <v>611</v>
      </c>
      <c r="C709" s="145">
        <v>0</v>
      </c>
      <c r="D709" s="146"/>
      <c r="E709" s="147">
        <f t="shared" si="33"/>
        <v>0</v>
      </c>
      <c r="F709" s="148"/>
      <c r="G709" s="151" t="s">
        <v>75</v>
      </c>
      <c r="H709" s="140">
        <f t="shared" si="34"/>
        <v>7</v>
      </c>
      <c r="I709" s="140"/>
      <c r="J709" s="111"/>
      <c r="K709" s="111"/>
      <c r="L709" s="111"/>
      <c r="M709" s="111"/>
      <c r="N709" s="111"/>
      <c r="O709" s="111"/>
      <c r="P709" s="111"/>
      <c r="Q709" s="111"/>
      <c r="R709" s="111"/>
      <c r="S709" s="111"/>
      <c r="T709" s="111"/>
      <c r="U709" s="111"/>
      <c r="V709" s="111"/>
      <c r="W709" s="111"/>
      <c r="X709" s="111"/>
      <c r="Y709" s="111"/>
      <c r="Z709" s="111"/>
      <c r="AA709" s="111"/>
      <c r="AB709" s="111"/>
      <c r="AC709" s="111"/>
      <c r="AD709" s="111"/>
      <c r="AE709" s="111"/>
      <c r="AF709" s="111"/>
      <c r="AG709" s="111"/>
      <c r="AH709" s="111"/>
      <c r="AI709" s="111"/>
      <c r="AJ709" s="111"/>
      <c r="AK709" s="111"/>
      <c r="AL709" s="111"/>
      <c r="AM709" s="111"/>
      <c r="AN709" s="111"/>
      <c r="AO709" s="111"/>
      <c r="AP709" s="111"/>
      <c r="AQ709" s="111"/>
      <c r="AR709" s="111"/>
      <c r="AS709" s="111"/>
      <c r="AT709" s="111"/>
      <c r="AU709" s="111"/>
      <c r="AV709" s="111"/>
      <c r="AW709" s="111"/>
      <c r="AX709" s="111"/>
      <c r="AY709" s="111"/>
      <c r="AZ709" s="111"/>
      <c r="BA709" s="111"/>
      <c r="BB709" s="111"/>
      <c r="BC709" s="111"/>
      <c r="BD709" s="111"/>
      <c r="BE709" s="111"/>
      <c r="BF709" s="111"/>
      <c r="BG709" s="111"/>
      <c r="BH709" s="111"/>
      <c r="BI709" s="111"/>
      <c r="BJ709" s="111"/>
      <c r="BK709" s="111"/>
      <c r="BL709" s="111"/>
      <c r="BM709" s="111"/>
      <c r="BN709" s="111"/>
      <c r="BO709" s="111"/>
      <c r="BP709" s="111"/>
      <c r="BQ709" s="111"/>
      <c r="BR709" s="111"/>
      <c r="BS709" s="111"/>
      <c r="BT709" s="111"/>
      <c r="BU709" s="111"/>
      <c r="BV709" s="111"/>
      <c r="BW709" s="111"/>
      <c r="BX709" s="111"/>
      <c r="BY709" s="111"/>
      <c r="BZ709" s="111"/>
      <c r="CA709" s="111"/>
      <c r="CB709" s="111"/>
      <c r="CC709" s="111"/>
      <c r="CD709" s="111"/>
      <c r="CE709" s="111"/>
      <c r="CF709" s="111"/>
      <c r="CG709" s="111"/>
      <c r="CH709" s="111"/>
      <c r="CI709" s="111"/>
      <c r="CJ709" s="111"/>
      <c r="CK709" s="111"/>
      <c r="CL709" s="111"/>
      <c r="CM709" s="111"/>
      <c r="CN709" s="111"/>
      <c r="CO709" s="111"/>
      <c r="CP709" s="111"/>
      <c r="CQ709" s="111"/>
      <c r="CR709" s="111"/>
      <c r="CS709" s="111"/>
      <c r="CT709" s="111"/>
      <c r="CU709" s="111"/>
      <c r="CV709" s="111"/>
      <c r="CW709" s="111"/>
      <c r="CX709" s="111"/>
      <c r="CY709" s="111"/>
      <c r="CZ709" s="111"/>
      <c r="DA709" s="111"/>
      <c r="DB709" s="111"/>
      <c r="DC709" s="111"/>
      <c r="DD709" s="111"/>
      <c r="DE709" s="111"/>
      <c r="DF709" s="111"/>
      <c r="DG709" s="111"/>
      <c r="DH709" s="111"/>
      <c r="DI709" s="111"/>
      <c r="DJ709" s="111"/>
      <c r="DK709" s="111"/>
      <c r="DL709" s="111"/>
      <c r="DM709" s="111"/>
      <c r="DN709" s="111"/>
      <c r="DO709" s="111"/>
      <c r="DP709" s="111"/>
      <c r="DQ709" s="111"/>
      <c r="DR709" s="111"/>
      <c r="DS709" s="111"/>
      <c r="DT709" s="111"/>
      <c r="DU709" s="111"/>
      <c r="DV709" s="111"/>
      <c r="DW709" s="111"/>
      <c r="DX709" s="111"/>
      <c r="DY709" s="111"/>
      <c r="DZ709" s="111"/>
      <c r="EA709" s="111"/>
      <c r="EB709" s="111"/>
      <c r="EC709" s="111"/>
      <c r="ED709" s="111"/>
      <c r="EE709" s="111"/>
      <c r="EF709" s="111"/>
      <c r="EG709" s="111"/>
      <c r="EH709" s="111"/>
      <c r="EI709" s="111"/>
      <c r="EJ709" s="111"/>
      <c r="EK709" s="111"/>
      <c r="EL709" s="111"/>
      <c r="EM709" s="111"/>
      <c r="EN709" s="111"/>
      <c r="EO709" s="111"/>
      <c r="EP709" s="111"/>
      <c r="EQ709" s="111"/>
      <c r="ER709" s="111"/>
      <c r="ES709" s="111"/>
      <c r="ET709" s="111"/>
      <c r="EU709" s="111"/>
      <c r="EV709" s="111"/>
      <c r="EW709" s="111"/>
      <c r="EX709" s="111"/>
      <c r="EY709" s="111"/>
      <c r="EZ709" s="111"/>
      <c r="FA709" s="111"/>
      <c r="FB709" s="111"/>
      <c r="FC709" s="111"/>
      <c r="FD709" s="111"/>
      <c r="FE709" s="111"/>
      <c r="FF709" s="111"/>
      <c r="FG709" s="111"/>
      <c r="FH709" s="111"/>
      <c r="FI709" s="111"/>
      <c r="FJ709" s="111"/>
      <c r="FK709" s="111"/>
      <c r="FL709" s="111"/>
      <c r="FM709" s="111"/>
      <c r="FN709" s="111"/>
      <c r="FO709" s="111"/>
      <c r="FP709" s="111"/>
      <c r="FQ709" s="111"/>
      <c r="FR709" s="111"/>
      <c r="FS709" s="111"/>
      <c r="FT709" s="111"/>
      <c r="FU709" s="111"/>
      <c r="FV709" s="111"/>
      <c r="FW709" s="111"/>
      <c r="FX709" s="111"/>
      <c r="FY709" s="111"/>
      <c r="FZ709" s="111"/>
      <c r="GA709" s="111"/>
      <c r="GB709" s="111"/>
      <c r="GC709" s="111"/>
      <c r="GD709" s="111"/>
      <c r="GE709" s="111"/>
      <c r="GF709" s="111"/>
      <c r="GG709" s="111"/>
      <c r="GH709" s="111"/>
      <c r="GI709" s="111"/>
      <c r="GJ709" s="111"/>
      <c r="GK709" s="111"/>
      <c r="GL709" s="111"/>
      <c r="GM709" s="111"/>
      <c r="GN709" s="111"/>
      <c r="GO709" s="111"/>
      <c r="GP709" s="111"/>
      <c r="GQ709" s="111"/>
      <c r="GR709" s="111"/>
      <c r="GS709" s="111"/>
      <c r="GT709" s="111"/>
      <c r="GU709" s="111"/>
      <c r="GV709" s="111"/>
      <c r="GW709" s="111"/>
      <c r="GX709" s="111"/>
      <c r="GY709" s="111"/>
      <c r="GZ709" s="111"/>
      <c r="HA709" s="111"/>
      <c r="HB709" s="111"/>
      <c r="HC709" s="111"/>
      <c r="HD709" s="111"/>
      <c r="HE709" s="111"/>
      <c r="HF709" s="111"/>
      <c r="HG709" s="111"/>
      <c r="HH709" s="111"/>
      <c r="HI709" s="111"/>
      <c r="HJ709" s="111"/>
      <c r="HK709" s="111"/>
      <c r="HL709" s="111"/>
      <c r="HM709" s="111"/>
      <c r="HN709" s="111"/>
      <c r="HO709" s="111"/>
      <c r="HP709" s="111"/>
      <c r="HQ709" s="111"/>
      <c r="HR709" s="111"/>
      <c r="HS709" s="111"/>
      <c r="HT709" s="111"/>
      <c r="HU709" s="111"/>
      <c r="HV709" s="111"/>
      <c r="HW709" s="111"/>
      <c r="HX709" s="111"/>
      <c r="HY709" s="111"/>
      <c r="HZ709" s="111"/>
      <c r="IA709" s="111"/>
      <c r="IB709" s="111"/>
      <c r="IC709" s="111"/>
      <c r="ID709" s="111"/>
      <c r="IE709" s="111"/>
      <c r="IF709" s="111"/>
      <c r="IG709" s="111"/>
      <c r="IH709" s="111"/>
      <c r="II709" s="111"/>
    </row>
    <row r="710" s="1" customFormat="1" spans="1:243">
      <c r="A710" s="157">
        <v>2130310</v>
      </c>
      <c r="B710" s="152" t="s">
        <v>612</v>
      </c>
      <c r="C710" s="145">
        <v>483</v>
      </c>
      <c r="D710" s="146">
        <v>833</v>
      </c>
      <c r="E710" s="147">
        <f t="shared" si="33"/>
        <v>350</v>
      </c>
      <c r="F710" s="148">
        <f>E710/C710</f>
        <v>0.72463768115942</v>
      </c>
      <c r="G710" s="149"/>
      <c r="H710" s="140">
        <f t="shared" si="34"/>
        <v>7</v>
      </c>
      <c r="I710" s="140"/>
      <c r="J710" s="111"/>
      <c r="K710" s="111"/>
      <c r="L710" s="111"/>
      <c r="M710" s="111"/>
      <c r="N710" s="111"/>
      <c r="O710" s="111"/>
      <c r="P710" s="111"/>
      <c r="Q710" s="111"/>
      <c r="R710" s="111"/>
      <c r="S710" s="111"/>
      <c r="T710" s="111"/>
      <c r="U710" s="111"/>
      <c r="V710" s="111"/>
      <c r="W710" s="111"/>
      <c r="X710" s="111"/>
      <c r="Y710" s="111"/>
      <c r="Z710" s="111"/>
      <c r="AA710" s="111"/>
      <c r="AB710" s="111"/>
      <c r="AC710" s="111"/>
      <c r="AD710" s="111"/>
      <c r="AE710" s="111"/>
      <c r="AF710" s="111"/>
      <c r="AG710" s="111"/>
      <c r="AH710" s="111"/>
      <c r="AI710" s="111"/>
      <c r="AJ710" s="111"/>
      <c r="AK710" s="111"/>
      <c r="AL710" s="111"/>
      <c r="AM710" s="111"/>
      <c r="AN710" s="111"/>
      <c r="AO710" s="111"/>
      <c r="AP710" s="111"/>
      <c r="AQ710" s="111"/>
      <c r="AR710" s="111"/>
      <c r="AS710" s="111"/>
      <c r="AT710" s="111"/>
      <c r="AU710" s="111"/>
      <c r="AV710" s="111"/>
      <c r="AW710" s="111"/>
      <c r="AX710" s="111"/>
      <c r="AY710" s="111"/>
      <c r="AZ710" s="111"/>
      <c r="BA710" s="111"/>
      <c r="BB710" s="111"/>
      <c r="BC710" s="111"/>
      <c r="BD710" s="111"/>
      <c r="BE710" s="111"/>
      <c r="BF710" s="111"/>
      <c r="BG710" s="111"/>
      <c r="BH710" s="111"/>
      <c r="BI710" s="111"/>
      <c r="BJ710" s="111"/>
      <c r="BK710" s="111"/>
      <c r="BL710" s="111"/>
      <c r="BM710" s="111"/>
      <c r="BN710" s="111"/>
      <c r="BO710" s="111"/>
      <c r="BP710" s="111"/>
      <c r="BQ710" s="111"/>
      <c r="BR710" s="111"/>
      <c r="BS710" s="111"/>
      <c r="BT710" s="111"/>
      <c r="BU710" s="111"/>
      <c r="BV710" s="111"/>
      <c r="BW710" s="111"/>
      <c r="BX710" s="111"/>
      <c r="BY710" s="111"/>
      <c r="BZ710" s="111"/>
      <c r="CA710" s="111"/>
      <c r="CB710" s="111"/>
      <c r="CC710" s="111"/>
      <c r="CD710" s="111"/>
      <c r="CE710" s="111"/>
      <c r="CF710" s="111"/>
      <c r="CG710" s="111"/>
      <c r="CH710" s="111"/>
      <c r="CI710" s="111"/>
      <c r="CJ710" s="111"/>
      <c r="CK710" s="111"/>
      <c r="CL710" s="111"/>
      <c r="CM710" s="111"/>
      <c r="CN710" s="111"/>
      <c r="CO710" s="111"/>
      <c r="CP710" s="111"/>
      <c r="CQ710" s="111"/>
      <c r="CR710" s="111"/>
      <c r="CS710" s="111"/>
      <c r="CT710" s="111"/>
      <c r="CU710" s="111"/>
      <c r="CV710" s="111"/>
      <c r="CW710" s="111"/>
      <c r="CX710" s="111"/>
      <c r="CY710" s="111"/>
      <c r="CZ710" s="111"/>
      <c r="DA710" s="111"/>
      <c r="DB710" s="111"/>
      <c r="DC710" s="111"/>
      <c r="DD710" s="111"/>
      <c r="DE710" s="111"/>
      <c r="DF710" s="111"/>
      <c r="DG710" s="111"/>
      <c r="DH710" s="111"/>
      <c r="DI710" s="111"/>
      <c r="DJ710" s="111"/>
      <c r="DK710" s="111"/>
      <c r="DL710" s="111"/>
      <c r="DM710" s="111"/>
      <c r="DN710" s="111"/>
      <c r="DO710" s="111"/>
      <c r="DP710" s="111"/>
      <c r="DQ710" s="111"/>
      <c r="DR710" s="111"/>
      <c r="DS710" s="111"/>
      <c r="DT710" s="111"/>
      <c r="DU710" s="111"/>
      <c r="DV710" s="111"/>
      <c r="DW710" s="111"/>
      <c r="DX710" s="111"/>
      <c r="DY710" s="111"/>
      <c r="DZ710" s="111"/>
      <c r="EA710" s="111"/>
      <c r="EB710" s="111"/>
      <c r="EC710" s="111"/>
      <c r="ED710" s="111"/>
      <c r="EE710" s="111"/>
      <c r="EF710" s="111"/>
      <c r="EG710" s="111"/>
      <c r="EH710" s="111"/>
      <c r="EI710" s="111"/>
      <c r="EJ710" s="111"/>
      <c r="EK710" s="111"/>
      <c r="EL710" s="111"/>
      <c r="EM710" s="111"/>
      <c r="EN710" s="111"/>
      <c r="EO710" s="111"/>
      <c r="EP710" s="111"/>
      <c r="EQ710" s="111"/>
      <c r="ER710" s="111"/>
      <c r="ES710" s="111"/>
      <c r="ET710" s="111"/>
      <c r="EU710" s="111"/>
      <c r="EV710" s="111"/>
      <c r="EW710" s="111"/>
      <c r="EX710" s="111"/>
      <c r="EY710" s="111"/>
      <c r="EZ710" s="111"/>
      <c r="FA710" s="111"/>
      <c r="FB710" s="111"/>
      <c r="FC710" s="111"/>
      <c r="FD710" s="111"/>
      <c r="FE710" s="111"/>
      <c r="FF710" s="111"/>
      <c r="FG710" s="111"/>
      <c r="FH710" s="111"/>
      <c r="FI710" s="111"/>
      <c r="FJ710" s="111"/>
      <c r="FK710" s="111"/>
      <c r="FL710" s="111"/>
      <c r="FM710" s="111"/>
      <c r="FN710" s="111"/>
      <c r="FO710" s="111"/>
      <c r="FP710" s="111"/>
      <c r="FQ710" s="111"/>
      <c r="FR710" s="111"/>
      <c r="FS710" s="111"/>
      <c r="FT710" s="111"/>
      <c r="FU710" s="111"/>
      <c r="FV710" s="111"/>
      <c r="FW710" s="111"/>
      <c r="FX710" s="111"/>
      <c r="FY710" s="111"/>
      <c r="FZ710" s="111"/>
      <c r="GA710" s="111"/>
      <c r="GB710" s="111"/>
      <c r="GC710" s="111"/>
      <c r="GD710" s="111"/>
      <c r="GE710" s="111"/>
      <c r="GF710" s="111"/>
      <c r="GG710" s="111"/>
      <c r="GH710" s="111"/>
      <c r="GI710" s="111"/>
      <c r="GJ710" s="111"/>
      <c r="GK710" s="111"/>
      <c r="GL710" s="111"/>
      <c r="GM710" s="111"/>
      <c r="GN710" s="111"/>
      <c r="GO710" s="111"/>
      <c r="GP710" s="111"/>
      <c r="GQ710" s="111"/>
      <c r="GR710" s="111"/>
      <c r="GS710" s="111"/>
      <c r="GT710" s="111"/>
      <c r="GU710" s="111"/>
      <c r="GV710" s="111"/>
      <c r="GW710" s="111"/>
      <c r="GX710" s="111"/>
      <c r="GY710" s="111"/>
      <c r="GZ710" s="111"/>
      <c r="HA710" s="111"/>
      <c r="HB710" s="111"/>
      <c r="HC710" s="111"/>
      <c r="HD710" s="111"/>
      <c r="HE710" s="111"/>
      <c r="HF710" s="111"/>
      <c r="HG710" s="111"/>
      <c r="HH710" s="111"/>
      <c r="HI710" s="111"/>
      <c r="HJ710" s="111"/>
      <c r="HK710" s="111"/>
      <c r="HL710" s="111"/>
      <c r="HM710" s="111"/>
      <c r="HN710" s="111"/>
      <c r="HO710" s="111"/>
      <c r="HP710" s="111"/>
      <c r="HQ710" s="111"/>
      <c r="HR710" s="111"/>
      <c r="HS710" s="111"/>
      <c r="HT710" s="111"/>
      <c r="HU710" s="111"/>
      <c r="HV710" s="111"/>
      <c r="HW710" s="111"/>
      <c r="HX710" s="111"/>
      <c r="HY710" s="111"/>
      <c r="HZ710" s="111"/>
      <c r="IA710" s="111"/>
      <c r="IB710" s="111"/>
      <c r="IC710" s="111"/>
      <c r="ID710" s="111"/>
      <c r="IE710" s="111"/>
      <c r="IF710" s="111"/>
      <c r="IG710" s="111"/>
      <c r="IH710" s="111"/>
      <c r="II710" s="111"/>
    </row>
    <row r="711" s="1" customFormat="1" spans="1:243">
      <c r="A711" s="157">
        <v>2130311</v>
      </c>
      <c r="B711" s="152" t="s">
        <v>613</v>
      </c>
      <c r="C711" s="145">
        <v>0</v>
      </c>
      <c r="D711" s="146">
        <v>2</v>
      </c>
      <c r="E711" s="147">
        <f t="shared" si="33"/>
        <v>2</v>
      </c>
      <c r="F711" s="148"/>
      <c r="G711" s="149"/>
      <c r="H711" s="140">
        <f t="shared" si="34"/>
        <v>7</v>
      </c>
      <c r="I711" s="140"/>
      <c r="J711" s="111"/>
      <c r="K711" s="111"/>
      <c r="L711" s="111"/>
      <c r="M711" s="111"/>
      <c r="N711" s="111"/>
      <c r="O711" s="111"/>
      <c r="P711" s="111"/>
      <c r="Q711" s="111"/>
      <c r="R711" s="111"/>
      <c r="S711" s="111"/>
      <c r="T711" s="111"/>
      <c r="U711" s="111"/>
      <c r="V711" s="111"/>
      <c r="W711" s="111"/>
      <c r="X711" s="111"/>
      <c r="Y711" s="111"/>
      <c r="Z711" s="111"/>
      <c r="AA711" s="111"/>
      <c r="AB711" s="111"/>
      <c r="AC711" s="111"/>
      <c r="AD711" s="111"/>
      <c r="AE711" s="111"/>
      <c r="AF711" s="111"/>
      <c r="AG711" s="111"/>
      <c r="AH711" s="111"/>
      <c r="AI711" s="111"/>
      <c r="AJ711" s="111"/>
      <c r="AK711" s="111"/>
      <c r="AL711" s="111"/>
      <c r="AM711" s="111"/>
      <c r="AN711" s="111"/>
      <c r="AO711" s="111"/>
      <c r="AP711" s="111"/>
      <c r="AQ711" s="111"/>
      <c r="AR711" s="111"/>
      <c r="AS711" s="111"/>
      <c r="AT711" s="111"/>
      <c r="AU711" s="111"/>
      <c r="AV711" s="111"/>
      <c r="AW711" s="111"/>
      <c r="AX711" s="111"/>
      <c r="AY711" s="111"/>
      <c r="AZ711" s="111"/>
      <c r="BA711" s="111"/>
      <c r="BB711" s="111"/>
      <c r="BC711" s="111"/>
      <c r="BD711" s="111"/>
      <c r="BE711" s="111"/>
      <c r="BF711" s="111"/>
      <c r="BG711" s="111"/>
      <c r="BH711" s="111"/>
      <c r="BI711" s="111"/>
      <c r="BJ711" s="111"/>
      <c r="BK711" s="111"/>
      <c r="BL711" s="111"/>
      <c r="BM711" s="111"/>
      <c r="BN711" s="111"/>
      <c r="BO711" s="111"/>
      <c r="BP711" s="111"/>
      <c r="BQ711" s="111"/>
      <c r="BR711" s="111"/>
      <c r="BS711" s="111"/>
      <c r="BT711" s="111"/>
      <c r="BU711" s="111"/>
      <c r="BV711" s="111"/>
      <c r="BW711" s="111"/>
      <c r="BX711" s="111"/>
      <c r="BY711" s="111"/>
      <c r="BZ711" s="111"/>
      <c r="CA711" s="111"/>
      <c r="CB711" s="111"/>
      <c r="CC711" s="111"/>
      <c r="CD711" s="111"/>
      <c r="CE711" s="111"/>
      <c r="CF711" s="111"/>
      <c r="CG711" s="111"/>
      <c r="CH711" s="111"/>
      <c r="CI711" s="111"/>
      <c r="CJ711" s="111"/>
      <c r="CK711" s="111"/>
      <c r="CL711" s="111"/>
      <c r="CM711" s="111"/>
      <c r="CN711" s="111"/>
      <c r="CO711" s="111"/>
      <c r="CP711" s="111"/>
      <c r="CQ711" s="111"/>
      <c r="CR711" s="111"/>
      <c r="CS711" s="111"/>
      <c r="CT711" s="111"/>
      <c r="CU711" s="111"/>
      <c r="CV711" s="111"/>
      <c r="CW711" s="111"/>
      <c r="CX711" s="111"/>
      <c r="CY711" s="111"/>
      <c r="CZ711" s="111"/>
      <c r="DA711" s="111"/>
      <c r="DB711" s="111"/>
      <c r="DC711" s="111"/>
      <c r="DD711" s="111"/>
      <c r="DE711" s="111"/>
      <c r="DF711" s="111"/>
      <c r="DG711" s="111"/>
      <c r="DH711" s="111"/>
      <c r="DI711" s="111"/>
      <c r="DJ711" s="111"/>
      <c r="DK711" s="111"/>
      <c r="DL711" s="111"/>
      <c r="DM711" s="111"/>
      <c r="DN711" s="111"/>
      <c r="DO711" s="111"/>
      <c r="DP711" s="111"/>
      <c r="DQ711" s="111"/>
      <c r="DR711" s="111"/>
      <c r="DS711" s="111"/>
      <c r="DT711" s="111"/>
      <c r="DU711" s="111"/>
      <c r="DV711" s="111"/>
      <c r="DW711" s="111"/>
      <c r="DX711" s="111"/>
      <c r="DY711" s="111"/>
      <c r="DZ711" s="111"/>
      <c r="EA711" s="111"/>
      <c r="EB711" s="111"/>
      <c r="EC711" s="111"/>
      <c r="ED711" s="111"/>
      <c r="EE711" s="111"/>
      <c r="EF711" s="111"/>
      <c r="EG711" s="111"/>
      <c r="EH711" s="111"/>
      <c r="EI711" s="111"/>
      <c r="EJ711" s="111"/>
      <c r="EK711" s="111"/>
      <c r="EL711" s="111"/>
      <c r="EM711" s="111"/>
      <c r="EN711" s="111"/>
      <c r="EO711" s="111"/>
      <c r="EP711" s="111"/>
      <c r="EQ711" s="111"/>
      <c r="ER711" s="111"/>
      <c r="ES711" s="111"/>
      <c r="ET711" s="111"/>
      <c r="EU711" s="111"/>
      <c r="EV711" s="111"/>
      <c r="EW711" s="111"/>
      <c r="EX711" s="111"/>
      <c r="EY711" s="111"/>
      <c r="EZ711" s="111"/>
      <c r="FA711" s="111"/>
      <c r="FB711" s="111"/>
      <c r="FC711" s="111"/>
      <c r="FD711" s="111"/>
      <c r="FE711" s="111"/>
      <c r="FF711" s="111"/>
      <c r="FG711" s="111"/>
      <c r="FH711" s="111"/>
      <c r="FI711" s="111"/>
      <c r="FJ711" s="111"/>
      <c r="FK711" s="111"/>
      <c r="FL711" s="111"/>
      <c r="FM711" s="111"/>
      <c r="FN711" s="111"/>
      <c r="FO711" s="111"/>
      <c r="FP711" s="111"/>
      <c r="FQ711" s="111"/>
      <c r="FR711" s="111"/>
      <c r="FS711" s="111"/>
      <c r="FT711" s="111"/>
      <c r="FU711" s="111"/>
      <c r="FV711" s="111"/>
      <c r="FW711" s="111"/>
      <c r="FX711" s="111"/>
      <c r="FY711" s="111"/>
      <c r="FZ711" s="111"/>
      <c r="GA711" s="111"/>
      <c r="GB711" s="111"/>
      <c r="GC711" s="111"/>
      <c r="GD711" s="111"/>
      <c r="GE711" s="111"/>
      <c r="GF711" s="111"/>
      <c r="GG711" s="111"/>
      <c r="GH711" s="111"/>
      <c r="GI711" s="111"/>
      <c r="GJ711" s="111"/>
      <c r="GK711" s="111"/>
      <c r="GL711" s="111"/>
      <c r="GM711" s="111"/>
      <c r="GN711" s="111"/>
      <c r="GO711" s="111"/>
      <c r="GP711" s="111"/>
      <c r="GQ711" s="111"/>
      <c r="GR711" s="111"/>
      <c r="GS711" s="111"/>
      <c r="GT711" s="111"/>
      <c r="GU711" s="111"/>
      <c r="GV711" s="111"/>
      <c r="GW711" s="111"/>
      <c r="GX711" s="111"/>
      <c r="GY711" s="111"/>
      <c r="GZ711" s="111"/>
      <c r="HA711" s="111"/>
      <c r="HB711" s="111"/>
      <c r="HC711" s="111"/>
      <c r="HD711" s="111"/>
      <c r="HE711" s="111"/>
      <c r="HF711" s="111"/>
      <c r="HG711" s="111"/>
      <c r="HH711" s="111"/>
      <c r="HI711" s="111"/>
      <c r="HJ711" s="111"/>
      <c r="HK711" s="111"/>
      <c r="HL711" s="111"/>
      <c r="HM711" s="111"/>
      <c r="HN711" s="111"/>
      <c r="HO711" s="111"/>
      <c r="HP711" s="111"/>
      <c r="HQ711" s="111"/>
      <c r="HR711" s="111"/>
      <c r="HS711" s="111"/>
      <c r="HT711" s="111"/>
      <c r="HU711" s="111"/>
      <c r="HV711" s="111"/>
      <c r="HW711" s="111"/>
      <c r="HX711" s="111"/>
      <c r="HY711" s="111"/>
      <c r="HZ711" s="111"/>
      <c r="IA711" s="111"/>
      <c r="IB711" s="111"/>
      <c r="IC711" s="111"/>
      <c r="ID711" s="111"/>
      <c r="IE711" s="111"/>
      <c r="IF711" s="111"/>
      <c r="IG711" s="111"/>
      <c r="IH711" s="111"/>
      <c r="II711" s="111"/>
    </row>
    <row r="712" s="1" customFormat="1" hidden="1" spans="1:243">
      <c r="A712" s="157">
        <v>2130312</v>
      </c>
      <c r="B712" s="152" t="s">
        <v>614</v>
      </c>
      <c r="C712" s="145">
        <v>0</v>
      </c>
      <c r="D712" s="146"/>
      <c r="E712" s="147">
        <f t="shared" si="33"/>
        <v>0</v>
      </c>
      <c r="F712" s="148"/>
      <c r="G712" s="151" t="s">
        <v>75</v>
      </c>
      <c r="H712" s="140">
        <f t="shared" si="34"/>
        <v>7</v>
      </c>
      <c r="I712" s="140"/>
      <c r="J712" s="111"/>
      <c r="K712" s="111"/>
      <c r="L712" s="111"/>
      <c r="M712" s="111"/>
      <c r="N712" s="111"/>
      <c r="O712" s="111"/>
      <c r="P712" s="111"/>
      <c r="Q712" s="111"/>
      <c r="R712" s="111"/>
      <c r="S712" s="111"/>
      <c r="T712" s="111"/>
      <c r="U712" s="111"/>
      <c r="V712" s="111"/>
      <c r="W712" s="111"/>
      <c r="X712" s="111"/>
      <c r="Y712" s="111"/>
      <c r="Z712" s="111"/>
      <c r="AA712" s="111"/>
      <c r="AB712" s="111"/>
      <c r="AC712" s="111"/>
      <c r="AD712" s="111"/>
      <c r="AE712" s="111"/>
      <c r="AF712" s="111"/>
      <c r="AG712" s="111"/>
      <c r="AH712" s="111"/>
      <c r="AI712" s="111"/>
      <c r="AJ712" s="111"/>
      <c r="AK712" s="111"/>
      <c r="AL712" s="111"/>
      <c r="AM712" s="111"/>
      <c r="AN712" s="111"/>
      <c r="AO712" s="111"/>
      <c r="AP712" s="111"/>
      <c r="AQ712" s="111"/>
      <c r="AR712" s="111"/>
      <c r="AS712" s="111"/>
      <c r="AT712" s="111"/>
      <c r="AU712" s="111"/>
      <c r="AV712" s="111"/>
      <c r="AW712" s="111"/>
      <c r="AX712" s="111"/>
      <c r="AY712" s="111"/>
      <c r="AZ712" s="111"/>
      <c r="BA712" s="111"/>
      <c r="BB712" s="111"/>
      <c r="BC712" s="111"/>
      <c r="BD712" s="111"/>
      <c r="BE712" s="111"/>
      <c r="BF712" s="111"/>
      <c r="BG712" s="111"/>
      <c r="BH712" s="111"/>
      <c r="BI712" s="111"/>
      <c r="BJ712" s="111"/>
      <c r="BK712" s="111"/>
      <c r="BL712" s="111"/>
      <c r="BM712" s="111"/>
      <c r="BN712" s="111"/>
      <c r="BO712" s="111"/>
      <c r="BP712" s="111"/>
      <c r="BQ712" s="111"/>
      <c r="BR712" s="111"/>
      <c r="BS712" s="111"/>
      <c r="BT712" s="111"/>
      <c r="BU712" s="111"/>
      <c r="BV712" s="111"/>
      <c r="BW712" s="111"/>
      <c r="BX712" s="111"/>
      <c r="BY712" s="111"/>
      <c r="BZ712" s="111"/>
      <c r="CA712" s="111"/>
      <c r="CB712" s="111"/>
      <c r="CC712" s="111"/>
      <c r="CD712" s="111"/>
      <c r="CE712" s="111"/>
      <c r="CF712" s="111"/>
      <c r="CG712" s="111"/>
      <c r="CH712" s="111"/>
      <c r="CI712" s="111"/>
      <c r="CJ712" s="111"/>
      <c r="CK712" s="111"/>
      <c r="CL712" s="111"/>
      <c r="CM712" s="111"/>
      <c r="CN712" s="111"/>
      <c r="CO712" s="111"/>
      <c r="CP712" s="111"/>
      <c r="CQ712" s="111"/>
      <c r="CR712" s="111"/>
      <c r="CS712" s="111"/>
      <c r="CT712" s="111"/>
      <c r="CU712" s="111"/>
      <c r="CV712" s="111"/>
      <c r="CW712" s="111"/>
      <c r="CX712" s="111"/>
      <c r="CY712" s="111"/>
      <c r="CZ712" s="111"/>
      <c r="DA712" s="111"/>
      <c r="DB712" s="111"/>
      <c r="DC712" s="111"/>
      <c r="DD712" s="111"/>
      <c r="DE712" s="111"/>
      <c r="DF712" s="111"/>
      <c r="DG712" s="111"/>
      <c r="DH712" s="111"/>
      <c r="DI712" s="111"/>
      <c r="DJ712" s="111"/>
      <c r="DK712" s="111"/>
      <c r="DL712" s="111"/>
      <c r="DM712" s="111"/>
      <c r="DN712" s="111"/>
      <c r="DO712" s="111"/>
      <c r="DP712" s="111"/>
      <c r="DQ712" s="111"/>
      <c r="DR712" s="111"/>
      <c r="DS712" s="111"/>
      <c r="DT712" s="111"/>
      <c r="DU712" s="111"/>
      <c r="DV712" s="111"/>
      <c r="DW712" s="111"/>
      <c r="DX712" s="111"/>
      <c r="DY712" s="111"/>
      <c r="DZ712" s="111"/>
      <c r="EA712" s="111"/>
      <c r="EB712" s="111"/>
      <c r="EC712" s="111"/>
      <c r="ED712" s="111"/>
      <c r="EE712" s="111"/>
      <c r="EF712" s="111"/>
      <c r="EG712" s="111"/>
      <c r="EH712" s="111"/>
      <c r="EI712" s="111"/>
      <c r="EJ712" s="111"/>
      <c r="EK712" s="111"/>
      <c r="EL712" s="111"/>
      <c r="EM712" s="111"/>
      <c r="EN712" s="111"/>
      <c r="EO712" s="111"/>
      <c r="EP712" s="111"/>
      <c r="EQ712" s="111"/>
      <c r="ER712" s="111"/>
      <c r="ES712" s="111"/>
      <c r="ET712" s="111"/>
      <c r="EU712" s="111"/>
      <c r="EV712" s="111"/>
      <c r="EW712" s="111"/>
      <c r="EX712" s="111"/>
      <c r="EY712" s="111"/>
      <c r="EZ712" s="111"/>
      <c r="FA712" s="111"/>
      <c r="FB712" s="111"/>
      <c r="FC712" s="111"/>
      <c r="FD712" s="111"/>
      <c r="FE712" s="111"/>
      <c r="FF712" s="111"/>
      <c r="FG712" s="111"/>
      <c r="FH712" s="111"/>
      <c r="FI712" s="111"/>
      <c r="FJ712" s="111"/>
      <c r="FK712" s="111"/>
      <c r="FL712" s="111"/>
      <c r="FM712" s="111"/>
      <c r="FN712" s="111"/>
      <c r="FO712" s="111"/>
      <c r="FP712" s="111"/>
      <c r="FQ712" s="111"/>
      <c r="FR712" s="111"/>
      <c r="FS712" s="111"/>
      <c r="FT712" s="111"/>
      <c r="FU712" s="111"/>
      <c r="FV712" s="111"/>
      <c r="FW712" s="111"/>
      <c r="FX712" s="111"/>
      <c r="FY712" s="111"/>
      <c r="FZ712" s="111"/>
      <c r="GA712" s="111"/>
      <c r="GB712" s="111"/>
      <c r="GC712" s="111"/>
      <c r="GD712" s="111"/>
      <c r="GE712" s="111"/>
      <c r="GF712" s="111"/>
      <c r="GG712" s="111"/>
      <c r="GH712" s="111"/>
      <c r="GI712" s="111"/>
      <c r="GJ712" s="111"/>
      <c r="GK712" s="111"/>
      <c r="GL712" s="111"/>
      <c r="GM712" s="111"/>
      <c r="GN712" s="111"/>
      <c r="GO712" s="111"/>
      <c r="GP712" s="111"/>
      <c r="GQ712" s="111"/>
      <c r="GR712" s="111"/>
      <c r="GS712" s="111"/>
      <c r="GT712" s="111"/>
      <c r="GU712" s="111"/>
      <c r="GV712" s="111"/>
      <c r="GW712" s="111"/>
      <c r="GX712" s="111"/>
      <c r="GY712" s="111"/>
      <c r="GZ712" s="111"/>
      <c r="HA712" s="111"/>
      <c r="HB712" s="111"/>
      <c r="HC712" s="111"/>
      <c r="HD712" s="111"/>
      <c r="HE712" s="111"/>
      <c r="HF712" s="111"/>
      <c r="HG712" s="111"/>
      <c r="HH712" s="111"/>
      <c r="HI712" s="111"/>
      <c r="HJ712" s="111"/>
      <c r="HK712" s="111"/>
      <c r="HL712" s="111"/>
      <c r="HM712" s="111"/>
      <c r="HN712" s="111"/>
      <c r="HO712" s="111"/>
      <c r="HP712" s="111"/>
      <c r="HQ712" s="111"/>
      <c r="HR712" s="111"/>
      <c r="HS712" s="111"/>
      <c r="HT712" s="111"/>
      <c r="HU712" s="111"/>
      <c r="HV712" s="111"/>
      <c r="HW712" s="111"/>
      <c r="HX712" s="111"/>
      <c r="HY712" s="111"/>
      <c r="HZ712" s="111"/>
      <c r="IA712" s="111"/>
      <c r="IB712" s="111"/>
      <c r="IC712" s="111"/>
      <c r="ID712" s="111"/>
      <c r="IE712" s="111"/>
      <c r="IF712" s="111"/>
      <c r="IG712" s="111"/>
      <c r="IH712" s="111"/>
      <c r="II712" s="111"/>
    </row>
    <row r="713" s="1" customFormat="1" hidden="1" spans="1:243">
      <c r="A713" s="157">
        <v>2130313</v>
      </c>
      <c r="B713" s="152" t="s">
        <v>615</v>
      </c>
      <c r="C713" s="145">
        <v>0</v>
      </c>
      <c r="D713" s="146"/>
      <c r="E713" s="147">
        <f t="shared" si="33"/>
        <v>0</v>
      </c>
      <c r="F713" s="148"/>
      <c r="G713" s="151" t="s">
        <v>75</v>
      </c>
      <c r="H713" s="140">
        <f t="shared" si="34"/>
        <v>7</v>
      </c>
      <c r="I713" s="140"/>
      <c r="J713" s="111"/>
      <c r="K713" s="111"/>
      <c r="L713" s="111"/>
      <c r="M713" s="111"/>
      <c r="N713" s="111"/>
      <c r="O713" s="111"/>
      <c r="P713" s="111"/>
      <c r="Q713" s="111"/>
      <c r="R713" s="111"/>
      <c r="S713" s="111"/>
      <c r="T713" s="111"/>
      <c r="U713" s="111"/>
      <c r="V713" s="111"/>
      <c r="W713" s="111"/>
      <c r="X713" s="111"/>
      <c r="Y713" s="111"/>
      <c r="Z713" s="111"/>
      <c r="AA713" s="111"/>
      <c r="AB713" s="111"/>
      <c r="AC713" s="111"/>
      <c r="AD713" s="111"/>
      <c r="AE713" s="111"/>
      <c r="AF713" s="111"/>
      <c r="AG713" s="111"/>
      <c r="AH713" s="111"/>
      <c r="AI713" s="111"/>
      <c r="AJ713" s="111"/>
      <c r="AK713" s="111"/>
      <c r="AL713" s="111"/>
      <c r="AM713" s="111"/>
      <c r="AN713" s="111"/>
      <c r="AO713" s="111"/>
      <c r="AP713" s="111"/>
      <c r="AQ713" s="111"/>
      <c r="AR713" s="111"/>
      <c r="AS713" s="111"/>
      <c r="AT713" s="111"/>
      <c r="AU713" s="111"/>
      <c r="AV713" s="111"/>
      <c r="AW713" s="111"/>
      <c r="AX713" s="111"/>
      <c r="AY713" s="111"/>
      <c r="AZ713" s="111"/>
      <c r="BA713" s="111"/>
      <c r="BB713" s="111"/>
      <c r="BC713" s="111"/>
      <c r="BD713" s="111"/>
      <c r="BE713" s="111"/>
      <c r="BF713" s="111"/>
      <c r="BG713" s="111"/>
      <c r="BH713" s="111"/>
      <c r="BI713" s="111"/>
      <c r="BJ713" s="111"/>
      <c r="BK713" s="111"/>
      <c r="BL713" s="111"/>
      <c r="BM713" s="111"/>
      <c r="BN713" s="111"/>
      <c r="BO713" s="111"/>
      <c r="BP713" s="111"/>
      <c r="BQ713" s="111"/>
      <c r="BR713" s="111"/>
      <c r="BS713" s="111"/>
      <c r="BT713" s="111"/>
      <c r="BU713" s="111"/>
      <c r="BV713" s="111"/>
      <c r="BW713" s="111"/>
      <c r="BX713" s="111"/>
      <c r="BY713" s="111"/>
      <c r="BZ713" s="111"/>
      <c r="CA713" s="111"/>
      <c r="CB713" s="111"/>
      <c r="CC713" s="111"/>
      <c r="CD713" s="111"/>
      <c r="CE713" s="111"/>
      <c r="CF713" s="111"/>
      <c r="CG713" s="111"/>
      <c r="CH713" s="111"/>
      <c r="CI713" s="111"/>
      <c r="CJ713" s="111"/>
      <c r="CK713" s="111"/>
      <c r="CL713" s="111"/>
      <c r="CM713" s="111"/>
      <c r="CN713" s="111"/>
      <c r="CO713" s="111"/>
      <c r="CP713" s="111"/>
      <c r="CQ713" s="111"/>
      <c r="CR713" s="111"/>
      <c r="CS713" s="111"/>
      <c r="CT713" s="111"/>
      <c r="CU713" s="111"/>
      <c r="CV713" s="111"/>
      <c r="CW713" s="111"/>
      <c r="CX713" s="111"/>
      <c r="CY713" s="111"/>
      <c r="CZ713" s="111"/>
      <c r="DA713" s="111"/>
      <c r="DB713" s="111"/>
      <c r="DC713" s="111"/>
      <c r="DD713" s="111"/>
      <c r="DE713" s="111"/>
      <c r="DF713" s="111"/>
      <c r="DG713" s="111"/>
      <c r="DH713" s="111"/>
      <c r="DI713" s="111"/>
      <c r="DJ713" s="111"/>
      <c r="DK713" s="111"/>
      <c r="DL713" s="111"/>
      <c r="DM713" s="111"/>
      <c r="DN713" s="111"/>
      <c r="DO713" s="111"/>
      <c r="DP713" s="111"/>
      <c r="DQ713" s="111"/>
      <c r="DR713" s="111"/>
      <c r="DS713" s="111"/>
      <c r="DT713" s="111"/>
      <c r="DU713" s="111"/>
      <c r="DV713" s="111"/>
      <c r="DW713" s="111"/>
      <c r="DX713" s="111"/>
      <c r="DY713" s="111"/>
      <c r="DZ713" s="111"/>
      <c r="EA713" s="111"/>
      <c r="EB713" s="111"/>
      <c r="EC713" s="111"/>
      <c r="ED713" s="111"/>
      <c r="EE713" s="111"/>
      <c r="EF713" s="111"/>
      <c r="EG713" s="111"/>
      <c r="EH713" s="111"/>
      <c r="EI713" s="111"/>
      <c r="EJ713" s="111"/>
      <c r="EK713" s="111"/>
      <c r="EL713" s="111"/>
      <c r="EM713" s="111"/>
      <c r="EN713" s="111"/>
      <c r="EO713" s="111"/>
      <c r="EP713" s="111"/>
      <c r="EQ713" s="111"/>
      <c r="ER713" s="111"/>
      <c r="ES713" s="111"/>
      <c r="ET713" s="111"/>
      <c r="EU713" s="111"/>
      <c r="EV713" s="111"/>
      <c r="EW713" s="111"/>
      <c r="EX713" s="111"/>
      <c r="EY713" s="111"/>
      <c r="EZ713" s="111"/>
      <c r="FA713" s="111"/>
      <c r="FB713" s="111"/>
      <c r="FC713" s="111"/>
      <c r="FD713" s="111"/>
      <c r="FE713" s="111"/>
      <c r="FF713" s="111"/>
      <c r="FG713" s="111"/>
      <c r="FH713" s="111"/>
      <c r="FI713" s="111"/>
      <c r="FJ713" s="111"/>
      <c r="FK713" s="111"/>
      <c r="FL713" s="111"/>
      <c r="FM713" s="111"/>
      <c r="FN713" s="111"/>
      <c r="FO713" s="111"/>
      <c r="FP713" s="111"/>
      <c r="FQ713" s="111"/>
      <c r="FR713" s="111"/>
      <c r="FS713" s="111"/>
      <c r="FT713" s="111"/>
      <c r="FU713" s="111"/>
      <c r="FV713" s="111"/>
      <c r="FW713" s="111"/>
      <c r="FX713" s="111"/>
      <c r="FY713" s="111"/>
      <c r="FZ713" s="111"/>
      <c r="GA713" s="111"/>
      <c r="GB713" s="111"/>
      <c r="GC713" s="111"/>
      <c r="GD713" s="111"/>
      <c r="GE713" s="111"/>
      <c r="GF713" s="111"/>
      <c r="GG713" s="111"/>
      <c r="GH713" s="111"/>
      <c r="GI713" s="111"/>
      <c r="GJ713" s="111"/>
      <c r="GK713" s="111"/>
      <c r="GL713" s="111"/>
      <c r="GM713" s="111"/>
      <c r="GN713" s="111"/>
      <c r="GO713" s="111"/>
      <c r="GP713" s="111"/>
      <c r="GQ713" s="111"/>
      <c r="GR713" s="111"/>
      <c r="GS713" s="111"/>
      <c r="GT713" s="111"/>
      <c r="GU713" s="111"/>
      <c r="GV713" s="111"/>
      <c r="GW713" s="111"/>
      <c r="GX713" s="111"/>
      <c r="GY713" s="111"/>
      <c r="GZ713" s="111"/>
      <c r="HA713" s="111"/>
      <c r="HB713" s="111"/>
      <c r="HC713" s="111"/>
      <c r="HD713" s="111"/>
      <c r="HE713" s="111"/>
      <c r="HF713" s="111"/>
      <c r="HG713" s="111"/>
      <c r="HH713" s="111"/>
      <c r="HI713" s="111"/>
      <c r="HJ713" s="111"/>
      <c r="HK713" s="111"/>
      <c r="HL713" s="111"/>
      <c r="HM713" s="111"/>
      <c r="HN713" s="111"/>
      <c r="HO713" s="111"/>
      <c r="HP713" s="111"/>
      <c r="HQ713" s="111"/>
      <c r="HR713" s="111"/>
      <c r="HS713" s="111"/>
      <c r="HT713" s="111"/>
      <c r="HU713" s="111"/>
      <c r="HV713" s="111"/>
      <c r="HW713" s="111"/>
      <c r="HX713" s="111"/>
      <c r="HY713" s="111"/>
      <c r="HZ713" s="111"/>
      <c r="IA713" s="111"/>
      <c r="IB713" s="111"/>
      <c r="IC713" s="111"/>
      <c r="ID713" s="111"/>
      <c r="IE713" s="111"/>
      <c r="IF713" s="111"/>
      <c r="IG713" s="111"/>
      <c r="IH713" s="111"/>
      <c r="II713" s="111"/>
    </row>
    <row r="714" s="1" customFormat="1" spans="1:243">
      <c r="A714" s="157">
        <v>2130314</v>
      </c>
      <c r="B714" s="152" t="s">
        <v>616</v>
      </c>
      <c r="C714" s="145">
        <v>806</v>
      </c>
      <c r="D714" s="146">
        <v>200</v>
      </c>
      <c r="E714" s="147">
        <f t="shared" si="33"/>
        <v>-606</v>
      </c>
      <c r="F714" s="148">
        <f>E714/C714</f>
        <v>-0.751861042183623</v>
      </c>
      <c r="G714" s="149"/>
      <c r="H714" s="140">
        <f t="shared" si="34"/>
        <v>7</v>
      </c>
      <c r="I714" s="140"/>
      <c r="J714" s="111"/>
      <c r="K714" s="111"/>
      <c r="L714" s="111"/>
      <c r="M714" s="111"/>
      <c r="N714" s="111"/>
      <c r="O714" s="111"/>
      <c r="P714" s="111"/>
      <c r="Q714" s="111"/>
      <c r="R714" s="111"/>
      <c r="S714" s="111"/>
      <c r="T714" s="111"/>
      <c r="U714" s="111"/>
      <c r="V714" s="111"/>
      <c r="W714" s="111"/>
      <c r="X714" s="111"/>
      <c r="Y714" s="111"/>
      <c r="Z714" s="111"/>
      <c r="AA714" s="111"/>
      <c r="AB714" s="111"/>
      <c r="AC714" s="111"/>
      <c r="AD714" s="111"/>
      <c r="AE714" s="111"/>
      <c r="AF714" s="111"/>
      <c r="AG714" s="111"/>
      <c r="AH714" s="111"/>
      <c r="AI714" s="111"/>
      <c r="AJ714" s="111"/>
      <c r="AK714" s="111"/>
      <c r="AL714" s="111"/>
      <c r="AM714" s="111"/>
      <c r="AN714" s="111"/>
      <c r="AO714" s="111"/>
      <c r="AP714" s="111"/>
      <c r="AQ714" s="111"/>
      <c r="AR714" s="111"/>
      <c r="AS714" s="111"/>
      <c r="AT714" s="111"/>
      <c r="AU714" s="111"/>
      <c r="AV714" s="111"/>
      <c r="AW714" s="111"/>
      <c r="AX714" s="111"/>
      <c r="AY714" s="111"/>
      <c r="AZ714" s="111"/>
      <c r="BA714" s="111"/>
      <c r="BB714" s="111"/>
      <c r="BC714" s="111"/>
      <c r="BD714" s="111"/>
      <c r="BE714" s="111"/>
      <c r="BF714" s="111"/>
      <c r="BG714" s="111"/>
      <c r="BH714" s="111"/>
      <c r="BI714" s="111"/>
      <c r="BJ714" s="111"/>
      <c r="BK714" s="111"/>
      <c r="BL714" s="111"/>
      <c r="BM714" s="111"/>
      <c r="BN714" s="111"/>
      <c r="BO714" s="111"/>
      <c r="BP714" s="111"/>
      <c r="BQ714" s="111"/>
      <c r="BR714" s="111"/>
      <c r="BS714" s="111"/>
      <c r="BT714" s="111"/>
      <c r="BU714" s="111"/>
      <c r="BV714" s="111"/>
      <c r="BW714" s="111"/>
      <c r="BX714" s="111"/>
      <c r="BY714" s="111"/>
      <c r="BZ714" s="111"/>
      <c r="CA714" s="111"/>
      <c r="CB714" s="111"/>
      <c r="CC714" s="111"/>
      <c r="CD714" s="111"/>
      <c r="CE714" s="111"/>
      <c r="CF714" s="111"/>
      <c r="CG714" s="111"/>
      <c r="CH714" s="111"/>
      <c r="CI714" s="111"/>
      <c r="CJ714" s="111"/>
      <c r="CK714" s="111"/>
      <c r="CL714" s="111"/>
      <c r="CM714" s="111"/>
      <c r="CN714" s="111"/>
      <c r="CO714" s="111"/>
      <c r="CP714" s="111"/>
      <c r="CQ714" s="111"/>
      <c r="CR714" s="111"/>
      <c r="CS714" s="111"/>
      <c r="CT714" s="111"/>
      <c r="CU714" s="111"/>
      <c r="CV714" s="111"/>
      <c r="CW714" s="111"/>
      <c r="CX714" s="111"/>
      <c r="CY714" s="111"/>
      <c r="CZ714" s="111"/>
      <c r="DA714" s="111"/>
      <c r="DB714" s="111"/>
      <c r="DC714" s="111"/>
      <c r="DD714" s="111"/>
      <c r="DE714" s="111"/>
      <c r="DF714" s="111"/>
      <c r="DG714" s="111"/>
      <c r="DH714" s="111"/>
      <c r="DI714" s="111"/>
      <c r="DJ714" s="111"/>
      <c r="DK714" s="111"/>
      <c r="DL714" s="111"/>
      <c r="DM714" s="111"/>
      <c r="DN714" s="111"/>
      <c r="DO714" s="111"/>
      <c r="DP714" s="111"/>
      <c r="DQ714" s="111"/>
      <c r="DR714" s="111"/>
      <c r="DS714" s="111"/>
      <c r="DT714" s="111"/>
      <c r="DU714" s="111"/>
      <c r="DV714" s="111"/>
      <c r="DW714" s="111"/>
      <c r="DX714" s="111"/>
      <c r="DY714" s="111"/>
      <c r="DZ714" s="111"/>
      <c r="EA714" s="111"/>
      <c r="EB714" s="111"/>
      <c r="EC714" s="111"/>
      <c r="ED714" s="111"/>
      <c r="EE714" s="111"/>
      <c r="EF714" s="111"/>
      <c r="EG714" s="111"/>
      <c r="EH714" s="111"/>
      <c r="EI714" s="111"/>
      <c r="EJ714" s="111"/>
      <c r="EK714" s="111"/>
      <c r="EL714" s="111"/>
      <c r="EM714" s="111"/>
      <c r="EN714" s="111"/>
      <c r="EO714" s="111"/>
      <c r="EP714" s="111"/>
      <c r="EQ714" s="111"/>
      <c r="ER714" s="111"/>
      <c r="ES714" s="111"/>
      <c r="ET714" s="111"/>
      <c r="EU714" s="111"/>
      <c r="EV714" s="111"/>
      <c r="EW714" s="111"/>
      <c r="EX714" s="111"/>
      <c r="EY714" s="111"/>
      <c r="EZ714" s="111"/>
      <c r="FA714" s="111"/>
      <c r="FB714" s="111"/>
      <c r="FC714" s="111"/>
      <c r="FD714" s="111"/>
      <c r="FE714" s="111"/>
      <c r="FF714" s="111"/>
      <c r="FG714" s="111"/>
      <c r="FH714" s="111"/>
      <c r="FI714" s="111"/>
      <c r="FJ714" s="111"/>
      <c r="FK714" s="111"/>
      <c r="FL714" s="111"/>
      <c r="FM714" s="111"/>
      <c r="FN714" s="111"/>
      <c r="FO714" s="111"/>
      <c r="FP714" s="111"/>
      <c r="FQ714" s="111"/>
      <c r="FR714" s="111"/>
      <c r="FS714" s="111"/>
      <c r="FT714" s="111"/>
      <c r="FU714" s="111"/>
      <c r="FV714" s="111"/>
      <c r="FW714" s="111"/>
      <c r="FX714" s="111"/>
      <c r="FY714" s="111"/>
      <c r="FZ714" s="111"/>
      <c r="GA714" s="111"/>
      <c r="GB714" s="111"/>
      <c r="GC714" s="111"/>
      <c r="GD714" s="111"/>
      <c r="GE714" s="111"/>
      <c r="GF714" s="111"/>
      <c r="GG714" s="111"/>
      <c r="GH714" s="111"/>
      <c r="GI714" s="111"/>
      <c r="GJ714" s="111"/>
      <c r="GK714" s="111"/>
      <c r="GL714" s="111"/>
      <c r="GM714" s="111"/>
      <c r="GN714" s="111"/>
      <c r="GO714" s="111"/>
      <c r="GP714" s="111"/>
      <c r="GQ714" s="111"/>
      <c r="GR714" s="111"/>
      <c r="GS714" s="111"/>
      <c r="GT714" s="111"/>
      <c r="GU714" s="111"/>
      <c r="GV714" s="111"/>
      <c r="GW714" s="111"/>
      <c r="GX714" s="111"/>
      <c r="GY714" s="111"/>
      <c r="GZ714" s="111"/>
      <c r="HA714" s="111"/>
      <c r="HB714" s="111"/>
      <c r="HC714" s="111"/>
      <c r="HD714" s="111"/>
      <c r="HE714" s="111"/>
      <c r="HF714" s="111"/>
      <c r="HG714" s="111"/>
      <c r="HH714" s="111"/>
      <c r="HI714" s="111"/>
      <c r="HJ714" s="111"/>
      <c r="HK714" s="111"/>
      <c r="HL714" s="111"/>
      <c r="HM714" s="111"/>
      <c r="HN714" s="111"/>
      <c r="HO714" s="111"/>
      <c r="HP714" s="111"/>
      <c r="HQ714" s="111"/>
      <c r="HR714" s="111"/>
      <c r="HS714" s="111"/>
      <c r="HT714" s="111"/>
      <c r="HU714" s="111"/>
      <c r="HV714" s="111"/>
      <c r="HW714" s="111"/>
      <c r="HX714" s="111"/>
      <c r="HY714" s="111"/>
      <c r="HZ714" s="111"/>
      <c r="IA714" s="111"/>
      <c r="IB714" s="111"/>
      <c r="IC714" s="111"/>
      <c r="ID714" s="111"/>
      <c r="IE714" s="111"/>
      <c r="IF714" s="111"/>
      <c r="IG714" s="111"/>
      <c r="IH714" s="111"/>
      <c r="II714" s="111"/>
    </row>
    <row r="715" s="1" customFormat="1" hidden="1" spans="1:243">
      <c r="A715" s="157">
        <v>2130315</v>
      </c>
      <c r="B715" s="152" t="s">
        <v>617</v>
      </c>
      <c r="C715" s="145">
        <v>0</v>
      </c>
      <c r="D715" s="146"/>
      <c r="E715" s="147">
        <f t="shared" si="33"/>
        <v>0</v>
      </c>
      <c r="F715" s="148"/>
      <c r="G715" s="151" t="s">
        <v>75</v>
      </c>
      <c r="H715" s="140">
        <f t="shared" si="34"/>
        <v>7</v>
      </c>
      <c r="I715" s="140"/>
      <c r="J715" s="111"/>
      <c r="K715" s="111"/>
      <c r="L715" s="111"/>
      <c r="M715" s="111"/>
      <c r="N715" s="111"/>
      <c r="O715" s="111"/>
      <c r="P715" s="111"/>
      <c r="Q715" s="111"/>
      <c r="R715" s="111"/>
      <c r="S715" s="111"/>
      <c r="T715" s="111"/>
      <c r="U715" s="111"/>
      <c r="V715" s="111"/>
      <c r="W715" s="111"/>
      <c r="X715" s="111"/>
      <c r="Y715" s="111"/>
      <c r="Z715" s="111"/>
      <c r="AA715" s="111"/>
      <c r="AB715" s="111"/>
      <c r="AC715" s="111"/>
      <c r="AD715" s="111"/>
      <c r="AE715" s="111"/>
      <c r="AF715" s="111"/>
      <c r="AG715" s="111"/>
      <c r="AH715" s="111"/>
      <c r="AI715" s="111"/>
      <c r="AJ715" s="111"/>
      <c r="AK715" s="111"/>
      <c r="AL715" s="111"/>
      <c r="AM715" s="111"/>
      <c r="AN715" s="111"/>
      <c r="AO715" s="111"/>
      <c r="AP715" s="111"/>
      <c r="AQ715" s="111"/>
      <c r="AR715" s="111"/>
      <c r="AS715" s="111"/>
      <c r="AT715" s="111"/>
      <c r="AU715" s="111"/>
      <c r="AV715" s="111"/>
      <c r="AW715" s="111"/>
      <c r="AX715" s="111"/>
      <c r="AY715" s="111"/>
      <c r="AZ715" s="111"/>
      <c r="BA715" s="111"/>
      <c r="BB715" s="111"/>
      <c r="BC715" s="111"/>
      <c r="BD715" s="111"/>
      <c r="BE715" s="111"/>
      <c r="BF715" s="111"/>
      <c r="BG715" s="111"/>
      <c r="BH715" s="111"/>
      <c r="BI715" s="111"/>
      <c r="BJ715" s="111"/>
      <c r="BK715" s="111"/>
      <c r="BL715" s="111"/>
      <c r="BM715" s="111"/>
      <c r="BN715" s="111"/>
      <c r="BO715" s="111"/>
      <c r="BP715" s="111"/>
      <c r="BQ715" s="111"/>
      <c r="BR715" s="111"/>
      <c r="BS715" s="111"/>
      <c r="BT715" s="111"/>
      <c r="BU715" s="111"/>
      <c r="BV715" s="111"/>
      <c r="BW715" s="111"/>
      <c r="BX715" s="111"/>
      <c r="BY715" s="111"/>
      <c r="BZ715" s="111"/>
      <c r="CA715" s="111"/>
      <c r="CB715" s="111"/>
      <c r="CC715" s="111"/>
      <c r="CD715" s="111"/>
      <c r="CE715" s="111"/>
      <c r="CF715" s="111"/>
      <c r="CG715" s="111"/>
      <c r="CH715" s="111"/>
      <c r="CI715" s="111"/>
      <c r="CJ715" s="111"/>
      <c r="CK715" s="111"/>
      <c r="CL715" s="111"/>
      <c r="CM715" s="111"/>
      <c r="CN715" s="111"/>
      <c r="CO715" s="111"/>
      <c r="CP715" s="111"/>
      <c r="CQ715" s="111"/>
      <c r="CR715" s="111"/>
      <c r="CS715" s="111"/>
      <c r="CT715" s="111"/>
      <c r="CU715" s="111"/>
      <c r="CV715" s="111"/>
      <c r="CW715" s="111"/>
      <c r="CX715" s="111"/>
      <c r="CY715" s="111"/>
      <c r="CZ715" s="111"/>
      <c r="DA715" s="111"/>
      <c r="DB715" s="111"/>
      <c r="DC715" s="111"/>
      <c r="DD715" s="111"/>
      <c r="DE715" s="111"/>
      <c r="DF715" s="111"/>
      <c r="DG715" s="111"/>
      <c r="DH715" s="111"/>
      <c r="DI715" s="111"/>
      <c r="DJ715" s="111"/>
      <c r="DK715" s="111"/>
      <c r="DL715" s="111"/>
      <c r="DM715" s="111"/>
      <c r="DN715" s="111"/>
      <c r="DO715" s="111"/>
      <c r="DP715" s="111"/>
      <c r="DQ715" s="111"/>
      <c r="DR715" s="111"/>
      <c r="DS715" s="111"/>
      <c r="DT715" s="111"/>
      <c r="DU715" s="111"/>
      <c r="DV715" s="111"/>
      <c r="DW715" s="111"/>
      <c r="DX715" s="111"/>
      <c r="DY715" s="111"/>
      <c r="DZ715" s="111"/>
      <c r="EA715" s="111"/>
      <c r="EB715" s="111"/>
      <c r="EC715" s="111"/>
      <c r="ED715" s="111"/>
      <c r="EE715" s="111"/>
      <c r="EF715" s="111"/>
      <c r="EG715" s="111"/>
      <c r="EH715" s="111"/>
      <c r="EI715" s="111"/>
      <c r="EJ715" s="111"/>
      <c r="EK715" s="111"/>
      <c r="EL715" s="111"/>
      <c r="EM715" s="111"/>
      <c r="EN715" s="111"/>
      <c r="EO715" s="111"/>
      <c r="EP715" s="111"/>
      <c r="EQ715" s="111"/>
      <c r="ER715" s="111"/>
      <c r="ES715" s="111"/>
      <c r="ET715" s="111"/>
      <c r="EU715" s="111"/>
      <c r="EV715" s="111"/>
      <c r="EW715" s="111"/>
      <c r="EX715" s="111"/>
      <c r="EY715" s="111"/>
      <c r="EZ715" s="111"/>
      <c r="FA715" s="111"/>
      <c r="FB715" s="111"/>
      <c r="FC715" s="111"/>
      <c r="FD715" s="111"/>
      <c r="FE715" s="111"/>
      <c r="FF715" s="111"/>
      <c r="FG715" s="111"/>
      <c r="FH715" s="111"/>
      <c r="FI715" s="111"/>
      <c r="FJ715" s="111"/>
      <c r="FK715" s="111"/>
      <c r="FL715" s="111"/>
      <c r="FM715" s="111"/>
      <c r="FN715" s="111"/>
      <c r="FO715" s="111"/>
      <c r="FP715" s="111"/>
      <c r="FQ715" s="111"/>
      <c r="FR715" s="111"/>
      <c r="FS715" s="111"/>
      <c r="FT715" s="111"/>
      <c r="FU715" s="111"/>
      <c r="FV715" s="111"/>
      <c r="FW715" s="111"/>
      <c r="FX715" s="111"/>
      <c r="FY715" s="111"/>
      <c r="FZ715" s="111"/>
      <c r="GA715" s="111"/>
      <c r="GB715" s="111"/>
      <c r="GC715" s="111"/>
      <c r="GD715" s="111"/>
      <c r="GE715" s="111"/>
      <c r="GF715" s="111"/>
      <c r="GG715" s="111"/>
      <c r="GH715" s="111"/>
      <c r="GI715" s="111"/>
      <c r="GJ715" s="111"/>
      <c r="GK715" s="111"/>
      <c r="GL715" s="111"/>
      <c r="GM715" s="111"/>
      <c r="GN715" s="111"/>
      <c r="GO715" s="111"/>
      <c r="GP715" s="111"/>
      <c r="GQ715" s="111"/>
      <c r="GR715" s="111"/>
      <c r="GS715" s="111"/>
      <c r="GT715" s="111"/>
      <c r="GU715" s="111"/>
      <c r="GV715" s="111"/>
      <c r="GW715" s="111"/>
      <c r="GX715" s="111"/>
      <c r="GY715" s="111"/>
      <c r="GZ715" s="111"/>
      <c r="HA715" s="111"/>
      <c r="HB715" s="111"/>
      <c r="HC715" s="111"/>
      <c r="HD715" s="111"/>
      <c r="HE715" s="111"/>
      <c r="HF715" s="111"/>
      <c r="HG715" s="111"/>
      <c r="HH715" s="111"/>
      <c r="HI715" s="111"/>
      <c r="HJ715" s="111"/>
      <c r="HK715" s="111"/>
      <c r="HL715" s="111"/>
      <c r="HM715" s="111"/>
      <c r="HN715" s="111"/>
      <c r="HO715" s="111"/>
      <c r="HP715" s="111"/>
      <c r="HQ715" s="111"/>
      <c r="HR715" s="111"/>
      <c r="HS715" s="111"/>
      <c r="HT715" s="111"/>
      <c r="HU715" s="111"/>
      <c r="HV715" s="111"/>
      <c r="HW715" s="111"/>
      <c r="HX715" s="111"/>
      <c r="HY715" s="111"/>
      <c r="HZ715" s="111"/>
      <c r="IA715" s="111"/>
      <c r="IB715" s="111"/>
      <c r="IC715" s="111"/>
      <c r="ID715" s="111"/>
      <c r="IE715" s="111"/>
      <c r="IF715" s="111"/>
      <c r="IG715" s="111"/>
      <c r="IH715" s="111"/>
      <c r="II715" s="111"/>
    </row>
    <row r="716" s="1" customFormat="1" spans="1:243">
      <c r="A716" s="157">
        <v>2130316</v>
      </c>
      <c r="B716" s="152" t="s">
        <v>618</v>
      </c>
      <c r="C716" s="145">
        <v>0</v>
      </c>
      <c r="D716" s="146">
        <v>135</v>
      </c>
      <c r="E716" s="147">
        <f t="shared" si="33"/>
        <v>135</v>
      </c>
      <c r="F716" s="148"/>
      <c r="G716" s="149"/>
      <c r="H716" s="140">
        <f t="shared" si="34"/>
        <v>7</v>
      </c>
      <c r="I716" s="140"/>
      <c r="J716" s="111"/>
      <c r="K716" s="111"/>
      <c r="L716" s="111"/>
      <c r="M716" s="111"/>
      <c r="N716" s="111"/>
      <c r="O716" s="111"/>
      <c r="P716" s="111"/>
      <c r="Q716" s="111"/>
      <c r="R716" s="111"/>
      <c r="S716" s="111"/>
      <c r="T716" s="111"/>
      <c r="U716" s="111"/>
      <c r="V716" s="111"/>
      <c r="W716" s="111"/>
      <c r="X716" s="111"/>
      <c r="Y716" s="111"/>
      <c r="Z716" s="111"/>
      <c r="AA716" s="111"/>
      <c r="AB716" s="111"/>
      <c r="AC716" s="111"/>
      <c r="AD716" s="111"/>
      <c r="AE716" s="111"/>
      <c r="AF716" s="111"/>
      <c r="AG716" s="111"/>
      <c r="AH716" s="111"/>
      <c r="AI716" s="111"/>
      <c r="AJ716" s="111"/>
      <c r="AK716" s="111"/>
      <c r="AL716" s="111"/>
      <c r="AM716" s="111"/>
      <c r="AN716" s="111"/>
      <c r="AO716" s="111"/>
      <c r="AP716" s="111"/>
      <c r="AQ716" s="111"/>
      <c r="AR716" s="111"/>
      <c r="AS716" s="111"/>
      <c r="AT716" s="111"/>
      <c r="AU716" s="111"/>
      <c r="AV716" s="111"/>
      <c r="AW716" s="111"/>
      <c r="AX716" s="111"/>
      <c r="AY716" s="111"/>
      <c r="AZ716" s="111"/>
      <c r="BA716" s="111"/>
      <c r="BB716" s="111"/>
      <c r="BC716" s="111"/>
      <c r="BD716" s="111"/>
      <c r="BE716" s="111"/>
      <c r="BF716" s="111"/>
      <c r="BG716" s="111"/>
      <c r="BH716" s="111"/>
      <c r="BI716" s="111"/>
      <c r="BJ716" s="111"/>
      <c r="BK716" s="111"/>
      <c r="BL716" s="111"/>
      <c r="BM716" s="111"/>
      <c r="BN716" s="111"/>
      <c r="BO716" s="111"/>
      <c r="BP716" s="111"/>
      <c r="BQ716" s="111"/>
      <c r="BR716" s="111"/>
      <c r="BS716" s="111"/>
      <c r="BT716" s="111"/>
      <c r="BU716" s="111"/>
      <c r="BV716" s="111"/>
      <c r="BW716" s="111"/>
      <c r="BX716" s="111"/>
      <c r="BY716" s="111"/>
      <c r="BZ716" s="111"/>
      <c r="CA716" s="111"/>
      <c r="CB716" s="111"/>
      <c r="CC716" s="111"/>
      <c r="CD716" s="111"/>
      <c r="CE716" s="111"/>
      <c r="CF716" s="111"/>
      <c r="CG716" s="111"/>
      <c r="CH716" s="111"/>
      <c r="CI716" s="111"/>
      <c r="CJ716" s="111"/>
      <c r="CK716" s="111"/>
      <c r="CL716" s="111"/>
      <c r="CM716" s="111"/>
      <c r="CN716" s="111"/>
      <c r="CO716" s="111"/>
      <c r="CP716" s="111"/>
      <c r="CQ716" s="111"/>
      <c r="CR716" s="111"/>
      <c r="CS716" s="111"/>
      <c r="CT716" s="111"/>
      <c r="CU716" s="111"/>
      <c r="CV716" s="111"/>
      <c r="CW716" s="111"/>
      <c r="CX716" s="111"/>
      <c r="CY716" s="111"/>
      <c r="CZ716" s="111"/>
      <c r="DA716" s="111"/>
      <c r="DB716" s="111"/>
      <c r="DC716" s="111"/>
      <c r="DD716" s="111"/>
      <c r="DE716" s="111"/>
      <c r="DF716" s="111"/>
      <c r="DG716" s="111"/>
      <c r="DH716" s="111"/>
      <c r="DI716" s="111"/>
      <c r="DJ716" s="111"/>
      <c r="DK716" s="111"/>
      <c r="DL716" s="111"/>
      <c r="DM716" s="111"/>
      <c r="DN716" s="111"/>
      <c r="DO716" s="111"/>
      <c r="DP716" s="111"/>
      <c r="DQ716" s="111"/>
      <c r="DR716" s="111"/>
      <c r="DS716" s="111"/>
      <c r="DT716" s="111"/>
      <c r="DU716" s="111"/>
      <c r="DV716" s="111"/>
      <c r="DW716" s="111"/>
      <c r="DX716" s="111"/>
      <c r="DY716" s="111"/>
      <c r="DZ716" s="111"/>
      <c r="EA716" s="111"/>
      <c r="EB716" s="111"/>
      <c r="EC716" s="111"/>
      <c r="ED716" s="111"/>
      <c r="EE716" s="111"/>
      <c r="EF716" s="111"/>
      <c r="EG716" s="111"/>
      <c r="EH716" s="111"/>
      <c r="EI716" s="111"/>
      <c r="EJ716" s="111"/>
      <c r="EK716" s="111"/>
      <c r="EL716" s="111"/>
      <c r="EM716" s="111"/>
      <c r="EN716" s="111"/>
      <c r="EO716" s="111"/>
      <c r="EP716" s="111"/>
      <c r="EQ716" s="111"/>
      <c r="ER716" s="111"/>
      <c r="ES716" s="111"/>
      <c r="ET716" s="111"/>
      <c r="EU716" s="111"/>
      <c r="EV716" s="111"/>
      <c r="EW716" s="111"/>
      <c r="EX716" s="111"/>
      <c r="EY716" s="111"/>
      <c r="EZ716" s="111"/>
      <c r="FA716" s="111"/>
      <c r="FB716" s="111"/>
      <c r="FC716" s="111"/>
      <c r="FD716" s="111"/>
      <c r="FE716" s="111"/>
      <c r="FF716" s="111"/>
      <c r="FG716" s="111"/>
      <c r="FH716" s="111"/>
      <c r="FI716" s="111"/>
      <c r="FJ716" s="111"/>
      <c r="FK716" s="111"/>
      <c r="FL716" s="111"/>
      <c r="FM716" s="111"/>
      <c r="FN716" s="111"/>
      <c r="FO716" s="111"/>
      <c r="FP716" s="111"/>
      <c r="FQ716" s="111"/>
      <c r="FR716" s="111"/>
      <c r="FS716" s="111"/>
      <c r="FT716" s="111"/>
      <c r="FU716" s="111"/>
      <c r="FV716" s="111"/>
      <c r="FW716" s="111"/>
      <c r="FX716" s="111"/>
      <c r="FY716" s="111"/>
      <c r="FZ716" s="111"/>
      <c r="GA716" s="111"/>
      <c r="GB716" s="111"/>
      <c r="GC716" s="111"/>
      <c r="GD716" s="111"/>
      <c r="GE716" s="111"/>
      <c r="GF716" s="111"/>
      <c r="GG716" s="111"/>
      <c r="GH716" s="111"/>
      <c r="GI716" s="111"/>
      <c r="GJ716" s="111"/>
      <c r="GK716" s="111"/>
      <c r="GL716" s="111"/>
      <c r="GM716" s="111"/>
      <c r="GN716" s="111"/>
      <c r="GO716" s="111"/>
      <c r="GP716" s="111"/>
      <c r="GQ716" s="111"/>
      <c r="GR716" s="111"/>
      <c r="GS716" s="111"/>
      <c r="GT716" s="111"/>
      <c r="GU716" s="111"/>
      <c r="GV716" s="111"/>
      <c r="GW716" s="111"/>
      <c r="GX716" s="111"/>
      <c r="GY716" s="111"/>
      <c r="GZ716" s="111"/>
      <c r="HA716" s="111"/>
      <c r="HB716" s="111"/>
      <c r="HC716" s="111"/>
      <c r="HD716" s="111"/>
      <c r="HE716" s="111"/>
      <c r="HF716" s="111"/>
      <c r="HG716" s="111"/>
      <c r="HH716" s="111"/>
      <c r="HI716" s="111"/>
      <c r="HJ716" s="111"/>
      <c r="HK716" s="111"/>
      <c r="HL716" s="111"/>
      <c r="HM716" s="111"/>
      <c r="HN716" s="111"/>
      <c r="HO716" s="111"/>
      <c r="HP716" s="111"/>
      <c r="HQ716" s="111"/>
      <c r="HR716" s="111"/>
      <c r="HS716" s="111"/>
      <c r="HT716" s="111"/>
      <c r="HU716" s="111"/>
      <c r="HV716" s="111"/>
      <c r="HW716" s="111"/>
      <c r="HX716" s="111"/>
      <c r="HY716" s="111"/>
      <c r="HZ716" s="111"/>
      <c r="IA716" s="111"/>
      <c r="IB716" s="111"/>
      <c r="IC716" s="111"/>
      <c r="ID716" s="111"/>
      <c r="IE716" s="111"/>
      <c r="IF716" s="111"/>
      <c r="IG716" s="111"/>
      <c r="IH716" s="111"/>
      <c r="II716" s="111"/>
    </row>
    <row r="717" s="1" customFormat="1" hidden="1" spans="1:243">
      <c r="A717" s="157">
        <v>2130317</v>
      </c>
      <c r="B717" s="152" t="s">
        <v>619</v>
      </c>
      <c r="C717" s="145">
        <v>0</v>
      </c>
      <c r="D717" s="146"/>
      <c r="E717" s="147">
        <f t="shared" si="33"/>
        <v>0</v>
      </c>
      <c r="F717" s="148"/>
      <c r="G717" s="151" t="s">
        <v>75</v>
      </c>
      <c r="H717" s="140">
        <f t="shared" si="34"/>
        <v>7</v>
      </c>
      <c r="I717" s="140"/>
      <c r="J717" s="111"/>
      <c r="K717" s="111"/>
      <c r="L717" s="111"/>
      <c r="M717" s="111"/>
      <c r="N717" s="111"/>
      <c r="O717" s="111"/>
      <c r="P717" s="111"/>
      <c r="Q717" s="111"/>
      <c r="R717" s="111"/>
      <c r="S717" s="111"/>
      <c r="T717" s="111"/>
      <c r="U717" s="111"/>
      <c r="V717" s="111"/>
      <c r="W717" s="111"/>
      <c r="X717" s="111"/>
      <c r="Y717" s="111"/>
      <c r="Z717" s="111"/>
      <c r="AA717" s="111"/>
      <c r="AB717" s="111"/>
      <c r="AC717" s="111"/>
      <c r="AD717" s="111"/>
      <c r="AE717" s="111"/>
      <c r="AF717" s="111"/>
      <c r="AG717" s="111"/>
      <c r="AH717" s="111"/>
      <c r="AI717" s="111"/>
      <c r="AJ717" s="111"/>
      <c r="AK717" s="111"/>
      <c r="AL717" s="111"/>
      <c r="AM717" s="111"/>
      <c r="AN717" s="111"/>
      <c r="AO717" s="111"/>
      <c r="AP717" s="111"/>
      <c r="AQ717" s="111"/>
      <c r="AR717" s="111"/>
      <c r="AS717" s="111"/>
      <c r="AT717" s="111"/>
      <c r="AU717" s="111"/>
      <c r="AV717" s="111"/>
      <c r="AW717" s="111"/>
      <c r="AX717" s="111"/>
      <c r="AY717" s="111"/>
      <c r="AZ717" s="111"/>
      <c r="BA717" s="111"/>
      <c r="BB717" s="111"/>
      <c r="BC717" s="111"/>
      <c r="BD717" s="111"/>
      <c r="BE717" s="111"/>
      <c r="BF717" s="111"/>
      <c r="BG717" s="111"/>
      <c r="BH717" s="111"/>
      <c r="BI717" s="111"/>
      <c r="BJ717" s="111"/>
      <c r="BK717" s="111"/>
      <c r="BL717" s="111"/>
      <c r="BM717" s="111"/>
      <c r="BN717" s="111"/>
      <c r="BO717" s="111"/>
      <c r="BP717" s="111"/>
      <c r="BQ717" s="111"/>
      <c r="BR717" s="111"/>
      <c r="BS717" s="111"/>
      <c r="BT717" s="111"/>
      <c r="BU717" s="111"/>
      <c r="BV717" s="111"/>
      <c r="BW717" s="111"/>
      <c r="BX717" s="111"/>
      <c r="BY717" s="111"/>
      <c r="BZ717" s="111"/>
      <c r="CA717" s="111"/>
      <c r="CB717" s="111"/>
      <c r="CC717" s="111"/>
      <c r="CD717" s="111"/>
      <c r="CE717" s="111"/>
      <c r="CF717" s="111"/>
      <c r="CG717" s="111"/>
      <c r="CH717" s="111"/>
      <c r="CI717" s="111"/>
      <c r="CJ717" s="111"/>
      <c r="CK717" s="111"/>
      <c r="CL717" s="111"/>
      <c r="CM717" s="111"/>
      <c r="CN717" s="111"/>
      <c r="CO717" s="111"/>
      <c r="CP717" s="111"/>
      <c r="CQ717" s="111"/>
      <c r="CR717" s="111"/>
      <c r="CS717" s="111"/>
      <c r="CT717" s="111"/>
      <c r="CU717" s="111"/>
      <c r="CV717" s="111"/>
      <c r="CW717" s="111"/>
      <c r="CX717" s="111"/>
      <c r="CY717" s="111"/>
      <c r="CZ717" s="111"/>
      <c r="DA717" s="111"/>
      <c r="DB717" s="111"/>
      <c r="DC717" s="111"/>
      <c r="DD717" s="111"/>
      <c r="DE717" s="111"/>
      <c r="DF717" s="111"/>
      <c r="DG717" s="111"/>
      <c r="DH717" s="111"/>
      <c r="DI717" s="111"/>
      <c r="DJ717" s="111"/>
      <c r="DK717" s="111"/>
      <c r="DL717" s="111"/>
      <c r="DM717" s="111"/>
      <c r="DN717" s="111"/>
      <c r="DO717" s="111"/>
      <c r="DP717" s="111"/>
      <c r="DQ717" s="111"/>
      <c r="DR717" s="111"/>
      <c r="DS717" s="111"/>
      <c r="DT717" s="111"/>
      <c r="DU717" s="111"/>
      <c r="DV717" s="111"/>
      <c r="DW717" s="111"/>
      <c r="DX717" s="111"/>
      <c r="DY717" s="111"/>
      <c r="DZ717" s="111"/>
      <c r="EA717" s="111"/>
      <c r="EB717" s="111"/>
      <c r="EC717" s="111"/>
      <c r="ED717" s="111"/>
      <c r="EE717" s="111"/>
      <c r="EF717" s="111"/>
      <c r="EG717" s="111"/>
      <c r="EH717" s="111"/>
      <c r="EI717" s="111"/>
      <c r="EJ717" s="111"/>
      <c r="EK717" s="111"/>
      <c r="EL717" s="111"/>
      <c r="EM717" s="111"/>
      <c r="EN717" s="111"/>
      <c r="EO717" s="111"/>
      <c r="EP717" s="111"/>
      <c r="EQ717" s="111"/>
      <c r="ER717" s="111"/>
      <c r="ES717" s="111"/>
      <c r="ET717" s="111"/>
      <c r="EU717" s="111"/>
      <c r="EV717" s="111"/>
      <c r="EW717" s="111"/>
      <c r="EX717" s="111"/>
      <c r="EY717" s="111"/>
      <c r="EZ717" s="111"/>
      <c r="FA717" s="111"/>
      <c r="FB717" s="111"/>
      <c r="FC717" s="111"/>
      <c r="FD717" s="111"/>
      <c r="FE717" s="111"/>
      <c r="FF717" s="111"/>
      <c r="FG717" s="111"/>
      <c r="FH717" s="111"/>
      <c r="FI717" s="111"/>
      <c r="FJ717" s="111"/>
      <c r="FK717" s="111"/>
      <c r="FL717" s="111"/>
      <c r="FM717" s="111"/>
      <c r="FN717" s="111"/>
      <c r="FO717" s="111"/>
      <c r="FP717" s="111"/>
      <c r="FQ717" s="111"/>
      <c r="FR717" s="111"/>
      <c r="FS717" s="111"/>
      <c r="FT717" s="111"/>
      <c r="FU717" s="111"/>
      <c r="FV717" s="111"/>
      <c r="FW717" s="111"/>
      <c r="FX717" s="111"/>
      <c r="FY717" s="111"/>
      <c r="FZ717" s="111"/>
      <c r="GA717" s="111"/>
      <c r="GB717" s="111"/>
      <c r="GC717" s="111"/>
      <c r="GD717" s="111"/>
      <c r="GE717" s="111"/>
      <c r="GF717" s="111"/>
      <c r="GG717" s="111"/>
      <c r="GH717" s="111"/>
      <c r="GI717" s="111"/>
      <c r="GJ717" s="111"/>
      <c r="GK717" s="111"/>
      <c r="GL717" s="111"/>
      <c r="GM717" s="111"/>
      <c r="GN717" s="111"/>
      <c r="GO717" s="111"/>
      <c r="GP717" s="111"/>
      <c r="GQ717" s="111"/>
      <c r="GR717" s="111"/>
      <c r="GS717" s="111"/>
      <c r="GT717" s="111"/>
      <c r="GU717" s="111"/>
      <c r="GV717" s="111"/>
      <c r="GW717" s="111"/>
      <c r="GX717" s="111"/>
      <c r="GY717" s="111"/>
      <c r="GZ717" s="111"/>
      <c r="HA717" s="111"/>
      <c r="HB717" s="111"/>
      <c r="HC717" s="111"/>
      <c r="HD717" s="111"/>
      <c r="HE717" s="111"/>
      <c r="HF717" s="111"/>
      <c r="HG717" s="111"/>
      <c r="HH717" s="111"/>
      <c r="HI717" s="111"/>
      <c r="HJ717" s="111"/>
      <c r="HK717" s="111"/>
      <c r="HL717" s="111"/>
      <c r="HM717" s="111"/>
      <c r="HN717" s="111"/>
      <c r="HO717" s="111"/>
      <c r="HP717" s="111"/>
      <c r="HQ717" s="111"/>
      <c r="HR717" s="111"/>
      <c r="HS717" s="111"/>
      <c r="HT717" s="111"/>
      <c r="HU717" s="111"/>
      <c r="HV717" s="111"/>
      <c r="HW717" s="111"/>
      <c r="HX717" s="111"/>
      <c r="HY717" s="111"/>
      <c r="HZ717" s="111"/>
      <c r="IA717" s="111"/>
      <c r="IB717" s="111"/>
      <c r="IC717" s="111"/>
      <c r="ID717" s="111"/>
      <c r="IE717" s="111"/>
      <c r="IF717" s="111"/>
      <c r="IG717" s="111"/>
      <c r="IH717" s="111"/>
      <c r="II717" s="111"/>
    </row>
    <row r="718" s="1" customFormat="1" hidden="1" spans="1:243">
      <c r="A718" s="157">
        <v>2130318</v>
      </c>
      <c r="B718" s="152" t="s">
        <v>620</v>
      </c>
      <c r="C718" s="145">
        <v>0</v>
      </c>
      <c r="D718" s="146"/>
      <c r="E718" s="147">
        <f t="shared" si="33"/>
        <v>0</v>
      </c>
      <c r="F718" s="148"/>
      <c r="G718" s="151" t="s">
        <v>75</v>
      </c>
      <c r="H718" s="140">
        <f t="shared" si="34"/>
        <v>7</v>
      </c>
      <c r="I718" s="140"/>
      <c r="J718" s="111"/>
      <c r="K718" s="111"/>
      <c r="L718" s="111"/>
      <c r="M718" s="111"/>
      <c r="N718" s="111"/>
      <c r="O718" s="111"/>
      <c r="P718" s="111"/>
      <c r="Q718" s="111"/>
      <c r="R718" s="111"/>
      <c r="S718" s="111"/>
      <c r="T718" s="111"/>
      <c r="U718" s="111"/>
      <c r="V718" s="111"/>
      <c r="W718" s="111"/>
      <c r="X718" s="111"/>
      <c r="Y718" s="111"/>
      <c r="Z718" s="111"/>
      <c r="AA718" s="111"/>
      <c r="AB718" s="111"/>
      <c r="AC718" s="111"/>
      <c r="AD718" s="111"/>
      <c r="AE718" s="111"/>
      <c r="AF718" s="111"/>
      <c r="AG718" s="111"/>
      <c r="AH718" s="111"/>
      <c r="AI718" s="111"/>
      <c r="AJ718" s="111"/>
      <c r="AK718" s="111"/>
      <c r="AL718" s="111"/>
      <c r="AM718" s="111"/>
      <c r="AN718" s="111"/>
      <c r="AO718" s="111"/>
      <c r="AP718" s="111"/>
      <c r="AQ718" s="111"/>
      <c r="AR718" s="111"/>
      <c r="AS718" s="111"/>
      <c r="AT718" s="111"/>
      <c r="AU718" s="111"/>
      <c r="AV718" s="111"/>
      <c r="AW718" s="111"/>
      <c r="AX718" s="111"/>
      <c r="AY718" s="111"/>
      <c r="AZ718" s="111"/>
      <c r="BA718" s="111"/>
      <c r="BB718" s="111"/>
      <c r="BC718" s="111"/>
      <c r="BD718" s="111"/>
      <c r="BE718" s="111"/>
      <c r="BF718" s="111"/>
      <c r="BG718" s="111"/>
      <c r="BH718" s="111"/>
      <c r="BI718" s="111"/>
      <c r="BJ718" s="111"/>
      <c r="BK718" s="111"/>
      <c r="BL718" s="111"/>
      <c r="BM718" s="111"/>
      <c r="BN718" s="111"/>
      <c r="BO718" s="111"/>
      <c r="BP718" s="111"/>
      <c r="BQ718" s="111"/>
      <c r="BR718" s="111"/>
      <c r="BS718" s="111"/>
      <c r="BT718" s="111"/>
      <c r="BU718" s="111"/>
      <c r="BV718" s="111"/>
      <c r="BW718" s="111"/>
      <c r="BX718" s="111"/>
      <c r="BY718" s="111"/>
      <c r="BZ718" s="111"/>
      <c r="CA718" s="111"/>
      <c r="CB718" s="111"/>
      <c r="CC718" s="111"/>
      <c r="CD718" s="111"/>
      <c r="CE718" s="111"/>
      <c r="CF718" s="111"/>
      <c r="CG718" s="111"/>
      <c r="CH718" s="111"/>
      <c r="CI718" s="111"/>
      <c r="CJ718" s="111"/>
      <c r="CK718" s="111"/>
      <c r="CL718" s="111"/>
      <c r="CM718" s="111"/>
      <c r="CN718" s="111"/>
      <c r="CO718" s="111"/>
      <c r="CP718" s="111"/>
      <c r="CQ718" s="111"/>
      <c r="CR718" s="111"/>
      <c r="CS718" s="111"/>
      <c r="CT718" s="111"/>
      <c r="CU718" s="111"/>
      <c r="CV718" s="111"/>
      <c r="CW718" s="111"/>
      <c r="CX718" s="111"/>
      <c r="CY718" s="111"/>
      <c r="CZ718" s="111"/>
      <c r="DA718" s="111"/>
      <c r="DB718" s="111"/>
      <c r="DC718" s="111"/>
      <c r="DD718" s="111"/>
      <c r="DE718" s="111"/>
      <c r="DF718" s="111"/>
      <c r="DG718" s="111"/>
      <c r="DH718" s="111"/>
      <c r="DI718" s="111"/>
      <c r="DJ718" s="111"/>
      <c r="DK718" s="111"/>
      <c r="DL718" s="111"/>
      <c r="DM718" s="111"/>
      <c r="DN718" s="111"/>
      <c r="DO718" s="111"/>
      <c r="DP718" s="111"/>
      <c r="DQ718" s="111"/>
      <c r="DR718" s="111"/>
      <c r="DS718" s="111"/>
      <c r="DT718" s="111"/>
      <c r="DU718" s="111"/>
      <c r="DV718" s="111"/>
      <c r="DW718" s="111"/>
      <c r="DX718" s="111"/>
      <c r="DY718" s="111"/>
      <c r="DZ718" s="111"/>
      <c r="EA718" s="111"/>
      <c r="EB718" s="111"/>
      <c r="EC718" s="111"/>
      <c r="ED718" s="111"/>
      <c r="EE718" s="111"/>
      <c r="EF718" s="111"/>
      <c r="EG718" s="111"/>
      <c r="EH718" s="111"/>
      <c r="EI718" s="111"/>
      <c r="EJ718" s="111"/>
      <c r="EK718" s="111"/>
      <c r="EL718" s="111"/>
      <c r="EM718" s="111"/>
      <c r="EN718" s="111"/>
      <c r="EO718" s="111"/>
      <c r="EP718" s="111"/>
      <c r="EQ718" s="111"/>
      <c r="ER718" s="111"/>
      <c r="ES718" s="111"/>
      <c r="ET718" s="111"/>
      <c r="EU718" s="111"/>
      <c r="EV718" s="111"/>
      <c r="EW718" s="111"/>
      <c r="EX718" s="111"/>
      <c r="EY718" s="111"/>
      <c r="EZ718" s="111"/>
      <c r="FA718" s="111"/>
      <c r="FB718" s="111"/>
      <c r="FC718" s="111"/>
      <c r="FD718" s="111"/>
      <c r="FE718" s="111"/>
      <c r="FF718" s="111"/>
      <c r="FG718" s="111"/>
      <c r="FH718" s="111"/>
      <c r="FI718" s="111"/>
      <c r="FJ718" s="111"/>
      <c r="FK718" s="111"/>
      <c r="FL718" s="111"/>
      <c r="FM718" s="111"/>
      <c r="FN718" s="111"/>
      <c r="FO718" s="111"/>
      <c r="FP718" s="111"/>
      <c r="FQ718" s="111"/>
      <c r="FR718" s="111"/>
      <c r="FS718" s="111"/>
      <c r="FT718" s="111"/>
      <c r="FU718" s="111"/>
      <c r="FV718" s="111"/>
      <c r="FW718" s="111"/>
      <c r="FX718" s="111"/>
      <c r="FY718" s="111"/>
      <c r="FZ718" s="111"/>
      <c r="GA718" s="111"/>
      <c r="GB718" s="111"/>
      <c r="GC718" s="111"/>
      <c r="GD718" s="111"/>
      <c r="GE718" s="111"/>
      <c r="GF718" s="111"/>
      <c r="GG718" s="111"/>
      <c r="GH718" s="111"/>
      <c r="GI718" s="111"/>
      <c r="GJ718" s="111"/>
      <c r="GK718" s="111"/>
      <c r="GL718" s="111"/>
      <c r="GM718" s="111"/>
      <c r="GN718" s="111"/>
      <c r="GO718" s="111"/>
      <c r="GP718" s="111"/>
      <c r="GQ718" s="111"/>
      <c r="GR718" s="111"/>
      <c r="GS718" s="111"/>
      <c r="GT718" s="111"/>
      <c r="GU718" s="111"/>
      <c r="GV718" s="111"/>
      <c r="GW718" s="111"/>
      <c r="GX718" s="111"/>
      <c r="GY718" s="111"/>
      <c r="GZ718" s="111"/>
      <c r="HA718" s="111"/>
      <c r="HB718" s="111"/>
      <c r="HC718" s="111"/>
      <c r="HD718" s="111"/>
      <c r="HE718" s="111"/>
      <c r="HF718" s="111"/>
      <c r="HG718" s="111"/>
      <c r="HH718" s="111"/>
      <c r="HI718" s="111"/>
      <c r="HJ718" s="111"/>
      <c r="HK718" s="111"/>
      <c r="HL718" s="111"/>
      <c r="HM718" s="111"/>
      <c r="HN718" s="111"/>
      <c r="HO718" s="111"/>
      <c r="HP718" s="111"/>
      <c r="HQ718" s="111"/>
      <c r="HR718" s="111"/>
      <c r="HS718" s="111"/>
      <c r="HT718" s="111"/>
      <c r="HU718" s="111"/>
      <c r="HV718" s="111"/>
      <c r="HW718" s="111"/>
      <c r="HX718" s="111"/>
      <c r="HY718" s="111"/>
      <c r="HZ718" s="111"/>
      <c r="IA718" s="111"/>
      <c r="IB718" s="111"/>
      <c r="IC718" s="111"/>
      <c r="ID718" s="111"/>
      <c r="IE718" s="111"/>
      <c r="IF718" s="111"/>
      <c r="IG718" s="111"/>
      <c r="IH718" s="111"/>
      <c r="II718" s="111"/>
    </row>
    <row r="719" s="1" customFormat="1" spans="1:243">
      <c r="A719" s="157">
        <v>2130319</v>
      </c>
      <c r="B719" s="152" t="s">
        <v>621</v>
      </c>
      <c r="C719" s="145">
        <v>371</v>
      </c>
      <c r="D719" s="146">
        <f>750-500</f>
        <v>250</v>
      </c>
      <c r="E719" s="147">
        <f t="shared" si="33"/>
        <v>-121</v>
      </c>
      <c r="F719" s="148">
        <f>E719/C719</f>
        <v>-0.326145552560647</v>
      </c>
      <c r="G719" s="149"/>
      <c r="H719" s="140">
        <f t="shared" si="34"/>
        <v>7</v>
      </c>
      <c r="I719" s="140"/>
      <c r="J719" s="111"/>
      <c r="K719" s="111"/>
      <c r="L719" s="111"/>
      <c r="M719" s="111"/>
      <c r="N719" s="111"/>
      <c r="O719" s="111"/>
      <c r="P719" s="111"/>
      <c r="Q719" s="111"/>
      <c r="R719" s="111"/>
      <c r="S719" s="111"/>
      <c r="T719" s="111"/>
      <c r="U719" s="111"/>
      <c r="V719" s="111"/>
      <c r="W719" s="111"/>
      <c r="X719" s="111"/>
      <c r="Y719" s="111"/>
      <c r="Z719" s="111"/>
      <c r="AA719" s="111"/>
      <c r="AB719" s="111"/>
      <c r="AC719" s="111"/>
      <c r="AD719" s="111"/>
      <c r="AE719" s="111"/>
      <c r="AF719" s="111"/>
      <c r="AG719" s="111"/>
      <c r="AH719" s="111"/>
      <c r="AI719" s="111"/>
      <c r="AJ719" s="111"/>
      <c r="AK719" s="111"/>
      <c r="AL719" s="111"/>
      <c r="AM719" s="111"/>
      <c r="AN719" s="111"/>
      <c r="AO719" s="111"/>
      <c r="AP719" s="111"/>
      <c r="AQ719" s="111"/>
      <c r="AR719" s="111"/>
      <c r="AS719" s="111"/>
      <c r="AT719" s="111"/>
      <c r="AU719" s="111"/>
      <c r="AV719" s="111"/>
      <c r="AW719" s="111"/>
      <c r="AX719" s="111"/>
      <c r="AY719" s="111"/>
      <c r="AZ719" s="111"/>
      <c r="BA719" s="111"/>
      <c r="BB719" s="111"/>
      <c r="BC719" s="111"/>
      <c r="BD719" s="111"/>
      <c r="BE719" s="111"/>
      <c r="BF719" s="111"/>
      <c r="BG719" s="111"/>
      <c r="BH719" s="111"/>
      <c r="BI719" s="111"/>
      <c r="BJ719" s="111"/>
      <c r="BK719" s="111"/>
      <c r="BL719" s="111"/>
      <c r="BM719" s="111"/>
      <c r="BN719" s="111"/>
      <c r="BO719" s="111"/>
      <c r="BP719" s="111"/>
      <c r="BQ719" s="111"/>
      <c r="BR719" s="111"/>
      <c r="BS719" s="111"/>
      <c r="BT719" s="111"/>
      <c r="BU719" s="111"/>
      <c r="BV719" s="111"/>
      <c r="BW719" s="111"/>
      <c r="BX719" s="111"/>
      <c r="BY719" s="111"/>
      <c r="BZ719" s="111"/>
      <c r="CA719" s="111"/>
      <c r="CB719" s="111"/>
      <c r="CC719" s="111"/>
      <c r="CD719" s="111"/>
      <c r="CE719" s="111"/>
      <c r="CF719" s="111"/>
      <c r="CG719" s="111"/>
      <c r="CH719" s="111"/>
      <c r="CI719" s="111"/>
      <c r="CJ719" s="111"/>
      <c r="CK719" s="111"/>
      <c r="CL719" s="111"/>
      <c r="CM719" s="111"/>
      <c r="CN719" s="111"/>
      <c r="CO719" s="111"/>
      <c r="CP719" s="111"/>
      <c r="CQ719" s="111"/>
      <c r="CR719" s="111"/>
      <c r="CS719" s="111"/>
      <c r="CT719" s="111"/>
      <c r="CU719" s="111"/>
      <c r="CV719" s="111"/>
      <c r="CW719" s="111"/>
      <c r="CX719" s="111"/>
      <c r="CY719" s="111"/>
      <c r="CZ719" s="111"/>
      <c r="DA719" s="111"/>
      <c r="DB719" s="111"/>
      <c r="DC719" s="111"/>
      <c r="DD719" s="111"/>
      <c r="DE719" s="111"/>
      <c r="DF719" s="111"/>
      <c r="DG719" s="111"/>
      <c r="DH719" s="111"/>
      <c r="DI719" s="111"/>
      <c r="DJ719" s="111"/>
      <c r="DK719" s="111"/>
      <c r="DL719" s="111"/>
      <c r="DM719" s="111"/>
      <c r="DN719" s="111"/>
      <c r="DO719" s="111"/>
      <c r="DP719" s="111"/>
      <c r="DQ719" s="111"/>
      <c r="DR719" s="111"/>
      <c r="DS719" s="111"/>
      <c r="DT719" s="111"/>
      <c r="DU719" s="111"/>
      <c r="DV719" s="111"/>
      <c r="DW719" s="111"/>
      <c r="DX719" s="111"/>
      <c r="DY719" s="111"/>
      <c r="DZ719" s="111"/>
      <c r="EA719" s="111"/>
      <c r="EB719" s="111"/>
      <c r="EC719" s="111"/>
      <c r="ED719" s="111"/>
      <c r="EE719" s="111"/>
      <c r="EF719" s="111"/>
      <c r="EG719" s="111"/>
      <c r="EH719" s="111"/>
      <c r="EI719" s="111"/>
      <c r="EJ719" s="111"/>
      <c r="EK719" s="111"/>
      <c r="EL719" s="111"/>
      <c r="EM719" s="111"/>
      <c r="EN719" s="111"/>
      <c r="EO719" s="111"/>
      <c r="EP719" s="111"/>
      <c r="EQ719" s="111"/>
      <c r="ER719" s="111"/>
      <c r="ES719" s="111"/>
      <c r="ET719" s="111"/>
      <c r="EU719" s="111"/>
      <c r="EV719" s="111"/>
      <c r="EW719" s="111"/>
      <c r="EX719" s="111"/>
      <c r="EY719" s="111"/>
      <c r="EZ719" s="111"/>
      <c r="FA719" s="111"/>
      <c r="FB719" s="111"/>
      <c r="FC719" s="111"/>
      <c r="FD719" s="111"/>
      <c r="FE719" s="111"/>
      <c r="FF719" s="111"/>
      <c r="FG719" s="111"/>
      <c r="FH719" s="111"/>
      <c r="FI719" s="111"/>
      <c r="FJ719" s="111"/>
      <c r="FK719" s="111"/>
      <c r="FL719" s="111"/>
      <c r="FM719" s="111"/>
      <c r="FN719" s="111"/>
      <c r="FO719" s="111"/>
      <c r="FP719" s="111"/>
      <c r="FQ719" s="111"/>
      <c r="FR719" s="111"/>
      <c r="FS719" s="111"/>
      <c r="FT719" s="111"/>
      <c r="FU719" s="111"/>
      <c r="FV719" s="111"/>
      <c r="FW719" s="111"/>
      <c r="FX719" s="111"/>
      <c r="FY719" s="111"/>
      <c r="FZ719" s="111"/>
      <c r="GA719" s="111"/>
      <c r="GB719" s="111"/>
      <c r="GC719" s="111"/>
      <c r="GD719" s="111"/>
      <c r="GE719" s="111"/>
      <c r="GF719" s="111"/>
      <c r="GG719" s="111"/>
      <c r="GH719" s="111"/>
      <c r="GI719" s="111"/>
      <c r="GJ719" s="111"/>
      <c r="GK719" s="111"/>
      <c r="GL719" s="111"/>
      <c r="GM719" s="111"/>
      <c r="GN719" s="111"/>
      <c r="GO719" s="111"/>
      <c r="GP719" s="111"/>
      <c r="GQ719" s="111"/>
      <c r="GR719" s="111"/>
      <c r="GS719" s="111"/>
      <c r="GT719" s="111"/>
      <c r="GU719" s="111"/>
      <c r="GV719" s="111"/>
      <c r="GW719" s="111"/>
      <c r="GX719" s="111"/>
      <c r="GY719" s="111"/>
      <c r="GZ719" s="111"/>
      <c r="HA719" s="111"/>
      <c r="HB719" s="111"/>
      <c r="HC719" s="111"/>
      <c r="HD719" s="111"/>
      <c r="HE719" s="111"/>
      <c r="HF719" s="111"/>
      <c r="HG719" s="111"/>
      <c r="HH719" s="111"/>
      <c r="HI719" s="111"/>
      <c r="HJ719" s="111"/>
      <c r="HK719" s="111"/>
      <c r="HL719" s="111"/>
      <c r="HM719" s="111"/>
      <c r="HN719" s="111"/>
      <c r="HO719" s="111"/>
      <c r="HP719" s="111"/>
      <c r="HQ719" s="111"/>
      <c r="HR719" s="111"/>
      <c r="HS719" s="111"/>
      <c r="HT719" s="111"/>
      <c r="HU719" s="111"/>
      <c r="HV719" s="111"/>
      <c r="HW719" s="111"/>
      <c r="HX719" s="111"/>
      <c r="HY719" s="111"/>
      <c r="HZ719" s="111"/>
      <c r="IA719" s="111"/>
      <c r="IB719" s="111"/>
      <c r="IC719" s="111"/>
      <c r="ID719" s="111"/>
      <c r="IE719" s="111"/>
      <c r="IF719" s="111"/>
      <c r="IG719" s="111"/>
      <c r="IH719" s="111"/>
      <c r="II719" s="111"/>
    </row>
    <row r="720" s="1" customFormat="1" spans="1:243">
      <c r="A720" s="157">
        <v>2130321</v>
      </c>
      <c r="B720" s="152" t="s">
        <v>622</v>
      </c>
      <c r="C720" s="145">
        <v>31</v>
      </c>
      <c r="D720" s="146">
        <v>31</v>
      </c>
      <c r="E720" s="147">
        <f t="shared" si="33"/>
        <v>0</v>
      </c>
      <c r="F720" s="148">
        <f>E720/C720</f>
        <v>0</v>
      </c>
      <c r="G720" s="149"/>
      <c r="H720" s="140">
        <f t="shared" si="34"/>
        <v>7</v>
      </c>
      <c r="I720" s="140"/>
      <c r="J720" s="111"/>
      <c r="K720" s="111"/>
      <c r="L720" s="111"/>
      <c r="M720" s="111"/>
      <c r="N720" s="111"/>
      <c r="O720" s="111"/>
      <c r="P720" s="111"/>
      <c r="Q720" s="111"/>
      <c r="R720" s="111"/>
      <c r="S720" s="111"/>
      <c r="T720" s="111"/>
      <c r="U720" s="111"/>
      <c r="V720" s="111"/>
      <c r="W720" s="111"/>
      <c r="X720" s="111"/>
      <c r="Y720" s="111"/>
      <c r="Z720" s="111"/>
      <c r="AA720" s="111"/>
      <c r="AB720" s="111"/>
      <c r="AC720" s="111"/>
      <c r="AD720" s="111"/>
      <c r="AE720" s="111"/>
      <c r="AF720" s="111"/>
      <c r="AG720" s="111"/>
      <c r="AH720" s="111"/>
      <c r="AI720" s="111"/>
      <c r="AJ720" s="111"/>
      <c r="AK720" s="111"/>
      <c r="AL720" s="111"/>
      <c r="AM720" s="111"/>
      <c r="AN720" s="111"/>
      <c r="AO720" s="111"/>
      <c r="AP720" s="111"/>
      <c r="AQ720" s="111"/>
      <c r="AR720" s="111"/>
      <c r="AS720" s="111"/>
      <c r="AT720" s="111"/>
      <c r="AU720" s="111"/>
      <c r="AV720" s="111"/>
      <c r="AW720" s="111"/>
      <c r="AX720" s="111"/>
      <c r="AY720" s="111"/>
      <c r="AZ720" s="111"/>
      <c r="BA720" s="111"/>
      <c r="BB720" s="111"/>
      <c r="BC720" s="111"/>
      <c r="BD720" s="111"/>
      <c r="BE720" s="111"/>
      <c r="BF720" s="111"/>
      <c r="BG720" s="111"/>
      <c r="BH720" s="111"/>
      <c r="BI720" s="111"/>
      <c r="BJ720" s="111"/>
      <c r="BK720" s="111"/>
      <c r="BL720" s="111"/>
      <c r="BM720" s="111"/>
      <c r="BN720" s="111"/>
      <c r="BO720" s="111"/>
      <c r="BP720" s="111"/>
      <c r="BQ720" s="111"/>
      <c r="BR720" s="111"/>
      <c r="BS720" s="111"/>
      <c r="BT720" s="111"/>
      <c r="BU720" s="111"/>
      <c r="BV720" s="111"/>
      <c r="BW720" s="111"/>
      <c r="BX720" s="111"/>
      <c r="BY720" s="111"/>
      <c r="BZ720" s="111"/>
      <c r="CA720" s="111"/>
      <c r="CB720" s="111"/>
      <c r="CC720" s="111"/>
      <c r="CD720" s="111"/>
      <c r="CE720" s="111"/>
      <c r="CF720" s="111"/>
      <c r="CG720" s="111"/>
      <c r="CH720" s="111"/>
      <c r="CI720" s="111"/>
      <c r="CJ720" s="111"/>
      <c r="CK720" s="111"/>
      <c r="CL720" s="111"/>
      <c r="CM720" s="111"/>
      <c r="CN720" s="111"/>
      <c r="CO720" s="111"/>
      <c r="CP720" s="111"/>
      <c r="CQ720" s="111"/>
      <c r="CR720" s="111"/>
      <c r="CS720" s="111"/>
      <c r="CT720" s="111"/>
      <c r="CU720" s="111"/>
      <c r="CV720" s="111"/>
      <c r="CW720" s="111"/>
      <c r="CX720" s="111"/>
      <c r="CY720" s="111"/>
      <c r="CZ720" s="111"/>
      <c r="DA720" s="111"/>
      <c r="DB720" s="111"/>
      <c r="DC720" s="111"/>
      <c r="DD720" s="111"/>
      <c r="DE720" s="111"/>
      <c r="DF720" s="111"/>
      <c r="DG720" s="111"/>
      <c r="DH720" s="111"/>
      <c r="DI720" s="111"/>
      <c r="DJ720" s="111"/>
      <c r="DK720" s="111"/>
      <c r="DL720" s="111"/>
      <c r="DM720" s="111"/>
      <c r="DN720" s="111"/>
      <c r="DO720" s="111"/>
      <c r="DP720" s="111"/>
      <c r="DQ720" s="111"/>
      <c r="DR720" s="111"/>
      <c r="DS720" s="111"/>
      <c r="DT720" s="111"/>
      <c r="DU720" s="111"/>
      <c r="DV720" s="111"/>
      <c r="DW720" s="111"/>
      <c r="DX720" s="111"/>
      <c r="DY720" s="111"/>
      <c r="DZ720" s="111"/>
      <c r="EA720" s="111"/>
      <c r="EB720" s="111"/>
      <c r="EC720" s="111"/>
      <c r="ED720" s="111"/>
      <c r="EE720" s="111"/>
      <c r="EF720" s="111"/>
      <c r="EG720" s="111"/>
      <c r="EH720" s="111"/>
      <c r="EI720" s="111"/>
      <c r="EJ720" s="111"/>
      <c r="EK720" s="111"/>
      <c r="EL720" s="111"/>
      <c r="EM720" s="111"/>
      <c r="EN720" s="111"/>
      <c r="EO720" s="111"/>
      <c r="EP720" s="111"/>
      <c r="EQ720" s="111"/>
      <c r="ER720" s="111"/>
      <c r="ES720" s="111"/>
      <c r="ET720" s="111"/>
      <c r="EU720" s="111"/>
      <c r="EV720" s="111"/>
      <c r="EW720" s="111"/>
      <c r="EX720" s="111"/>
      <c r="EY720" s="111"/>
      <c r="EZ720" s="111"/>
      <c r="FA720" s="111"/>
      <c r="FB720" s="111"/>
      <c r="FC720" s="111"/>
      <c r="FD720" s="111"/>
      <c r="FE720" s="111"/>
      <c r="FF720" s="111"/>
      <c r="FG720" s="111"/>
      <c r="FH720" s="111"/>
      <c r="FI720" s="111"/>
      <c r="FJ720" s="111"/>
      <c r="FK720" s="111"/>
      <c r="FL720" s="111"/>
      <c r="FM720" s="111"/>
      <c r="FN720" s="111"/>
      <c r="FO720" s="111"/>
      <c r="FP720" s="111"/>
      <c r="FQ720" s="111"/>
      <c r="FR720" s="111"/>
      <c r="FS720" s="111"/>
      <c r="FT720" s="111"/>
      <c r="FU720" s="111"/>
      <c r="FV720" s="111"/>
      <c r="FW720" s="111"/>
      <c r="FX720" s="111"/>
      <c r="FY720" s="111"/>
      <c r="FZ720" s="111"/>
      <c r="GA720" s="111"/>
      <c r="GB720" s="111"/>
      <c r="GC720" s="111"/>
      <c r="GD720" s="111"/>
      <c r="GE720" s="111"/>
      <c r="GF720" s="111"/>
      <c r="GG720" s="111"/>
      <c r="GH720" s="111"/>
      <c r="GI720" s="111"/>
      <c r="GJ720" s="111"/>
      <c r="GK720" s="111"/>
      <c r="GL720" s="111"/>
      <c r="GM720" s="111"/>
      <c r="GN720" s="111"/>
      <c r="GO720" s="111"/>
      <c r="GP720" s="111"/>
      <c r="GQ720" s="111"/>
      <c r="GR720" s="111"/>
      <c r="GS720" s="111"/>
      <c r="GT720" s="111"/>
      <c r="GU720" s="111"/>
      <c r="GV720" s="111"/>
      <c r="GW720" s="111"/>
      <c r="GX720" s="111"/>
      <c r="GY720" s="111"/>
      <c r="GZ720" s="111"/>
      <c r="HA720" s="111"/>
      <c r="HB720" s="111"/>
      <c r="HC720" s="111"/>
      <c r="HD720" s="111"/>
      <c r="HE720" s="111"/>
      <c r="HF720" s="111"/>
      <c r="HG720" s="111"/>
      <c r="HH720" s="111"/>
      <c r="HI720" s="111"/>
      <c r="HJ720" s="111"/>
      <c r="HK720" s="111"/>
      <c r="HL720" s="111"/>
      <c r="HM720" s="111"/>
      <c r="HN720" s="111"/>
      <c r="HO720" s="111"/>
      <c r="HP720" s="111"/>
      <c r="HQ720" s="111"/>
      <c r="HR720" s="111"/>
      <c r="HS720" s="111"/>
      <c r="HT720" s="111"/>
      <c r="HU720" s="111"/>
      <c r="HV720" s="111"/>
      <c r="HW720" s="111"/>
      <c r="HX720" s="111"/>
      <c r="HY720" s="111"/>
      <c r="HZ720" s="111"/>
      <c r="IA720" s="111"/>
      <c r="IB720" s="111"/>
      <c r="IC720" s="111"/>
      <c r="ID720" s="111"/>
      <c r="IE720" s="111"/>
      <c r="IF720" s="111"/>
      <c r="IG720" s="111"/>
      <c r="IH720" s="111"/>
      <c r="II720" s="111"/>
    </row>
    <row r="721" s="1" customFormat="1" hidden="1" spans="1:243">
      <c r="A721" s="157">
        <v>2130322</v>
      </c>
      <c r="B721" s="152" t="s">
        <v>623</v>
      </c>
      <c r="C721" s="145">
        <v>0</v>
      </c>
      <c r="D721" s="146"/>
      <c r="E721" s="147">
        <f t="shared" si="33"/>
        <v>0</v>
      </c>
      <c r="F721" s="148"/>
      <c r="G721" s="151" t="s">
        <v>75</v>
      </c>
      <c r="H721" s="140">
        <f t="shared" si="34"/>
        <v>7</v>
      </c>
      <c r="I721" s="140"/>
      <c r="J721" s="111"/>
      <c r="K721" s="111"/>
      <c r="L721" s="111"/>
      <c r="M721" s="111"/>
      <c r="N721" s="111"/>
      <c r="O721" s="111"/>
      <c r="P721" s="111"/>
      <c r="Q721" s="111"/>
      <c r="R721" s="111"/>
      <c r="S721" s="111"/>
      <c r="T721" s="111"/>
      <c r="U721" s="111"/>
      <c r="V721" s="111"/>
      <c r="W721" s="111"/>
      <c r="X721" s="111"/>
      <c r="Y721" s="111"/>
      <c r="Z721" s="111"/>
      <c r="AA721" s="111"/>
      <c r="AB721" s="111"/>
      <c r="AC721" s="111"/>
      <c r="AD721" s="111"/>
      <c r="AE721" s="111"/>
      <c r="AF721" s="111"/>
      <c r="AG721" s="111"/>
      <c r="AH721" s="111"/>
      <c r="AI721" s="111"/>
      <c r="AJ721" s="111"/>
      <c r="AK721" s="111"/>
      <c r="AL721" s="111"/>
      <c r="AM721" s="111"/>
      <c r="AN721" s="111"/>
      <c r="AO721" s="111"/>
      <c r="AP721" s="111"/>
      <c r="AQ721" s="111"/>
      <c r="AR721" s="111"/>
      <c r="AS721" s="111"/>
      <c r="AT721" s="111"/>
      <c r="AU721" s="111"/>
      <c r="AV721" s="111"/>
      <c r="AW721" s="111"/>
      <c r="AX721" s="111"/>
      <c r="AY721" s="111"/>
      <c r="AZ721" s="111"/>
      <c r="BA721" s="111"/>
      <c r="BB721" s="111"/>
      <c r="BC721" s="111"/>
      <c r="BD721" s="111"/>
      <c r="BE721" s="111"/>
      <c r="BF721" s="111"/>
      <c r="BG721" s="111"/>
      <c r="BH721" s="111"/>
      <c r="BI721" s="111"/>
      <c r="BJ721" s="111"/>
      <c r="BK721" s="111"/>
      <c r="BL721" s="111"/>
      <c r="BM721" s="111"/>
      <c r="BN721" s="111"/>
      <c r="BO721" s="111"/>
      <c r="BP721" s="111"/>
      <c r="BQ721" s="111"/>
      <c r="BR721" s="111"/>
      <c r="BS721" s="111"/>
      <c r="BT721" s="111"/>
      <c r="BU721" s="111"/>
      <c r="BV721" s="111"/>
      <c r="BW721" s="111"/>
      <c r="BX721" s="111"/>
      <c r="BY721" s="111"/>
      <c r="BZ721" s="111"/>
      <c r="CA721" s="111"/>
      <c r="CB721" s="111"/>
      <c r="CC721" s="111"/>
      <c r="CD721" s="111"/>
      <c r="CE721" s="111"/>
      <c r="CF721" s="111"/>
      <c r="CG721" s="111"/>
      <c r="CH721" s="111"/>
      <c r="CI721" s="111"/>
      <c r="CJ721" s="111"/>
      <c r="CK721" s="111"/>
      <c r="CL721" s="111"/>
      <c r="CM721" s="111"/>
      <c r="CN721" s="111"/>
      <c r="CO721" s="111"/>
      <c r="CP721" s="111"/>
      <c r="CQ721" s="111"/>
      <c r="CR721" s="111"/>
      <c r="CS721" s="111"/>
      <c r="CT721" s="111"/>
      <c r="CU721" s="111"/>
      <c r="CV721" s="111"/>
      <c r="CW721" s="111"/>
      <c r="CX721" s="111"/>
      <c r="CY721" s="111"/>
      <c r="CZ721" s="111"/>
      <c r="DA721" s="111"/>
      <c r="DB721" s="111"/>
      <c r="DC721" s="111"/>
      <c r="DD721" s="111"/>
      <c r="DE721" s="111"/>
      <c r="DF721" s="111"/>
      <c r="DG721" s="111"/>
      <c r="DH721" s="111"/>
      <c r="DI721" s="111"/>
      <c r="DJ721" s="111"/>
      <c r="DK721" s="111"/>
      <c r="DL721" s="111"/>
      <c r="DM721" s="111"/>
      <c r="DN721" s="111"/>
      <c r="DO721" s="111"/>
      <c r="DP721" s="111"/>
      <c r="DQ721" s="111"/>
      <c r="DR721" s="111"/>
      <c r="DS721" s="111"/>
      <c r="DT721" s="111"/>
      <c r="DU721" s="111"/>
      <c r="DV721" s="111"/>
      <c r="DW721" s="111"/>
      <c r="DX721" s="111"/>
      <c r="DY721" s="111"/>
      <c r="DZ721" s="111"/>
      <c r="EA721" s="111"/>
      <c r="EB721" s="111"/>
      <c r="EC721" s="111"/>
      <c r="ED721" s="111"/>
      <c r="EE721" s="111"/>
      <c r="EF721" s="111"/>
      <c r="EG721" s="111"/>
      <c r="EH721" s="111"/>
      <c r="EI721" s="111"/>
      <c r="EJ721" s="111"/>
      <c r="EK721" s="111"/>
      <c r="EL721" s="111"/>
      <c r="EM721" s="111"/>
      <c r="EN721" s="111"/>
      <c r="EO721" s="111"/>
      <c r="EP721" s="111"/>
      <c r="EQ721" s="111"/>
      <c r="ER721" s="111"/>
      <c r="ES721" s="111"/>
      <c r="ET721" s="111"/>
      <c r="EU721" s="111"/>
      <c r="EV721" s="111"/>
      <c r="EW721" s="111"/>
      <c r="EX721" s="111"/>
      <c r="EY721" s="111"/>
      <c r="EZ721" s="111"/>
      <c r="FA721" s="111"/>
      <c r="FB721" s="111"/>
      <c r="FC721" s="111"/>
      <c r="FD721" s="111"/>
      <c r="FE721" s="111"/>
      <c r="FF721" s="111"/>
      <c r="FG721" s="111"/>
      <c r="FH721" s="111"/>
      <c r="FI721" s="111"/>
      <c r="FJ721" s="111"/>
      <c r="FK721" s="111"/>
      <c r="FL721" s="111"/>
      <c r="FM721" s="111"/>
      <c r="FN721" s="111"/>
      <c r="FO721" s="111"/>
      <c r="FP721" s="111"/>
      <c r="FQ721" s="111"/>
      <c r="FR721" s="111"/>
      <c r="FS721" s="111"/>
      <c r="FT721" s="111"/>
      <c r="FU721" s="111"/>
      <c r="FV721" s="111"/>
      <c r="FW721" s="111"/>
      <c r="FX721" s="111"/>
      <c r="FY721" s="111"/>
      <c r="FZ721" s="111"/>
      <c r="GA721" s="111"/>
      <c r="GB721" s="111"/>
      <c r="GC721" s="111"/>
      <c r="GD721" s="111"/>
      <c r="GE721" s="111"/>
      <c r="GF721" s="111"/>
      <c r="GG721" s="111"/>
      <c r="GH721" s="111"/>
      <c r="GI721" s="111"/>
      <c r="GJ721" s="111"/>
      <c r="GK721" s="111"/>
      <c r="GL721" s="111"/>
      <c r="GM721" s="111"/>
      <c r="GN721" s="111"/>
      <c r="GO721" s="111"/>
      <c r="GP721" s="111"/>
      <c r="GQ721" s="111"/>
      <c r="GR721" s="111"/>
      <c r="GS721" s="111"/>
      <c r="GT721" s="111"/>
      <c r="GU721" s="111"/>
      <c r="GV721" s="111"/>
      <c r="GW721" s="111"/>
      <c r="GX721" s="111"/>
      <c r="GY721" s="111"/>
      <c r="GZ721" s="111"/>
      <c r="HA721" s="111"/>
      <c r="HB721" s="111"/>
      <c r="HC721" s="111"/>
      <c r="HD721" s="111"/>
      <c r="HE721" s="111"/>
      <c r="HF721" s="111"/>
      <c r="HG721" s="111"/>
      <c r="HH721" s="111"/>
      <c r="HI721" s="111"/>
      <c r="HJ721" s="111"/>
      <c r="HK721" s="111"/>
      <c r="HL721" s="111"/>
      <c r="HM721" s="111"/>
      <c r="HN721" s="111"/>
      <c r="HO721" s="111"/>
      <c r="HP721" s="111"/>
      <c r="HQ721" s="111"/>
      <c r="HR721" s="111"/>
      <c r="HS721" s="111"/>
      <c r="HT721" s="111"/>
      <c r="HU721" s="111"/>
      <c r="HV721" s="111"/>
      <c r="HW721" s="111"/>
      <c r="HX721" s="111"/>
      <c r="HY721" s="111"/>
      <c r="HZ721" s="111"/>
      <c r="IA721" s="111"/>
      <c r="IB721" s="111"/>
      <c r="IC721" s="111"/>
      <c r="ID721" s="111"/>
      <c r="IE721" s="111"/>
      <c r="IF721" s="111"/>
      <c r="IG721" s="111"/>
      <c r="IH721" s="111"/>
      <c r="II721" s="111"/>
    </row>
    <row r="722" s="1" customFormat="1" hidden="1" spans="1:243">
      <c r="A722" s="157">
        <v>2130333</v>
      </c>
      <c r="B722" s="152" t="s">
        <v>597</v>
      </c>
      <c r="C722" s="145">
        <v>0</v>
      </c>
      <c r="D722" s="146"/>
      <c r="E722" s="147">
        <f t="shared" si="33"/>
        <v>0</v>
      </c>
      <c r="F722" s="148"/>
      <c r="G722" s="151" t="s">
        <v>75</v>
      </c>
      <c r="H722" s="140">
        <f t="shared" si="34"/>
        <v>7</v>
      </c>
      <c r="I722" s="140"/>
      <c r="J722" s="111"/>
      <c r="K722" s="111"/>
      <c r="L722" s="111"/>
      <c r="M722" s="111"/>
      <c r="N722" s="111"/>
      <c r="O722" s="111"/>
      <c r="P722" s="111"/>
      <c r="Q722" s="111"/>
      <c r="R722" s="111"/>
      <c r="S722" s="111"/>
      <c r="T722" s="111"/>
      <c r="U722" s="111"/>
      <c r="V722" s="111"/>
      <c r="W722" s="111"/>
      <c r="X722" s="111"/>
      <c r="Y722" s="111"/>
      <c r="Z722" s="111"/>
      <c r="AA722" s="111"/>
      <c r="AB722" s="111"/>
      <c r="AC722" s="111"/>
      <c r="AD722" s="111"/>
      <c r="AE722" s="111"/>
      <c r="AF722" s="111"/>
      <c r="AG722" s="111"/>
      <c r="AH722" s="111"/>
      <c r="AI722" s="111"/>
      <c r="AJ722" s="111"/>
      <c r="AK722" s="111"/>
      <c r="AL722" s="111"/>
      <c r="AM722" s="111"/>
      <c r="AN722" s="111"/>
      <c r="AO722" s="111"/>
      <c r="AP722" s="111"/>
      <c r="AQ722" s="111"/>
      <c r="AR722" s="111"/>
      <c r="AS722" s="111"/>
      <c r="AT722" s="111"/>
      <c r="AU722" s="111"/>
      <c r="AV722" s="111"/>
      <c r="AW722" s="111"/>
      <c r="AX722" s="111"/>
      <c r="AY722" s="111"/>
      <c r="AZ722" s="111"/>
      <c r="BA722" s="111"/>
      <c r="BB722" s="111"/>
      <c r="BC722" s="111"/>
      <c r="BD722" s="111"/>
      <c r="BE722" s="111"/>
      <c r="BF722" s="111"/>
      <c r="BG722" s="111"/>
      <c r="BH722" s="111"/>
      <c r="BI722" s="111"/>
      <c r="BJ722" s="111"/>
      <c r="BK722" s="111"/>
      <c r="BL722" s="111"/>
      <c r="BM722" s="111"/>
      <c r="BN722" s="111"/>
      <c r="BO722" s="111"/>
      <c r="BP722" s="111"/>
      <c r="BQ722" s="111"/>
      <c r="BR722" s="111"/>
      <c r="BS722" s="111"/>
      <c r="BT722" s="111"/>
      <c r="BU722" s="111"/>
      <c r="BV722" s="111"/>
      <c r="BW722" s="111"/>
      <c r="BX722" s="111"/>
      <c r="BY722" s="111"/>
      <c r="BZ722" s="111"/>
      <c r="CA722" s="111"/>
      <c r="CB722" s="111"/>
      <c r="CC722" s="111"/>
      <c r="CD722" s="111"/>
      <c r="CE722" s="111"/>
      <c r="CF722" s="111"/>
      <c r="CG722" s="111"/>
      <c r="CH722" s="111"/>
      <c r="CI722" s="111"/>
      <c r="CJ722" s="111"/>
      <c r="CK722" s="111"/>
      <c r="CL722" s="111"/>
      <c r="CM722" s="111"/>
      <c r="CN722" s="111"/>
      <c r="CO722" s="111"/>
      <c r="CP722" s="111"/>
      <c r="CQ722" s="111"/>
      <c r="CR722" s="111"/>
      <c r="CS722" s="111"/>
      <c r="CT722" s="111"/>
      <c r="CU722" s="111"/>
      <c r="CV722" s="111"/>
      <c r="CW722" s="111"/>
      <c r="CX722" s="111"/>
      <c r="CY722" s="111"/>
      <c r="CZ722" s="111"/>
      <c r="DA722" s="111"/>
      <c r="DB722" s="111"/>
      <c r="DC722" s="111"/>
      <c r="DD722" s="111"/>
      <c r="DE722" s="111"/>
      <c r="DF722" s="111"/>
      <c r="DG722" s="111"/>
      <c r="DH722" s="111"/>
      <c r="DI722" s="111"/>
      <c r="DJ722" s="111"/>
      <c r="DK722" s="111"/>
      <c r="DL722" s="111"/>
      <c r="DM722" s="111"/>
      <c r="DN722" s="111"/>
      <c r="DO722" s="111"/>
      <c r="DP722" s="111"/>
      <c r="DQ722" s="111"/>
      <c r="DR722" s="111"/>
      <c r="DS722" s="111"/>
      <c r="DT722" s="111"/>
      <c r="DU722" s="111"/>
      <c r="DV722" s="111"/>
      <c r="DW722" s="111"/>
      <c r="DX722" s="111"/>
      <c r="DY722" s="111"/>
      <c r="DZ722" s="111"/>
      <c r="EA722" s="111"/>
      <c r="EB722" s="111"/>
      <c r="EC722" s="111"/>
      <c r="ED722" s="111"/>
      <c r="EE722" s="111"/>
      <c r="EF722" s="111"/>
      <c r="EG722" s="111"/>
      <c r="EH722" s="111"/>
      <c r="EI722" s="111"/>
      <c r="EJ722" s="111"/>
      <c r="EK722" s="111"/>
      <c r="EL722" s="111"/>
      <c r="EM722" s="111"/>
      <c r="EN722" s="111"/>
      <c r="EO722" s="111"/>
      <c r="EP722" s="111"/>
      <c r="EQ722" s="111"/>
      <c r="ER722" s="111"/>
      <c r="ES722" s="111"/>
      <c r="ET722" s="111"/>
      <c r="EU722" s="111"/>
      <c r="EV722" s="111"/>
      <c r="EW722" s="111"/>
      <c r="EX722" s="111"/>
      <c r="EY722" s="111"/>
      <c r="EZ722" s="111"/>
      <c r="FA722" s="111"/>
      <c r="FB722" s="111"/>
      <c r="FC722" s="111"/>
      <c r="FD722" s="111"/>
      <c r="FE722" s="111"/>
      <c r="FF722" s="111"/>
      <c r="FG722" s="111"/>
      <c r="FH722" s="111"/>
      <c r="FI722" s="111"/>
      <c r="FJ722" s="111"/>
      <c r="FK722" s="111"/>
      <c r="FL722" s="111"/>
      <c r="FM722" s="111"/>
      <c r="FN722" s="111"/>
      <c r="FO722" s="111"/>
      <c r="FP722" s="111"/>
      <c r="FQ722" s="111"/>
      <c r="FR722" s="111"/>
      <c r="FS722" s="111"/>
      <c r="FT722" s="111"/>
      <c r="FU722" s="111"/>
      <c r="FV722" s="111"/>
      <c r="FW722" s="111"/>
      <c r="FX722" s="111"/>
      <c r="FY722" s="111"/>
      <c r="FZ722" s="111"/>
      <c r="GA722" s="111"/>
      <c r="GB722" s="111"/>
      <c r="GC722" s="111"/>
      <c r="GD722" s="111"/>
      <c r="GE722" s="111"/>
      <c r="GF722" s="111"/>
      <c r="GG722" s="111"/>
      <c r="GH722" s="111"/>
      <c r="GI722" s="111"/>
      <c r="GJ722" s="111"/>
      <c r="GK722" s="111"/>
      <c r="GL722" s="111"/>
      <c r="GM722" s="111"/>
      <c r="GN722" s="111"/>
      <c r="GO722" s="111"/>
      <c r="GP722" s="111"/>
      <c r="GQ722" s="111"/>
      <c r="GR722" s="111"/>
      <c r="GS722" s="111"/>
      <c r="GT722" s="111"/>
      <c r="GU722" s="111"/>
      <c r="GV722" s="111"/>
      <c r="GW722" s="111"/>
      <c r="GX722" s="111"/>
      <c r="GY722" s="111"/>
      <c r="GZ722" s="111"/>
      <c r="HA722" s="111"/>
      <c r="HB722" s="111"/>
      <c r="HC722" s="111"/>
      <c r="HD722" s="111"/>
      <c r="HE722" s="111"/>
      <c r="HF722" s="111"/>
      <c r="HG722" s="111"/>
      <c r="HH722" s="111"/>
      <c r="HI722" s="111"/>
      <c r="HJ722" s="111"/>
      <c r="HK722" s="111"/>
      <c r="HL722" s="111"/>
      <c r="HM722" s="111"/>
      <c r="HN722" s="111"/>
      <c r="HO722" s="111"/>
      <c r="HP722" s="111"/>
      <c r="HQ722" s="111"/>
      <c r="HR722" s="111"/>
      <c r="HS722" s="111"/>
      <c r="HT722" s="111"/>
      <c r="HU722" s="111"/>
      <c r="HV722" s="111"/>
      <c r="HW722" s="111"/>
      <c r="HX722" s="111"/>
      <c r="HY722" s="111"/>
      <c r="HZ722" s="111"/>
      <c r="IA722" s="111"/>
      <c r="IB722" s="111"/>
      <c r="IC722" s="111"/>
      <c r="ID722" s="111"/>
      <c r="IE722" s="111"/>
      <c r="IF722" s="111"/>
      <c r="IG722" s="111"/>
      <c r="IH722" s="111"/>
      <c r="II722" s="111"/>
    </row>
    <row r="723" s="1" customFormat="1" spans="1:243">
      <c r="A723" s="157">
        <v>2130334</v>
      </c>
      <c r="B723" s="152" t="s">
        <v>624</v>
      </c>
      <c r="C723" s="145">
        <v>377</v>
      </c>
      <c r="D723" s="146">
        <v>714</v>
      </c>
      <c r="E723" s="147">
        <f t="shared" si="33"/>
        <v>337</v>
      </c>
      <c r="F723" s="148">
        <f>E723/C723</f>
        <v>0.893899204244032</v>
      </c>
      <c r="G723" s="149"/>
      <c r="H723" s="140">
        <f t="shared" si="34"/>
        <v>7</v>
      </c>
      <c r="I723" s="140"/>
      <c r="J723" s="111"/>
      <c r="K723" s="111"/>
      <c r="L723" s="111"/>
      <c r="M723" s="111"/>
      <c r="N723" s="111"/>
      <c r="O723" s="111"/>
      <c r="P723" s="111"/>
      <c r="Q723" s="111"/>
      <c r="R723" s="111"/>
      <c r="S723" s="111"/>
      <c r="T723" s="111"/>
      <c r="U723" s="111"/>
      <c r="V723" s="111"/>
      <c r="W723" s="111"/>
      <c r="X723" s="111"/>
      <c r="Y723" s="111"/>
      <c r="Z723" s="111"/>
      <c r="AA723" s="111"/>
      <c r="AB723" s="111"/>
      <c r="AC723" s="111"/>
      <c r="AD723" s="111"/>
      <c r="AE723" s="111"/>
      <c r="AF723" s="111"/>
      <c r="AG723" s="111"/>
      <c r="AH723" s="111"/>
      <c r="AI723" s="111"/>
      <c r="AJ723" s="111"/>
      <c r="AK723" s="111"/>
      <c r="AL723" s="111"/>
      <c r="AM723" s="111"/>
      <c r="AN723" s="111"/>
      <c r="AO723" s="111"/>
      <c r="AP723" s="111"/>
      <c r="AQ723" s="111"/>
      <c r="AR723" s="111"/>
      <c r="AS723" s="111"/>
      <c r="AT723" s="111"/>
      <c r="AU723" s="111"/>
      <c r="AV723" s="111"/>
      <c r="AW723" s="111"/>
      <c r="AX723" s="111"/>
      <c r="AY723" s="111"/>
      <c r="AZ723" s="111"/>
      <c r="BA723" s="111"/>
      <c r="BB723" s="111"/>
      <c r="BC723" s="111"/>
      <c r="BD723" s="111"/>
      <c r="BE723" s="111"/>
      <c r="BF723" s="111"/>
      <c r="BG723" s="111"/>
      <c r="BH723" s="111"/>
      <c r="BI723" s="111"/>
      <c r="BJ723" s="111"/>
      <c r="BK723" s="111"/>
      <c r="BL723" s="111"/>
      <c r="BM723" s="111"/>
      <c r="BN723" s="111"/>
      <c r="BO723" s="111"/>
      <c r="BP723" s="111"/>
      <c r="BQ723" s="111"/>
      <c r="BR723" s="111"/>
      <c r="BS723" s="111"/>
      <c r="BT723" s="111"/>
      <c r="BU723" s="111"/>
      <c r="BV723" s="111"/>
      <c r="BW723" s="111"/>
      <c r="BX723" s="111"/>
      <c r="BY723" s="111"/>
      <c r="BZ723" s="111"/>
      <c r="CA723" s="111"/>
      <c r="CB723" s="111"/>
      <c r="CC723" s="111"/>
      <c r="CD723" s="111"/>
      <c r="CE723" s="111"/>
      <c r="CF723" s="111"/>
      <c r="CG723" s="111"/>
      <c r="CH723" s="111"/>
      <c r="CI723" s="111"/>
      <c r="CJ723" s="111"/>
      <c r="CK723" s="111"/>
      <c r="CL723" s="111"/>
      <c r="CM723" s="111"/>
      <c r="CN723" s="111"/>
      <c r="CO723" s="111"/>
      <c r="CP723" s="111"/>
      <c r="CQ723" s="111"/>
      <c r="CR723" s="111"/>
      <c r="CS723" s="111"/>
      <c r="CT723" s="111"/>
      <c r="CU723" s="111"/>
      <c r="CV723" s="111"/>
      <c r="CW723" s="111"/>
      <c r="CX723" s="111"/>
      <c r="CY723" s="111"/>
      <c r="CZ723" s="111"/>
      <c r="DA723" s="111"/>
      <c r="DB723" s="111"/>
      <c r="DC723" s="111"/>
      <c r="DD723" s="111"/>
      <c r="DE723" s="111"/>
      <c r="DF723" s="111"/>
      <c r="DG723" s="111"/>
      <c r="DH723" s="111"/>
      <c r="DI723" s="111"/>
      <c r="DJ723" s="111"/>
      <c r="DK723" s="111"/>
      <c r="DL723" s="111"/>
      <c r="DM723" s="111"/>
      <c r="DN723" s="111"/>
      <c r="DO723" s="111"/>
      <c r="DP723" s="111"/>
      <c r="DQ723" s="111"/>
      <c r="DR723" s="111"/>
      <c r="DS723" s="111"/>
      <c r="DT723" s="111"/>
      <c r="DU723" s="111"/>
      <c r="DV723" s="111"/>
      <c r="DW723" s="111"/>
      <c r="DX723" s="111"/>
      <c r="DY723" s="111"/>
      <c r="DZ723" s="111"/>
      <c r="EA723" s="111"/>
      <c r="EB723" s="111"/>
      <c r="EC723" s="111"/>
      <c r="ED723" s="111"/>
      <c r="EE723" s="111"/>
      <c r="EF723" s="111"/>
      <c r="EG723" s="111"/>
      <c r="EH723" s="111"/>
      <c r="EI723" s="111"/>
      <c r="EJ723" s="111"/>
      <c r="EK723" s="111"/>
      <c r="EL723" s="111"/>
      <c r="EM723" s="111"/>
      <c r="EN723" s="111"/>
      <c r="EO723" s="111"/>
      <c r="EP723" s="111"/>
      <c r="EQ723" s="111"/>
      <c r="ER723" s="111"/>
      <c r="ES723" s="111"/>
      <c r="ET723" s="111"/>
      <c r="EU723" s="111"/>
      <c r="EV723" s="111"/>
      <c r="EW723" s="111"/>
      <c r="EX723" s="111"/>
      <c r="EY723" s="111"/>
      <c r="EZ723" s="111"/>
      <c r="FA723" s="111"/>
      <c r="FB723" s="111"/>
      <c r="FC723" s="111"/>
      <c r="FD723" s="111"/>
      <c r="FE723" s="111"/>
      <c r="FF723" s="111"/>
      <c r="FG723" s="111"/>
      <c r="FH723" s="111"/>
      <c r="FI723" s="111"/>
      <c r="FJ723" s="111"/>
      <c r="FK723" s="111"/>
      <c r="FL723" s="111"/>
      <c r="FM723" s="111"/>
      <c r="FN723" s="111"/>
      <c r="FO723" s="111"/>
      <c r="FP723" s="111"/>
      <c r="FQ723" s="111"/>
      <c r="FR723" s="111"/>
      <c r="FS723" s="111"/>
      <c r="FT723" s="111"/>
      <c r="FU723" s="111"/>
      <c r="FV723" s="111"/>
      <c r="FW723" s="111"/>
      <c r="FX723" s="111"/>
      <c r="FY723" s="111"/>
      <c r="FZ723" s="111"/>
      <c r="GA723" s="111"/>
      <c r="GB723" s="111"/>
      <c r="GC723" s="111"/>
      <c r="GD723" s="111"/>
      <c r="GE723" s="111"/>
      <c r="GF723" s="111"/>
      <c r="GG723" s="111"/>
      <c r="GH723" s="111"/>
      <c r="GI723" s="111"/>
      <c r="GJ723" s="111"/>
      <c r="GK723" s="111"/>
      <c r="GL723" s="111"/>
      <c r="GM723" s="111"/>
      <c r="GN723" s="111"/>
      <c r="GO723" s="111"/>
      <c r="GP723" s="111"/>
      <c r="GQ723" s="111"/>
      <c r="GR723" s="111"/>
      <c r="GS723" s="111"/>
      <c r="GT723" s="111"/>
      <c r="GU723" s="111"/>
      <c r="GV723" s="111"/>
      <c r="GW723" s="111"/>
      <c r="GX723" s="111"/>
      <c r="GY723" s="111"/>
      <c r="GZ723" s="111"/>
      <c r="HA723" s="111"/>
      <c r="HB723" s="111"/>
      <c r="HC723" s="111"/>
      <c r="HD723" s="111"/>
      <c r="HE723" s="111"/>
      <c r="HF723" s="111"/>
      <c r="HG723" s="111"/>
      <c r="HH723" s="111"/>
      <c r="HI723" s="111"/>
      <c r="HJ723" s="111"/>
      <c r="HK723" s="111"/>
      <c r="HL723" s="111"/>
      <c r="HM723" s="111"/>
      <c r="HN723" s="111"/>
      <c r="HO723" s="111"/>
      <c r="HP723" s="111"/>
      <c r="HQ723" s="111"/>
      <c r="HR723" s="111"/>
      <c r="HS723" s="111"/>
      <c r="HT723" s="111"/>
      <c r="HU723" s="111"/>
      <c r="HV723" s="111"/>
      <c r="HW723" s="111"/>
      <c r="HX723" s="111"/>
      <c r="HY723" s="111"/>
      <c r="HZ723" s="111"/>
      <c r="IA723" s="111"/>
      <c r="IB723" s="111"/>
      <c r="IC723" s="111"/>
      <c r="ID723" s="111"/>
      <c r="IE723" s="111"/>
      <c r="IF723" s="111"/>
      <c r="IG723" s="111"/>
      <c r="IH723" s="111"/>
      <c r="II723" s="111"/>
    </row>
    <row r="724" s="1" customFormat="1" spans="1:243">
      <c r="A724" s="157">
        <v>2130335</v>
      </c>
      <c r="B724" s="152" t="s">
        <v>625</v>
      </c>
      <c r="C724" s="145">
        <v>113</v>
      </c>
      <c r="D724" s="146">
        <v>118</v>
      </c>
      <c r="E724" s="147">
        <f t="shared" si="33"/>
        <v>5</v>
      </c>
      <c r="F724" s="148">
        <f>E724/C724</f>
        <v>0.0442477876106195</v>
      </c>
      <c r="G724" s="149"/>
      <c r="H724" s="140">
        <f t="shared" si="34"/>
        <v>7</v>
      </c>
      <c r="I724" s="140"/>
      <c r="J724" s="111"/>
      <c r="K724" s="111"/>
      <c r="L724" s="111"/>
      <c r="M724" s="111"/>
      <c r="N724" s="111"/>
      <c r="O724" s="111"/>
      <c r="P724" s="111"/>
      <c r="Q724" s="111"/>
      <c r="R724" s="111"/>
      <c r="S724" s="111"/>
      <c r="T724" s="111"/>
      <c r="U724" s="111"/>
      <c r="V724" s="111"/>
      <c r="W724" s="111"/>
      <c r="X724" s="111"/>
      <c r="Y724" s="111"/>
      <c r="Z724" s="111"/>
      <c r="AA724" s="111"/>
      <c r="AB724" s="111"/>
      <c r="AC724" s="111"/>
      <c r="AD724" s="111"/>
      <c r="AE724" s="111"/>
      <c r="AF724" s="111"/>
      <c r="AG724" s="111"/>
      <c r="AH724" s="111"/>
      <c r="AI724" s="111"/>
      <c r="AJ724" s="111"/>
      <c r="AK724" s="111"/>
      <c r="AL724" s="111"/>
      <c r="AM724" s="111"/>
      <c r="AN724" s="111"/>
      <c r="AO724" s="111"/>
      <c r="AP724" s="111"/>
      <c r="AQ724" s="111"/>
      <c r="AR724" s="111"/>
      <c r="AS724" s="111"/>
      <c r="AT724" s="111"/>
      <c r="AU724" s="111"/>
      <c r="AV724" s="111"/>
      <c r="AW724" s="111"/>
      <c r="AX724" s="111"/>
      <c r="AY724" s="111"/>
      <c r="AZ724" s="111"/>
      <c r="BA724" s="111"/>
      <c r="BB724" s="111"/>
      <c r="BC724" s="111"/>
      <c r="BD724" s="111"/>
      <c r="BE724" s="111"/>
      <c r="BF724" s="111"/>
      <c r="BG724" s="111"/>
      <c r="BH724" s="111"/>
      <c r="BI724" s="111"/>
      <c r="BJ724" s="111"/>
      <c r="BK724" s="111"/>
      <c r="BL724" s="111"/>
      <c r="BM724" s="111"/>
      <c r="BN724" s="111"/>
      <c r="BO724" s="111"/>
      <c r="BP724" s="111"/>
      <c r="BQ724" s="111"/>
      <c r="BR724" s="111"/>
      <c r="BS724" s="111"/>
      <c r="BT724" s="111"/>
      <c r="BU724" s="111"/>
      <c r="BV724" s="111"/>
      <c r="BW724" s="111"/>
      <c r="BX724" s="111"/>
      <c r="BY724" s="111"/>
      <c r="BZ724" s="111"/>
      <c r="CA724" s="111"/>
      <c r="CB724" s="111"/>
      <c r="CC724" s="111"/>
      <c r="CD724" s="111"/>
      <c r="CE724" s="111"/>
      <c r="CF724" s="111"/>
      <c r="CG724" s="111"/>
      <c r="CH724" s="111"/>
      <c r="CI724" s="111"/>
      <c r="CJ724" s="111"/>
      <c r="CK724" s="111"/>
      <c r="CL724" s="111"/>
      <c r="CM724" s="111"/>
      <c r="CN724" s="111"/>
      <c r="CO724" s="111"/>
      <c r="CP724" s="111"/>
      <c r="CQ724" s="111"/>
      <c r="CR724" s="111"/>
      <c r="CS724" s="111"/>
      <c r="CT724" s="111"/>
      <c r="CU724" s="111"/>
      <c r="CV724" s="111"/>
      <c r="CW724" s="111"/>
      <c r="CX724" s="111"/>
      <c r="CY724" s="111"/>
      <c r="CZ724" s="111"/>
      <c r="DA724" s="111"/>
      <c r="DB724" s="111"/>
      <c r="DC724" s="111"/>
      <c r="DD724" s="111"/>
      <c r="DE724" s="111"/>
      <c r="DF724" s="111"/>
      <c r="DG724" s="111"/>
      <c r="DH724" s="111"/>
      <c r="DI724" s="111"/>
      <c r="DJ724" s="111"/>
      <c r="DK724" s="111"/>
      <c r="DL724" s="111"/>
      <c r="DM724" s="111"/>
      <c r="DN724" s="111"/>
      <c r="DO724" s="111"/>
      <c r="DP724" s="111"/>
      <c r="DQ724" s="111"/>
      <c r="DR724" s="111"/>
      <c r="DS724" s="111"/>
      <c r="DT724" s="111"/>
      <c r="DU724" s="111"/>
      <c r="DV724" s="111"/>
      <c r="DW724" s="111"/>
      <c r="DX724" s="111"/>
      <c r="DY724" s="111"/>
      <c r="DZ724" s="111"/>
      <c r="EA724" s="111"/>
      <c r="EB724" s="111"/>
      <c r="EC724" s="111"/>
      <c r="ED724" s="111"/>
      <c r="EE724" s="111"/>
      <c r="EF724" s="111"/>
      <c r="EG724" s="111"/>
      <c r="EH724" s="111"/>
      <c r="EI724" s="111"/>
      <c r="EJ724" s="111"/>
      <c r="EK724" s="111"/>
      <c r="EL724" s="111"/>
      <c r="EM724" s="111"/>
      <c r="EN724" s="111"/>
      <c r="EO724" s="111"/>
      <c r="EP724" s="111"/>
      <c r="EQ724" s="111"/>
      <c r="ER724" s="111"/>
      <c r="ES724" s="111"/>
      <c r="ET724" s="111"/>
      <c r="EU724" s="111"/>
      <c r="EV724" s="111"/>
      <c r="EW724" s="111"/>
      <c r="EX724" s="111"/>
      <c r="EY724" s="111"/>
      <c r="EZ724" s="111"/>
      <c r="FA724" s="111"/>
      <c r="FB724" s="111"/>
      <c r="FC724" s="111"/>
      <c r="FD724" s="111"/>
      <c r="FE724" s="111"/>
      <c r="FF724" s="111"/>
      <c r="FG724" s="111"/>
      <c r="FH724" s="111"/>
      <c r="FI724" s="111"/>
      <c r="FJ724" s="111"/>
      <c r="FK724" s="111"/>
      <c r="FL724" s="111"/>
      <c r="FM724" s="111"/>
      <c r="FN724" s="111"/>
      <c r="FO724" s="111"/>
      <c r="FP724" s="111"/>
      <c r="FQ724" s="111"/>
      <c r="FR724" s="111"/>
      <c r="FS724" s="111"/>
      <c r="FT724" s="111"/>
      <c r="FU724" s="111"/>
      <c r="FV724" s="111"/>
      <c r="FW724" s="111"/>
      <c r="FX724" s="111"/>
      <c r="FY724" s="111"/>
      <c r="FZ724" s="111"/>
      <c r="GA724" s="111"/>
      <c r="GB724" s="111"/>
      <c r="GC724" s="111"/>
      <c r="GD724" s="111"/>
      <c r="GE724" s="111"/>
      <c r="GF724" s="111"/>
      <c r="GG724" s="111"/>
      <c r="GH724" s="111"/>
      <c r="GI724" s="111"/>
      <c r="GJ724" s="111"/>
      <c r="GK724" s="111"/>
      <c r="GL724" s="111"/>
      <c r="GM724" s="111"/>
      <c r="GN724" s="111"/>
      <c r="GO724" s="111"/>
      <c r="GP724" s="111"/>
      <c r="GQ724" s="111"/>
      <c r="GR724" s="111"/>
      <c r="GS724" s="111"/>
      <c r="GT724" s="111"/>
      <c r="GU724" s="111"/>
      <c r="GV724" s="111"/>
      <c r="GW724" s="111"/>
      <c r="GX724" s="111"/>
      <c r="GY724" s="111"/>
      <c r="GZ724" s="111"/>
      <c r="HA724" s="111"/>
      <c r="HB724" s="111"/>
      <c r="HC724" s="111"/>
      <c r="HD724" s="111"/>
      <c r="HE724" s="111"/>
      <c r="HF724" s="111"/>
      <c r="HG724" s="111"/>
      <c r="HH724" s="111"/>
      <c r="HI724" s="111"/>
      <c r="HJ724" s="111"/>
      <c r="HK724" s="111"/>
      <c r="HL724" s="111"/>
      <c r="HM724" s="111"/>
      <c r="HN724" s="111"/>
      <c r="HO724" s="111"/>
      <c r="HP724" s="111"/>
      <c r="HQ724" s="111"/>
      <c r="HR724" s="111"/>
      <c r="HS724" s="111"/>
      <c r="HT724" s="111"/>
      <c r="HU724" s="111"/>
      <c r="HV724" s="111"/>
      <c r="HW724" s="111"/>
      <c r="HX724" s="111"/>
      <c r="HY724" s="111"/>
      <c r="HZ724" s="111"/>
      <c r="IA724" s="111"/>
      <c r="IB724" s="111"/>
      <c r="IC724" s="111"/>
      <c r="ID724" s="111"/>
      <c r="IE724" s="111"/>
      <c r="IF724" s="111"/>
      <c r="IG724" s="111"/>
      <c r="IH724" s="111"/>
      <c r="II724" s="111"/>
    </row>
    <row r="725" s="1" customFormat="1" hidden="1" spans="1:243">
      <c r="A725" s="157">
        <v>2130336</v>
      </c>
      <c r="B725" s="152" t="s">
        <v>626</v>
      </c>
      <c r="C725" s="145">
        <v>0</v>
      </c>
      <c r="D725" s="146"/>
      <c r="E725" s="147">
        <f t="shared" si="33"/>
        <v>0</v>
      </c>
      <c r="F725" s="148"/>
      <c r="G725" s="151" t="s">
        <v>75</v>
      </c>
      <c r="H725" s="140">
        <f t="shared" si="34"/>
        <v>7</v>
      </c>
      <c r="I725" s="140"/>
      <c r="J725" s="111"/>
      <c r="K725" s="111"/>
      <c r="L725" s="111"/>
      <c r="M725" s="111"/>
      <c r="N725" s="111"/>
      <c r="O725" s="111"/>
      <c r="P725" s="111"/>
      <c r="Q725" s="111"/>
      <c r="R725" s="111"/>
      <c r="S725" s="111"/>
      <c r="T725" s="111"/>
      <c r="U725" s="111"/>
      <c r="V725" s="111"/>
      <c r="W725" s="111"/>
      <c r="X725" s="111"/>
      <c r="Y725" s="111"/>
      <c r="Z725" s="111"/>
      <c r="AA725" s="111"/>
      <c r="AB725" s="111"/>
      <c r="AC725" s="111"/>
      <c r="AD725" s="111"/>
      <c r="AE725" s="111"/>
      <c r="AF725" s="111"/>
      <c r="AG725" s="111"/>
      <c r="AH725" s="111"/>
      <c r="AI725" s="111"/>
      <c r="AJ725" s="111"/>
      <c r="AK725" s="111"/>
      <c r="AL725" s="111"/>
      <c r="AM725" s="111"/>
      <c r="AN725" s="111"/>
      <c r="AO725" s="111"/>
      <c r="AP725" s="111"/>
      <c r="AQ725" s="111"/>
      <c r="AR725" s="111"/>
      <c r="AS725" s="111"/>
      <c r="AT725" s="111"/>
      <c r="AU725" s="111"/>
      <c r="AV725" s="111"/>
      <c r="AW725" s="111"/>
      <c r="AX725" s="111"/>
      <c r="AY725" s="111"/>
      <c r="AZ725" s="111"/>
      <c r="BA725" s="111"/>
      <c r="BB725" s="111"/>
      <c r="BC725" s="111"/>
      <c r="BD725" s="111"/>
      <c r="BE725" s="111"/>
      <c r="BF725" s="111"/>
      <c r="BG725" s="111"/>
      <c r="BH725" s="111"/>
      <c r="BI725" s="111"/>
      <c r="BJ725" s="111"/>
      <c r="BK725" s="111"/>
      <c r="BL725" s="111"/>
      <c r="BM725" s="111"/>
      <c r="BN725" s="111"/>
      <c r="BO725" s="111"/>
      <c r="BP725" s="111"/>
      <c r="BQ725" s="111"/>
      <c r="BR725" s="111"/>
      <c r="BS725" s="111"/>
      <c r="BT725" s="111"/>
      <c r="BU725" s="111"/>
      <c r="BV725" s="111"/>
      <c r="BW725" s="111"/>
      <c r="BX725" s="111"/>
      <c r="BY725" s="111"/>
      <c r="BZ725" s="111"/>
      <c r="CA725" s="111"/>
      <c r="CB725" s="111"/>
      <c r="CC725" s="111"/>
      <c r="CD725" s="111"/>
      <c r="CE725" s="111"/>
      <c r="CF725" s="111"/>
      <c r="CG725" s="111"/>
      <c r="CH725" s="111"/>
      <c r="CI725" s="111"/>
      <c r="CJ725" s="111"/>
      <c r="CK725" s="111"/>
      <c r="CL725" s="111"/>
      <c r="CM725" s="111"/>
      <c r="CN725" s="111"/>
      <c r="CO725" s="111"/>
      <c r="CP725" s="111"/>
      <c r="CQ725" s="111"/>
      <c r="CR725" s="111"/>
      <c r="CS725" s="111"/>
      <c r="CT725" s="111"/>
      <c r="CU725" s="111"/>
      <c r="CV725" s="111"/>
      <c r="CW725" s="111"/>
      <c r="CX725" s="111"/>
      <c r="CY725" s="111"/>
      <c r="CZ725" s="111"/>
      <c r="DA725" s="111"/>
      <c r="DB725" s="111"/>
      <c r="DC725" s="111"/>
      <c r="DD725" s="111"/>
      <c r="DE725" s="111"/>
      <c r="DF725" s="111"/>
      <c r="DG725" s="111"/>
      <c r="DH725" s="111"/>
      <c r="DI725" s="111"/>
      <c r="DJ725" s="111"/>
      <c r="DK725" s="111"/>
      <c r="DL725" s="111"/>
      <c r="DM725" s="111"/>
      <c r="DN725" s="111"/>
      <c r="DO725" s="111"/>
      <c r="DP725" s="111"/>
      <c r="DQ725" s="111"/>
      <c r="DR725" s="111"/>
      <c r="DS725" s="111"/>
      <c r="DT725" s="111"/>
      <c r="DU725" s="111"/>
      <c r="DV725" s="111"/>
      <c r="DW725" s="111"/>
      <c r="DX725" s="111"/>
      <c r="DY725" s="111"/>
      <c r="DZ725" s="111"/>
      <c r="EA725" s="111"/>
      <c r="EB725" s="111"/>
      <c r="EC725" s="111"/>
      <c r="ED725" s="111"/>
      <c r="EE725" s="111"/>
      <c r="EF725" s="111"/>
      <c r="EG725" s="111"/>
      <c r="EH725" s="111"/>
      <c r="EI725" s="111"/>
      <c r="EJ725" s="111"/>
      <c r="EK725" s="111"/>
      <c r="EL725" s="111"/>
      <c r="EM725" s="111"/>
      <c r="EN725" s="111"/>
      <c r="EO725" s="111"/>
      <c r="EP725" s="111"/>
      <c r="EQ725" s="111"/>
      <c r="ER725" s="111"/>
      <c r="ES725" s="111"/>
      <c r="ET725" s="111"/>
      <c r="EU725" s="111"/>
      <c r="EV725" s="111"/>
      <c r="EW725" s="111"/>
      <c r="EX725" s="111"/>
      <c r="EY725" s="111"/>
      <c r="EZ725" s="111"/>
      <c r="FA725" s="111"/>
      <c r="FB725" s="111"/>
      <c r="FC725" s="111"/>
      <c r="FD725" s="111"/>
      <c r="FE725" s="111"/>
      <c r="FF725" s="111"/>
      <c r="FG725" s="111"/>
      <c r="FH725" s="111"/>
      <c r="FI725" s="111"/>
      <c r="FJ725" s="111"/>
      <c r="FK725" s="111"/>
      <c r="FL725" s="111"/>
      <c r="FM725" s="111"/>
      <c r="FN725" s="111"/>
      <c r="FO725" s="111"/>
      <c r="FP725" s="111"/>
      <c r="FQ725" s="111"/>
      <c r="FR725" s="111"/>
      <c r="FS725" s="111"/>
      <c r="FT725" s="111"/>
      <c r="FU725" s="111"/>
      <c r="FV725" s="111"/>
      <c r="FW725" s="111"/>
      <c r="FX725" s="111"/>
      <c r="FY725" s="111"/>
      <c r="FZ725" s="111"/>
      <c r="GA725" s="111"/>
      <c r="GB725" s="111"/>
      <c r="GC725" s="111"/>
      <c r="GD725" s="111"/>
      <c r="GE725" s="111"/>
      <c r="GF725" s="111"/>
      <c r="GG725" s="111"/>
      <c r="GH725" s="111"/>
      <c r="GI725" s="111"/>
      <c r="GJ725" s="111"/>
      <c r="GK725" s="111"/>
      <c r="GL725" s="111"/>
      <c r="GM725" s="111"/>
      <c r="GN725" s="111"/>
      <c r="GO725" s="111"/>
      <c r="GP725" s="111"/>
      <c r="GQ725" s="111"/>
      <c r="GR725" s="111"/>
      <c r="GS725" s="111"/>
      <c r="GT725" s="111"/>
      <c r="GU725" s="111"/>
      <c r="GV725" s="111"/>
      <c r="GW725" s="111"/>
      <c r="GX725" s="111"/>
      <c r="GY725" s="111"/>
      <c r="GZ725" s="111"/>
      <c r="HA725" s="111"/>
      <c r="HB725" s="111"/>
      <c r="HC725" s="111"/>
      <c r="HD725" s="111"/>
      <c r="HE725" s="111"/>
      <c r="HF725" s="111"/>
      <c r="HG725" s="111"/>
      <c r="HH725" s="111"/>
      <c r="HI725" s="111"/>
      <c r="HJ725" s="111"/>
      <c r="HK725" s="111"/>
      <c r="HL725" s="111"/>
      <c r="HM725" s="111"/>
      <c r="HN725" s="111"/>
      <c r="HO725" s="111"/>
      <c r="HP725" s="111"/>
      <c r="HQ725" s="111"/>
      <c r="HR725" s="111"/>
      <c r="HS725" s="111"/>
      <c r="HT725" s="111"/>
      <c r="HU725" s="111"/>
      <c r="HV725" s="111"/>
      <c r="HW725" s="111"/>
      <c r="HX725" s="111"/>
      <c r="HY725" s="111"/>
      <c r="HZ725" s="111"/>
      <c r="IA725" s="111"/>
      <c r="IB725" s="111"/>
      <c r="IC725" s="111"/>
      <c r="ID725" s="111"/>
      <c r="IE725" s="111"/>
      <c r="IF725" s="111"/>
      <c r="IG725" s="111"/>
      <c r="IH725" s="111"/>
      <c r="II725" s="111"/>
    </row>
    <row r="726" s="1" customFormat="1" hidden="1" spans="1:243">
      <c r="A726" s="157">
        <v>2130337</v>
      </c>
      <c r="B726" s="152" t="s">
        <v>627</v>
      </c>
      <c r="C726" s="145">
        <v>0</v>
      </c>
      <c r="D726" s="146"/>
      <c r="E726" s="147">
        <f t="shared" si="33"/>
        <v>0</v>
      </c>
      <c r="F726" s="148"/>
      <c r="G726" s="151" t="s">
        <v>75</v>
      </c>
      <c r="H726" s="140">
        <f t="shared" si="34"/>
        <v>7</v>
      </c>
      <c r="I726" s="140"/>
      <c r="J726" s="111"/>
      <c r="K726" s="111"/>
      <c r="L726" s="111"/>
      <c r="M726" s="111"/>
      <c r="N726" s="111"/>
      <c r="O726" s="111"/>
      <c r="P726" s="111"/>
      <c r="Q726" s="111"/>
      <c r="R726" s="111"/>
      <c r="S726" s="111"/>
      <c r="T726" s="111"/>
      <c r="U726" s="111"/>
      <c r="V726" s="111"/>
      <c r="W726" s="111"/>
      <c r="X726" s="111"/>
      <c r="Y726" s="111"/>
      <c r="Z726" s="111"/>
      <c r="AA726" s="111"/>
      <c r="AB726" s="111"/>
      <c r="AC726" s="111"/>
      <c r="AD726" s="111"/>
      <c r="AE726" s="111"/>
      <c r="AF726" s="111"/>
      <c r="AG726" s="111"/>
      <c r="AH726" s="111"/>
      <c r="AI726" s="111"/>
      <c r="AJ726" s="111"/>
      <c r="AK726" s="111"/>
      <c r="AL726" s="111"/>
      <c r="AM726" s="111"/>
      <c r="AN726" s="111"/>
      <c r="AO726" s="111"/>
      <c r="AP726" s="111"/>
      <c r="AQ726" s="111"/>
      <c r="AR726" s="111"/>
      <c r="AS726" s="111"/>
      <c r="AT726" s="111"/>
      <c r="AU726" s="111"/>
      <c r="AV726" s="111"/>
      <c r="AW726" s="111"/>
      <c r="AX726" s="111"/>
      <c r="AY726" s="111"/>
      <c r="AZ726" s="111"/>
      <c r="BA726" s="111"/>
      <c r="BB726" s="111"/>
      <c r="BC726" s="111"/>
      <c r="BD726" s="111"/>
      <c r="BE726" s="111"/>
      <c r="BF726" s="111"/>
      <c r="BG726" s="111"/>
      <c r="BH726" s="111"/>
      <c r="BI726" s="111"/>
      <c r="BJ726" s="111"/>
      <c r="BK726" s="111"/>
      <c r="BL726" s="111"/>
      <c r="BM726" s="111"/>
      <c r="BN726" s="111"/>
      <c r="BO726" s="111"/>
      <c r="BP726" s="111"/>
      <c r="BQ726" s="111"/>
      <c r="BR726" s="111"/>
      <c r="BS726" s="111"/>
      <c r="BT726" s="111"/>
      <c r="BU726" s="111"/>
      <c r="BV726" s="111"/>
      <c r="BW726" s="111"/>
      <c r="BX726" s="111"/>
      <c r="BY726" s="111"/>
      <c r="BZ726" s="111"/>
      <c r="CA726" s="111"/>
      <c r="CB726" s="111"/>
      <c r="CC726" s="111"/>
      <c r="CD726" s="111"/>
      <c r="CE726" s="111"/>
      <c r="CF726" s="111"/>
      <c r="CG726" s="111"/>
      <c r="CH726" s="111"/>
      <c r="CI726" s="111"/>
      <c r="CJ726" s="111"/>
      <c r="CK726" s="111"/>
      <c r="CL726" s="111"/>
      <c r="CM726" s="111"/>
      <c r="CN726" s="111"/>
      <c r="CO726" s="111"/>
      <c r="CP726" s="111"/>
      <c r="CQ726" s="111"/>
      <c r="CR726" s="111"/>
      <c r="CS726" s="111"/>
      <c r="CT726" s="111"/>
      <c r="CU726" s="111"/>
      <c r="CV726" s="111"/>
      <c r="CW726" s="111"/>
      <c r="CX726" s="111"/>
      <c r="CY726" s="111"/>
      <c r="CZ726" s="111"/>
      <c r="DA726" s="111"/>
      <c r="DB726" s="111"/>
      <c r="DC726" s="111"/>
      <c r="DD726" s="111"/>
      <c r="DE726" s="111"/>
      <c r="DF726" s="111"/>
      <c r="DG726" s="111"/>
      <c r="DH726" s="111"/>
      <c r="DI726" s="111"/>
      <c r="DJ726" s="111"/>
      <c r="DK726" s="111"/>
      <c r="DL726" s="111"/>
      <c r="DM726" s="111"/>
      <c r="DN726" s="111"/>
      <c r="DO726" s="111"/>
      <c r="DP726" s="111"/>
      <c r="DQ726" s="111"/>
      <c r="DR726" s="111"/>
      <c r="DS726" s="111"/>
      <c r="DT726" s="111"/>
      <c r="DU726" s="111"/>
      <c r="DV726" s="111"/>
      <c r="DW726" s="111"/>
      <c r="DX726" s="111"/>
      <c r="DY726" s="111"/>
      <c r="DZ726" s="111"/>
      <c r="EA726" s="111"/>
      <c r="EB726" s="111"/>
      <c r="EC726" s="111"/>
      <c r="ED726" s="111"/>
      <c r="EE726" s="111"/>
      <c r="EF726" s="111"/>
      <c r="EG726" s="111"/>
      <c r="EH726" s="111"/>
      <c r="EI726" s="111"/>
      <c r="EJ726" s="111"/>
      <c r="EK726" s="111"/>
      <c r="EL726" s="111"/>
      <c r="EM726" s="111"/>
      <c r="EN726" s="111"/>
      <c r="EO726" s="111"/>
      <c r="EP726" s="111"/>
      <c r="EQ726" s="111"/>
      <c r="ER726" s="111"/>
      <c r="ES726" s="111"/>
      <c r="ET726" s="111"/>
      <c r="EU726" s="111"/>
      <c r="EV726" s="111"/>
      <c r="EW726" s="111"/>
      <c r="EX726" s="111"/>
      <c r="EY726" s="111"/>
      <c r="EZ726" s="111"/>
      <c r="FA726" s="111"/>
      <c r="FB726" s="111"/>
      <c r="FC726" s="111"/>
      <c r="FD726" s="111"/>
      <c r="FE726" s="111"/>
      <c r="FF726" s="111"/>
      <c r="FG726" s="111"/>
      <c r="FH726" s="111"/>
      <c r="FI726" s="111"/>
      <c r="FJ726" s="111"/>
      <c r="FK726" s="111"/>
      <c r="FL726" s="111"/>
      <c r="FM726" s="111"/>
      <c r="FN726" s="111"/>
      <c r="FO726" s="111"/>
      <c r="FP726" s="111"/>
      <c r="FQ726" s="111"/>
      <c r="FR726" s="111"/>
      <c r="FS726" s="111"/>
      <c r="FT726" s="111"/>
      <c r="FU726" s="111"/>
      <c r="FV726" s="111"/>
      <c r="FW726" s="111"/>
      <c r="FX726" s="111"/>
      <c r="FY726" s="111"/>
      <c r="FZ726" s="111"/>
      <c r="GA726" s="111"/>
      <c r="GB726" s="111"/>
      <c r="GC726" s="111"/>
      <c r="GD726" s="111"/>
      <c r="GE726" s="111"/>
      <c r="GF726" s="111"/>
      <c r="GG726" s="111"/>
      <c r="GH726" s="111"/>
      <c r="GI726" s="111"/>
      <c r="GJ726" s="111"/>
      <c r="GK726" s="111"/>
      <c r="GL726" s="111"/>
      <c r="GM726" s="111"/>
      <c r="GN726" s="111"/>
      <c r="GO726" s="111"/>
      <c r="GP726" s="111"/>
      <c r="GQ726" s="111"/>
      <c r="GR726" s="111"/>
      <c r="GS726" s="111"/>
      <c r="GT726" s="111"/>
      <c r="GU726" s="111"/>
      <c r="GV726" s="111"/>
      <c r="GW726" s="111"/>
      <c r="GX726" s="111"/>
      <c r="GY726" s="111"/>
      <c r="GZ726" s="111"/>
      <c r="HA726" s="111"/>
      <c r="HB726" s="111"/>
      <c r="HC726" s="111"/>
      <c r="HD726" s="111"/>
      <c r="HE726" s="111"/>
      <c r="HF726" s="111"/>
      <c r="HG726" s="111"/>
      <c r="HH726" s="111"/>
      <c r="HI726" s="111"/>
      <c r="HJ726" s="111"/>
      <c r="HK726" s="111"/>
      <c r="HL726" s="111"/>
      <c r="HM726" s="111"/>
      <c r="HN726" s="111"/>
      <c r="HO726" s="111"/>
      <c r="HP726" s="111"/>
      <c r="HQ726" s="111"/>
      <c r="HR726" s="111"/>
      <c r="HS726" s="111"/>
      <c r="HT726" s="111"/>
      <c r="HU726" s="111"/>
      <c r="HV726" s="111"/>
      <c r="HW726" s="111"/>
      <c r="HX726" s="111"/>
      <c r="HY726" s="111"/>
      <c r="HZ726" s="111"/>
      <c r="IA726" s="111"/>
      <c r="IB726" s="111"/>
      <c r="IC726" s="111"/>
      <c r="ID726" s="111"/>
      <c r="IE726" s="111"/>
      <c r="IF726" s="111"/>
      <c r="IG726" s="111"/>
      <c r="IH726" s="111"/>
      <c r="II726" s="111"/>
    </row>
    <row r="727" s="1" customFormat="1" spans="1:243">
      <c r="A727" s="157">
        <v>2130399</v>
      </c>
      <c r="B727" s="152" t="s">
        <v>628</v>
      </c>
      <c r="C727" s="145">
        <v>202</v>
      </c>
      <c r="D727" s="146">
        <v>477</v>
      </c>
      <c r="E727" s="147">
        <f t="shared" si="33"/>
        <v>275</v>
      </c>
      <c r="F727" s="148">
        <f>E727/C727</f>
        <v>1.36138613861386</v>
      </c>
      <c r="G727" s="149"/>
      <c r="H727" s="140">
        <f t="shared" si="34"/>
        <v>7</v>
      </c>
      <c r="I727" s="140"/>
      <c r="J727" s="111"/>
      <c r="K727" s="111"/>
      <c r="L727" s="111"/>
      <c r="M727" s="111"/>
      <c r="N727" s="111"/>
      <c r="O727" s="111"/>
      <c r="P727" s="111"/>
      <c r="Q727" s="111"/>
      <c r="R727" s="111"/>
      <c r="S727" s="111"/>
      <c r="T727" s="111"/>
      <c r="U727" s="111"/>
      <c r="V727" s="111"/>
      <c r="W727" s="111"/>
      <c r="X727" s="111"/>
      <c r="Y727" s="111"/>
      <c r="Z727" s="111"/>
      <c r="AA727" s="111"/>
      <c r="AB727" s="111"/>
      <c r="AC727" s="111"/>
      <c r="AD727" s="111"/>
      <c r="AE727" s="111"/>
      <c r="AF727" s="111"/>
      <c r="AG727" s="111"/>
      <c r="AH727" s="111"/>
      <c r="AI727" s="111"/>
      <c r="AJ727" s="111"/>
      <c r="AK727" s="111"/>
      <c r="AL727" s="111"/>
      <c r="AM727" s="111"/>
      <c r="AN727" s="111"/>
      <c r="AO727" s="111"/>
      <c r="AP727" s="111"/>
      <c r="AQ727" s="111"/>
      <c r="AR727" s="111"/>
      <c r="AS727" s="111"/>
      <c r="AT727" s="111"/>
      <c r="AU727" s="111"/>
      <c r="AV727" s="111"/>
      <c r="AW727" s="111"/>
      <c r="AX727" s="111"/>
      <c r="AY727" s="111"/>
      <c r="AZ727" s="111"/>
      <c r="BA727" s="111"/>
      <c r="BB727" s="111"/>
      <c r="BC727" s="111"/>
      <c r="BD727" s="111"/>
      <c r="BE727" s="111"/>
      <c r="BF727" s="111"/>
      <c r="BG727" s="111"/>
      <c r="BH727" s="111"/>
      <c r="BI727" s="111"/>
      <c r="BJ727" s="111"/>
      <c r="BK727" s="111"/>
      <c r="BL727" s="111"/>
      <c r="BM727" s="111"/>
      <c r="BN727" s="111"/>
      <c r="BO727" s="111"/>
      <c r="BP727" s="111"/>
      <c r="BQ727" s="111"/>
      <c r="BR727" s="111"/>
      <c r="BS727" s="111"/>
      <c r="BT727" s="111"/>
      <c r="BU727" s="111"/>
      <c r="BV727" s="111"/>
      <c r="BW727" s="111"/>
      <c r="BX727" s="111"/>
      <c r="BY727" s="111"/>
      <c r="BZ727" s="111"/>
      <c r="CA727" s="111"/>
      <c r="CB727" s="111"/>
      <c r="CC727" s="111"/>
      <c r="CD727" s="111"/>
      <c r="CE727" s="111"/>
      <c r="CF727" s="111"/>
      <c r="CG727" s="111"/>
      <c r="CH727" s="111"/>
      <c r="CI727" s="111"/>
      <c r="CJ727" s="111"/>
      <c r="CK727" s="111"/>
      <c r="CL727" s="111"/>
      <c r="CM727" s="111"/>
      <c r="CN727" s="111"/>
      <c r="CO727" s="111"/>
      <c r="CP727" s="111"/>
      <c r="CQ727" s="111"/>
      <c r="CR727" s="111"/>
      <c r="CS727" s="111"/>
      <c r="CT727" s="111"/>
      <c r="CU727" s="111"/>
      <c r="CV727" s="111"/>
      <c r="CW727" s="111"/>
      <c r="CX727" s="111"/>
      <c r="CY727" s="111"/>
      <c r="CZ727" s="111"/>
      <c r="DA727" s="111"/>
      <c r="DB727" s="111"/>
      <c r="DC727" s="111"/>
      <c r="DD727" s="111"/>
      <c r="DE727" s="111"/>
      <c r="DF727" s="111"/>
      <c r="DG727" s="111"/>
      <c r="DH727" s="111"/>
      <c r="DI727" s="111"/>
      <c r="DJ727" s="111"/>
      <c r="DK727" s="111"/>
      <c r="DL727" s="111"/>
      <c r="DM727" s="111"/>
      <c r="DN727" s="111"/>
      <c r="DO727" s="111"/>
      <c r="DP727" s="111"/>
      <c r="DQ727" s="111"/>
      <c r="DR727" s="111"/>
      <c r="DS727" s="111"/>
      <c r="DT727" s="111"/>
      <c r="DU727" s="111"/>
      <c r="DV727" s="111"/>
      <c r="DW727" s="111"/>
      <c r="DX727" s="111"/>
      <c r="DY727" s="111"/>
      <c r="DZ727" s="111"/>
      <c r="EA727" s="111"/>
      <c r="EB727" s="111"/>
      <c r="EC727" s="111"/>
      <c r="ED727" s="111"/>
      <c r="EE727" s="111"/>
      <c r="EF727" s="111"/>
      <c r="EG727" s="111"/>
      <c r="EH727" s="111"/>
      <c r="EI727" s="111"/>
      <c r="EJ727" s="111"/>
      <c r="EK727" s="111"/>
      <c r="EL727" s="111"/>
      <c r="EM727" s="111"/>
      <c r="EN727" s="111"/>
      <c r="EO727" s="111"/>
      <c r="EP727" s="111"/>
      <c r="EQ727" s="111"/>
      <c r="ER727" s="111"/>
      <c r="ES727" s="111"/>
      <c r="ET727" s="111"/>
      <c r="EU727" s="111"/>
      <c r="EV727" s="111"/>
      <c r="EW727" s="111"/>
      <c r="EX727" s="111"/>
      <c r="EY727" s="111"/>
      <c r="EZ727" s="111"/>
      <c r="FA727" s="111"/>
      <c r="FB727" s="111"/>
      <c r="FC727" s="111"/>
      <c r="FD727" s="111"/>
      <c r="FE727" s="111"/>
      <c r="FF727" s="111"/>
      <c r="FG727" s="111"/>
      <c r="FH727" s="111"/>
      <c r="FI727" s="111"/>
      <c r="FJ727" s="111"/>
      <c r="FK727" s="111"/>
      <c r="FL727" s="111"/>
      <c r="FM727" s="111"/>
      <c r="FN727" s="111"/>
      <c r="FO727" s="111"/>
      <c r="FP727" s="111"/>
      <c r="FQ727" s="111"/>
      <c r="FR727" s="111"/>
      <c r="FS727" s="111"/>
      <c r="FT727" s="111"/>
      <c r="FU727" s="111"/>
      <c r="FV727" s="111"/>
      <c r="FW727" s="111"/>
      <c r="FX727" s="111"/>
      <c r="FY727" s="111"/>
      <c r="FZ727" s="111"/>
      <c r="GA727" s="111"/>
      <c r="GB727" s="111"/>
      <c r="GC727" s="111"/>
      <c r="GD727" s="111"/>
      <c r="GE727" s="111"/>
      <c r="GF727" s="111"/>
      <c r="GG727" s="111"/>
      <c r="GH727" s="111"/>
      <c r="GI727" s="111"/>
      <c r="GJ727" s="111"/>
      <c r="GK727" s="111"/>
      <c r="GL727" s="111"/>
      <c r="GM727" s="111"/>
      <c r="GN727" s="111"/>
      <c r="GO727" s="111"/>
      <c r="GP727" s="111"/>
      <c r="GQ727" s="111"/>
      <c r="GR727" s="111"/>
      <c r="GS727" s="111"/>
      <c r="GT727" s="111"/>
      <c r="GU727" s="111"/>
      <c r="GV727" s="111"/>
      <c r="GW727" s="111"/>
      <c r="GX727" s="111"/>
      <c r="GY727" s="111"/>
      <c r="GZ727" s="111"/>
      <c r="HA727" s="111"/>
      <c r="HB727" s="111"/>
      <c r="HC727" s="111"/>
      <c r="HD727" s="111"/>
      <c r="HE727" s="111"/>
      <c r="HF727" s="111"/>
      <c r="HG727" s="111"/>
      <c r="HH727" s="111"/>
      <c r="HI727" s="111"/>
      <c r="HJ727" s="111"/>
      <c r="HK727" s="111"/>
      <c r="HL727" s="111"/>
      <c r="HM727" s="111"/>
      <c r="HN727" s="111"/>
      <c r="HO727" s="111"/>
      <c r="HP727" s="111"/>
      <c r="HQ727" s="111"/>
      <c r="HR727" s="111"/>
      <c r="HS727" s="111"/>
      <c r="HT727" s="111"/>
      <c r="HU727" s="111"/>
      <c r="HV727" s="111"/>
      <c r="HW727" s="111"/>
      <c r="HX727" s="111"/>
      <c r="HY727" s="111"/>
      <c r="HZ727" s="111"/>
      <c r="IA727" s="111"/>
      <c r="IB727" s="111"/>
      <c r="IC727" s="111"/>
      <c r="ID727" s="111"/>
      <c r="IE727" s="111"/>
      <c r="IF727" s="111"/>
      <c r="IG727" s="111"/>
      <c r="IH727" s="111"/>
      <c r="II727" s="111"/>
    </row>
    <row r="728" s="1" customFormat="1" spans="1:243">
      <c r="A728" s="141">
        <v>21305</v>
      </c>
      <c r="B728" s="142" t="s">
        <v>629</v>
      </c>
      <c r="C728" s="143">
        <f>SUM(C729:C738)</f>
        <v>11736</v>
      </c>
      <c r="D728" s="143">
        <f>SUM(D729:D738)</f>
        <v>15650</v>
      </c>
      <c r="E728" s="137">
        <f t="shared" si="33"/>
        <v>3914</v>
      </c>
      <c r="F728" s="138">
        <f>E728/C728</f>
        <v>0.333503749147921</v>
      </c>
      <c r="G728" s="139"/>
      <c r="H728" s="140">
        <f t="shared" si="34"/>
        <v>5</v>
      </c>
      <c r="I728" s="140"/>
      <c r="J728" s="111"/>
      <c r="K728" s="111"/>
      <c r="L728" s="111"/>
      <c r="M728" s="111"/>
      <c r="N728" s="111"/>
      <c r="O728" s="111"/>
      <c r="P728" s="111"/>
      <c r="Q728" s="111"/>
      <c r="R728" s="111"/>
      <c r="S728" s="111"/>
      <c r="T728" s="111"/>
      <c r="U728" s="111"/>
      <c r="V728" s="111"/>
      <c r="W728" s="111"/>
      <c r="X728" s="111"/>
      <c r="Y728" s="111"/>
      <c r="Z728" s="111"/>
      <c r="AA728" s="111"/>
      <c r="AB728" s="111"/>
      <c r="AC728" s="111"/>
      <c r="AD728" s="111"/>
      <c r="AE728" s="111"/>
      <c r="AF728" s="111"/>
      <c r="AG728" s="111"/>
      <c r="AH728" s="111"/>
      <c r="AI728" s="111"/>
      <c r="AJ728" s="111"/>
      <c r="AK728" s="111"/>
      <c r="AL728" s="111"/>
      <c r="AM728" s="111"/>
      <c r="AN728" s="111"/>
      <c r="AO728" s="111"/>
      <c r="AP728" s="111"/>
      <c r="AQ728" s="111"/>
      <c r="AR728" s="111"/>
      <c r="AS728" s="111"/>
      <c r="AT728" s="111"/>
      <c r="AU728" s="111"/>
      <c r="AV728" s="111"/>
      <c r="AW728" s="111"/>
      <c r="AX728" s="111"/>
      <c r="AY728" s="111"/>
      <c r="AZ728" s="111"/>
      <c r="BA728" s="111"/>
      <c r="BB728" s="111"/>
      <c r="BC728" s="111"/>
      <c r="BD728" s="111"/>
      <c r="BE728" s="111"/>
      <c r="BF728" s="111"/>
      <c r="BG728" s="111"/>
      <c r="BH728" s="111"/>
      <c r="BI728" s="111"/>
      <c r="BJ728" s="111"/>
      <c r="BK728" s="111"/>
      <c r="BL728" s="111"/>
      <c r="BM728" s="111"/>
      <c r="BN728" s="111"/>
      <c r="BO728" s="111"/>
      <c r="BP728" s="111"/>
      <c r="BQ728" s="111"/>
      <c r="BR728" s="111"/>
      <c r="BS728" s="111"/>
      <c r="BT728" s="111"/>
      <c r="BU728" s="111"/>
      <c r="BV728" s="111"/>
      <c r="BW728" s="111"/>
      <c r="BX728" s="111"/>
      <c r="BY728" s="111"/>
      <c r="BZ728" s="111"/>
      <c r="CA728" s="111"/>
      <c r="CB728" s="111"/>
      <c r="CC728" s="111"/>
      <c r="CD728" s="111"/>
      <c r="CE728" s="111"/>
      <c r="CF728" s="111"/>
      <c r="CG728" s="111"/>
      <c r="CH728" s="111"/>
      <c r="CI728" s="111"/>
      <c r="CJ728" s="111"/>
      <c r="CK728" s="111"/>
      <c r="CL728" s="111"/>
      <c r="CM728" s="111"/>
      <c r="CN728" s="111"/>
      <c r="CO728" s="111"/>
      <c r="CP728" s="111"/>
      <c r="CQ728" s="111"/>
      <c r="CR728" s="111"/>
      <c r="CS728" s="111"/>
      <c r="CT728" s="111"/>
      <c r="CU728" s="111"/>
      <c r="CV728" s="111"/>
      <c r="CW728" s="111"/>
      <c r="CX728" s="111"/>
      <c r="CY728" s="111"/>
      <c r="CZ728" s="111"/>
      <c r="DA728" s="111"/>
      <c r="DB728" s="111"/>
      <c r="DC728" s="111"/>
      <c r="DD728" s="111"/>
      <c r="DE728" s="111"/>
      <c r="DF728" s="111"/>
      <c r="DG728" s="111"/>
      <c r="DH728" s="111"/>
      <c r="DI728" s="111"/>
      <c r="DJ728" s="111"/>
      <c r="DK728" s="111"/>
      <c r="DL728" s="111"/>
      <c r="DM728" s="111"/>
      <c r="DN728" s="111"/>
      <c r="DO728" s="111"/>
      <c r="DP728" s="111"/>
      <c r="DQ728" s="111"/>
      <c r="DR728" s="111"/>
      <c r="DS728" s="111"/>
      <c r="DT728" s="111"/>
      <c r="DU728" s="111"/>
      <c r="DV728" s="111"/>
      <c r="DW728" s="111"/>
      <c r="DX728" s="111"/>
      <c r="DY728" s="111"/>
      <c r="DZ728" s="111"/>
      <c r="EA728" s="111"/>
      <c r="EB728" s="111"/>
      <c r="EC728" s="111"/>
      <c r="ED728" s="111"/>
      <c r="EE728" s="111"/>
      <c r="EF728" s="111"/>
      <c r="EG728" s="111"/>
      <c r="EH728" s="111"/>
      <c r="EI728" s="111"/>
      <c r="EJ728" s="111"/>
      <c r="EK728" s="111"/>
      <c r="EL728" s="111"/>
      <c r="EM728" s="111"/>
      <c r="EN728" s="111"/>
      <c r="EO728" s="111"/>
      <c r="EP728" s="111"/>
      <c r="EQ728" s="111"/>
      <c r="ER728" s="111"/>
      <c r="ES728" s="111"/>
      <c r="ET728" s="111"/>
      <c r="EU728" s="111"/>
      <c r="EV728" s="111"/>
      <c r="EW728" s="111"/>
      <c r="EX728" s="111"/>
      <c r="EY728" s="111"/>
      <c r="EZ728" s="111"/>
      <c r="FA728" s="111"/>
      <c r="FB728" s="111"/>
      <c r="FC728" s="111"/>
      <c r="FD728" s="111"/>
      <c r="FE728" s="111"/>
      <c r="FF728" s="111"/>
      <c r="FG728" s="111"/>
      <c r="FH728" s="111"/>
      <c r="FI728" s="111"/>
      <c r="FJ728" s="111"/>
      <c r="FK728" s="111"/>
      <c r="FL728" s="111"/>
      <c r="FM728" s="111"/>
      <c r="FN728" s="111"/>
      <c r="FO728" s="111"/>
      <c r="FP728" s="111"/>
      <c r="FQ728" s="111"/>
      <c r="FR728" s="111"/>
      <c r="FS728" s="111"/>
      <c r="FT728" s="111"/>
      <c r="FU728" s="111"/>
      <c r="FV728" s="111"/>
      <c r="FW728" s="111"/>
      <c r="FX728" s="111"/>
      <c r="FY728" s="111"/>
      <c r="FZ728" s="111"/>
      <c r="GA728" s="111"/>
      <c r="GB728" s="111"/>
      <c r="GC728" s="111"/>
      <c r="GD728" s="111"/>
      <c r="GE728" s="111"/>
      <c r="GF728" s="111"/>
      <c r="GG728" s="111"/>
      <c r="GH728" s="111"/>
      <c r="GI728" s="111"/>
      <c r="GJ728" s="111"/>
      <c r="GK728" s="111"/>
      <c r="GL728" s="111"/>
      <c r="GM728" s="111"/>
      <c r="GN728" s="111"/>
      <c r="GO728" s="111"/>
      <c r="GP728" s="111"/>
      <c r="GQ728" s="111"/>
      <c r="GR728" s="111"/>
      <c r="GS728" s="111"/>
      <c r="GT728" s="111"/>
      <c r="GU728" s="111"/>
      <c r="GV728" s="111"/>
      <c r="GW728" s="111"/>
      <c r="GX728" s="111"/>
      <c r="GY728" s="111"/>
      <c r="GZ728" s="111"/>
      <c r="HA728" s="111"/>
      <c r="HB728" s="111"/>
      <c r="HC728" s="111"/>
      <c r="HD728" s="111"/>
      <c r="HE728" s="111"/>
      <c r="HF728" s="111"/>
      <c r="HG728" s="111"/>
      <c r="HH728" s="111"/>
      <c r="HI728" s="111"/>
      <c r="HJ728" s="111"/>
      <c r="HK728" s="111"/>
      <c r="HL728" s="111"/>
      <c r="HM728" s="111"/>
      <c r="HN728" s="111"/>
      <c r="HO728" s="111"/>
      <c r="HP728" s="111"/>
      <c r="HQ728" s="111"/>
      <c r="HR728" s="111"/>
      <c r="HS728" s="111"/>
      <c r="HT728" s="111"/>
      <c r="HU728" s="111"/>
      <c r="HV728" s="111"/>
      <c r="HW728" s="111"/>
      <c r="HX728" s="111"/>
      <c r="HY728" s="111"/>
      <c r="HZ728" s="111"/>
      <c r="IA728" s="111"/>
      <c r="IB728" s="111"/>
      <c r="IC728" s="111"/>
      <c r="ID728" s="111"/>
      <c r="IE728" s="111"/>
      <c r="IF728" s="111"/>
      <c r="IG728" s="111"/>
      <c r="IH728" s="111"/>
      <c r="II728" s="111"/>
    </row>
    <row r="729" s="1" customFormat="1" hidden="1" spans="1:243">
      <c r="A729" s="157">
        <v>2130501</v>
      </c>
      <c r="B729" s="152" t="s">
        <v>72</v>
      </c>
      <c r="C729" s="145">
        <v>0</v>
      </c>
      <c r="D729" s="146"/>
      <c r="E729" s="147">
        <f t="shared" si="33"/>
        <v>0</v>
      </c>
      <c r="F729" s="148"/>
      <c r="G729" s="151" t="s">
        <v>75</v>
      </c>
      <c r="H729" s="140">
        <f t="shared" si="34"/>
        <v>7</v>
      </c>
      <c r="I729" s="140"/>
      <c r="J729" s="111"/>
      <c r="K729" s="111"/>
      <c r="L729" s="111"/>
      <c r="M729" s="111"/>
      <c r="N729" s="111"/>
      <c r="O729" s="111"/>
      <c r="P729" s="111"/>
      <c r="Q729" s="111"/>
      <c r="R729" s="111"/>
      <c r="S729" s="111"/>
      <c r="T729" s="111"/>
      <c r="U729" s="111"/>
      <c r="V729" s="111"/>
      <c r="W729" s="111"/>
      <c r="X729" s="111"/>
      <c r="Y729" s="111"/>
      <c r="Z729" s="111"/>
      <c r="AA729" s="111"/>
      <c r="AB729" s="111"/>
      <c r="AC729" s="111"/>
      <c r="AD729" s="111"/>
      <c r="AE729" s="111"/>
      <c r="AF729" s="111"/>
      <c r="AG729" s="111"/>
      <c r="AH729" s="111"/>
      <c r="AI729" s="111"/>
      <c r="AJ729" s="111"/>
      <c r="AK729" s="111"/>
      <c r="AL729" s="111"/>
      <c r="AM729" s="111"/>
      <c r="AN729" s="111"/>
      <c r="AO729" s="111"/>
      <c r="AP729" s="111"/>
      <c r="AQ729" s="111"/>
      <c r="AR729" s="111"/>
      <c r="AS729" s="111"/>
      <c r="AT729" s="111"/>
      <c r="AU729" s="111"/>
      <c r="AV729" s="111"/>
      <c r="AW729" s="111"/>
      <c r="AX729" s="111"/>
      <c r="AY729" s="111"/>
      <c r="AZ729" s="111"/>
      <c r="BA729" s="111"/>
      <c r="BB729" s="111"/>
      <c r="BC729" s="111"/>
      <c r="BD729" s="111"/>
      <c r="BE729" s="111"/>
      <c r="BF729" s="111"/>
      <c r="BG729" s="111"/>
      <c r="BH729" s="111"/>
      <c r="BI729" s="111"/>
      <c r="BJ729" s="111"/>
      <c r="BK729" s="111"/>
      <c r="BL729" s="111"/>
      <c r="BM729" s="111"/>
      <c r="BN729" s="111"/>
      <c r="BO729" s="111"/>
      <c r="BP729" s="111"/>
      <c r="BQ729" s="111"/>
      <c r="BR729" s="111"/>
      <c r="BS729" s="111"/>
      <c r="BT729" s="111"/>
      <c r="BU729" s="111"/>
      <c r="BV729" s="111"/>
      <c r="BW729" s="111"/>
      <c r="BX729" s="111"/>
      <c r="BY729" s="111"/>
      <c r="BZ729" s="111"/>
      <c r="CA729" s="111"/>
      <c r="CB729" s="111"/>
      <c r="CC729" s="111"/>
      <c r="CD729" s="111"/>
      <c r="CE729" s="111"/>
      <c r="CF729" s="111"/>
      <c r="CG729" s="111"/>
      <c r="CH729" s="111"/>
      <c r="CI729" s="111"/>
      <c r="CJ729" s="111"/>
      <c r="CK729" s="111"/>
      <c r="CL729" s="111"/>
      <c r="CM729" s="111"/>
      <c r="CN729" s="111"/>
      <c r="CO729" s="111"/>
      <c r="CP729" s="111"/>
      <c r="CQ729" s="111"/>
      <c r="CR729" s="111"/>
      <c r="CS729" s="111"/>
      <c r="CT729" s="111"/>
      <c r="CU729" s="111"/>
      <c r="CV729" s="111"/>
      <c r="CW729" s="111"/>
      <c r="CX729" s="111"/>
      <c r="CY729" s="111"/>
      <c r="CZ729" s="111"/>
      <c r="DA729" s="111"/>
      <c r="DB729" s="111"/>
      <c r="DC729" s="111"/>
      <c r="DD729" s="111"/>
      <c r="DE729" s="111"/>
      <c r="DF729" s="111"/>
      <c r="DG729" s="111"/>
      <c r="DH729" s="111"/>
      <c r="DI729" s="111"/>
      <c r="DJ729" s="111"/>
      <c r="DK729" s="111"/>
      <c r="DL729" s="111"/>
      <c r="DM729" s="111"/>
      <c r="DN729" s="111"/>
      <c r="DO729" s="111"/>
      <c r="DP729" s="111"/>
      <c r="DQ729" s="111"/>
      <c r="DR729" s="111"/>
      <c r="DS729" s="111"/>
      <c r="DT729" s="111"/>
      <c r="DU729" s="111"/>
      <c r="DV729" s="111"/>
      <c r="DW729" s="111"/>
      <c r="DX729" s="111"/>
      <c r="DY729" s="111"/>
      <c r="DZ729" s="111"/>
      <c r="EA729" s="111"/>
      <c r="EB729" s="111"/>
      <c r="EC729" s="111"/>
      <c r="ED729" s="111"/>
      <c r="EE729" s="111"/>
      <c r="EF729" s="111"/>
      <c r="EG729" s="111"/>
      <c r="EH729" s="111"/>
      <c r="EI729" s="111"/>
      <c r="EJ729" s="111"/>
      <c r="EK729" s="111"/>
      <c r="EL729" s="111"/>
      <c r="EM729" s="111"/>
      <c r="EN729" s="111"/>
      <c r="EO729" s="111"/>
      <c r="EP729" s="111"/>
      <c r="EQ729" s="111"/>
      <c r="ER729" s="111"/>
      <c r="ES729" s="111"/>
      <c r="ET729" s="111"/>
      <c r="EU729" s="111"/>
      <c r="EV729" s="111"/>
      <c r="EW729" s="111"/>
      <c r="EX729" s="111"/>
      <c r="EY729" s="111"/>
      <c r="EZ729" s="111"/>
      <c r="FA729" s="111"/>
      <c r="FB729" s="111"/>
      <c r="FC729" s="111"/>
      <c r="FD729" s="111"/>
      <c r="FE729" s="111"/>
      <c r="FF729" s="111"/>
      <c r="FG729" s="111"/>
      <c r="FH729" s="111"/>
      <c r="FI729" s="111"/>
      <c r="FJ729" s="111"/>
      <c r="FK729" s="111"/>
      <c r="FL729" s="111"/>
      <c r="FM729" s="111"/>
      <c r="FN729" s="111"/>
      <c r="FO729" s="111"/>
      <c r="FP729" s="111"/>
      <c r="FQ729" s="111"/>
      <c r="FR729" s="111"/>
      <c r="FS729" s="111"/>
      <c r="FT729" s="111"/>
      <c r="FU729" s="111"/>
      <c r="FV729" s="111"/>
      <c r="FW729" s="111"/>
      <c r="FX729" s="111"/>
      <c r="FY729" s="111"/>
      <c r="FZ729" s="111"/>
      <c r="GA729" s="111"/>
      <c r="GB729" s="111"/>
      <c r="GC729" s="111"/>
      <c r="GD729" s="111"/>
      <c r="GE729" s="111"/>
      <c r="GF729" s="111"/>
      <c r="GG729" s="111"/>
      <c r="GH729" s="111"/>
      <c r="GI729" s="111"/>
      <c r="GJ729" s="111"/>
      <c r="GK729" s="111"/>
      <c r="GL729" s="111"/>
      <c r="GM729" s="111"/>
      <c r="GN729" s="111"/>
      <c r="GO729" s="111"/>
      <c r="GP729" s="111"/>
      <c r="GQ729" s="111"/>
      <c r="GR729" s="111"/>
      <c r="GS729" s="111"/>
      <c r="GT729" s="111"/>
      <c r="GU729" s="111"/>
      <c r="GV729" s="111"/>
      <c r="GW729" s="111"/>
      <c r="GX729" s="111"/>
      <c r="GY729" s="111"/>
      <c r="GZ729" s="111"/>
      <c r="HA729" s="111"/>
      <c r="HB729" s="111"/>
      <c r="HC729" s="111"/>
      <c r="HD729" s="111"/>
      <c r="HE729" s="111"/>
      <c r="HF729" s="111"/>
      <c r="HG729" s="111"/>
      <c r="HH729" s="111"/>
      <c r="HI729" s="111"/>
      <c r="HJ729" s="111"/>
      <c r="HK729" s="111"/>
      <c r="HL729" s="111"/>
      <c r="HM729" s="111"/>
      <c r="HN729" s="111"/>
      <c r="HO729" s="111"/>
      <c r="HP729" s="111"/>
      <c r="HQ729" s="111"/>
      <c r="HR729" s="111"/>
      <c r="HS729" s="111"/>
      <c r="HT729" s="111"/>
      <c r="HU729" s="111"/>
      <c r="HV729" s="111"/>
      <c r="HW729" s="111"/>
      <c r="HX729" s="111"/>
      <c r="HY729" s="111"/>
      <c r="HZ729" s="111"/>
      <c r="IA729" s="111"/>
      <c r="IB729" s="111"/>
      <c r="IC729" s="111"/>
      <c r="ID729" s="111"/>
      <c r="IE729" s="111"/>
      <c r="IF729" s="111"/>
      <c r="IG729" s="111"/>
      <c r="IH729" s="111"/>
      <c r="II729" s="111"/>
    </row>
    <row r="730" s="1" customFormat="1" hidden="1" spans="1:243">
      <c r="A730" s="157">
        <v>2130502</v>
      </c>
      <c r="B730" s="152" t="s">
        <v>73</v>
      </c>
      <c r="C730" s="145">
        <v>0</v>
      </c>
      <c r="D730" s="146"/>
      <c r="E730" s="147">
        <f t="shared" si="33"/>
        <v>0</v>
      </c>
      <c r="F730" s="148"/>
      <c r="G730" s="151" t="s">
        <v>75</v>
      </c>
      <c r="H730" s="140">
        <f t="shared" si="34"/>
        <v>7</v>
      </c>
      <c r="I730" s="140"/>
      <c r="J730" s="111"/>
      <c r="K730" s="111"/>
      <c r="L730" s="111"/>
      <c r="M730" s="111"/>
      <c r="N730" s="111"/>
      <c r="O730" s="111"/>
      <c r="P730" s="111"/>
      <c r="Q730" s="111"/>
      <c r="R730" s="111"/>
      <c r="S730" s="111"/>
      <c r="T730" s="111"/>
      <c r="U730" s="111"/>
      <c r="V730" s="111"/>
      <c r="W730" s="111"/>
      <c r="X730" s="111"/>
      <c r="Y730" s="111"/>
      <c r="Z730" s="111"/>
      <c r="AA730" s="111"/>
      <c r="AB730" s="111"/>
      <c r="AC730" s="111"/>
      <c r="AD730" s="111"/>
      <c r="AE730" s="111"/>
      <c r="AF730" s="111"/>
      <c r="AG730" s="111"/>
      <c r="AH730" s="111"/>
      <c r="AI730" s="111"/>
      <c r="AJ730" s="111"/>
      <c r="AK730" s="111"/>
      <c r="AL730" s="111"/>
      <c r="AM730" s="111"/>
      <c r="AN730" s="111"/>
      <c r="AO730" s="111"/>
      <c r="AP730" s="111"/>
      <c r="AQ730" s="111"/>
      <c r="AR730" s="111"/>
      <c r="AS730" s="111"/>
      <c r="AT730" s="111"/>
      <c r="AU730" s="111"/>
      <c r="AV730" s="111"/>
      <c r="AW730" s="111"/>
      <c r="AX730" s="111"/>
      <c r="AY730" s="111"/>
      <c r="AZ730" s="111"/>
      <c r="BA730" s="111"/>
      <c r="BB730" s="111"/>
      <c r="BC730" s="111"/>
      <c r="BD730" s="111"/>
      <c r="BE730" s="111"/>
      <c r="BF730" s="111"/>
      <c r="BG730" s="111"/>
      <c r="BH730" s="111"/>
      <c r="BI730" s="111"/>
      <c r="BJ730" s="111"/>
      <c r="BK730" s="111"/>
      <c r="BL730" s="111"/>
      <c r="BM730" s="111"/>
      <c r="BN730" s="111"/>
      <c r="BO730" s="111"/>
      <c r="BP730" s="111"/>
      <c r="BQ730" s="111"/>
      <c r="BR730" s="111"/>
      <c r="BS730" s="111"/>
      <c r="BT730" s="111"/>
      <c r="BU730" s="111"/>
      <c r="BV730" s="111"/>
      <c r="BW730" s="111"/>
      <c r="BX730" s="111"/>
      <c r="BY730" s="111"/>
      <c r="BZ730" s="111"/>
      <c r="CA730" s="111"/>
      <c r="CB730" s="111"/>
      <c r="CC730" s="111"/>
      <c r="CD730" s="111"/>
      <c r="CE730" s="111"/>
      <c r="CF730" s="111"/>
      <c r="CG730" s="111"/>
      <c r="CH730" s="111"/>
      <c r="CI730" s="111"/>
      <c r="CJ730" s="111"/>
      <c r="CK730" s="111"/>
      <c r="CL730" s="111"/>
      <c r="CM730" s="111"/>
      <c r="CN730" s="111"/>
      <c r="CO730" s="111"/>
      <c r="CP730" s="111"/>
      <c r="CQ730" s="111"/>
      <c r="CR730" s="111"/>
      <c r="CS730" s="111"/>
      <c r="CT730" s="111"/>
      <c r="CU730" s="111"/>
      <c r="CV730" s="111"/>
      <c r="CW730" s="111"/>
      <c r="CX730" s="111"/>
      <c r="CY730" s="111"/>
      <c r="CZ730" s="111"/>
      <c r="DA730" s="111"/>
      <c r="DB730" s="111"/>
      <c r="DC730" s="111"/>
      <c r="DD730" s="111"/>
      <c r="DE730" s="111"/>
      <c r="DF730" s="111"/>
      <c r="DG730" s="111"/>
      <c r="DH730" s="111"/>
      <c r="DI730" s="111"/>
      <c r="DJ730" s="111"/>
      <c r="DK730" s="111"/>
      <c r="DL730" s="111"/>
      <c r="DM730" s="111"/>
      <c r="DN730" s="111"/>
      <c r="DO730" s="111"/>
      <c r="DP730" s="111"/>
      <c r="DQ730" s="111"/>
      <c r="DR730" s="111"/>
      <c r="DS730" s="111"/>
      <c r="DT730" s="111"/>
      <c r="DU730" s="111"/>
      <c r="DV730" s="111"/>
      <c r="DW730" s="111"/>
      <c r="DX730" s="111"/>
      <c r="DY730" s="111"/>
      <c r="DZ730" s="111"/>
      <c r="EA730" s="111"/>
      <c r="EB730" s="111"/>
      <c r="EC730" s="111"/>
      <c r="ED730" s="111"/>
      <c r="EE730" s="111"/>
      <c r="EF730" s="111"/>
      <c r="EG730" s="111"/>
      <c r="EH730" s="111"/>
      <c r="EI730" s="111"/>
      <c r="EJ730" s="111"/>
      <c r="EK730" s="111"/>
      <c r="EL730" s="111"/>
      <c r="EM730" s="111"/>
      <c r="EN730" s="111"/>
      <c r="EO730" s="111"/>
      <c r="EP730" s="111"/>
      <c r="EQ730" s="111"/>
      <c r="ER730" s="111"/>
      <c r="ES730" s="111"/>
      <c r="ET730" s="111"/>
      <c r="EU730" s="111"/>
      <c r="EV730" s="111"/>
      <c r="EW730" s="111"/>
      <c r="EX730" s="111"/>
      <c r="EY730" s="111"/>
      <c r="EZ730" s="111"/>
      <c r="FA730" s="111"/>
      <c r="FB730" s="111"/>
      <c r="FC730" s="111"/>
      <c r="FD730" s="111"/>
      <c r="FE730" s="111"/>
      <c r="FF730" s="111"/>
      <c r="FG730" s="111"/>
      <c r="FH730" s="111"/>
      <c r="FI730" s="111"/>
      <c r="FJ730" s="111"/>
      <c r="FK730" s="111"/>
      <c r="FL730" s="111"/>
      <c r="FM730" s="111"/>
      <c r="FN730" s="111"/>
      <c r="FO730" s="111"/>
      <c r="FP730" s="111"/>
      <c r="FQ730" s="111"/>
      <c r="FR730" s="111"/>
      <c r="FS730" s="111"/>
      <c r="FT730" s="111"/>
      <c r="FU730" s="111"/>
      <c r="FV730" s="111"/>
      <c r="FW730" s="111"/>
      <c r="FX730" s="111"/>
      <c r="FY730" s="111"/>
      <c r="FZ730" s="111"/>
      <c r="GA730" s="111"/>
      <c r="GB730" s="111"/>
      <c r="GC730" s="111"/>
      <c r="GD730" s="111"/>
      <c r="GE730" s="111"/>
      <c r="GF730" s="111"/>
      <c r="GG730" s="111"/>
      <c r="GH730" s="111"/>
      <c r="GI730" s="111"/>
      <c r="GJ730" s="111"/>
      <c r="GK730" s="111"/>
      <c r="GL730" s="111"/>
      <c r="GM730" s="111"/>
      <c r="GN730" s="111"/>
      <c r="GO730" s="111"/>
      <c r="GP730" s="111"/>
      <c r="GQ730" s="111"/>
      <c r="GR730" s="111"/>
      <c r="GS730" s="111"/>
      <c r="GT730" s="111"/>
      <c r="GU730" s="111"/>
      <c r="GV730" s="111"/>
      <c r="GW730" s="111"/>
      <c r="GX730" s="111"/>
      <c r="GY730" s="111"/>
      <c r="GZ730" s="111"/>
      <c r="HA730" s="111"/>
      <c r="HB730" s="111"/>
      <c r="HC730" s="111"/>
      <c r="HD730" s="111"/>
      <c r="HE730" s="111"/>
      <c r="HF730" s="111"/>
      <c r="HG730" s="111"/>
      <c r="HH730" s="111"/>
      <c r="HI730" s="111"/>
      <c r="HJ730" s="111"/>
      <c r="HK730" s="111"/>
      <c r="HL730" s="111"/>
      <c r="HM730" s="111"/>
      <c r="HN730" s="111"/>
      <c r="HO730" s="111"/>
      <c r="HP730" s="111"/>
      <c r="HQ730" s="111"/>
      <c r="HR730" s="111"/>
      <c r="HS730" s="111"/>
      <c r="HT730" s="111"/>
      <c r="HU730" s="111"/>
      <c r="HV730" s="111"/>
      <c r="HW730" s="111"/>
      <c r="HX730" s="111"/>
      <c r="HY730" s="111"/>
      <c r="HZ730" s="111"/>
      <c r="IA730" s="111"/>
      <c r="IB730" s="111"/>
      <c r="IC730" s="111"/>
      <c r="ID730" s="111"/>
      <c r="IE730" s="111"/>
      <c r="IF730" s="111"/>
      <c r="IG730" s="111"/>
      <c r="IH730" s="111"/>
      <c r="II730" s="111"/>
    </row>
    <row r="731" s="1" customFormat="1" hidden="1" spans="1:243">
      <c r="A731" s="157">
        <v>2130503</v>
      </c>
      <c r="B731" s="152" t="s">
        <v>74</v>
      </c>
      <c r="C731" s="145">
        <v>0</v>
      </c>
      <c r="D731" s="146"/>
      <c r="E731" s="147">
        <f t="shared" si="33"/>
        <v>0</v>
      </c>
      <c r="F731" s="148"/>
      <c r="G731" s="151" t="s">
        <v>75</v>
      </c>
      <c r="H731" s="140">
        <f t="shared" si="34"/>
        <v>7</v>
      </c>
      <c r="I731" s="140"/>
      <c r="J731" s="111"/>
      <c r="K731" s="111"/>
      <c r="L731" s="111"/>
      <c r="M731" s="111"/>
      <c r="N731" s="111"/>
      <c r="O731" s="111"/>
      <c r="P731" s="111"/>
      <c r="Q731" s="111"/>
      <c r="R731" s="111"/>
      <c r="S731" s="111"/>
      <c r="T731" s="111"/>
      <c r="U731" s="111"/>
      <c r="V731" s="111"/>
      <c r="W731" s="111"/>
      <c r="X731" s="111"/>
      <c r="Y731" s="111"/>
      <c r="Z731" s="111"/>
      <c r="AA731" s="111"/>
      <c r="AB731" s="111"/>
      <c r="AC731" s="111"/>
      <c r="AD731" s="111"/>
      <c r="AE731" s="111"/>
      <c r="AF731" s="111"/>
      <c r="AG731" s="111"/>
      <c r="AH731" s="111"/>
      <c r="AI731" s="111"/>
      <c r="AJ731" s="111"/>
      <c r="AK731" s="111"/>
      <c r="AL731" s="111"/>
      <c r="AM731" s="111"/>
      <c r="AN731" s="111"/>
      <c r="AO731" s="111"/>
      <c r="AP731" s="111"/>
      <c r="AQ731" s="111"/>
      <c r="AR731" s="111"/>
      <c r="AS731" s="111"/>
      <c r="AT731" s="111"/>
      <c r="AU731" s="111"/>
      <c r="AV731" s="111"/>
      <c r="AW731" s="111"/>
      <c r="AX731" s="111"/>
      <c r="AY731" s="111"/>
      <c r="AZ731" s="111"/>
      <c r="BA731" s="111"/>
      <c r="BB731" s="111"/>
      <c r="BC731" s="111"/>
      <c r="BD731" s="111"/>
      <c r="BE731" s="111"/>
      <c r="BF731" s="111"/>
      <c r="BG731" s="111"/>
      <c r="BH731" s="111"/>
      <c r="BI731" s="111"/>
      <c r="BJ731" s="111"/>
      <c r="BK731" s="111"/>
      <c r="BL731" s="111"/>
      <c r="BM731" s="111"/>
      <c r="BN731" s="111"/>
      <c r="BO731" s="111"/>
      <c r="BP731" s="111"/>
      <c r="BQ731" s="111"/>
      <c r="BR731" s="111"/>
      <c r="BS731" s="111"/>
      <c r="BT731" s="111"/>
      <c r="BU731" s="111"/>
      <c r="BV731" s="111"/>
      <c r="BW731" s="111"/>
      <c r="BX731" s="111"/>
      <c r="BY731" s="111"/>
      <c r="BZ731" s="111"/>
      <c r="CA731" s="111"/>
      <c r="CB731" s="111"/>
      <c r="CC731" s="111"/>
      <c r="CD731" s="111"/>
      <c r="CE731" s="111"/>
      <c r="CF731" s="111"/>
      <c r="CG731" s="111"/>
      <c r="CH731" s="111"/>
      <c r="CI731" s="111"/>
      <c r="CJ731" s="111"/>
      <c r="CK731" s="111"/>
      <c r="CL731" s="111"/>
      <c r="CM731" s="111"/>
      <c r="CN731" s="111"/>
      <c r="CO731" s="111"/>
      <c r="CP731" s="111"/>
      <c r="CQ731" s="111"/>
      <c r="CR731" s="111"/>
      <c r="CS731" s="111"/>
      <c r="CT731" s="111"/>
      <c r="CU731" s="111"/>
      <c r="CV731" s="111"/>
      <c r="CW731" s="111"/>
      <c r="CX731" s="111"/>
      <c r="CY731" s="111"/>
      <c r="CZ731" s="111"/>
      <c r="DA731" s="111"/>
      <c r="DB731" s="111"/>
      <c r="DC731" s="111"/>
      <c r="DD731" s="111"/>
      <c r="DE731" s="111"/>
      <c r="DF731" s="111"/>
      <c r="DG731" s="111"/>
      <c r="DH731" s="111"/>
      <c r="DI731" s="111"/>
      <c r="DJ731" s="111"/>
      <c r="DK731" s="111"/>
      <c r="DL731" s="111"/>
      <c r="DM731" s="111"/>
      <c r="DN731" s="111"/>
      <c r="DO731" s="111"/>
      <c r="DP731" s="111"/>
      <c r="DQ731" s="111"/>
      <c r="DR731" s="111"/>
      <c r="DS731" s="111"/>
      <c r="DT731" s="111"/>
      <c r="DU731" s="111"/>
      <c r="DV731" s="111"/>
      <c r="DW731" s="111"/>
      <c r="DX731" s="111"/>
      <c r="DY731" s="111"/>
      <c r="DZ731" s="111"/>
      <c r="EA731" s="111"/>
      <c r="EB731" s="111"/>
      <c r="EC731" s="111"/>
      <c r="ED731" s="111"/>
      <c r="EE731" s="111"/>
      <c r="EF731" s="111"/>
      <c r="EG731" s="111"/>
      <c r="EH731" s="111"/>
      <c r="EI731" s="111"/>
      <c r="EJ731" s="111"/>
      <c r="EK731" s="111"/>
      <c r="EL731" s="111"/>
      <c r="EM731" s="111"/>
      <c r="EN731" s="111"/>
      <c r="EO731" s="111"/>
      <c r="EP731" s="111"/>
      <c r="EQ731" s="111"/>
      <c r="ER731" s="111"/>
      <c r="ES731" s="111"/>
      <c r="ET731" s="111"/>
      <c r="EU731" s="111"/>
      <c r="EV731" s="111"/>
      <c r="EW731" s="111"/>
      <c r="EX731" s="111"/>
      <c r="EY731" s="111"/>
      <c r="EZ731" s="111"/>
      <c r="FA731" s="111"/>
      <c r="FB731" s="111"/>
      <c r="FC731" s="111"/>
      <c r="FD731" s="111"/>
      <c r="FE731" s="111"/>
      <c r="FF731" s="111"/>
      <c r="FG731" s="111"/>
      <c r="FH731" s="111"/>
      <c r="FI731" s="111"/>
      <c r="FJ731" s="111"/>
      <c r="FK731" s="111"/>
      <c r="FL731" s="111"/>
      <c r="FM731" s="111"/>
      <c r="FN731" s="111"/>
      <c r="FO731" s="111"/>
      <c r="FP731" s="111"/>
      <c r="FQ731" s="111"/>
      <c r="FR731" s="111"/>
      <c r="FS731" s="111"/>
      <c r="FT731" s="111"/>
      <c r="FU731" s="111"/>
      <c r="FV731" s="111"/>
      <c r="FW731" s="111"/>
      <c r="FX731" s="111"/>
      <c r="FY731" s="111"/>
      <c r="FZ731" s="111"/>
      <c r="GA731" s="111"/>
      <c r="GB731" s="111"/>
      <c r="GC731" s="111"/>
      <c r="GD731" s="111"/>
      <c r="GE731" s="111"/>
      <c r="GF731" s="111"/>
      <c r="GG731" s="111"/>
      <c r="GH731" s="111"/>
      <c r="GI731" s="111"/>
      <c r="GJ731" s="111"/>
      <c r="GK731" s="111"/>
      <c r="GL731" s="111"/>
      <c r="GM731" s="111"/>
      <c r="GN731" s="111"/>
      <c r="GO731" s="111"/>
      <c r="GP731" s="111"/>
      <c r="GQ731" s="111"/>
      <c r="GR731" s="111"/>
      <c r="GS731" s="111"/>
      <c r="GT731" s="111"/>
      <c r="GU731" s="111"/>
      <c r="GV731" s="111"/>
      <c r="GW731" s="111"/>
      <c r="GX731" s="111"/>
      <c r="GY731" s="111"/>
      <c r="GZ731" s="111"/>
      <c r="HA731" s="111"/>
      <c r="HB731" s="111"/>
      <c r="HC731" s="111"/>
      <c r="HD731" s="111"/>
      <c r="HE731" s="111"/>
      <c r="HF731" s="111"/>
      <c r="HG731" s="111"/>
      <c r="HH731" s="111"/>
      <c r="HI731" s="111"/>
      <c r="HJ731" s="111"/>
      <c r="HK731" s="111"/>
      <c r="HL731" s="111"/>
      <c r="HM731" s="111"/>
      <c r="HN731" s="111"/>
      <c r="HO731" s="111"/>
      <c r="HP731" s="111"/>
      <c r="HQ731" s="111"/>
      <c r="HR731" s="111"/>
      <c r="HS731" s="111"/>
      <c r="HT731" s="111"/>
      <c r="HU731" s="111"/>
      <c r="HV731" s="111"/>
      <c r="HW731" s="111"/>
      <c r="HX731" s="111"/>
      <c r="HY731" s="111"/>
      <c r="HZ731" s="111"/>
      <c r="IA731" s="111"/>
      <c r="IB731" s="111"/>
      <c r="IC731" s="111"/>
      <c r="ID731" s="111"/>
      <c r="IE731" s="111"/>
      <c r="IF731" s="111"/>
      <c r="IG731" s="111"/>
      <c r="IH731" s="111"/>
      <c r="II731" s="111"/>
    </row>
    <row r="732" s="1" customFormat="1" spans="1:243">
      <c r="A732" s="157">
        <v>2130504</v>
      </c>
      <c r="B732" s="152" t="s">
        <v>630</v>
      </c>
      <c r="C732" s="145">
        <v>11439</v>
      </c>
      <c r="D732" s="146">
        <v>8879</v>
      </c>
      <c r="E732" s="147">
        <f t="shared" si="33"/>
        <v>-2560</v>
      </c>
      <c r="F732" s="148">
        <f>E732/C732</f>
        <v>-0.22379578634496</v>
      </c>
      <c r="G732" s="149"/>
      <c r="H732" s="140">
        <f t="shared" si="34"/>
        <v>7</v>
      </c>
      <c r="I732" s="140"/>
      <c r="J732" s="111"/>
      <c r="K732" s="111"/>
      <c r="L732" s="111"/>
      <c r="M732" s="111"/>
      <c r="N732" s="111"/>
      <c r="O732" s="111"/>
      <c r="P732" s="111"/>
      <c r="Q732" s="111"/>
      <c r="R732" s="111"/>
      <c r="S732" s="111"/>
      <c r="T732" s="111"/>
      <c r="U732" s="111"/>
      <c r="V732" s="111"/>
      <c r="W732" s="111"/>
      <c r="X732" s="111"/>
      <c r="Y732" s="111"/>
      <c r="Z732" s="111"/>
      <c r="AA732" s="111"/>
      <c r="AB732" s="111"/>
      <c r="AC732" s="111"/>
      <c r="AD732" s="111"/>
      <c r="AE732" s="111"/>
      <c r="AF732" s="111"/>
      <c r="AG732" s="111"/>
      <c r="AH732" s="111"/>
      <c r="AI732" s="111"/>
      <c r="AJ732" s="111"/>
      <c r="AK732" s="111"/>
      <c r="AL732" s="111"/>
      <c r="AM732" s="111"/>
      <c r="AN732" s="111"/>
      <c r="AO732" s="111"/>
      <c r="AP732" s="111"/>
      <c r="AQ732" s="111"/>
      <c r="AR732" s="111"/>
      <c r="AS732" s="111"/>
      <c r="AT732" s="111"/>
      <c r="AU732" s="111"/>
      <c r="AV732" s="111"/>
      <c r="AW732" s="111"/>
      <c r="AX732" s="111"/>
      <c r="AY732" s="111"/>
      <c r="AZ732" s="111"/>
      <c r="BA732" s="111"/>
      <c r="BB732" s="111"/>
      <c r="BC732" s="111"/>
      <c r="BD732" s="111"/>
      <c r="BE732" s="111"/>
      <c r="BF732" s="111"/>
      <c r="BG732" s="111"/>
      <c r="BH732" s="111"/>
      <c r="BI732" s="111"/>
      <c r="BJ732" s="111"/>
      <c r="BK732" s="111"/>
      <c r="BL732" s="111"/>
      <c r="BM732" s="111"/>
      <c r="BN732" s="111"/>
      <c r="BO732" s="111"/>
      <c r="BP732" s="111"/>
      <c r="BQ732" s="111"/>
      <c r="BR732" s="111"/>
      <c r="BS732" s="111"/>
      <c r="BT732" s="111"/>
      <c r="BU732" s="111"/>
      <c r="BV732" s="111"/>
      <c r="BW732" s="111"/>
      <c r="BX732" s="111"/>
      <c r="BY732" s="111"/>
      <c r="BZ732" s="111"/>
      <c r="CA732" s="111"/>
      <c r="CB732" s="111"/>
      <c r="CC732" s="111"/>
      <c r="CD732" s="111"/>
      <c r="CE732" s="111"/>
      <c r="CF732" s="111"/>
      <c r="CG732" s="111"/>
      <c r="CH732" s="111"/>
      <c r="CI732" s="111"/>
      <c r="CJ732" s="111"/>
      <c r="CK732" s="111"/>
      <c r="CL732" s="111"/>
      <c r="CM732" s="111"/>
      <c r="CN732" s="111"/>
      <c r="CO732" s="111"/>
      <c r="CP732" s="111"/>
      <c r="CQ732" s="111"/>
      <c r="CR732" s="111"/>
      <c r="CS732" s="111"/>
      <c r="CT732" s="111"/>
      <c r="CU732" s="111"/>
      <c r="CV732" s="111"/>
      <c r="CW732" s="111"/>
      <c r="CX732" s="111"/>
      <c r="CY732" s="111"/>
      <c r="CZ732" s="111"/>
      <c r="DA732" s="111"/>
      <c r="DB732" s="111"/>
      <c r="DC732" s="111"/>
      <c r="DD732" s="111"/>
      <c r="DE732" s="111"/>
      <c r="DF732" s="111"/>
      <c r="DG732" s="111"/>
      <c r="DH732" s="111"/>
      <c r="DI732" s="111"/>
      <c r="DJ732" s="111"/>
      <c r="DK732" s="111"/>
      <c r="DL732" s="111"/>
      <c r="DM732" s="111"/>
      <c r="DN732" s="111"/>
      <c r="DO732" s="111"/>
      <c r="DP732" s="111"/>
      <c r="DQ732" s="111"/>
      <c r="DR732" s="111"/>
      <c r="DS732" s="111"/>
      <c r="DT732" s="111"/>
      <c r="DU732" s="111"/>
      <c r="DV732" s="111"/>
      <c r="DW732" s="111"/>
      <c r="DX732" s="111"/>
      <c r="DY732" s="111"/>
      <c r="DZ732" s="111"/>
      <c r="EA732" s="111"/>
      <c r="EB732" s="111"/>
      <c r="EC732" s="111"/>
      <c r="ED732" s="111"/>
      <c r="EE732" s="111"/>
      <c r="EF732" s="111"/>
      <c r="EG732" s="111"/>
      <c r="EH732" s="111"/>
      <c r="EI732" s="111"/>
      <c r="EJ732" s="111"/>
      <c r="EK732" s="111"/>
      <c r="EL732" s="111"/>
      <c r="EM732" s="111"/>
      <c r="EN732" s="111"/>
      <c r="EO732" s="111"/>
      <c r="EP732" s="111"/>
      <c r="EQ732" s="111"/>
      <c r="ER732" s="111"/>
      <c r="ES732" s="111"/>
      <c r="ET732" s="111"/>
      <c r="EU732" s="111"/>
      <c r="EV732" s="111"/>
      <c r="EW732" s="111"/>
      <c r="EX732" s="111"/>
      <c r="EY732" s="111"/>
      <c r="EZ732" s="111"/>
      <c r="FA732" s="111"/>
      <c r="FB732" s="111"/>
      <c r="FC732" s="111"/>
      <c r="FD732" s="111"/>
      <c r="FE732" s="111"/>
      <c r="FF732" s="111"/>
      <c r="FG732" s="111"/>
      <c r="FH732" s="111"/>
      <c r="FI732" s="111"/>
      <c r="FJ732" s="111"/>
      <c r="FK732" s="111"/>
      <c r="FL732" s="111"/>
      <c r="FM732" s="111"/>
      <c r="FN732" s="111"/>
      <c r="FO732" s="111"/>
      <c r="FP732" s="111"/>
      <c r="FQ732" s="111"/>
      <c r="FR732" s="111"/>
      <c r="FS732" s="111"/>
      <c r="FT732" s="111"/>
      <c r="FU732" s="111"/>
      <c r="FV732" s="111"/>
      <c r="FW732" s="111"/>
      <c r="FX732" s="111"/>
      <c r="FY732" s="111"/>
      <c r="FZ732" s="111"/>
      <c r="GA732" s="111"/>
      <c r="GB732" s="111"/>
      <c r="GC732" s="111"/>
      <c r="GD732" s="111"/>
      <c r="GE732" s="111"/>
      <c r="GF732" s="111"/>
      <c r="GG732" s="111"/>
      <c r="GH732" s="111"/>
      <c r="GI732" s="111"/>
      <c r="GJ732" s="111"/>
      <c r="GK732" s="111"/>
      <c r="GL732" s="111"/>
      <c r="GM732" s="111"/>
      <c r="GN732" s="111"/>
      <c r="GO732" s="111"/>
      <c r="GP732" s="111"/>
      <c r="GQ732" s="111"/>
      <c r="GR732" s="111"/>
      <c r="GS732" s="111"/>
      <c r="GT732" s="111"/>
      <c r="GU732" s="111"/>
      <c r="GV732" s="111"/>
      <c r="GW732" s="111"/>
      <c r="GX732" s="111"/>
      <c r="GY732" s="111"/>
      <c r="GZ732" s="111"/>
      <c r="HA732" s="111"/>
      <c r="HB732" s="111"/>
      <c r="HC732" s="111"/>
      <c r="HD732" s="111"/>
      <c r="HE732" s="111"/>
      <c r="HF732" s="111"/>
      <c r="HG732" s="111"/>
      <c r="HH732" s="111"/>
      <c r="HI732" s="111"/>
      <c r="HJ732" s="111"/>
      <c r="HK732" s="111"/>
      <c r="HL732" s="111"/>
      <c r="HM732" s="111"/>
      <c r="HN732" s="111"/>
      <c r="HO732" s="111"/>
      <c r="HP732" s="111"/>
      <c r="HQ732" s="111"/>
      <c r="HR732" s="111"/>
      <c r="HS732" s="111"/>
      <c r="HT732" s="111"/>
      <c r="HU732" s="111"/>
      <c r="HV732" s="111"/>
      <c r="HW732" s="111"/>
      <c r="HX732" s="111"/>
      <c r="HY732" s="111"/>
      <c r="HZ732" s="111"/>
      <c r="IA732" s="111"/>
      <c r="IB732" s="111"/>
      <c r="IC732" s="111"/>
      <c r="ID732" s="111"/>
      <c r="IE732" s="111"/>
      <c r="IF732" s="111"/>
      <c r="IG732" s="111"/>
      <c r="IH732" s="111"/>
      <c r="II732" s="111"/>
    </row>
    <row r="733" s="1" customFormat="1" spans="1:243">
      <c r="A733" s="157">
        <v>2130505</v>
      </c>
      <c r="B733" s="152" t="s">
        <v>631</v>
      </c>
      <c r="C733" s="145">
        <v>39</v>
      </c>
      <c r="D733" s="146">
        <v>1273</v>
      </c>
      <c r="E733" s="147">
        <f t="shared" si="33"/>
        <v>1234</v>
      </c>
      <c r="F733" s="148">
        <f>E733/C733</f>
        <v>31.6410256410256</v>
      </c>
      <c r="G733" s="149"/>
      <c r="H733" s="140">
        <f t="shared" si="34"/>
        <v>7</v>
      </c>
      <c r="I733" s="140"/>
      <c r="J733" s="111"/>
      <c r="K733" s="111"/>
      <c r="L733" s="111"/>
      <c r="M733" s="111"/>
      <c r="N733" s="111"/>
      <c r="O733" s="111"/>
      <c r="P733" s="111"/>
      <c r="Q733" s="111"/>
      <c r="R733" s="111"/>
      <c r="S733" s="111"/>
      <c r="T733" s="111"/>
      <c r="U733" s="111"/>
      <c r="V733" s="111"/>
      <c r="W733" s="111"/>
      <c r="X733" s="111"/>
      <c r="Y733" s="111"/>
      <c r="Z733" s="111"/>
      <c r="AA733" s="111"/>
      <c r="AB733" s="111"/>
      <c r="AC733" s="111"/>
      <c r="AD733" s="111"/>
      <c r="AE733" s="111"/>
      <c r="AF733" s="111"/>
      <c r="AG733" s="111"/>
      <c r="AH733" s="111"/>
      <c r="AI733" s="111"/>
      <c r="AJ733" s="111"/>
      <c r="AK733" s="111"/>
      <c r="AL733" s="111"/>
      <c r="AM733" s="111"/>
      <c r="AN733" s="111"/>
      <c r="AO733" s="111"/>
      <c r="AP733" s="111"/>
      <c r="AQ733" s="111"/>
      <c r="AR733" s="111"/>
      <c r="AS733" s="111"/>
      <c r="AT733" s="111"/>
      <c r="AU733" s="111"/>
      <c r="AV733" s="111"/>
      <c r="AW733" s="111"/>
      <c r="AX733" s="111"/>
      <c r="AY733" s="111"/>
      <c r="AZ733" s="111"/>
      <c r="BA733" s="111"/>
      <c r="BB733" s="111"/>
      <c r="BC733" s="111"/>
      <c r="BD733" s="111"/>
      <c r="BE733" s="111"/>
      <c r="BF733" s="111"/>
      <c r="BG733" s="111"/>
      <c r="BH733" s="111"/>
      <c r="BI733" s="111"/>
      <c r="BJ733" s="111"/>
      <c r="BK733" s="111"/>
      <c r="BL733" s="111"/>
      <c r="BM733" s="111"/>
      <c r="BN733" s="111"/>
      <c r="BO733" s="111"/>
      <c r="BP733" s="111"/>
      <c r="BQ733" s="111"/>
      <c r="BR733" s="111"/>
      <c r="BS733" s="111"/>
      <c r="BT733" s="111"/>
      <c r="BU733" s="111"/>
      <c r="BV733" s="111"/>
      <c r="BW733" s="111"/>
      <c r="BX733" s="111"/>
      <c r="BY733" s="111"/>
      <c r="BZ733" s="111"/>
      <c r="CA733" s="111"/>
      <c r="CB733" s="111"/>
      <c r="CC733" s="111"/>
      <c r="CD733" s="111"/>
      <c r="CE733" s="111"/>
      <c r="CF733" s="111"/>
      <c r="CG733" s="111"/>
      <c r="CH733" s="111"/>
      <c r="CI733" s="111"/>
      <c r="CJ733" s="111"/>
      <c r="CK733" s="111"/>
      <c r="CL733" s="111"/>
      <c r="CM733" s="111"/>
      <c r="CN733" s="111"/>
      <c r="CO733" s="111"/>
      <c r="CP733" s="111"/>
      <c r="CQ733" s="111"/>
      <c r="CR733" s="111"/>
      <c r="CS733" s="111"/>
      <c r="CT733" s="111"/>
      <c r="CU733" s="111"/>
      <c r="CV733" s="111"/>
      <c r="CW733" s="111"/>
      <c r="CX733" s="111"/>
      <c r="CY733" s="111"/>
      <c r="CZ733" s="111"/>
      <c r="DA733" s="111"/>
      <c r="DB733" s="111"/>
      <c r="DC733" s="111"/>
      <c r="DD733" s="111"/>
      <c r="DE733" s="111"/>
      <c r="DF733" s="111"/>
      <c r="DG733" s="111"/>
      <c r="DH733" s="111"/>
      <c r="DI733" s="111"/>
      <c r="DJ733" s="111"/>
      <c r="DK733" s="111"/>
      <c r="DL733" s="111"/>
      <c r="DM733" s="111"/>
      <c r="DN733" s="111"/>
      <c r="DO733" s="111"/>
      <c r="DP733" s="111"/>
      <c r="DQ733" s="111"/>
      <c r="DR733" s="111"/>
      <c r="DS733" s="111"/>
      <c r="DT733" s="111"/>
      <c r="DU733" s="111"/>
      <c r="DV733" s="111"/>
      <c r="DW733" s="111"/>
      <c r="DX733" s="111"/>
      <c r="DY733" s="111"/>
      <c r="DZ733" s="111"/>
      <c r="EA733" s="111"/>
      <c r="EB733" s="111"/>
      <c r="EC733" s="111"/>
      <c r="ED733" s="111"/>
      <c r="EE733" s="111"/>
      <c r="EF733" s="111"/>
      <c r="EG733" s="111"/>
      <c r="EH733" s="111"/>
      <c r="EI733" s="111"/>
      <c r="EJ733" s="111"/>
      <c r="EK733" s="111"/>
      <c r="EL733" s="111"/>
      <c r="EM733" s="111"/>
      <c r="EN733" s="111"/>
      <c r="EO733" s="111"/>
      <c r="EP733" s="111"/>
      <c r="EQ733" s="111"/>
      <c r="ER733" s="111"/>
      <c r="ES733" s="111"/>
      <c r="ET733" s="111"/>
      <c r="EU733" s="111"/>
      <c r="EV733" s="111"/>
      <c r="EW733" s="111"/>
      <c r="EX733" s="111"/>
      <c r="EY733" s="111"/>
      <c r="EZ733" s="111"/>
      <c r="FA733" s="111"/>
      <c r="FB733" s="111"/>
      <c r="FC733" s="111"/>
      <c r="FD733" s="111"/>
      <c r="FE733" s="111"/>
      <c r="FF733" s="111"/>
      <c r="FG733" s="111"/>
      <c r="FH733" s="111"/>
      <c r="FI733" s="111"/>
      <c r="FJ733" s="111"/>
      <c r="FK733" s="111"/>
      <c r="FL733" s="111"/>
      <c r="FM733" s="111"/>
      <c r="FN733" s="111"/>
      <c r="FO733" s="111"/>
      <c r="FP733" s="111"/>
      <c r="FQ733" s="111"/>
      <c r="FR733" s="111"/>
      <c r="FS733" s="111"/>
      <c r="FT733" s="111"/>
      <c r="FU733" s="111"/>
      <c r="FV733" s="111"/>
      <c r="FW733" s="111"/>
      <c r="FX733" s="111"/>
      <c r="FY733" s="111"/>
      <c r="FZ733" s="111"/>
      <c r="GA733" s="111"/>
      <c r="GB733" s="111"/>
      <c r="GC733" s="111"/>
      <c r="GD733" s="111"/>
      <c r="GE733" s="111"/>
      <c r="GF733" s="111"/>
      <c r="GG733" s="111"/>
      <c r="GH733" s="111"/>
      <c r="GI733" s="111"/>
      <c r="GJ733" s="111"/>
      <c r="GK733" s="111"/>
      <c r="GL733" s="111"/>
      <c r="GM733" s="111"/>
      <c r="GN733" s="111"/>
      <c r="GO733" s="111"/>
      <c r="GP733" s="111"/>
      <c r="GQ733" s="111"/>
      <c r="GR733" s="111"/>
      <c r="GS733" s="111"/>
      <c r="GT733" s="111"/>
      <c r="GU733" s="111"/>
      <c r="GV733" s="111"/>
      <c r="GW733" s="111"/>
      <c r="GX733" s="111"/>
      <c r="GY733" s="111"/>
      <c r="GZ733" s="111"/>
      <c r="HA733" s="111"/>
      <c r="HB733" s="111"/>
      <c r="HC733" s="111"/>
      <c r="HD733" s="111"/>
      <c r="HE733" s="111"/>
      <c r="HF733" s="111"/>
      <c r="HG733" s="111"/>
      <c r="HH733" s="111"/>
      <c r="HI733" s="111"/>
      <c r="HJ733" s="111"/>
      <c r="HK733" s="111"/>
      <c r="HL733" s="111"/>
      <c r="HM733" s="111"/>
      <c r="HN733" s="111"/>
      <c r="HO733" s="111"/>
      <c r="HP733" s="111"/>
      <c r="HQ733" s="111"/>
      <c r="HR733" s="111"/>
      <c r="HS733" s="111"/>
      <c r="HT733" s="111"/>
      <c r="HU733" s="111"/>
      <c r="HV733" s="111"/>
      <c r="HW733" s="111"/>
      <c r="HX733" s="111"/>
      <c r="HY733" s="111"/>
      <c r="HZ733" s="111"/>
      <c r="IA733" s="111"/>
      <c r="IB733" s="111"/>
      <c r="IC733" s="111"/>
      <c r="ID733" s="111"/>
      <c r="IE733" s="111"/>
      <c r="IF733" s="111"/>
      <c r="IG733" s="111"/>
      <c r="IH733" s="111"/>
      <c r="II733" s="111"/>
    </row>
    <row r="734" s="1" customFormat="1" hidden="1" spans="1:243">
      <c r="A734" s="157">
        <v>2130506</v>
      </c>
      <c r="B734" s="152" t="s">
        <v>632</v>
      </c>
      <c r="C734" s="145">
        <v>0</v>
      </c>
      <c r="D734" s="146"/>
      <c r="E734" s="147">
        <f t="shared" si="33"/>
        <v>0</v>
      </c>
      <c r="F734" s="148"/>
      <c r="G734" s="151" t="s">
        <v>75</v>
      </c>
      <c r="H734" s="140">
        <f t="shared" si="34"/>
        <v>7</v>
      </c>
      <c r="I734" s="140"/>
      <c r="J734" s="111"/>
      <c r="K734" s="111"/>
      <c r="L734" s="111"/>
      <c r="M734" s="111"/>
      <c r="N734" s="111"/>
      <c r="O734" s="111"/>
      <c r="P734" s="111"/>
      <c r="Q734" s="111"/>
      <c r="R734" s="111"/>
      <c r="S734" s="111"/>
      <c r="T734" s="111"/>
      <c r="U734" s="111"/>
      <c r="V734" s="111"/>
      <c r="W734" s="111"/>
      <c r="X734" s="111"/>
      <c r="Y734" s="111"/>
      <c r="Z734" s="111"/>
      <c r="AA734" s="111"/>
      <c r="AB734" s="111"/>
      <c r="AC734" s="111"/>
      <c r="AD734" s="111"/>
      <c r="AE734" s="111"/>
      <c r="AF734" s="111"/>
      <c r="AG734" s="111"/>
      <c r="AH734" s="111"/>
      <c r="AI734" s="111"/>
      <c r="AJ734" s="111"/>
      <c r="AK734" s="111"/>
      <c r="AL734" s="111"/>
      <c r="AM734" s="111"/>
      <c r="AN734" s="111"/>
      <c r="AO734" s="111"/>
      <c r="AP734" s="111"/>
      <c r="AQ734" s="111"/>
      <c r="AR734" s="111"/>
      <c r="AS734" s="111"/>
      <c r="AT734" s="111"/>
      <c r="AU734" s="111"/>
      <c r="AV734" s="111"/>
      <c r="AW734" s="111"/>
      <c r="AX734" s="111"/>
      <c r="AY734" s="111"/>
      <c r="AZ734" s="111"/>
      <c r="BA734" s="111"/>
      <c r="BB734" s="111"/>
      <c r="BC734" s="111"/>
      <c r="BD734" s="111"/>
      <c r="BE734" s="111"/>
      <c r="BF734" s="111"/>
      <c r="BG734" s="111"/>
      <c r="BH734" s="111"/>
      <c r="BI734" s="111"/>
      <c r="BJ734" s="111"/>
      <c r="BK734" s="111"/>
      <c r="BL734" s="111"/>
      <c r="BM734" s="111"/>
      <c r="BN734" s="111"/>
      <c r="BO734" s="111"/>
      <c r="BP734" s="111"/>
      <c r="BQ734" s="111"/>
      <c r="BR734" s="111"/>
      <c r="BS734" s="111"/>
      <c r="BT734" s="111"/>
      <c r="BU734" s="111"/>
      <c r="BV734" s="111"/>
      <c r="BW734" s="111"/>
      <c r="BX734" s="111"/>
      <c r="BY734" s="111"/>
      <c r="BZ734" s="111"/>
      <c r="CA734" s="111"/>
      <c r="CB734" s="111"/>
      <c r="CC734" s="111"/>
      <c r="CD734" s="111"/>
      <c r="CE734" s="111"/>
      <c r="CF734" s="111"/>
      <c r="CG734" s="111"/>
      <c r="CH734" s="111"/>
      <c r="CI734" s="111"/>
      <c r="CJ734" s="111"/>
      <c r="CK734" s="111"/>
      <c r="CL734" s="111"/>
      <c r="CM734" s="111"/>
      <c r="CN734" s="111"/>
      <c r="CO734" s="111"/>
      <c r="CP734" s="111"/>
      <c r="CQ734" s="111"/>
      <c r="CR734" s="111"/>
      <c r="CS734" s="111"/>
      <c r="CT734" s="111"/>
      <c r="CU734" s="111"/>
      <c r="CV734" s="111"/>
      <c r="CW734" s="111"/>
      <c r="CX734" s="111"/>
      <c r="CY734" s="111"/>
      <c r="CZ734" s="111"/>
      <c r="DA734" s="111"/>
      <c r="DB734" s="111"/>
      <c r="DC734" s="111"/>
      <c r="DD734" s="111"/>
      <c r="DE734" s="111"/>
      <c r="DF734" s="111"/>
      <c r="DG734" s="111"/>
      <c r="DH734" s="111"/>
      <c r="DI734" s="111"/>
      <c r="DJ734" s="111"/>
      <c r="DK734" s="111"/>
      <c r="DL734" s="111"/>
      <c r="DM734" s="111"/>
      <c r="DN734" s="111"/>
      <c r="DO734" s="111"/>
      <c r="DP734" s="111"/>
      <c r="DQ734" s="111"/>
      <c r="DR734" s="111"/>
      <c r="DS734" s="111"/>
      <c r="DT734" s="111"/>
      <c r="DU734" s="111"/>
      <c r="DV734" s="111"/>
      <c r="DW734" s="111"/>
      <c r="DX734" s="111"/>
      <c r="DY734" s="111"/>
      <c r="DZ734" s="111"/>
      <c r="EA734" s="111"/>
      <c r="EB734" s="111"/>
      <c r="EC734" s="111"/>
      <c r="ED734" s="111"/>
      <c r="EE734" s="111"/>
      <c r="EF734" s="111"/>
      <c r="EG734" s="111"/>
      <c r="EH734" s="111"/>
      <c r="EI734" s="111"/>
      <c r="EJ734" s="111"/>
      <c r="EK734" s="111"/>
      <c r="EL734" s="111"/>
      <c r="EM734" s="111"/>
      <c r="EN734" s="111"/>
      <c r="EO734" s="111"/>
      <c r="EP734" s="111"/>
      <c r="EQ734" s="111"/>
      <c r="ER734" s="111"/>
      <c r="ES734" s="111"/>
      <c r="ET734" s="111"/>
      <c r="EU734" s="111"/>
      <c r="EV734" s="111"/>
      <c r="EW734" s="111"/>
      <c r="EX734" s="111"/>
      <c r="EY734" s="111"/>
      <c r="EZ734" s="111"/>
      <c r="FA734" s="111"/>
      <c r="FB734" s="111"/>
      <c r="FC734" s="111"/>
      <c r="FD734" s="111"/>
      <c r="FE734" s="111"/>
      <c r="FF734" s="111"/>
      <c r="FG734" s="111"/>
      <c r="FH734" s="111"/>
      <c r="FI734" s="111"/>
      <c r="FJ734" s="111"/>
      <c r="FK734" s="111"/>
      <c r="FL734" s="111"/>
      <c r="FM734" s="111"/>
      <c r="FN734" s="111"/>
      <c r="FO734" s="111"/>
      <c r="FP734" s="111"/>
      <c r="FQ734" s="111"/>
      <c r="FR734" s="111"/>
      <c r="FS734" s="111"/>
      <c r="FT734" s="111"/>
      <c r="FU734" s="111"/>
      <c r="FV734" s="111"/>
      <c r="FW734" s="111"/>
      <c r="FX734" s="111"/>
      <c r="FY734" s="111"/>
      <c r="FZ734" s="111"/>
      <c r="GA734" s="111"/>
      <c r="GB734" s="111"/>
      <c r="GC734" s="111"/>
      <c r="GD734" s="111"/>
      <c r="GE734" s="111"/>
      <c r="GF734" s="111"/>
      <c r="GG734" s="111"/>
      <c r="GH734" s="111"/>
      <c r="GI734" s="111"/>
      <c r="GJ734" s="111"/>
      <c r="GK734" s="111"/>
      <c r="GL734" s="111"/>
      <c r="GM734" s="111"/>
      <c r="GN734" s="111"/>
      <c r="GO734" s="111"/>
      <c r="GP734" s="111"/>
      <c r="GQ734" s="111"/>
      <c r="GR734" s="111"/>
      <c r="GS734" s="111"/>
      <c r="GT734" s="111"/>
      <c r="GU734" s="111"/>
      <c r="GV734" s="111"/>
      <c r="GW734" s="111"/>
      <c r="GX734" s="111"/>
      <c r="GY734" s="111"/>
      <c r="GZ734" s="111"/>
      <c r="HA734" s="111"/>
      <c r="HB734" s="111"/>
      <c r="HC734" s="111"/>
      <c r="HD734" s="111"/>
      <c r="HE734" s="111"/>
      <c r="HF734" s="111"/>
      <c r="HG734" s="111"/>
      <c r="HH734" s="111"/>
      <c r="HI734" s="111"/>
      <c r="HJ734" s="111"/>
      <c r="HK734" s="111"/>
      <c r="HL734" s="111"/>
      <c r="HM734" s="111"/>
      <c r="HN734" s="111"/>
      <c r="HO734" s="111"/>
      <c r="HP734" s="111"/>
      <c r="HQ734" s="111"/>
      <c r="HR734" s="111"/>
      <c r="HS734" s="111"/>
      <c r="HT734" s="111"/>
      <c r="HU734" s="111"/>
      <c r="HV734" s="111"/>
      <c r="HW734" s="111"/>
      <c r="HX734" s="111"/>
      <c r="HY734" s="111"/>
      <c r="HZ734" s="111"/>
      <c r="IA734" s="111"/>
      <c r="IB734" s="111"/>
      <c r="IC734" s="111"/>
      <c r="ID734" s="111"/>
      <c r="IE734" s="111"/>
      <c r="IF734" s="111"/>
      <c r="IG734" s="111"/>
      <c r="IH734" s="111"/>
      <c r="II734" s="111"/>
    </row>
    <row r="735" s="1" customFormat="1" spans="1:243">
      <c r="A735" s="157">
        <v>2130507</v>
      </c>
      <c r="B735" s="152" t="s">
        <v>633</v>
      </c>
      <c r="C735" s="145">
        <v>0</v>
      </c>
      <c r="D735" s="146">
        <v>205</v>
      </c>
      <c r="E735" s="147">
        <f t="shared" si="33"/>
        <v>205</v>
      </c>
      <c r="F735" s="148"/>
      <c r="G735" s="149"/>
      <c r="H735" s="140">
        <f t="shared" si="34"/>
        <v>7</v>
      </c>
      <c r="I735" s="140"/>
      <c r="J735" s="111"/>
      <c r="K735" s="111"/>
      <c r="L735" s="111"/>
      <c r="M735" s="111"/>
      <c r="N735" s="111"/>
      <c r="O735" s="111"/>
      <c r="P735" s="111"/>
      <c r="Q735" s="111"/>
      <c r="R735" s="111"/>
      <c r="S735" s="111"/>
      <c r="T735" s="111"/>
      <c r="U735" s="111"/>
      <c r="V735" s="111"/>
      <c r="W735" s="111"/>
      <c r="X735" s="111"/>
      <c r="Y735" s="111"/>
      <c r="Z735" s="111"/>
      <c r="AA735" s="111"/>
      <c r="AB735" s="111"/>
      <c r="AC735" s="111"/>
      <c r="AD735" s="111"/>
      <c r="AE735" s="111"/>
      <c r="AF735" s="111"/>
      <c r="AG735" s="111"/>
      <c r="AH735" s="111"/>
      <c r="AI735" s="111"/>
      <c r="AJ735" s="111"/>
      <c r="AK735" s="111"/>
      <c r="AL735" s="111"/>
      <c r="AM735" s="111"/>
      <c r="AN735" s="111"/>
      <c r="AO735" s="111"/>
      <c r="AP735" s="111"/>
      <c r="AQ735" s="111"/>
      <c r="AR735" s="111"/>
      <c r="AS735" s="111"/>
      <c r="AT735" s="111"/>
      <c r="AU735" s="111"/>
      <c r="AV735" s="111"/>
      <c r="AW735" s="111"/>
      <c r="AX735" s="111"/>
      <c r="AY735" s="111"/>
      <c r="AZ735" s="111"/>
      <c r="BA735" s="111"/>
      <c r="BB735" s="111"/>
      <c r="BC735" s="111"/>
      <c r="BD735" s="111"/>
      <c r="BE735" s="111"/>
      <c r="BF735" s="111"/>
      <c r="BG735" s="111"/>
      <c r="BH735" s="111"/>
      <c r="BI735" s="111"/>
      <c r="BJ735" s="111"/>
      <c r="BK735" s="111"/>
      <c r="BL735" s="111"/>
      <c r="BM735" s="111"/>
      <c r="BN735" s="111"/>
      <c r="BO735" s="111"/>
      <c r="BP735" s="111"/>
      <c r="BQ735" s="111"/>
      <c r="BR735" s="111"/>
      <c r="BS735" s="111"/>
      <c r="BT735" s="111"/>
      <c r="BU735" s="111"/>
      <c r="BV735" s="111"/>
      <c r="BW735" s="111"/>
      <c r="BX735" s="111"/>
      <c r="BY735" s="111"/>
      <c r="BZ735" s="111"/>
      <c r="CA735" s="111"/>
      <c r="CB735" s="111"/>
      <c r="CC735" s="111"/>
      <c r="CD735" s="111"/>
      <c r="CE735" s="111"/>
      <c r="CF735" s="111"/>
      <c r="CG735" s="111"/>
      <c r="CH735" s="111"/>
      <c r="CI735" s="111"/>
      <c r="CJ735" s="111"/>
      <c r="CK735" s="111"/>
      <c r="CL735" s="111"/>
      <c r="CM735" s="111"/>
      <c r="CN735" s="111"/>
      <c r="CO735" s="111"/>
      <c r="CP735" s="111"/>
      <c r="CQ735" s="111"/>
      <c r="CR735" s="111"/>
      <c r="CS735" s="111"/>
      <c r="CT735" s="111"/>
      <c r="CU735" s="111"/>
      <c r="CV735" s="111"/>
      <c r="CW735" s="111"/>
      <c r="CX735" s="111"/>
      <c r="CY735" s="111"/>
      <c r="CZ735" s="111"/>
      <c r="DA735" s="111"/>
      <c r="DB735" s="111"/>
      <c r="DC735" s="111"/>
      <c r="DD735" s="111"/>
      <c r="DE735" s="111"/>
      <c r="DF735" s="111"/>
      <c r="DG735" s="111"/>
      <c r="DH735" s="111"/>
      <c r="DI735" s="111"/>
      <c r="DJ735" s="111"/>
      <c r="DK735" s="111"/>
      <c r="DL735" s="111"/>
      <c r="DM735" s="111"/>
      <c r="DN735" s="111"/>
      <c r="DO735" s="111"/>
      <c r="DP735" s="111"/>
      <c r="DQ735" s="111"/>
      <c r="DR735" s="111"/>
      <c r="DS735" s="111"/>
      <c r="DT735" s="111"/>
      <c r="DU735" s="111"/>
      <c r="DV735" s="111"/>
      <c r="DW735" s="111"/>
      <c r="DX735" s="111"/>
      <c r="DY735" s="111"/>
      <c r="DZ735" s="111"/>
      <c r="EA735" s="111"/>
      <c r="EB735" s="111"/>
      <c r="EC735" s="111"/>
      <c r="ED735" s="111"/>
      <c r="EE735" s="111"/>
      <c r="EF735" s="111"/>
      <c r="EG735" s="111"/>
      <c r="EH735" s="111"/>
      <c r="EI735" s="111"/>
      <c r="EJ735" s="111"/>
      <c r="EK735" s="111"/>
      <c r="EL735" s="111"/>
      <c r="EM735" s="111"/>
      <c r="EN735" s="111"/>
      <c r="EO735" s="111"/>
      <c r="EP735" s="111"/>
      <c r="EQ735" s="111"/>
      <c r="ER735" s="111"/>
      <c r="ES735" s="111"/>
      <c r="ET735" s="111"/>
      <c r="EU735" s="111"/>
      <c r="EV735" s="111"/>
      <c r="EW735" s="111"/>
      <c r="EX735" s="111"/>
      <c r="EY735" s="111"/>
      <c r="EZ735" s="111"/>
      <c r="FA735" s="111"/>
      <c r="FB735" s="111"/>
      <c r="FC735" s="111"/>
      <c r="FD735" s="111"/>
      <c r="FE735" s="111"/>
      <c r="FF735" s="111"/>
      <c r="FG735" s="111"/>
      <c r="FH735" s="111"/>
      <c r="FI735" s="111"/>
      <c r="FJ735" s="111"/>
      <c r="FK735" s="111"/>
      <c r="FL735" s="111"/>
      <c r="FM735" s="111"/>
      <c r="FN735" s="111"/>
      <c r="FO735" s="111"/>
      <c r="FP735" s="111"/>
      <c r="FQ735" s="111"/>
      <c r="FR735" s="111"/>
      <c r="FS735" s="111"/>
      <c r="FT735" s="111"/>
      <c r="FU735" s="111"/>
      <c r="FV735" s="111"/>
      <c r="FW735" s="111"/>
      <c r="FX735" s="111"/>
      <c r="FY735" s="111"/>
      <c r="FZ735" s="111"/>
      <c r="GA735" s="111"/>
      <c r="GB735" s="111"/>
      <c r="GC735" s="111"/>
      <c r="GD735" s="111"/>
      <c r="GE735" s="111"/>
      <c r="GF735" s="111"/>
      <c r="GG735" s="111"/>
      <c r="GH735" s="111"/>
      <c r="GI735" s="111"/>
      <c r="GJ735" s="111"/>
      <c r="GK735" s="111"/>
      <c r="GL735" s="111"/>
      <c r="GM735" s="111"/>
      <c r="GN735" s="111"/>
      <c r="GO735" s="111"/>
      <c r="GP735" s="111"/>
      <c r="GQ735" s="111"/>
      <c r="GR735" s="111"/>
      <c r="GS735" s="111"/>
      <c r="GT735" s="111"/>
      <c r="GU735" s="111"/>
      <c r="GV735" s="111"/>
      <c r="GW735" s="111"/>
      <c r="GX735" s="111"/>
      <c r="GY735" s="111"/>
      <c r="GZ735" s="111"/>
      <c r="HA735" s="111"/>
      <c r="HB735" s="111"/>
      <c r="HC735" s="111"/>
      <c r="HD735" s="111"/>
      <c r="HE735" s="111"/>
      <c r="HF735" s="111"/>
      <c r="HG735" s="111"/>
      <c r="HH735" s="111"/>
      <c r="HI735" s="111"/>
      <c r="HJ735" s="111"/>
      <c r="HK735" s="111"/>
      <c r="HL735" s="111"/>
      <c r="HM735" s="111"/>
      <c r="HN735" s="111"/>
      <c r="HO735" s="111"/>
      <c r="HP735" s="111"/>
      <c r="HQ735" s="111"/>
      <c r="HR735" s="111"/>
      <c r="HS735" s="111"/>
      <c r="HT735" s="111"/>
      <c r="HU735" s="111"/>
      <c r="HV735" s="111"/>
      <c r="HW735" s="111"/>
      <c r="HX735" s="111"/>
      <c r="HY735" s="111"/>
      <c r="HZ735" s="111"/>
      <c r="IA735" s="111"/>
      <c r="IB735" s="111"/>
      <c r="IC735" s="111"/>
      <c r="ID735" s="111"/>
      <c r="IE735" s="111"/>
      <c r="IF735" s="111"/>
      <c r="IG735" s="111"/>
      <c r="IH735" s="111"/>
      <c r="II735" s="111"/>
    </row>
    <row r="736" s="1" customFormat="1" hidden="1" spans="1:243">
      <c r="A736" s="157">
        <v>2130508</v>
      </c>
      <c r="B736" s="152" t="s">
        <v>634</v>
      </c>
      <c r="C736" s="145">
        <v>0</v>
      </c>
      <c r="D736" s="146"/>
      <c r="E736" s="147">
        <f t="shared" si="33"/>
        <v>0</v>
      </c>
      <c r="F736" s="148"/>
      <c r="G736" s="151" t="s">
        <v>75</v>
      </c>
      <c r="H736" s="140">
        <f t="shared" si="34"/>
        <v>7</v>
      </c>
      <c r="I736" s="140"/>
      <c r="J736" s="111"/>
      <c r="K736" s="111"/>
      <c r="L736" s="111"/>
      <c r="M736" s="111"/>
      <c r="N736" s="111"/>
      <c r="O736" s="111"/>
      <c r="P736" s="111"/>
      <c r="Q736" s="111"/>
      <c r="R736" s="111"/>
      <c r="S736" s="111"/>
      <c r="T736" s="111"/>
      <c r="U736" s="111"/>
      <c r="V736" s="111"/>
      <c r="W736" s="111"/>
      <c r="X736" s="111"/>
      <c r="Y736" s="111"/>
      <c r="Z736" s="111"/>
      <c r="AA736" s="111"/>
      <c r="AB736" s="111"/>
      <c r="AC736" s="111"/>
      <c r="AD736" s="111"/>
      <c r="AE736" s="111"/>
      <c r="AF736" s="111"/>
      <c r="AG736" s="111"/>
      <c r="AH736" s="111"/>
      <c r="AI736" s="111"/>
      <c r="AJ736" s="111"/>
      <c r="AK736" s="111"/>
      <c r="AL736" s="111"/>
      <c r="AM736" s="111"/>
      <c r="AN736" s="111"/>
      <c r="AO736" s="111"/>
      <c r="AP736" s="111"/>
      <c r="AQ736" s="111"/>
      <c r="AR736" s="111"/>
      <c r="AS736" s="111"/>
      <c r="AT736" s="111"/>
      <c r="AU736" s="111"/>
      <c r="AV736" s="111"/>
      <c r="AW736" s="111"/>
      <c r="AX736" s="111"/>
      <c r="AY736" s="111"/>
      <c r="AZ736" s="111"/>
      <c r="BA736" s="111"/>
      <c r="BB736" s="111"/>
      <c r="BC736" s="111"/>
      <c r="BD736" s="111"/>
      <c r="BE736" s="111"/>
      <c r="BF736" s="111"/>
      <c r="BG736" s="111"/>
      <c r="BH736" s="111"/>
      <c r="BI736" s="111"/>
      <c r="BJ736" s="111"/>
      <c r="BK736" s="111"/>
      <c r="BL736" s="111"/>
      <c r="BM736" s="111"/>
      <c r="BN736" s="111"/>
      <c r="BO736" s="111"/>
      <c r="BP736" s="111"/>
      <c r="BQ736" s="111"/>
      <c r="BR736" s="111"/>
      <c r="BS736" s="111"/>
      <c r="BT736" s="111"/>
      <c r="BU736" s="111"/>
      <c r="BV736" s="111"/>
      <c r="BW736" s="111"/>
      <c r="BX736" s="111"/>
      <c r="BY736" s="111"/>
      <c r="BZ736" s="111"/>
      <c r="CA736" s="111"/>
      <c r="CB736" s="111"/>
      <c r="CC736" s="111"/>
      <c r="CD736" s="111"/>
      <c r="CE736" s="111"/>
      <c r="CF736" s="111"/>
      <c r="CG736" s="111"/>
      <c r="CH736" s="111"/>
      <c r="CI736" s="111"/>
      <c r="CJ736" s="111"/>
      <c r="CK736" s="111"/>
      <c r="CL736" s="111"/>
      <c r="CM736" s="111"/>
      <c r="CN736" s="111"/>
      <c r="CO736" s="111"/>
      <c r="CP736" s="111"/>
      <c r="CQ736" s="111"/>
      <c r="CR736" s="111"/>
      <c r="CS736" s="111"/>
      <c r="CT736" s="111"/>
      <c r="CU736" s="111"/>
      <c r="CV736" s="111"/>
      <c r="CW736" s="111"/>
      <c r="CX736" s="111"/>
      <c r="CY736" s="111"/>
      <c r="CZ736" s="111"/>
      <c r="DA736" s="111"/>
      <c r="DB736" s="111"/>
      <c r="DC736" s="111"/>
      <c r="DD736" s="111"/>
      <c r="DE736" s="111"/>
      <c r="DF736" s="111"/>
      <c r="DG736" s="111"/>
      <c r="DH736" s="111"/>
      <c r="DI736" s="111"/>
      <c r="DJ736" s="111"/>
      <c r="DK736" s="111"/>
      <c r="DL736" s="111"/>
      <c r="DM736" s="111"/>
      <c r="DN736" s="111"/>
      <c r="DO736" s="111"/>
      <c r="DP736" s="111"/>
      <c r="DQ736" s="111"/>
      <c r="DR736" s="111"/>
      <c r="DS736" s="111"/>
      <c r="DT736" s="111"/>
      <c r="DU736" s="111"/>
      <c r="DV736" s="111"/>
      <c r="DW736" s="111"/>
      <c r="DX736" s="111"/>
      <c r="DY736" s="111"/>
      <c r="DZ736" s="111"/>
      <c r="EA736" s="111"/>
      <c r="EB736" s="111"/>
      <c r="EC736" s="111"/>
      <c r="ED736" s="111"/>
      <c r="EE736" s="111"/>
      <c r="EF736" s="111"/>
      <c r="EG736" s="111"/>
      <c r="EH736" s="111"/>
      <c r="EI736" s="111"/>
      <c r="EJ736" s="111"/>
      <c r="EK736" s="111"/>
      <c r="EL736" s="111"/>
      <c r="EM736" s="111"/>
      <c r="EN736" s="111"/>
      <c r="EO736" s="111"/>
      <c r="EP736" s="111"/>
      <c r="EQ736" s="111"/>
      <c r="ER736" s="111"/>
      <c r="ES736" s="111"/>
      <c r="ET736" s="111"/>
      <c r="EU736" s="111"/>
      <c r="EV736" s="111"/>
      <c r="EW736" s="111"/>
      <c r="EX736" s="111"/>
      <c r="EY736" s="111"/>
      <c r="EZ736" s="111"/>
      <c r="FA736" s="111"/>
      <c r="FB736" s="111"/>
      <c r="FC736" s="111"/>
      <c r="FD736" s="111"/>
      <c r="FE736" s="111"/>
      <c r="FF736" s="111"/>
      <c r="FG736" s="111"/>
      <c r="FH736" s="111"/>
      <c r="FI736" s="111"/>
      <c r="FJ736" s="111"/>
      <c r="FK736" s="111"/>
      <c r="FL736" s="111"/>
      <c r="FM736" s="111"/>
      <c r="FN736" s="111"/>
      <c r="FO736" s="111"/>
      <c r="FP736" s="111"/>
      <c r="FQ736" s="111"/>
      <c r="FR736" s="111"/>
      <c r="FS736" s="111"/>
      <c r="FT736" s="111"/>
      <c r="FU736" s="111"/>
      <c r="FV736" s="111"/>
      <c r="FW736" s="111"/>
      <c r="FX736" s="111"/>
      <c r="FY736" s="111"/>
      <c r="FZ736" s="111"/>
      <c r="GA736" s="111"/>
      <c r="GB736" s="111"/>
      <c r="GC736" s="111"/>
      <c r="GD736" s="111"/>
      <c r="GE736" s="111"/>
      <c r="GF736" s="111"/>
      <c r="GG736" s="111"/>
      <c r="GH736" s="111"/>
      <c r="GI736" s="111"/>
      <c r="GJ736" s="111"/>
      <c r="GK736" s="111"/>
      <c r="GL736" s="111"/>
      <c r="GM736" s="111"/>
      <c r="GN736" s="111"/>
      <c r="GO736" s="111"/>
      <c r="GP736" s="111"/>
      <c r="GQ736" s="111"/>
      <c r="GR736" s="111"/>
      <c r="GS736" s="111"/>
      <c r="GT736" s="111"/>
      <c r="GU736" s="111"/>
      <c r="GV736" s="111"/>
      <c r="GW736" s="111"/>
      <c r="GX736" s="111"/>
      <c r="GY736" s="111"/>
      <c r="GZ736" s="111"/>
      <c r="HA736" s="111"/>
      <c r="HB736" s="111"/>
      <c r="HC736" s="111"/>
      <c r="HD736" s="111"/>
      <c r="HE736" s="111"/>
      <c r="HF736" s="111"/>
      <c r="HG736" s="111"/>
      <c r="HH736" s="111"/>
      <c r="HI736" s="111"/>
      <c r="HJ736" s="111"/>
      <c r="HK736" s="111"/>
      <c r="HL736" s="111"/>
      <c r="HM736" s="111"/>
      <c r="HN736" s="111"/>
      <c r="HO736" s="111"/>
      <c r="HP736" s="111"/>
      <c r="HQ736" s="111"/>
      <c r="HR736" s="111"/>
      <c r="HS736" s="111"/>
      <c r="HT736" s="111"/>
      <c r="HU736" s="111"/>
      <c r="HV736" s="111"/>
      <c r="HW736" s="111"/>
      <c r="HX736" s="111"/>
      <c r="HY736" s="111"/>
      <c r="HZ736" s="111"/>
      <c r="IA736" s="111"/>
      <c r="IB736" s="111"/>
      <c r="IC736" s="111"/>
      <c r="ID736" s="111"/>
      <c r="IE736" s="111"/>
      <c r="IF736" s="111"/>
      <c r="IG736" s="111"/>
      <c r="IH736" s="111"/>
      <c r="II736" s="111"/>
    </row>
    <row r="737" s="1" customFormat="1" hidden="1" spans="1:243">
      <c r="A737" s="157">
        <v>2130550</v>
      </c>
      <c r="B737" s="152" t="s">
        <v>81</v>
      </c>
      <c r="C737" s="145">
        <v>0</v>
      </c>
      <c r="D737" s="146"/>
      <c r="E737" s="147">
        <f t="shared" si="33"/>
        <v>0</v>
      </c>
      <c r="F737" s="148"/>
      <c r="G737" s="151" t="s">
        <v>75</v>
      </c>
      <c r="H737" s="140">
        <f t="shared" si="34"/>
        <v>7</v>
      </c>
      <c r="I737" s="140"/>
      <c r="J737" s="111"/>
      <c r="K737" s="111"/>
      <c r="L737" s="111"/>
      <c r="M737" s="111"/>
      <c r="N737" s="111"/>
      <c r="O737" s="111"/>
      <c r="P737" s="111"/>
      <c r="Q737" s="111"/>
      <c r="R737" s="111"/>
      <c r="S737" s="111"/>
      <c r="T737" s="111"/>
      <c r="U737" s="111"/>
      <c r="V737" s="111"/>
      <c r="W737" s="111"/>
      <c r="X737" s="111"/>
      <c r="Y737" s="111"/>
      <c r="Z737" s="111"/>
      <c r="AA737" s="111"/>
      <c r="AB737" s="111"/>
      <c r="AC737" s="111"/>
      <c r="AD737" s="111"/>
      <c r="AE737" s="111"/>
      <c r="AF737" s="111"/>
      <c r="AG737" s="111"/>
      <c r="AH737" s="111"/>
      <c r="AI737" s="111"/>
      <c r="AJ737" s="111"/>
      <c r="AK737" s="111"/>
      <c r="AL737" s="111"/>
      <c r="AM737" s="111"/>
      <c r="AN737" s="111"/>
      <c r="AO737" s="111"/>
      <c r="AP737" s="111"/>
      <c r="AQ737" s="111"/>
      <c r="AR737" s="111"/>
      <c r="AS737" s="111"/>
      <c r="AT737" s="111"/>
      <c r="AU737" s="111"/>
      <c r="AV737" s="111"/>
      <c r="AW737" s="111"/>
      <c r="AX737" s="111"/>
      <c r="AY737" s="111"/>
      <c r="AZ737" s="111"/>
      <c r="BA737" s="111"/>
      <c r="BB737" s="111"/>
      <c r="BC737" s="111"/>
      <c r="BD737" s="111"/>
      <c r="BE737" s="111"/>
      <c r="BF737" s="111"/>
      <c r="BG737" s="111"/>
      <c r="BH737" s="111"/>
      <c r="BI737" s="111"/>
      <c r="BJ737" s="111"/>
      <c r="BK737" s="111"/>
      <c r="BL737" s="111"/>
      <c r="BM737" s="111"/>
      <c r="BN737" s="111"/>
      <c r="BO737" s="111"/>
      <c r="BP737" s="111"/>
      <c r="BQ737" s="111"/>
      <c r="BR737" s="111"/>
      <c r="BS737" s="111"/>
      <c r="BT737" s="111"/>
      <c r="BU737" s="111"/>
      <c r="BV737" s="111"/>
      <c r="BW737" s="111"/>
      <c r="BX737" s="111"/>
      <c r="BY737" s="111"/>
      <c r="BZ737" s="111"/>
      <c r="CA737" s="111"/>
      <c r="CB737" s="111"/>
      <c r="CC737" s="111"/>
      <c r="CD737" s="111"/>
      <c r="CE737" s="111"/>
      <c r="CF737" s="111"/>
      <c r="CG737" s="111"/>
      <c r="CH737" s="111"/>
      <c r="CI737" s="111"/>
      <c r="CJ737" s="111"/>
      <c r="CK737" s="111"/>
      <c r="CL737" s="111"/>
      <c r="CM737" s="111"/>
      <c r="CN737" s="111"/>
      <c r="CO737" s="111"/>
      <c r="CP737" s="111"/>
      <c r="CQ737" s="111"/>
      <c r="CR737" s="111"/>
      <c r="CS737" s="111"/>
      <c r="CT737" s="111"/>
      <c r="CU737" s="111"/>
      <c r="CV737" s="111"/>
      <c r="CW737" s="111"/>
      <c r="CX737" s="111"/>
      <c r="CY737" s="111"/>
      <c r="CZ737" s="111"/>
      <c r="DA737" s="111"/>
      <c r="DB737" s="111"/>
      <c r="DC737" s="111"/>
      <c r="DD737" s="111"/>
      <c r="DE737" s="111"/>
      <c r="DF737" s="111"/>
      <c r="DG737" s="111"/>
      <c r="DH737" s="111"/>
      <c r="DI737" s="111"/>
      <c r="DJ737" s="111"/>
      <c r="DK737" s="111"/>
      <c r="DL737" s="111"/>
      <c r="DM737" s="111"/>
      <c r="DN737" s="111"/>
      <c r="DO737" s="111"/>
      <c r="DP737" s="111"/>
      <c r="DQ737" s="111"/>
      <c r="DR737" s="111"/>
      <c r="DS737" s="111"/>
      <c r="DT737" s="111"/>
      <c r="DU737" s="111"/>
      <c r="DV737" s="111"/>
      <c r="DW737" s="111"/>
      <c r="DX737" s="111"/>
      <c r="DY737" s="111"/>
      <c r="DZ737" s="111"/>
      <c r="EA737" s="111"/>
      <c r="EB737" s="111"/>
      <c r="EC737" s="111"/>
      <c r="ED737" s="111"/>
      <c r="EE737" s="111"/>
      <c r="EF737" s="111"/>
      <c r="EG737" s="111"/>
      <c r="EH737" s="111"/>
      <c r="EI737" s="111"/>
      <c r="EJ737" s="111"/>
      <c r="EK737" s="111"/>
      <c r="EL737" s="111"/>
      <c r="EM737" s="111"/>
      <c r="EN737" s="111"/>
      <c r="EO737" s="111"/>
      <c r="EP737" s="111"/>
      <c r="EQ737" s="111"/>
      <c r="ER737" s="111"/>
      <c r="ES737" s="111"/>
      <c r="ET737" s="111"/>
      <c r="EU737" s="111"/>
      <c r="EV737" s="111"/>
      <c r="EW737" s="111"/>
      <c r="EX737" s="111"/>
      <c r="EY737" s="111"/>
      <c r="EZ737" s="111"/>
      <c r="FA737" s="111"/>
      <c r="FB737" s="111"/>
      <c r="FC737" s="111"/>
      <c r="FD737" s="111"/>
      <c r="FE737" s="111"/>
      <c r="FF737" s="111"/>
      <c r="FG737" s="111"/>
      <c r="FH737" s="111"/>
      <c r="FI737" s="111"/>
      <c r="FJ737" s="111"/>
      <c r="FK737" s="111"/>
      <c r="FL737" s="111"/>
      <c r="FM737" s="111"/>
      <c r="FN737" s="111"/>
      <c r="FO737" s="111"/>
      <c r="FP737" s="111"/>
      <c r="FQ737" s="111"/>
      <c r="FR737" s="111"/>
      <c r="FS737" s="111"/>
      <c r="FT737" s="111"/>
      <c r="FU737" s="111"/>
      <c r="FV737" s="111"/>
      <c r="FW737" s="111"/>
      <c r="FX737" s="111"/>
      <c r="FY737" s="111"/>
      <c r="FZ737" s="111"/>
      <c r="GA737" s="111"/>
      <c r="GB737" s="111"/>
      <c r="GC737" s="111"/>
      <c r="GD737" s="111"/>
      <c r="GE737" s="111"/>
      <c r="GF737" s="111"/>
      <c r="GG737" s="111"/>
      <c r="GH737" s="111"/>
      <c r="GI737" s="111"/>
      <c r="GJ737" s="111"/>
      <c r="GK737" s="111"/>
      <c r="GL737" s="111"/>
      <c r="GM737" s="111"/>
      <c r="GN737" s="111"/>
      <c r="GO737" s="111"/>
      <c r="GP737" s="111"/>
      <c r="GQ737" s="111"/>
      <c r="GR737" s="111"/>
      <c r="GS737" s="111"/>
      <c r="GT737" s="111"/>
      <c r="GU737" s="111"/>
      <c r="GV737" s="111"/>
      <c r="GW737" s="111"/>
      <c r="GX737" s="111"/>
      <c r="GY737" s="111"/>
      <c r="GZ737" s="111"/>
      <c r="HA737" s="111"/>
      <c r="HB737" s="111"/>
      <c r="HC737" s="111"/>
      <c r="HD737" s="111"/>
      <c r="HE737" s="111"/>
      <c r="HF737" s="111"/>
      <c r="HG737" s="111"/>
      <c r="HH737" s="111"/>
      <c r="HI737" s="111"/>
      <c r="HJ737" s="111"/>
      <c r="HK737" s="111"/>
      <c r="HL737" s="111"/>
      <c r="HM737" s="111"/>
      <c r="HN737" s="111"/>
      <c r="HO737" s="111"/>
      <c r="HP737" s="111"/>
      <c r="HQ737" s="111"/>
      <c r="HR737" s="111"/>
      <c r="HS737" s="111"/>
      <c r="HT737" s="111"/>
      <c r="HU737" s="111"/>
      <c r="HV737" s="111"/>
      <c r="HW737" s="111"/>
      <c r="HX737" s="111"/>
      <c r="HY737" s="111"/>
      <c r="HZ737" s="111"/>
      <c r="IA737" s="111"/>
      <c r="IB737" s="111"/>
      <c r="IC737" s="111"/>
      <c r="ID737" s="111"/>
      <c r="IE737" s="111"/>
      <c r="IF737" s="111"/>
      <c r="IG737" s="111"/>
      <c r="IH737" s="111"/>
      <c r="II737" s="111"/>
    </row>
    <row r="738" s="1" customFormat="1" spans="1:243">
      <c r="A738" s="157">
        <v>2130599</v>
      </c>
      <c r="B738" s="152" t="s">
        <v>635</v>
      </c>
      <c r="C738" s="145">
        <v>258</v>
      </c>
      <c r="D738" s="146">
        <v>5293</v>
      </c>
      <c r="E738" s="147">
        <f t="shared" si="33"/>
        <v>5035</v>
      </c>
      <c r="F738" s="148">
        <f>E738/C738</f>
        <v>19.515503875969</v>
      </c>
      <c r="G738" s="149"/>
      <c r="H738" s="140">
        <f t="shared" si="34"/>
        <v>7</v>
      </c>
      <c r="I738" s="140"/>
      <c r="J738" s="111"/>
      <c r="K738" s="111"/>
      <c r="L738" s="111"/>
      <c r="M738" s="111"/>
      <c r="N738" s="111"/>
      <c r="O738" s="111"/>
      <c r="P738" s="111"/>
      <c r="Q738" s="111"/>
      <c r="R738" s="111"/>
      <c r="S738" s="111"/>
      <c r="T738" s="111"/>
      <c r="U738" s="111"/>
      <c r="V738" s="111"/>
      <c r="W738" s="111"/>
      <c r="X738" s="111"/>
      <c r="Y738" s="111"/>
      <c r="Z738" s="111"/>
      <c r="AA738" s="111"/>
      <c r="AB738" s="111"/>
      <c r="AC738" s="111"/>
      <c r="AD738" s="111"/>
      <c r="AE738" s="111"/>
      <c r="AF738" s="111"/>
      <c r="AG738" s="111"/>
      <c r="AH738" s="111"/>
      <c r="AI738" s="111"/>
      <c r="AJ738" s="111"/>
      <c r="AK738" s="111"/>
      <c r="AL738" s="111"/>
      <c r="AM738" s="111"/>
      <c r="AN738" s="111"/>
      <c r="AO738" s="111"/>
      <c r="AP738" s="111"/>
      <c r="AQ738" s="111"/>
      <c r="AR738" s="111"/>
      <c r="AS738" s="111"/>
      <c r="AT738" s="111"/>
      <c r="AU738" s="111"/>
      <c r="AV738" s="111"/>
      <c r="AW738" s="111"/>
      <c r="AX738" s="111"/>
      <c r="AY738" s="111"/>
      <c r="AZ738" s="111"/>
      <c r="BA738" s="111"/>
      <c r="BB738" s="111"/>
      <c r="BC738" s="111"/>
      <c r="BD738" s="111"/>
      <c r="BE738" s="111"/>
      <c r="BF738" s="111"/>
      <c r="BG738" s="111"/>
      <c r="BH738" s="111"/>
      <c r="BI738" s="111"/>
      <c r="BJ738" s="111"/>
      <c r="BK738" s="111"/>
      <c r="BL738" s="111"/>
      <c r="BM738" s="111"/>
      <c r="BN738" s="111"/>
      <c r="BO738" s="111"/>
      <c r="BP738" s="111"/>
      <c r="BQ738" s="111"/>
      <c r="BR738" s="111"/>
      <c r="BS738" s="111"/>
      <c r="BT738" s="111"/>
      <c r="BU738" s="111"/>
      <c r="BV738" s="111"/>
      <c r="BW738" s="111"/>
      <c r="BX738" s="111"/>
      <c r="BY738" s="111"/>
      <c r="BZ738" s="111"/>
      <c r="CA738" s="111"/>
      <c r="CB738" s="111"/>
      <c r="CC738" s="111"/>
      <c r="CD738" s="111"/>
      <c r="CE738" s="111"/>
      <c r="CF738" s="111"/>
      <c r="CG738" s="111"/>
      <c r="CH738" s="111"/>
      <c r="CI738" s="111"/>
      <c r="CJ738" s="111"/>
      <c r="CK738" s="111"/>
      <c r="CL738" s="111"/>
      <c r="CM738" s="111"/>
      <c r="CN738" s="111"/>
      <c r="CO738" s="111"/>
      <c r="CP738" s="111"/>
      <c r="CQ738" s="111"/>
      <c r="CR738" s="111"/>
      <c r="CS738" s="111"/>
      <c r="CT738" s="111"/>
      <c r="CU738" s="111"/>
      <c r="CV738" s="111"/>
      <c r="CW738" s="111"/>
      <c r="CX738" s="111"/>
      <c r="CY738" s="111"/>
      <c r="CZ738" s="111"/>
      <c r="DA738" s="111"/>
      <c r="DB738" s="111"/>
      <c r="DC738" s="111"/>
      <c r="DD738" s="111"/>
      <c r="DE738" s="111"/>
      <c r="DF738" s="111"/>
      <c r="DG738" s="111"/>
      <c r="DH738" s="111"/>
      <c r="DI738" s="111"/>
      <c r="DJ738" s="111"/>
      <c r="DK738" s="111"/>
      <c r="DL738" s="111"/>
      <c r="DM738" s="111"/>
      <c r="DN738" s="111"/>
      <c r="DO738" s="111"/>
      <c r="DP738" s="111"/>
      <c r="DQ738" s="111"/>
      <c r="DR738" s="111"/>
      <c r="DS738" s="111"/>
      <c r="DT738" s="111"/>
      <c r="DU738" s="111"/>
      <c r="DV738" s="111"/>
      <c r="DW738" s="111"/>
      <c r="DX738" s="111"/>
      <c r="DY738" s="111"/>
      <c r="DZ738" s="111"/>
      <c r="EA738" s="111"/>
      <c r="EB738" s="111"/>
      <c r="EC738" s="111"/>
      <c r="ED738" s="111"/>
      <c r="EE738" s="111"/>
      <c r="EF738" s="111"/>
      <c r="EG738" s="111"/>
      <c r="EH738" s="111"/>
      <c r="EI738" s="111"/>
      <c r="EJ738" s="111"/>
      <c r="EK738" s="111"/>
      <c r="EL738" s="111"/>
      <c r="EM738" s="111"/>
      <c r="EN738" s="111"/>
      <c r="EO738" s="111"/>
      <c r="EP738" s="111"/>
      <c r="EQ738" s="111"/>
      <c r="ER738" s="111"/>
      <c r="ES738" s="111"/>
      <c r="ET738" s="111"/>
      <c r="EU738" s="111"/>
      <c r="EV738" s="111"/>
      <c r="EW738" s="111"/>
      <c r="EX738" s="111"/>
      <c r="EY738" s="111"/>
      <c r="EZ738" s="111"/>
      <c r="FA738" s="111"/>
      <c r="FB738" s="111"/>
      <c r="FC738" s="111"/>
      <c r="FD738" s="111"/>
      <c r="FE738" s="111"/>
      <c r="FF738" s="111"/>
      <c r="FG738" s="111"/>
      <c r="FH738" s="111"/>
      <c r="FI738" s="111"/>
      <c r="FJ738" s="111"/>
      <c r="FK738" s="111"/>
      <c r="FL738" s="111"/>
      <c r="FM738" s="111"/>
      <c r="FN738" s="111"/>
      <c r="FO738" s="111"/>
      <c r="FP738" s="111"/>
      <c r="FQ738" s="111"/>
      <c r="FR738" s="111"/>
      <c r="FS738" s="111"/>
      <c r="FT738" s="111"/>
      <c r="FU738" s="111"/>
      <c r="FV738" s="111"/>
      <c r="FW738" s="111"/>
      <c r="FX738" s="111"/>
      <c r="FY738" s="111"/>
      <c r="FZ738" s="111"/>
      <c r="GA738" s="111"/>
      <c r="GB738" s="111"/>
      <c r="GC738" s="111"/>
      <c r="GD738" s="111"/>
      <c r="GE738" s="111"/>
      <c r="GF738" s="111"/>
      <c r="GG738" s="111"/>
      <c r="GH738" s="111"/>
      <c r="GI738" s="111"/>
      <c r="GJ738" s="111"/>
      <c r="GK738" s="111"/>
      <c r="GL738" s="111"/>
      <c r="GM738" s="111"/>
      <c r="GN738" s="111"/>
      <c r="GO738" s="111"/>
      <c r="GP738" s="111"/>
      <c r="GQ738" s="111"/>
      <c r="GR738" s="111"/>
      <c r="GS738" s="111"/>
      <c r="GT738" s="111"/>
      <c r="GU738" s="111"/>
      <c r="GV738" s="111"/>
      <c r="GW738" s="111"/>
      <c r="GX738" s="111"/>
      <c r="GY738" s="111"/>
      <c r="GZ738" s="111"/>
      <c r="HA738" s="111"/>
      <c r="HB738" s="111"/>
      <c r="HC738" s="111"/>
      <c r="HD738" s="111"/>
      <c r="HE738" s="111"/>
      <c r="HF738" s="111"/>
      <c r="HG738" s="111"/>
      <c r="HH738" s="111"/>
      <c r="HI738" s="111"/>
      <c r="HJ738" s="111"/>
      <c r="HK738" s="111"/>
      <c r="HL738" s="111"/>
      <c r="HM738" s="111"/>
      <c r="HN738" s="111"/>
      <c r="HO738" s="111"/>
      <c r="HP738" s="111"/>
      <c r="HQ738" s="111"/>
      <c r="HR738" s="111"/>
      <c r="HS738" s="111"/>
      <c r="HT738" s="111"/>
      <c r="HU738" s="111"/>
      <c r="HV738" s="111"/>
      <c r="HW738" s="111"/>
      <c r="HX738" s="111"/>
      <c r="HY738" s="111"/>
      <c r="HZ738" s="111"/>
      <c r="IA738" s="111"/>
      <c r="IB738" s="111"/>
      <c r="IC738" s="111"/>
      <c r="ID738" s="111"/>
      <c r="IE738" s="111"/>
      <c r="IF738" s="111"/>
      <c r="IG738" s="111"/>
      <c r="IH738" s="111"/>
      <c r="II738" s="111"/>
    </row>
    <row r="739" s="1" customFormat="1" spans="1:243">
      <c r="A739" s="141">
        <v>21307</v>
      </c>
      <c r="B739" s="142" t="s">
        <v>636</v>
      </c>
      <c r="C739" s="143">
        <f>SUM(C740:C745)</f>
        <v>2390</v>
      </c>
      <c r="D739" s="143">
        <f>SUM(D740:D745)</f>
        <v>3095</v>
      </c>
      <c r="E739" s="137">
        <f t="shared" si="33"/>
        <v>705</v>
      </c>
      <c r="F739" s="138">
        <f>E739/C739</f>
        <v>0.294979079497908</v>
      </c>
      <c r="G739" s="139"/>
      <c r="H739" s="140">
        <f t="shared" si="34"/>
        <v>5</v>
      </c>
      <c r="I739" s="140"/>
      <c r="J739" s="111"/>
      <c r="K739" s="111"/>
      <c r="L739" s="111"/>
      <c r="M739" s="111"/>
      <c r="N739" s="111"/>
      <c r="O739" s="111"/>
      <c r="P739" s="111"/>
      <c r="Q739" s="111"/>
      <c r="R739" s="111"/>
      <c r="S739" s="111"/>
      <c r="T739" s="111"/>
      <c r="U739" s="111"/>
      <c r="V739" s="111"/>
      <c r="W739" s="111"/>
      <c r="X739" s="111"/>
      <c r="Y739" s="111"/>
      <c r="Z739" s="111"/>
      <c r="AA739" s="111"/>
      <c r="AB739" s="111"/>
      <c r="AC739" s="111"/>
      <c r="AD739" s="111"/>
      <c r="AE739" s="111"/>
      <c r="AF739" s="111"/>
      <c r="AG739" s="111"/>
      <c r="AH739" s="111"/>
      <c r="AI739" s="111"/>
      <c r="AJ739" s="111"/>
      <c r="AK739" s="111"/>
      <c r="AL739" s="111"/>
      <c r="AM739" s="111"/>
      <c r="AN739" s="111"/>
      <c r="AO739" s="111"/>
      <c r="AP739" s="111"/>
      <c r="AQ739" s="111"/>
      <c r="AR739" s="111"/>
      <c r="AS739" s="111"/>
      <c r="AT739" s="111"/>
      <c r="AU739" s="111"/>
      <c r="AV739" s="111"/>
      <c r="AW739" s="111"/>
      <c r="AX739" s="111"/>
      <c r="AY739" s="111"/>
      <c r="AZ739" s="111"/>
      <c r="BA739" s="111"/>
      <c r="BB739" s="111"/>
      <c r="BC739" s="111"/>
      <c r="BD739" s="111"/>
      <c r="BE739" s="111"/>
      <c r="BF739" s="111"/>
      <c r="BG739" s="111"/>
      <c r="BH739" s="111"/>
      <c r="BI739" s="111"/>
      <c r="BJ739" s="111"/>
      <c r="BK739" s="111"/>
      <c r="BL739" s="111"/>
      <c r="BM739" s="111"/>
      <c r="BN739" s="111"/>
      <c r="BO739" s="111"/>
      <c r="BP739" s="111"/>
      <c r="BQ739" s="111"/>
      <c r="BR739" s="111"/>
      <c r="BS739" s="111"/>
      <c r="BT739" s="111"/>
      <c r="BU739" s="111"/>
      <c r="BV739" s="111"/>
      <c r="BW739" s="111"/>
      <c r="BX739" s="111"/>
      <c r="BY739" s="111"/>
      <c r="BZ739" s="111"/>
      <c r="CA739" s="111"/>
      <c r="CB739" s="111"/>
      <c r="CC739" s="111"/>
      <c r="CD739" s="111"/>
      <c r="CE739" s="111"/>
      <c r="CF739" s="111"/>
      <c r="CG739" s="111"/>
      <c r="CH739" s="111"/>
      <c r="CI739" s="111"/>
      <c r="CJ739" s="111"/>
      <c r="CK739" s="111"/>
      <c r="CL739" s="111"/>
      <c r="CM739" s="111"/>
      <c r="CN739" s="111"/>
      <c r="CO739" s="111"/>
      <c r="CP739" s="111"/>
      <c r="CQ739" s="111"/>
      <c r="CR739" s="111"/>
      <c r="CS739" s="111"/>
      <c r="CT739" s="111"/>
      <c r="CU739" s="111"/>
      <c r="CV739" s="111"/>
      <c r="CW739" s="111"/>
      <c r="CX739" s="111"/>
      <c r="CY739" s="111"/>
      <c r="CZ739" s="111"/>
      <c r="DA739" s="111"/>
      <c r="DB739" s="111"/>
      <c r="DC739" s="111"/>
      <c r="DD739" s="111"/>
      <c r="DE739" s="111"/>
      <c r="DF739" s="111"/>
      <c r="DG739" s="111"/>
      <c r="DH739" s="111"/>
      <c r="DI739" s="111"/>
      <c r="DJ739" s="111"/>
      <c r="DK739" s="111"/>
      <c r="DL739" s="111"/>
      <c r="DM739" s="111"/>
      <c r="DN739" s="111"/>
      <c r="DO739" s="111"/>
      <c r="DP739" s="111"/>
      <c r="DQ739" s="111"/>
      <c r="DR739" s="111"/>
      <c r="DS739" s="111"/>
      <c r="DT739" s="111"/>
      <c r="DU739" s="111"/>
      <c r="DV739" s="111"/>
      <c r="DW739" s="111"/>
      <c r="DX739" s="111"/>
      <c r="DY739" s="111"/>
      <c r="DZ739" s="111"/>
      <c r="EA739" s="111"/>
      <c r="EB739" s="111"/>
      <c r="EC739" s="111"/>
      <c r="ED739" s="111"/>
      <c r="EE739" s="111"/>
      <c r="EF739" s="111"/>
      <c r="EG739" s="111"/>
      <c r="EH739" s="111"/>
      <c r="EI739" s="111"/>
      <c r="EJ739" s="111"/>
      <c r="EK739" s="111"/>
      <c r="EL739" s="111"/>
      <c r="EM739" s="111"/>
      <c r="EN739" s="111"/>
      <c r="EO739" s="111"/>
      <c r="EP739" s="111"/>
      <c r="EQ739" s="111"/>
      <c r="ER739" s="111"/>
      <c r="ES739" s="111"/>
      <c r="ET739" s="111"/>
      <c r="EU739" s="111"/>
      <c r="EV739" s="111"/>
      <c r="EW739" s="111"/>
      <c r="EX739" s="111"/>
      <c r="EY739" s="111"/>
      <c r="EZ739" s="111"/>
      <c r="FA739" s="111"/>
      <c r="FB739" s="111"/>
      <c r="FC739" s="111"/>
      <c r="FD739" s="111"/>
      <c r="FE739" s="111"/>
      <c r="FF739" s="111"/>
      <c r="FG739" s="111"/>
      <c r="FH739" s="111"/>
      <c r="FI739" s="111"/>
      <c r="FJ739" s="111"/>
      <c r="FK739" s="111"/>
      <c r="FL739" s="111"/>
      <c r="FM739" s="111"/>
      <c r="FN739" s="111"/>
      <c r="FO739" s="111"/>
      <c r="FP739" s="111"/>
      <c r="FQ739" s="111"/>
      <c r="FR739" s="111"/>
      <c r="FS739" s="111"/>
      <c r="FT739" s="111"/>
      <c r="FU739" s="111"/>
      <c r="FV739" s="111"/>
      <c r="FW739" s="111"/>
      <c r="FX739" s="111"/>
      <c r="FY739" s="111"/>
      <c r="FZ739" s="111"/>
      <c r="GA739" s="111"/>
      <c r="GB739" s="111"/>
      <c r="GC739" s="111"/>
      <c r="GD739" s="111"/>
      <c r="GE739" s="111"/>
      <c r="GF739" s="111"/>
      <c r="GG739" s="111"/>
      <c r="GH739" s="111"/>
      <c r="GI739" s="111"/>
      <c r="GJ739" s="111"/>
      <c r="GK739" s="111"/>
      <c r="GL739" s="111"/>
      <c r="GM739" s="111"/>
      <c r="GN739" s="111"/>
      <c r="GO739" s="111"/>
      <c r="GP739" s="111"/>
      <c r="GQ739" s="111"/>
      <c r="GR739" s="111"/>
      <c r="GS739" s="111"/>
      <c r="GT739" s="111"/>
      <c r="GU739" s="111"/>
      <c r="GV739" s="111"/>
      <c r="GW739" s="111"/>
      <c r="GX739" s="111"/>
      <c r="GY739" s="111"/>
      <c r="GZ739" s="111"/>
      <c r="HA739" s="111"/>
      <c r="HB739" s="111"/>
      <c r="HC739" s="111"/>
      <c r="HD739" s="111"/>
      <c r="HE739" s="111"/>
      <c r="HF739" s="111"/>
      <c r="HG739" s="111"/>
      <c r="HH739" s="111"/>
      <c r="HI739" s="111"/>
      <c r="HJ739" s="111"/>
      <c r="HK739" s="111"/>
      <c r="HL739" s="111"/>
      <c r="HM739" s="111"/>
      <c r="HN739" s="111"/>
      <c r="HO739" s="111"/>
      <c r="HP739" s="111"/>
      <c r="HQ739" s="111"/>
      <c r="HR739" s="111"/>
      <c r="HS739" s="111"/>
      <c r="HT739" s="111"/>
      <c r="HU739" s="111"/>
      <c r="HV739" s="111"/>
      <c r="HW739" s="111"/>
      <c r="HX739" s="111"/>
      <c r="HY739" s="111"/>
      <c r="HZ739" s="111"/>
      <c r="IA739" s="111"/>
      <c r="IB739" s="111"/>
      <c r="IC739" s="111"/>
      <c r="ID739" s="111"/>
      <c r="IE739" s="111"/>
      <c r="IF739" s="111"/>
      <c r="IG739" s="111"/>
      <c r="IH739" s="111"/>
      <c r="II739" s="111"/>
    </row>
    <row r="740" s="1" customFormat="1" spans="1:243">
      <c r="A740" s="157">
        <v>2130701</v>
      </c>
      <c r="B740" s="152" t="s">
        <v>637</v>
      </c>
      <c r="C740" s="145">
        <v>2301</v>
      </c>
      <c r="D740" s="146">
        <v>2393</v>
      </c>
      <c r="E740" s="147">
        <f t="shared" si="33"/>
        <v>92</v>
      </c>
      <c r="F740" s="148">
        <f>E740/C740</f>
        <v>0.0399826162538027</v>
      </c>
      <c r="G740" s="149"/>
      <c r="H740" s="140">
        <f t="shared" si="34"/>
        <v>7</v>
      </c>
      <c r="I740" s="140"/>
      <c r="J740" s="111"/>
      <c r="K740" s="111"/>
      <c r="L740" s="111"/>
      <c r="M740" s="111"/>
      <c r="N740" s="111"/>
      <c r="O740" s="111"/>
      <c r="P740" s="111"/>
      <c r="Q740" s="111"/>
      <c r="R740" s="111"/>
      <c r="S740" s="111"/>
      <c r="T740" s="111"/>
      <c r="U740" s="111"/>
      <c r="V740" s="111"/>
      <c r="W740" s="111"/>
      <c r="X740" s="111"/>
      <c r="Y740" s="111"/>
      <c r="Z740" s="111"/>
      <c r="AA740" s="111"/>
      <c r="AB740" s="111"/>
      <c r="AC740" s="111"/>
      <c r="AD740" s="111"/>
      <c r="AE740" s="111"/>
      <c r="AF740" s="111"/>
      <c r="AG740" s="111"/>
      <c r="AH740" s="111"/>
      <c r="AI740" s="111"/>
      <c r="AJ740" s="111"/>
      <c r="AK740" s="111"/>
      <c r="AL740" s="111"/>
      <c r="AM740" s="111"/>
      <c r="AN740" s="111"/>
      <c r="AO740" s="111"/>
      <c r="AP740" s="111"/>
      <c r="AQ740" s="111"/>
      <c r="AR740" s="111"/>
      <c r="AS740" s="111"/>
      <c r="AT740" s="111"/>
      <c r="AU740" s="111"/>
      <c r="AV740" s="111"/>
      <c r="AW740" s="111"/>
      <c r="AX740" s="111"/>
      <c r="AY740" s="111"/>
      <c r="AZ740" s="111"/>
      <c r="BA740" s="111"/>
      <c r="BB740" s="111"/>
      <c r="BC740" s="111"/>
      <c r="BD740" s="111"/>
      <c r="BE740" s="111"/>
      <c r="BF740" s="111"/>
      <c r="BG740" s="111"/>
      <c r="BH740" s="111"/>
      <c r="BI740" s="111"/>
      <c r="BJ740" s="111"/>
      <c r="BK740" s="111"/>
      <c r="BL740" s="111"/>
      <c r="BM740" s="111"/>
      <c r="BN740" s="111"/>
      <c r="BO740" s="111"/>
      <c r="BP740" s="111"/>
      <c r="BQ740" s="111"/>
      <c r="BR740" s="111"/>
      <c r="BS740" s="111"/>
      <c r="BT740" s="111"/>
      <c r="BU740" s="111"/>
      <c r="BV740" s="111"/>
      <c r="BW740" s="111"/>
      <c r="BX740" s="111"/>
      <c r="BY740" s="111"/>
      <c r="BZ740" s="111"/>
      <c r="CA740" s="111"/>
      <c r="CB740" s="111"/>
      <c r="CC740" s="111"/>
      <c r="CD740" s="111"/>
      <c r="CE740" s="111"/>
      <c r="CF740" s="111"/>
      <c r="CG740" s="111"/>
      <c r="CH740" s="111"/>
      <c r="CI740" s="111"/>
      <c r="CJ740" s="111"/>
      <c r="CK740" s="111"/>
      <c r="CL740" s="111"/>
      <c r="CM740" s="111"/>
      <c r="CN740" s="111"/>
      <c r="CO740" s="111"/>
      <c r="CP740" s="111"/>
      <c r="CQ740" s="111"/>
      <c r="CR740" s="111"/>
      <c r="CS740" s="111"/>
      <c r="CT740" s="111"/>
      <c r="CU740" s="111"/>
      <c r="CV740" s="111"/>
      <c r="CW740" s="111"/>
      <c r="CX740" s="111"/>
      <c r="CY740" s="111"/>
      <c r="CZ740" s="111"/>
      <c r="DA740" s="111"/>
      <c r="DB740" s="111"/>
      <c r="DC740" s="111"/>
      <c r="DD740" s="111"/>
      <c r="DE740" s="111"/>
      <c r="DF740" s="111"/>
      <c r="DG740" s="111"/>
      <c r="DH740" s="111"/>
      <c r="DI740" s="111"/>
      <c r="DJ740" s="111"/>
      <c r="DK740" s="111"/>
      <c r="DL740" s="111"/>
      <c r="DM740" s="111"/>
      <c r="DN740" s="111"/>
      <c r="DO740" s="111"/>
      <c r="DP740" s="111"/>
      <c r="DQ740" s="111"/>
      <c r="DR740" s="111"/>
      <c r="DS740" s="111"/>
      <c r="DT740" s="111"/>
      <c r="DU740" s="111"/>
      <c r="DV740" s="111"/>
      <c r="DW740" s="111"/>
      <c r="DX740" s="111"/>
      <c r="DY740" s="111"/>
      <c r="DZ740" s="111"/>
      <c r="EA740" s="111"/>
      <c r="EB740" s="111"/>
      <c r="EC740" s="111"/>
      <c r="ED740" s="111"/>
      <c r="EE740" s="111"/>
      <c r="EF740" s="111"/>
      <c r="EG740" s="111"/>
      <c r="EH740" s="111"/>
      <c r="EI740" s="111"/>
      <c r="EJ740" s="111"/>
      <c r="EK740" s="111"/>
      <c r="EL740" s="111"/>
      <c r="EM740" s="111"/>
      <c r="EN740" s="111"/>
      <c r="EO740" s="111"/>
      <c r="EP740" s="111"/>
      <c r="EQ740" s="111"/>
      <c r="ER740" s="111"/>
      <c r="ES740" s="111"/>
      <c r="ET740" s="111"/>
      <c r="EU740" s="111"/>
      <c r="EV740" s="111"/>
      <c r="EW740" s="111"/>
      <c r="EX740" s="111"/>
      <c r="EY740" s="111"/>
      <c r="EZ740" s="111"/>
      <c r="FA740" s="111"/>
      <c r="FB740" s="111"/>
      <c r="FC740" s="111"/>
      <c r="FD740" s="111"/>
      <c r="FE740" s="111"/>
      <c r="FF740" s="111"/>
      <c r="FG740" s="111"/>
      <c r="FH740" s="111"/>
      <c r="FI740" s="111"/>
      <c r="FJ740" s="111"/>
      <c r="FK740" s="111"/>
      <c r="FL740" s="111"/>
      <c r="FM740" s="111"/>
      <c r="FN740" s="111"/>
      <c r="FO740" s="111"/>
      <c r="FP740" s="111"/>
      <c r="FQ740" s="111"/>
      <c r="FR740" s="111"/>
      <c r="FS740" s="111"/>
      <c r="FT740" s="111"/>
      <c r="FU740" s="111"/>
      <c r="FV740" s="111"/>
      <c r="FW740" s="111"/>
      <c r="FX740" s="111"/>
      <c r="FY740" s="111"/>
      <c r="FZ740" s="111"/>
      <c r="GA740" s="111"/>
      <c r="GB740" s="111"/>
      <c r="GC740" s="111"/>
      <c r="GD740" s="111"/>
      <c r="GE740" s="111"/>
      <c r="GF740" s="111"/>
      <c r="GG740" s="111"/>
      <c r="GH740" s="111"/>
      <c r="GI740" s="111"/>
      <c r="GJ740" s="111"/>
      <c r="GK740" s="111"/>
      <c r="GL740" s="111"/>
      <c r="GM740" s="111"/>
      <c r="GN740" s="111"/>
      <c r="GO740" s="111"/>
      <c r="GP740" s="111"/>
      <c r="GQ740" s="111"/>
      <c r="GR740" s="111"/>
      <c r="GS740" s="111"/>
      <c r="GT740" s="111"/>
      <c r="GU740" s="111"/>
      <c r="GV740" s="111"/>
      <c r="GW740" s="111"/>
      <c r="GX740" s="111"/>
      <c r="GY740" s="111"/>
      <c r="GZ740" s="111"/>
      <c r="HA740" s="111"/>
      <c r="HB740" s="111"/>
      <c r="HC740" s="111"/>
      <c r="HD740" s="111"/>
      <c r="HE740" s="111"/>
      <c r="HF740" s="111"/>
      <c r="HG740" s="111"/>
      <c r="HH740" s="111"/>
      <c r="HI740" s="111"/>
      <c r="HJ740" s="111"/>
      <c r="HK740" s="111"/>
      <c r="HL740" s="111"/>
      <c r="HM740" s="111"/>
      <c r="HN740" s="111"/>
      <c r="HO740" s="111"/>
      <c r="HP740" s="111"/>
      <c r="HQ740" s="111"/>
      <c r="HR740" s="111"/>
      <c r="HS740" s="111"/>
      <c r="HT740" s="111"/>
      <c r="HU740" s="111"/>
      <c r="HV740" s="111"/>
      <c r="HW740" s="111"/>
      <c r="HX740" s="111"/>
      <c r="HY740" s="111"/>
      <c r="HZ740" s="111"/>
      <c r="IA740" s="111"/>
      <c r="IB740" s="111"/>
      <c r="IC740" s="111"/>
      <c r="ID740" s="111"/>
      <c r="IE740" s="111"/>
      <c r="IF740" s="111"/>
      <c r="IG740" s="111"/>
      <c r="IH740" s="111"/>
      <c r="II740" s="111"/>
    </row>
    <row r="741" s="1" customFormat="1" hidden="1" spans="1:243">
      <c r="A741" s="157">
        <v>2130704</v>
      </c>
      <c r="B741" s="152" t="s">
        <v>638</v>
      </c>
      <c r="C741" s="145">
        <v>0</v>
      </c>
      <c r="D741" s="146"/>
      <c r="E741" s="147">
        <f t="shared" si="33"/>
        <v>0</v>
      </c>
      <c r="F741" s="148"/>
      <c r="G741" s="151" t="s">
        <v>75</v>
      </c>
      <c r="H741" s="140">
        <f t="shared" si="34"/>
        <v>7</v>
      </c>
      <c r="I741" s="140"/>
      <c r="J741" s="111"/>
      <c r="K741" s="111"/>
      <c r="L741" s="111"/>
      <c r="M741" s="111"/>
      <c r="N741" s="111"/>
      <c r="O741" s="111"/>
      <c r="P741" s="111"/>
      <c r="Q741" s="111"/>
      <c r="R741" s="111"/>
      <c r="S741" s="111"/>
      <c r="T741" s="111"/>
      <c r="U741" s="111"/>
      <c r="V741" s="111"/>
      <c r="W741" s="111"/>
      <c r="X741" s="111"/>
      <c r="Y741" s="111"/>
      <c r="Z741" s="111"/>
      <c r="AA741" s="111"/>
      <c r="AB741" s="111"/>
      <c r="AC741" s="111"/>
      <c r="AD741" s="111"/>
      <c r="AE741" s="111"/>
      <c r="AF741" s="111"/>
      <c r="AG741" s="111"/>
      <c r="AH741" s="111"/>
      <c r="AI741" s="111"/>
      <c r="AJ741" s="111"/>
      <c r="AK741" s="111"/>
      <c r="AL741" s="111"/>
      <c r="AM741" s="111"/>
      <c r="AN741" s="111"/>
      <c r="AO741" s="111"/>
      <c r="AP741" s="111"/>
      <c r="AQ741" s="111"/>
      <c r="AR741" s="111"/>
      <c r="AS741" s="111"/>
      <c r="AT741" s="111"/>
      <c r="AU741" s="111"/>
      <c r="AV741" s="111"/>
      <c r="AW741" s="111"/>
      <c r="AX741" s="111"/>
      <c r="AY741" s="111"/>
      <c r="AZ741" s="111"/>
      <c r="BA741" s="111"/>
      <c r="BB741" s="111"/>
      <c r="BC741" s="111"/>
      <c r="BD741" s="111"/>
      <c r="BE741" s="111"/>
      <c r="BF741" s="111"/>
      <c r="BG741" s="111"/>
      <c r="BH741" s="111"/>
      <c r="BI741" s="111"/>
      <c r="BJ741" s="111"/>
      <c r="BK741" s="111"/>
      <c r="BL741" s="111"/>
      <c r="BM741" s="111"/>
      <c r="BN741" s="111"/>
      <c r="BO741" s="111"/>
      <c r="BP741" s="111"/>
      <c r="BQ741" s="111"/>
      <c r="BR741" s="111"/>
      <c r="BS741" s="111"/>
      <c r="BT741" s="111"/>
      <c r="BU741" s="111"/>
      <c r="BV741" s="111"/>
      <c r="BW741" s="111"/>
      <c r="BX741" s="111"/>
      <c r="BY741" s="111"/>
      <c r="BZ741" s="111"/>
      <c r="CA741" s="111"/>
      <c r="CB741" s="111"/>
      <c r="CC741" s="111"/>
      <c r="CD741" s="111"/>
      <c r="CE741" s="111"/>
      <c r="CF741" s="111"/>
      <c r="CG741" s="111"/>
      <c r="CH741" s="111"/>
      <c r="CI741" s="111"/>
      <c r="CJ741" s="111"/>
      <c r="CK741" s="111"/>
      <c r="CL741" s="111"/>
      <c r="CM741" s="111"/>
      <c r="CN741" s="111"/>
      <c r="CO741" s="111"/>
      <c r="CP741" s="111"/>
      <c r="CQ741" s="111"/>
      <c r="CR741" s="111"/>
      <c r="CS741" s="111"/>
      <c r="CT741" s="111"/>
      <c r="CU741" s="111"/>
      <c r="CV741" s="111"/>
      <c r="CW741" s="111"/>
      <c r="CX741" s="111"/>
      <c r="CY741" s="111"/>
      <c r="CZ741" s="111"/>
      <c r="DA741" s="111"/>
      <c r="DB741" s="111"/>
      <c r="DC741" s="111"/>
      <c r="DD741" s="111"/>
      <c r="DE741" s="111"/>
      <c r="DF741" s="111"/>
      <c r="DG741" s="111"/>
      <c r="DH741" s="111"/>
      <c r="DI741" s="111"/>
      <c r="DJ741" s="111"/>
      <c r="DK741" s="111"/>
      <c r="DL741" s="111"/>
      <c r="DM741" s="111"/>
      <c r="DN741" s="111"/>
      <c r="DO741" s="111"/>
      <c r="DP741" s="111"/>
      <c r="DQ741" s="111"/>
      <c r="DR741" s="111"/>
      <c r="DS741" s="111"/>
      <c r="DT741" s="111"/>
      <c r="DU741" s="111"/>
      <c r="DV741" s="111"/>
      <c r="DW741" s="111"/>
      <c r="DX741" s="111"/>
      <c r="DY741" s="111"/>
      <c r="DZ741" s="111"/>
      <c r="EA741" s="111"/>
      <c r="EB741" s="111"/>
      <c r="EC741" s="111"/>
      <c r="ED741" s="111"/>
      <c r="EE741" s="111"/>
      <c r="EF741" s="111"/>
      <c r="EG741" s="111"/>
      <c r="EH741" s="111"/>
      <c r="EI741" s="111"/>
      <c r="EJ741" s="111"/>
      <c r="EK741" s="111"/>
      <c r="EL741" s="111"/>
      <c r="EM741" s="111"/>
      <c r="EN741" s="111"/>
      <c r="EO741" s="111"/>
      <c r="EP741" s="111"/>
      <c r="EQ741" s="111"/>
      <c r="ER741" s="111"/>
      <c r="ES741" s="111"/>
      <c r="ET741" s="111"/>
      <c r="EU741" s="111"/>
      <c r="EV741" s="111"/>
      <c r="EW741" s="111"/>
      <c r="EX741" s="111"/>
      <c r="EY741" s="111"/>
      <c r="EZ741" s="111"/>
      <c r="FA741" s="111"/>
      <c r="FB741" s="111"/>
      <c r="FC741" s="111"/>
      <c r="FD741" s="111"/>
      <c r="FE741" s="111"/>
      <c r="FF741" s="111"/>
      <c r="FG741" s="111"/>
      <c r="FH741" s="111"/>
      <c r="FI741" s="111"/>
      <c r="FJ741" s="111"/>
      <c r="FK741" s="111"/>
      <c r="FL741" s="111"/>
      <c r="FM741" s="111"/>
      <c r="FN741" s="111"/>
      <c r="FO741" s="111"/>
      <c r="FP741" s="111"/>
      <c r="FQ741" s="111"/>
      <c r="FR741" s="111"/>
      <c r="FS741" s="111"/>
      <c r="FT741" s="111"/>
      <c r="FU741" s="111"/>
      <c r="FV741" s="111"/>
      <c r="FW741" s="111"/>
      <c r="FX741" s="111"/>
      <c r="FY741" s="111"/>
      <c r="FZ741" s="111"/>
      <c r="GA741" s="111"/>
      <c r="GB741" s="111"/>
      <c r="GC741" s="111"/>
      <c r="GD741" s="111"/>
      <c r="GE741" s="111"/>
      <c r="GF741" s="111"/>
      <c r="GG741" s="111"/>
      <c r="GH741" s="111"/>
      <c r="GI741" s="111"/>
      <c r="GJ741" s="111"/>
      <c r="GK741" s="111"/>
      <c r="GL741" s="111"/>
      <c r="GM741" s="111"/>
      <c r="GN741" s="111"/>
      <c r="GO741" s="111"/>
      <c r="GP741" s="111"/>
      <c r="GQ741" s="111"/>
      <c r="GR741" s="111"/>
      <c r="GS741" s="111"/>
      <c r="GT741" s="111"/>
      <c r="GU741" s="111"/>
      <c r="GV741" s="111"/>
      <c r="GW741" s="111"/>
      <c r="GX741" s="111"/>
      <c r="GY741" s="111"/>
      <c r="GZ741" s="111"/>
      <c r="HA741" s="111"/>
      <c r="HB741" s="111"/>
      <c r="HC741" s="111"/>
      <c r="HD741" s="111"/>
      <c r="HE741" s="111"/>
      <c r="HF741" s="111"/>
      <c r="HG741" s="111"/>
      <c r="HH741" s="111"/>
      <c r="HI741" s="111"/>
      <c r="HJ741" s="111"/>
      <c r="HK741" s="111"/>
      <c r="HL741" s="111"/>
      <c r="HM741" s="111"/>
      <c r="HN741" s="111"/>
      <c r="HO741" s="111"/>
      <c r="HP741" s="111"/>
      <c r="HQ741" s="111"/>
      <c r="HR741" s="111"/>
      <c r="HS741" s="111"/>
      <c r="HT741" s="111"/>
      <c r="HU741" s="111"/>
      <c r="HV741" s="111"/>
      <c r="HW741" s="111"/>
      <c r="HX741" s="111"/>
      <c r="HY741" s="111"/>
      <c r="HZ741" s="111"/>
      <c r="IA741" s="111"/>
      <c r="IB741" s="111"/>
      <c r="IC741" s="111"/>
      <c r="ID741" s="111"/>
      <c r="IE741" s="111"/>
      <c r="IF741" s="111"/>
      <c r="IG741" s="111"/>
      <c r="IH741" s="111"/>
      <c r="II741" s="111"/>
    </row>
    <row r="742" s="1" customFormat="1" spans="1:243">
      <c r="A742" s="157">
        <v>2130705</v>
      </c>
      <c r="B742" s="152" t="s">
        <v>639</v>
      </c>
      <c r="C742" s="145">
        <v>0</v>
      </c>
      <c r="D742" s="146">
        <v>542</v>
      </c>
      <c r="E742" s="147">
        <f t="shared" si="33"/>
        <v>542</v>
      </c>
      <c r="F742" s="148"/>
      <c r="G742" s="149"/>
      <c r="H742" s="140">
        <f t="shared" si="34"/>
        <v>7</v>
      </c>
      <c r="I742" s="140"/>
      <c r="J742" s="111"/>
      <c r="K742" s="111"/>
      <c r="L742" s="111"/>
      <c r="M742" s="111"/>
      <c r="N742" s="111"/>
      <c r="O742" s="111"/>
      <c r="P742" s="111"/>
      <c r="Q742" s="111"/>
      <c r="R742" s="111"/>
      <c r="S742" s="111"/>
      <c r="T742" s="111"/>
      <c r="U742" s="111"/>
      <c r="V742" s="111"/>
      <c r="W742" s="111"/>
      <c r="X742" s="111"/>
      <c r="Y742" s="111"/>
      <c r="Z742" s="111"/>
      <c r="AA742" s="111"/>
      <c r="AB742" s="111"/>
      <c r="AC742" s="111"/>
      <c r="AD742" s="111"/>
      <c r="AE742" s="111"/>
      <c r="AF742" s="111"/>
      <c r="AG742" s="111"/>
      <c r="AH742" s="111"/>
      <c r="AI742" s="111"/>
      <c r="AJ742" s="111"/>
      <c r="AK742" s="111"/>
      <c r="AL742" s="111"/>
      <c r="AM742" s="111"/>
      <c r="AN742" s="111"/>
      <c r="AO742" s="111"/>
      <c r="AP742" s="111"/>
      <c r="AQ742" s="111"/>
      <c r="AR742" s="111"/>
      <c r="AS742" s="111"/>
      <c r="AT742" s="111"/>
      <c r="AU742" s="111"/>
      <c r="AV742" s="111"/>
      <c r="AW742" s="111"/>
      <c r="AX742" s="111"/>
      <c r="AY742" s="111"/>
      <c r="AZ742" s="111"/>
      <c r="BA742" s="111"/>
      <c r="BB742" s="111"/>
      <c r="BC742" s="111"/>
      <c r="BD742" s="111"/>
      <c r="BE742" s="111"/>
      <c r="BF742" s="111"/>
      <c r="BG742" s="111"/>
      <c r="BH742" s="111"/>
      <c r="BI742" s="111"/>
      <c r="BJ742" s="111"/>
      <c r="BK742" s="111"/>
      <c r="BL742" s="111"/>
      <c r="BM742" s="111"/>
      <c r="BN742" s="111"/>
      <c r="BO742" s="111"/>
      <c r="BP742" s="111"/>
      <c r="BQ742" s="111"/>
      <c r="BR742" s="111"/>
      <c r="BS742" s="111"/>
      <c r="BT742" s="111"/>
      <c r="BU742" s="111"/>
      <c r="BV742" s="111"/>
      <c r="BW742" s="111"/>
      <c r="BX742" s="111"/>
      <c r="BY742" s="111"/>
      <c r="BZ742" s="111"/>
      <c r="CA742" s="111"/>
      <c r="CB742" s="111"/>
      <c r="CC742" s="111"/>
      <c r="CD742" s="111"/>
      <c r="CE742" s="111"/>
      <c r="CF742" s="111"/>
      <c r="CG742" s="111"/>
      <c r="CH742" s="111"/>
      <c r="CI742" s="111"/>
      <c r="CJ742" s="111"/>
      <c r="CK742" s="111"/>
      <c r="CL742" s="111"/>
      <c r="CM742" s="111"/>
      <c r="CN742" s="111"/>
      <c r="CO742" s="111"/>
      <c r="CP742" s="111"/>
      <c r="CQ742" s="111"/>
      <c r="CR742" s="111"/>
      <c r="CS742" s="111"/>
      <c r="CT742" s="111"/>
      <c r="CU742" s="111"/>
      <c r="CV742" s="111"/>
      <c r="CW742" s="111"/>
      <c r="CX742" s="111"/>
      <c r="CY742" s="111"/>
      <c r="CZ742" s="111"/>
      <c r="DA742" s="111"/>
      <c r="DB742" s="111"/>
      <c r="DC742" s="111"/>
      <c r="DD742" s="111"/>
      <c r="DE742" s="111"/>
      <c r="DF742" s="111"/>
      <c r="DG742" s="111"/>
      <c r="DH742" s="111"/>
      <c r="DI742" s="111"/>
      <c r="DJ742" s="111"/>
      <c r="DK742" s="111"/>
      <c r="DL742" s="111"/>
      <c r="DM742" s="111"/>
      <c r="DN742" s="111"/>
      <c r="DO742" s="111"/>
      <c r="DP742" s="111"/>
      <c r="DQ742" s="111"/>
      <c r="DR742" s="111"/>
      <c r="DS742" s="111"/>
      <c r="DT742" s="111"/>
      <c r="DU742" s="111"/>
      <c r="DV742" s="111"/>
      <c r="DW742" s="111"/>
      <c r="DX742" s="111"/>
      <c r="DY742" s="111"/>
      <c r="DZ742" s="111"/>
      <c r="EA742" s="111"/>
      <c r="EB742" s="111"/>
      <c r="EC742" s="111"/>
      <c r="ED742" s="111"/>
      <c r="EE742" s="111"/>
      <c r="EF742" s="111"/>
      <c r="EG742" s="111"/>
      <c r="EH742" s="111"/>
      <c r="EI742" s="111"/>
      <c r="EJ742" s="111"/>
      <c r="EK742" s="111"/>
      <c r="EL742" s="111"/>
      <c r="EM742" s="111"/>
      <c r="EN742" s="111"/>
      <c r="EO742" s="111"/>
      <c r="EP742" s="111"/>
      <c r="EQ742" s="111"/>
      <c r="ER742" s="111"/>
      <c r="ES742" s="111"/>
      <c r="ET742" s="111"/>
      <c r="EU742" s="111"/>
      <c r="EV742" s="111"/>
      <c r="EW742" s="111"/>
      <c r="EX742" s="111"/>
      <c r="EY742" s="111"/>
      <c r="EZ742" s="111"/>
      <c r="FA742" s="111"/>
      <c r="FB742" s="111"/>
      <c r="FC742" s="111"/>
      <c r="FD742" s="111"/>
      <c r="FE742" s="111"/>
      <c r="FF742" s="111"/>
      <c r="FG742" s="111"/>
      <c r="FH742" s="111"/>
      <c r="FI742" s="111"/>
      <c r="FJ742" s="111"/>
      <c r="FK742" s="111"/>
      <c r="FL742" s="111"/>
      <c r="FM742" s="111"/>
      <c r="FN742" s="111"/>
      <c r="FO742" s="111"/>
      <c r="FP742" s="111"/>
      <c r="FQ742" s="111"/>
      <c r="FR742" s="111"/>
      <c r="FS742" s="111"/>
      <c r="FT742" s="111"/>
      <c r="FU742" s="111"/>
      <c r="FV742" s="111"/>
      <c r="FW742" s="111"/>
      <c r="FX742" s="111"/>
      <c r="FY742" s="111"/>
      <c r="FZ742" s="111"/>
      <c r="GA742" s="111"/>
      <c r="GB742" s="111"/>
      <c r="GC742" s="111"/>
      <c r="GD742" s="111"/>
      <c r="GE742" s="111"/>
      <c r="GF742" s="111"/>
      <c r="GG742" s="111"/>
      <c r="GH742" s="111"/>
      <c r="GI742" s="111"/>
      <c r="GJ742" s="111"/>
      <c r="GK742" s="111"/>
      <c r="GL742" s="111"/>
      <c r="GM742" s="111"/>
      <c r="GN742" s="111"/>
      <c r="GO742" s="111"/>
      <c r="GP742" s="111"/>
      <c r="GQ742" s="111"/>
      <c r="GR742" s="111"/>
      <c r="GS742" s="111"/>
      <c r="GT742" s="111"/>
      <c r="GU742" s="111"/>
      <c r="GV742" s="111"/>
      <c r="GW742" s="111"/>
      <c r="GX742" s="111"/>
      <c r="GY742" s="111"/>
      <c r="GZ742" s="111"/>
      <c r="HA742" s="111"/>
      <c r="HB742" s="111"/>
      <c r="HC742" s="111"/>
      <c r="HD742" s="111"/>
      <c r="HE742" s="111"/>
      <c r="HF742" s="111"/>
      <c r="HG742" s="111"/>
      <c r="HH742" s="111"/>
      <c r="HI742" s="111"/>
      <c r="HJ742" s="111"/>
      <c r="HK742" s="111"/>
      <c r="HL742" s="111"/>
      <c r="HM742" s="111"/>
      <c r="HN742" s="111"/>
      <c r="HO742" s="111"/>
      <c r="HP742" s="111"/>
      <c r="HQ742" s="111"/>
      <c r="HR742" s="111"/>
      <c r="HS742" s="111"/>
      <c r="HT742" s="111"/>
      <c r="HU742" s="111"/>
      <c r="HV742" s="111"/>
      <c r="HW742" s="111"/>
      <c r="HX742" s="111"/>
      <c r="HY742" s="111"/>
      <c r="HZ742" s="111"/>
      <c r="IA742" s="111"/>
      <c r="IB742" s="111"/>
      <c r="IC742" s="111"/>
      <c r="ID742" s="111"/>
      <c r="IE742" s="111"/>
      <c r="IF742" s="111"/>
      <c r="IG742" s="111"/>
      <c r="IH742" s="111"/>
      <c r="II742" s="111"/>
    </row>
    <row r="743" s="1" customFormat="1" hidden="1" spans="1:243">
      <c r="A743" s="157">
        <v>2130706</v>
      </c>
      <c r="B743" s="152" t="s">
        <v>640</v>
      </c>
      <c r="C743" s="145">
        <v>0</v>
      </c>
      <c r="D743" s="146"/>
      <c r="E743" s="147">
        <f t="shared" si="33"/>
        <v>0</v>
      </c>
      <c r="F743" s="148"/>
      <c r="G743" s="151" t="s">
        <v>75</v>
      </c>
      <c r="H743" s="140">
        <f t="shared" si="34"/>
        <v>7</v>
      </c>
      <c r="I743" s="140"/>
      <c r="J743" s="111"/>
      <c r="K743" s="111"/>
      <c r="L743" s="111"/>
      <c r="M743" s="111"/>
      <c r="N743" s="111"/>
      <c r="O743" s="111"/>
      <c r="P743" s="111"/>
      <c r="Q743" s="111"/>
      <c r="R743" s="111"/>
      <c r="S743" s="111"/>
      <c r="T743" s="111"/>
      <c r="U743" s="111"/>
      <c r="V743" s="111"/>
      <c r="W743" s="111"/>
      <c r="X743" s="111"/>
      <c r="Y743" s="111"/>
      <c r="Z743" s="111"/>
      <c r="AA743" s="111"/>
      <c r="AB743" s="111"/>
      <c r="AC743" s="111"/>
      <c r="AD743" s="111"/>
      <c r="AE743" s="111"/>
      <c r="AF743" s="111"/>
      <c r="AG743" s="111"/>
      <c r="AH743" s="111"/>
      <c r="AI743" s="111"/>
      <c r="AJ743" s="111"/>
      <c r="AK743" s="111"/>
      <c r="AL743" s="111"/>
      <c r="AM743" s="111"/>
      <c r="AN743" s="111"/>
      <c r="AO743" s="111"/>
      <c r="AP743" s="111"/>
      <c r="AQ743" s="111"/>
      <c r="AR743" s="111"/>
      <c r="AS743" s="111"/>
      <c r="AT743" s="111"/>
      <c r="AU743" s="111"/>
      <c r="AV743" s="111"/>
      <c r="AW743" s="111"/>
      <c r="AX743" s="111"/>
      <c r="AY743" s="111"/>
      <c r="AZ743" s="111"/>
      <c r="BA743" s="111"/>
      <c r="BB743" s="111"/>
      <c r="BC743" s="111"/>
      <c r="BD743" s="111"/>
      <c r="BE743" s="111"/>
      <c r="BF743" s="111"/>
      <c r="BG743" s="111"/>
      <c r="BH743" s="111"/>
      <c r="BI743" s="111"/>
      <c r="BJ743" s="111"/>
      <c r="BK743" s="111"/>
      <c r="BL743" s="111"/>
      <c r="BM743" s="111"/>
      <c r="BN743" s="111"/>
      <c r="BO743" s="111"/>
      <c r="BP743" s="111"/>
      <c r="BQ743" s="111"/>
      <c r="BR743" s="111"/>
      <c r="BS743" s="111"/>
      <c r="BT743" s="111"/>
      <c r="BU743" s="111"/>
      <c r="BV743" s="111"/>
      <c r="BW743" s="111"/>
      <c r="BX743" s="111"/>
      <c r="BY743" s="111"/>
      <c r="BZ743" s="111"/>
      <c r="CA743" s="111"/>
      <c r="CB743" s="111"/>
      <c r="CC743" s="111"/>
      <c r="CD743" s="111"/>
      <c r="CE743" s="111"/>
      <c r="CF743" s="111"/>
      <c r="CG743" s="111"/>
      <c r="CH743" s="111"/>
      <c r="CI743" s="111"/>
      <c r="CJ743" s="111"/>
      <c r="CK743" s="111"/>
      <c r="CL743" s="111"/>
      <c r="CM743" s="111"/>
      <c r="CN743" s="111"/>
      <c r="CO743" s="111"/>
      <c r="CP743" s="111"/>
      <c r="CQ743" s="111"/>
      <c r="CR743" s="111"/>
      <c r="CS743" s="111"/>
      <c r="CT743" s="111"/>
      <c r="CU743" s="111"/>
      <c r="CV743" s="111"/>
      <c r="CW743" s="111"/>
      <c r="CX743" s="111"/>
      <c r="CY743" s="111"/>
      <c r="CZ743" s="111"/>
      <c r="DA743" s="111"/>
      <c r="DB743" s="111"/>
      <c r="DC743" s="111"/>
      <c r="DD743" s="111"/>
      <c r="DE743" s="111"/>
      <c r="DF743" s="111"/>
      <c r="DG743" s="111"/>
      <c r="DH743" s="111"/>
      <c r="DI743" s="111"/>
      <c r="DJ743" s="111"/>
      <c r="DK743" s="111"/>
      <c r="DL743" s="111"/>
      <c r="DM743" s="111"/>
      <c r="DN743" s="111"/>
      <c r="DO743" s="111"/>
      <c r="DP743" s="111"/>
      <c r="DQ743" s="111"/>
      <c r="DR743" s="111"/>
      <c r="DS743" s="111"/>
      <c r="DT743" s="111"/>
      <c r="DU743" s="111"/>
      <c r="DV743" s="111"/>
      <c r="DW743" s="111"/>
      <c r="DX743" s="111"/>
      <c r="DY743" s="111"/>
      <c r="DZ743" s="111"/>
      <c r="EA743" s="111"/>
      <c r="EB743" s="111"/>
      <c r="EC743" s="111"/>
      <c r="ED743" s="111"/>
      <c r="EE743" s="111"/>
      <c r="EF743" s="111"/>
      <c r="EG743" s="111"/>
      <c r="EH743" s="111"/>
      <c r="EI743" s="111"/>
      <c r="EJ743" s="111"/>
      <c r="EK743" s="111"/>
      <c r="EL743" s="111"/>
      <c r="EM743" s="111"/>
      <c r="EN743" s="111"/>
      <c r="EO743" s="111"/>
      <c r="EP743" s="111"/>
      <c r="EQ743" s="111"/>
      <c r="ER743" s="111"/>
      <c r="ES743" s="111"/>
      <c r="ET743" s="111"/>
      <c r="EU743" s="111"/>
      <c r="EV743" s="111"/>
      <c r="EW743" s="111"/>
      <c r="EX743" s="111"/>
      <c r="EY743" s="111"/>
      <c r="EZ743" s="111"/>
      <c r="FA743" s="111"/>
      <c r="FB743" s="111"/>
      <c r="FC743" s="111"/>
      <c r="FD743" s="111"/>
      <c r="FE743" s="111"/>
      <c r="FF743" s="111"/>
      <c r="FG743" s="111"/>
      <c r="FH743" s="111"/>
      <c r="FI743" s="111"/>
      <c r="FJ743" s="111"/>
      <c r="FK743" s="111"/>
      <c r="FL743" s="111"/>
      <c r="FM743" s="111"/>
      <c r="FN743" s="111"/>
      <c r="FO743" s="111"/>
      <c r="FP743" s="111"/>
      <c r="FQ743" s="111"/>
      <c r="FR743" s="111"/>
      <c r="FS743" s="111"/>
      <c r="FT743" s="111"/>
      <c r="FU743" s="111"/>
      <c r="FV743" s="111"/>
      <c r="FW743" s="111"/>
      <c r="FX743" s="111"/>
      <c r="FY743" s="111"/>
      <c r="FZ743" s="111"/>
      <c r="GA743" s="111"/>
      <c r="GB743" s="111"/>
      <c r="GC743" s="111"/>
      <c r="GD743" s="111"/>
      <c r="GE743" s="111"/>
      <c r="GF743" s="111"/>
      <c r="GG743" s="111"/>
      <c r="GH743" s="111"/>
      <c r="GI743" s="111"/>
      <c r="GJ743" s="111"/>
      <c r="GK743" s="111"/>
      <c r="GL743" s="111"/>
      <c r="GM743" s="111"/>
      <c r="GN743" s="111"/>
      <c r="GO743" s="111"/>
      <c r="GP743" s="111"/>
      <c r="GQ743" s="111"/>
      <c r="GR743" s="111"/>
      <c r="GS743" s="111"/>
      <c r="GT743" s="111"/>
      <c r="GU743" s="111"/>
      <c r="GV743" s="111"/>
      <c r="GW743" s="111"/>
      <c r="GX743" s="111"/>
      <c r="GY743" s="111"/>
      <c r="GZ743" s="111"/>
      <c r="HA743" s="111"/>
      <c r="HB743" s="111"/>
      <c r="HC743" s="111"/>
      <c r="HD743" s="111"/>
      <c r="HE743" s="111"/>
      <c r="HF743" s="111"/>
      <c r="HG743" s="111"/>
      <c r="HH743" s="111"/>
      <c r="HI743" s="111"/>
      <c r="HJ743" s="111"/>
      <c r="HK743" s="111"/>
      <c r="HL743" s="111"/>
      <c r="HM743" s="111"/>
      <c r="HN743" s="111"/>
      <c r="HO743" s="111"/>
      <c r="HP743" s="111"/>
      <c r="HQ743" s="111"/>
      <c r="HR743" s="111"/>
      <c r="HS743" s="111"/>
      <c r="HT743" s="111"/>
      <c r="HU743" s="111"/>
      <c r="HV743" s="111"/>
      <c r="HW743" s="111"/>
      <c r="HX743" s="111"/>
      <c r="HY743" s="111"/>
      <c r="HZ743" s="111"/>
      <c r="IA743" s="111"/>
      <c r="IB743" s="111"/>
      <c r="IC743" s="111"/>
      <c r="ID743" s="111"/>
      <c r="IE743" s="111"/>
      <c r="IF743" s="111"/>
      <c r="IG743" s="111"/>
      <c r="IH743" s="111"/>
      <c r="II743" s="111"/>
    </row>
    <row r="744" s="1" customFormat="1" spans="1:243">
      <c r="A744" s="157">
        <v>2130707</v>
      </c>
      <c r="B744" s="152" t="s">
        <v>641</v>
      </c>
      <c r="C744" s="145">
        <v>79</v>
      </c>
      <c r="D744" s="146">
        <v>120</v>
      </c>
      <c r="E744" s="147">
        <f t="shared" si="33"/>
        <v>41</v>
      </c>
      <c r="F744" s="148">
        <f>E744/C744</f>
        <v>0.518987341772152</v>
      </c>
      <c r="G744" s="149"/>
      <c r="H744" s="140">
        <f t="shared" si="34"/>
        <v>7</v>
      </c>
      <c r="I744" s="140"/>
      <c r="J744" s="111"/>
      <c r="K744" s="111"/>
      <c r="L744" s="111"/>
      <c r="M744" s="111"/>
      <c r="N744" s="111"/>
      <c r="O744" s="111"/>
      <c r="P744" s="111"/>
      <c r="Q744" s="111"/>
      <c r="R744" s="111"/>
      <c r="S744" s="111"/>
      <c r="T744" s="111"/>
      <c r="U744" s="111"/>
      <c r="V744" s="111"/>
      <c r="W744" s="111"/>
      <c r="X744" s="111"/>
      <c r="Y744" s="111"/>
      <c r="Z744" s="111"/>
      <c r="AA744" s="111"/>
      <c r="AB744" s="111"/>
      <c r="AC744" s="111"/>
      <c r="AD744" s="111"/>
      <c r="AE744" s="111"/>
      <c r="AF744" s="111"/>
      <c r="AG744" s="111"/>
      <c r="AH744" s="111"/>
      <c r="AI744" s="111"/>
      <c r="AJ744" s="111"/>
      <c r="AK744" s="111"/>
      <c r="AL744" s="111"/>
      <c r="AM744" s="111"/>
      <c r="AN744" s="111"/>
      <c r="AO744" s="111"/>
      <c r="AP744" s="111"/>
      <c r="AQ744" s="111"/>
      <c r="AR744" s="111"/>
      <c r="AS744" s="111"/>
      <c r="AT744" s="111"/>
      <c r="AU744" s="111"/>
      <c r="AV744" s="111"/>
      <c r="AW744" s="111"/>
      <c r="AX744" s="111"/>
      <c r="AY744" s="111"/>
      <c r="AZ744" s="111"/>
      <c r="BA744" s="111"/>
      <c r="BB744" s="111"/>
      <c r="BC744" s="111"/>
      <c r="BD744" s="111"/>
      <c r="BE744" s="111"/>
      <c r="BF744" s="111"/>
      <c r="BG744" s="111"/>
      <c r="BH744" s="111"/>
      <c r="BI744" s="111"/>
      <c r="BJ744" s="111"/>
      <c r="BK744" s="111"/>
      <c r="BL744" s="111"/>
      <c r="BM744" s="111"/>
      <c r="BN744" s="111"/>
      <c r="BO744" s="111"/>
      <c r="BP744" s="111"/>
      <c r="BQ744" s="111"/>
      <c r="BR744" s="111"/>
      <c r="BS744" s="111"/>
      <c r="BT744" s="111"/>
      <c r="BU744" s="111"/>
      <c r="BV744" s="111"/>
      <c r="BW744" s="111"/>
      <c r="BX744" s="111"/>
      <c r="BY744" s="111"/>
      <c r="BZ744" s="111"/>
      <c r="CA744" s="111"/>
      <c r="CB744" s="111"/>
      <c r="CC744" s="111"/>
      <c r="CD744" s="111"/>
      <c r="CE744" s="111"/>
      <c r="CF744" s="111"/>
      <c r="CG744" s="111"/>
      <c r="CH744" s="111"/>
      <c r="CI744" s="111"/>
      <c r="CJ744" s="111"/>
      <c r="CK744" s="111"/>
      <c r="CL744" s="111"/>
      <c r="CM744" s="111"/>
      <c r="CN744" s="111"/>
      <c r="CO744" s="111"/>
      <c r="CP744" s="111"/>
      <c r="CQ744" s="111"/>
      <c r="CR744" s="111"/>
      <c r="CS744" s="111"/>
      <c r="CT744" s="111"/>
      <c r="CU744" s="111"/>
      <c r="CV744" s="111"/>
      <c r="CW744" s="111"/>
      <c r="CX744" s="111"/>
      <c r="CY744" s="111"/>
      <c r="CZ744" s="111"/>
      <c r="DA744" s="111"/>
      <c r="DB744" s="111"/>
      <c r="DC744" s="111"/>
      <c r="DD744" s="111"/>
      <c r="DE744" s="111"/>
      <c r="DF744" s="111"/>
      <c r="DG744" s="111"/>
      <c r="DH744" s="111"/>
      <c r="DI744" s="111"/>
      <c r="DJ744" s="111"/>
      <c r="DK744" s="111"/>
      <c r="DL744" s="111"/>
      <c r="DM744" s="111"/>
      <c r="DN744" s="111"/>
      <c r="DO744" s="111"/>
      <c r="DP744" s="111"/>
      <c r="DQ744" s="111"/>
      <c r="DR744" s="111"/>
      <c r="DS744" s="111"/>
      <c r="DT744" s="111"/>
      <c r="DU744" s="111"/>
      <c r="DV744" s="111"/>
      <c r="DW744" s="111"/>
      <c r="DX744" s="111"/>
      <c r="DY744" s="111"/>
      <c r="DZ744" s="111"/>
      <c r="EA744" s="111"/>
      <c r="EB744" s="111"/>
      <c r="EC744" s="111"/>
      <c r="ED744" s="111"/>
      <c r="EE744" s="111"/>
      <c r="EF744" s="111"/>
      <c r="EG744" s="111"/>
      <c r="EH744" s="111"/>
      <c r="EI744" s="111"/>
      <c r="EJ744" s="111"/>
      <c r="EK744" s="111"/>
      <c r="EL744" s="111"/>
      <c r="EM744" s="111"/>
      <c r="EN744" s="111"/>
      <c r="EO744" s="111"/>
      <c r="EP744" s="111"/>
      <c r="EQ744" s="111"/>
      <c r="ER744" s="111"/>
      <c r="ES744" s="111"/>
      <c r="ET744" s="111"/>
      <c r="EU744" s="111"/>
      <c r="EV744" s="111"/>
      <c r="EW744" s="111"/>
      <c r="EX744" s="111"/>
      <c r="EY744" s="111"/>
      <c r="EZ744" s="111"/>
      <c r="FA744" s="111"/>
      <c r="FB744" s="111"/>
      <c r="FC744" s="111"/>
      <c r="FD744" s="111"/>
      <c r="FE744" s="111"/>
      <c r="FF744" s="111"/>
      <c r="FG744" s="111"/>
      <c r="FH744" s="111"/>
      <c r="FI744" s="111"/>
      <c r="FJ744" s="111"/>
      <c r="FK744" s="111"/>
      <c r="FL744" s="111"/>
      <c r="FM744" s="111"/>
      <c r="FN744" s="111"/>
      <c r="FO744" s="111"/>
      <c r="FP744" s="111"/>
      <c r="FQ744" s="111"/>
      <c r="FR744" s="111"/>
      <c r="FS744" s="111"/>
      <c r="FT744" s="111"/>
      <c r="FU744" s="111"/>
      <c r="FV744" s="111"/>
      <c r="FW744" s="111"/>
      <c r="FX744" s="111"/>
      <c r="FY744" s="111"/>
      <c r="FZ744" s="111"/>
      <c r="GA744" s="111"/>
      <c r="GB744" s="111"/>
      <c r="GC744" s="111"/>
      <c r="GD744" s="111"/>
      <c r="GE744" s="111"/>
      <c r="GF744" s="111"/>
      <c r="GG744" s="111"/>
      <c r="GH744" s="111"/>
      <c r="GI744" s="111"/>
      <c r="GJ744" s="111"/>
      <c r="GK744" s="111"/>
      <c r="GL744" s="111"/>
      <c r="GM744" s="111"/>
      <c r="GN744" s="111"/>
      <c r="GO744" s="111"/>
      <c r="GP744" s="111"/>
      <c r="GQ744" s="111"/>
      <c r="GR744" s="111"/>
      <c r="GS744" s="111"/>
      <c r="GT744" s="111"/>
      <c r="GU744" s="111"/>
      <c r="GV744" s="111"/>
      <c r="GW744" s="111"/>
      <c r="GX744" s="111"/>
      <c r="GY744" s="111"/>
      <c r="GZ744" s="111"/>
      <c r="HA744" s="111"/>
      <c r="HB744" s="111"/>
      <c r="HC744" s="111"/>
      <c r="HD744" s="111"/>
      <c r="HE744" s="111"/>
      <c r="HF744" s="111"/>
      <c r="HG744" s="111"/>
      <c r="HH744" s="111"/>
      <c r="HI744" s="111"/>
      <c r="HJ744" s="111"/>
      <c r="HK744" s="111"/>
      <c r="HL744" s="111"/>
      <c r="HM744" s="111"/>
      <c r="HN744" s="111"/>
      <c r="HO744" s="111"/>
      <c r="HP744" s="111"/>
      <c r="HQ744" s="111"/>
      <c r="HR744" s="111"/>
      <c r="HS744" s="111"/>
      <c r="HT744" s="111"/>
      <c r="HU744" s="111"/>
      <c r="HV744" s="111"/>
      <c r="HW744" s="111"/>
      <c r="HX744" s="111"/>
      <c r="HY744" s="111"/>
      <c r="HZ744" s="111"/>
      <c r="IA744" s="111"/>
      <c r="IB744" s="111"/>
      <c r="IC744" s="111"/>
      <c r="ID744" s="111"/>
      <c r="IE744" s="111"/>
      <c r="IF744" s="111"/>
      <c r="IG744" s="111"/>
      <c r="IH744" s="111"/>
      <c r="II744" s="111"/>
    </row>
    <row r="745" s="1" customFormat="1" spans="1:243">
      <c r="A745" s="157">
        <v>2130799</v>
      </c>
      <c r="B745" s="152" t="s">
        <v>642</v>
      </c>
      <c r="C745" s="145">
        <v>10</v>
      </c>
      <c r="D745" s="146">
        <v>40</v>
      </c>
      <c r="E745" s="147">
        <f t="shared" si="33"/>
        <v>30</v>
      </c>
      <c r="F745" s="148">
        <f>E745/C745</f>
        <v>3</v>
      </c>
      <c r="G745" s="149"/>
      <c r="H745" s="140">
        <f t="shared" si="34"/>
        <v>7</v>
      </c>
      <c r="I745" s="140"/>
      <c r="J745" s="111"/>
      <c r="K745" s="111"/>
      <c r="L745" s="111"/>
      <c r="M745" s="111"/>
      <c r="N745" s="111"/>
      <c r="O745" s="111"/>
      <c r="P745" s="111"/>
      <c r="Q745" s="111"/>
      <c r="R745" s="111"/>
      <c r="S745" s="111"/>
      <c r="T745" s="111"/>
      <c r="U745" s="111"/>
      <c r="V745" s="111"/>
      <c r="W745" s="111"/>
      <c r="X745" s="111"/>
      <c r="Y745" s="111"/>
      <c r="Z745" s="111"/>
      <c r="AA745" s="111"/>
      <c r="AB745" s="111"/>
      <c r="AC745" s="111"/>
      <c r="AD745" s="111"/>
      <c r="AE745" s="111"/>
      <c r="AF745" s="111"/>
      <c r="AG745" s="111"/>
      <c r="AH745" s="111"/>
      <c r="AI745" s="111"/>
      <c r="AJ745" s="111"/>
      <c r="AK745" s="111"/>
      <c r="AL745" s="111"/>
      <c r="AM745" s="111"/>
      <c r="AN745" s="111"/>
      <c r="AO745" s="111"/>
      <c r="AP745" s="111"/>
      <c r="AQ745" s="111"/>
      <c r="AR745" s="111"/>
      <c r="AS745" s="111"/>
      <c r="AT745" s="111"/>
      <c r="AU745" s="111"/>
      <c r="AV745" s="111"/>
      <c r="AW745" s="111"/>
      <c r="AX745" s="111"/>
      <c r="AY745" s="111"/>
      <c r="AZ745" s="111"/>
      <c r="BA745" s="111"/>
      <c r="BB745" s="111"/>
      <c r="BC745" s="111"/>
      <c r="BD745" s="111"/>
      <c r="BE745" s="111"/>
      <c r="BF745" s="111"/>
      <c r="BG745" s="111"/>
      <c r="BH745" s="111"/>
      <c r="BI745" s="111"/>
      <c r="BJ745" s="111"/>
      <c r="BK745" s="111"/>
      <c r="BL745" s="111"/>
      <c r="BM745" s="111"/>
      <c r="BN745" s="111"/>
      <c r="BO745" s="111"/>
      <c r="BP745" s="111"/>
      <c r="BQ745" s="111"/>
      <c r="BR745" s="111"/>
      <c r="BS745" s="111"/>
      <c r="BT745" s="111"/>
      <c r="BU745" s="111"/>
      <c r="BV745" s="111"/>
      <c r="BW745" s="111"/>
      <c r="BX745" s="111"/>
      <c r="BY745" s="111"/>
      <c r="BZ745" s="111"/>
      <c r="CA745" s="111"/>
      <c r="CB745" s="111"/>
      <c r="CC745" s="111"/>
      <c r="CD745" s="111"/>
      <c r="CE745" s="111"/>
      <c r="CF745" s="111"/>
      <c r="CG745" s="111"/>
      <c r="CH745" s="111"/>
      <c r="CI745" s="111"/>
      <c r="CJ745" s="111"/>
      <c r="CK745" s="111"/>
      <c r="CL745" s="111"/>
      <c r="CM745" s="111"/>
      <c r="CN745" s="111"/>
      <c r="CO745" s="111"/>
      <c r="CP745" s="111"/>
      <c r="CQ745" s="111"/>
      <c r="CR745" s="111"/>
      <c r="CS745" s="111"/>
      <c r="CT745" s="111"/>
      <c r="CU745" s="111"/>
      <c r="CV745" s="111"/>
      <c r="CW745" s="111"/>
      <c r="CX745" s="111"/>
      <c r="CY745" s="111"/>
      <c r="CZ745" s="111"/>
      <c r="DA745" s="111"/>
      <c r="DB745" s="111"/>
      <c r="DC745" s="111"/>
      <c r="DD745" s="111"/>
      <c r="DE745" s="111"/>
      <c r="DF745" s="111"/>
      <c r="DG745" s="111"/>
      <c r="DH745" s="111"/>
      <c r="DI745" s="111"/>
      <c r="DJ745" s="111"/>
      <c r="DK745" s="111"/>
      <c r="DL745" s="111"/>
      <c r="DM745" s="111"/>
      <c r="DN745" s="111"/>
      <c r="DO745" s="111"/>
      <c r="DP745" s="111"/>
      <c r="DQ745" s="111"/>
      <c r="DR745" s="111"/>
      <c r="DS745" s="111"/>
      <c r="DT745" s="111"/>
      <c r="DU745" s="111"/>
      <c r="DV745" s="111"/>
      <c r="DW745" s="111"/>
      <c r="DX745" s="111"/>
      <c r="DY745" s="111"/>
      <c r="DZ745" s="111"/>
      <c r="EA745" s="111"/>
      <c r="EB745" s="111"/>
      <c r="EC745" s="111"/>
      <c r="ED745" s="111"/>
      <c r="EE745" s="111"/>
      <c r="EF745" s="111"/>
      <c r="EG745" s="111"/>
      <c r="EH745" s="111"/>
      <c r="EI745" s="111"/>
      <c r="EJ745" s="111"/>
      <c r="EK745" s="111"/>
      <c r="EL745" s="111"/>
      <c r="EM745" s="111"/>
      <c r="EN745" s="111"/>
      <c r="EO745" s="111"/>
      <c r="EP745" s="111"/>
      <c r="EQ745" s="111"/>
      <c r="ER745" s="111"/>
      <c r="ES745" s="111"/>
      <c r="ET745" s="111"/>
      <c r="EU745" s="111"/>
      <c r="EV745" s="111"/>
      <c r="EW745" s="111"/>
      <c r="EX745" s="111"/>
      <c r="EY745" s="111"/>
      <c r="EZ745" s="111"/>
      <c r="FA745" s="111"/>
      <c r="FB745" s="111"/>
      <c r="FC745" s="111"/>
      <c r="FD745" s="111"/>
      <c r="FE745" s="111"/>
      <c r="FF745" s="111"/>
      <c r="FG745" s="111"/>
      <c r="FH745" s="111"/>
      <c r="FI745" s="111"/>
      <c r="FJ745" s="111"/>
      <c r="FK745" s="111"/>
      <c r="FL745" s="111"/>
      <c r="FM745" s="111"/>
      <c r="FN745" s="111"/>
      <c r="FO745" s="111"/>
      <c r="FP745" s="111"/>
      <c r="FQ745" s="111"/>
      <c r="FR745" s="111"/>
      <c r="FS745" s="111"/>
      <c r="FT745" s="111"/>
      <c r="FU745" s="111"/>
      <c r="FV745" s="111"/>
      <c r="FW745" s="111"/>
      <c r="FX745" s="111"/>
      <c r="FY745" s="111"/>
      <c r="FZ745" s="111"/>
      <c r="GA745" s="111"/>
      <c r="GB745" s="111"/>
      <c r="GC745" s="111"/>
      <c r="GD745" s="111"/>
      <c r="GE745" s="111"/>
      <c r="GF745" s="111"/>
      <c r="GG745" s="111"/>
      <c r="GH745" s="111"/>
      <c r="GI745" s="111"/>
      <c r="GJ745" s="111"/>
      <c r="GK745" s="111"/>
      <c r="GL745" s="111"/>
      <c r="GM745" s="111"/>
      <c r="GN745" s="111"/>
      <c r="GO745" s="111"/>
      <c r="GP745" s="111"/>
      <c r="GQ745" s="111"/>
      <c r="GR745" s="111"/>
      <c r="GS745" s="111"/>
      <c r="GT745" s="111"/>
      <c r="GU745" s="111"/>
      <c r="GV745" s="111"/>
      <c r="GW745" s="111"/>
      <c r="GX745" s="111"/>
      <c r="GY745" s="111"/>
      <c r="GZ745" s="111"/>
      <c r="HA745" s="111"/>
      <c r="HB745" s="111"/>
      <c r="HC745" s="111"/>
      <c r="HD745" s="111"/>
      <c r="HE745" s="111"/>
      <c r="HF745" s="111"/>
      <c r="HG745" s="111"/>
      <c r="HH745" s="111"/>
      <c r="HI745" s="111"/>
      <c r="HJ745" s="111"/>
      <c r="HK745" s="111"/>
      <c r="HL745" s="111"/>
      <c r="HM745" s="111"/>
      <c r="HN745" s="111"/>
      <c r="HO745" s="111"/>
      <c r="HP745" s="111"/>
      <c r="HQ745" s="111"/>
      <c r="HR745" s="111"/>
      <c r="HS745" s="111"/>
      <c r="HT745" s="111"/>
      <c r="HU745" s="111"/>
      <c r="HV745" s="111"/>
      <c r="HW745" s="111"/>
      <c r="HX745" s="111"/>
      <c r="HY745" s="111"/>
      <c r="HZ745" s="111"/>
      <c r="IA745" s="111"/>
      <c r="IB745" s="111"/>
      <c r="IC745" s="111"/>
      <c r="ID745" s="111"/>
      <c r="IE745" s="111"/>
      <c r="IF745" s="111"/>
      <c r="IG745" s="111"/>
      <c r="IH745" s="111"/>
      <c r="II745" s="111"/>
    </row>
    <row r="746" s="1" customFormat="1" spans="1:243">
      <c r="A746" s="141">
        <v>21308</v>
      </c>
      <c r="B746" s="142" t="s">
        <v>643</v>
      </c>
      <c r="C746" s="143">
        <f>SUM(C747:C752)</f>
        <v>5355</v>
      </c>
      <c r="D746" s="143">
        <f>SUM(D747:D752)</f>
        <v>3520</v>
      </c>
      <c r="E746" s="137">
        <f t="shared" si="33"/>
        <v>-1835</v>
      </c>
      <c r="F746" s="138">
        <f>E746/C746</f>
        <v>-0.342670401493931</v>
      </c>
      <c r="G746" s="139"/>
      <c r="H746" s="140">
        <f t="shared" si="34"/>
        <v>5</v>
      </c>
      <c r="I746" s="140"/>
      <c r="J746" s="111"/>
      <c r="K746" s="111"/>
      <c r="L746" s="111"/>
      <c r="M746" s="111"/>
      <c r="N746" s="111"/>
      <c r="O746" s="111"/>
      <c r="P746" s="111"/>
      <c r="Q746" s="111"/>
      <c r="R746" s="111"/>
      <c r="S746" s="111"/>
      <c r="T746" s="111"/>
      <c r="U746" s="111"/>
      <c r="V746" s="111"/>
      <c r="W746" s="111"/>
      <c r="X746" s="111"/>
      <c r="Y746" s="111"/>
      <c r="Z746" s="111"/>
      <c r="AA746" s="111"/>
      <c r="AB746" s="111"/>
      <c r="AC746" s="111"/>
      <c r="AD746" s="111"/>
      <c r="AE746" s="111"/>
      <c r="AF746" s="111"/>
      <c r="AG746" s="111"/>
      <c r="AH746" s="111"/>
      <c r="AI746" s="111"/>
      <c r="AJ746" s="111"/>
      <c r="AK746" s="111"/>
      <c r="AL746" s="111"/>
      <c r="AM746" s="111"/>
      <c r="AN746" s="111"/>
      <c r="AO746" s="111"/>
      <c r="AP746" s="111"/>
      <c r="AQ746" s="111"/>
      <c r="AR746" s="111"/>
      <c r="AS746" s="111"/>
      <c r="AT746" s="111"/>
      <c r="AU746" s="111"/>
      <c r="AV746" s="111"/>
      <c r="AW746" s="111"/>
      <c r="AX746" s="111"/>
      <c r="AY746" s="111"/>
      <c r="AZ746" s="111"/>
      <c r="BA746" s="111"/>
      <c r="BB746" s="111"/>
      <c r="BC746" s="111"/>
      <c r="BD746" s="111"/>
      <c r="BE746" s="111"/>
      <c r="BF746" s="111"/>
      <c r="BG746" s="111"/>
      <c r="BH746" s="111"/>
      <c r="BI746" s="111"/>
      <c r="BJ746" s="111"/>
      <c r="BK746" s="111"/>
      <c r="BL746" s="111"/>
      <c r="BM746" s="111"/>
      <c r="BN746" s="111"/>
      <c r="BO746" s="111"/>
      <c r="BP746" s="111"/>
      <c r="BQ746" s="111"/>
      <c r="BR746" s="111"/>
      <c r="BS746" s="111"/>
      <c r="BT746" s="111"/>
      <c r="BU746" s="111"/>
      <c r="BV746" s="111"/>
      <c r="BW746" s="111"/>
      <c r="BX746" s="111"/>
      <c r="BY746" s="111"/>
      <c r="BZ746" s="111"/>
      <c r="CA746" s="111"/>
      <c r="CB746" s="111"/>
      <c r="CC746" s="111"/>
      <c r="CD746" s="111"/>
      <c r="CE746" s="111"/>
      <c r="CF746" s="111"/>
      <c r="CG746" s="111"/>
      <c r="CH746" s="111"/>
      <c r="CI746" s="111"/>
      <c r="CJ746" s="111"/>
      <c r="CK746" s="111"/>
      <c r="CL746" s="111"/>
      <c r="CM746" s="111"/>
      <c r="CN746" s="111"/>
      <c r="CO746" s="111"/>
      <c r="CP746" s="111"/>
      <c r="CQ746" s="111"/>
      <c r="CR746" s="111"/>
      <c r="CS746" s="111"/>
      <c r="CT746" s="111"/>
      <c r="CU746" s="111"/>
      <c r="CV746" s="111"/>
      <c r="CW746" s="111"/>
      <c r="CX746" s="111"/>
      <c r="CY746" s="111"/>
      <c r="CZ746" s="111"/>
      <c r="DA746" s="111"/>
      <c r="DB746" s="111"/>
      <c r="DC746" s="111"/>
      <c r="DD746" s="111"/>
      <c r="DE746" s="111"/>
      <c r="DF746" s="111"/>
      <c r="DG746" s="111"/>
      <c r="DH746" s="111"/>
      <c r="DI746" s="111"/>
      <c r="DJ746" s="111"/>
      <c r="DK746" s="111"/>
      <c r="DL746" s="111"/>
      <c r="DM746" s="111"/>
      <c r="DN746" s="111"/>
      <c r="DO746" s="111"/>
      <c r="DP746" s="111"/>
      <c r="DQ746" s="111"/>
      <c r="DR746" s="111"/>
      <c r="DS746" s="111"/>
      <c r="DT746" s="111"/>
      <c r="DU746" s="111"/>
      <c r="DV746" s="111"/>
      <c r="DW746" s="111"/>
      <c r="DX746" s="111"/>
      <c r="DY746" s="111"/>
      <c r="DZ746" s="111"/>
      <c r="EA746" s="111"/>
      <c r="EB746" s="111"/>
      <c r="EC746" s="111"/>
      <c r="ED746" s="111"/>
      <c r="EE746" s="111"/>
      <c r="EF746" s="111"/>
      <c r="EG746" s="111"/>
      <c r="EH746" s="111"/>
      <c r="EI746" s="111"/>
      <c r="EJ746" s="111"/>
      <c r="EK746" s="111"/>
      <c r="EL746" s="111"/>
      <c r="EM746" s="111"/>
      <c r="EN746" s="111"/>
      <c r="EO746" s="111"/>
      <c r="EP746" s="111"/>
      <c r="EQ746" s="111"/>
      <c r="ER746" s="111"/>
      <c r="ES746" s="111"/>
      <c r="ET746" s="111"/>
      <c r="EU746" s="111"/>
      <c r="EV746" s="111"/>
      <c r="EW746" s="111"/>
      <c r="EX746" s="111"/>
      <c r="EY746" s="111"/>
      <c r="EZ746" s="111"/>
      <c r="FA746" s="111"/>
      <c r="FB746" s="111"/>
      <c r="FC746" s="111"/>
      <c r="FD746" s="111"/>
      <c r="FE746" s="111"/>
      <c r="FF746" s="111"/>
      <c r="FG746" s="111"/>
      <c r="FH746" s="111"/>
      <c r="FI746" s="111"/>
      <c r="FJ746" s="111"/>
      <c r="FK746" s="111"/>
      <c r="FL746" s="111"/>
      <c r="FM746" s="111"/>
      <c r="FN746" s="111"/>
      <c r="FO746" s="111"/>
      <c r="FP746" s="111"/>
      <c r="FQ746" s="111"/>
      <c r="FR746" s="111"/>
      <c r="FS746" s="111"/>
      <c r="FT746" s="111"/>
      <c r="FU746" s="111"/>
      <c r="FV746" s="111"/>
      <c r="FW746" s="111"/>
      <c r="FX746" s="111"/>
      <c r="FY746" s="111"/>
      <c r="FZ746" s="111"/>
      <c r="GA746" s="111"/>
      <c r="GB746" s="111"/>
      <c r="GC746" s="111"/>
      <c r="GD746" s="111"/>
      <c r="GE746" s="111"/>
      <c r="GF746" s="111"/>
      <c r="GG746" s="111"/>
      <c r="GH746" s="111"/>
      <c r="GI746" s="111"/>
      <c r="GJ746" s="111"/>
      <c r="GK746" s="111"/>
      <c r="GL746" s="111"/>
      <c r="GM746" s="111"/>
      <c r="GN746" s="111"/>
      <c r="GO746" s="111"/>
      <c r="GP746" s="111"/>
      <c r="GQ746" s="111"/>
      <c r="GR746" s="111"/>
      <c r="GS746" s="111"/>
      <c r="GT746" s="111"/>
      <c r="GU746" s="111"/>
      <c r="GV746" s="111"/>
      <c r="GW746" s="111"/>
      <c r="GX746" s="111"/>
      <c r="GY746" s="111"/>
      <c r="GZ746" s="111"/>
      <c r="HA746" s="111"/>
      <c r="HB746" s="111"/>
      <c r="HC746" s="111"/>
      <c r="HD746" s="111"/>
      <c r="HE746" s="111"/>
      <c r="HF746" s="111"/>
      <c r="HG746" s="111"/>
      <c r="HH746" s="111"/>
      <c r="HI746" s="111"/>
      <c r="HJ746" s="111"/>
      <c r="HK746" s="111"/>
      <c r="HL746" s="111"/>
      <c r="HM746" s="111"/>
      <c r="HN746" s="111"/>
      <c r="HO746" s="111"/>
      <c r="HP746" s="111"/>
      <c r="HQ746" s="111"/>
      <c r="HR746" s="111"/>
      <c r="HS746" s="111"/>
      <c r="HT746" s="111"/>
      <c r="HU746" s="111"/>
      <c r="HV746" s="111"/>
      <c r="HW746" s="111"/>
      <c r="HX746" s="111"/>
      <c r="HY746" s="111"/>
      <c r="HZ746" s="111"/>
      <c r="IA746" s="111"/>
      <c r="IB746" s="111"/>
      <c r="IC746" s="111"/>
      <c r="ID746" s="111"/>
      <c r="IE746" s="111"/>
      <c r="IF746" s="111"/>
      <c r="IG746" s="111"/>
      <c r="IH746" s="111"/>
      <c r="II746" s="111"/>
    </row>
    <row r="747" s="1" customFormat="1" hidden="1" spans="1:243">
      <c r="A747" s="157">
        <v>2130801</v>
      </c>
      <c r="B747" s="152" t="s">
        <v>644</v>
      </c>
      <c r="C747" s="145">
        <v>0</v>
      </c>
      <c r="D747" s="146"/>
      <c r="E747" s="147">
        <f t="shared" si="33"/>
        <v>0</v>
      </c>
      <c r="F747" s="148"/>
      <c r="G747" s="151" t="s">
        <v>75</v>
      </c>
      <c r="H747" s="140">
        <f t="shared" si="34"/>
        <v>7</v>
      </c>
      <c r="I747" s="140"/>
      <c r="J747" s="111"/>
      <c r="K747" s="111"/>
      <c r="L747" s="111"/>
      <c r="M747" s="111"/>
      <c r="N747" s="111"/>
      <c r="O747" s="111"/>
      <c r="P747" s="111"/>
      <c r="Q747" s="111"/>
      <c r="R747" s="111"/>
      <c r="S747" s="111"/>
      <c r="T747" s="111"/>
      <c r="U747" s="111"/>
      <c r="V747" s="111"/>
      <c r="W747" s="111"/>
      <c r="X747" s="111"/>
      <c r="Y747" s="111"/>
      <c r="Z747" s="111"/>
      <c r="AA747" s="111"/>
      <c r="AB747" s="111"/>
      <c r="AC747" s="111"/>
      <c r="AD747" s="111"/>
      <c r="AE747" s="111"/>
      <c r="AF747" s="111"/>
      <c r="AG747" s="111"/>
      <c r="AH747" s="111"/>
      <c r="AI747" s="111"/>
      <c r="AJ747" s="111"/>
      <c r="AK747" s="111"/>
      <c r="AL747" s="111"/>
      <c r="AM747" s="111"/>
      <c r="AN747" s="111"/>
      <c r="AO747" s="111"/>
      <c r="AP747" s="111"/>
      <c r="AQ747" s="111"/>
      <c r="AR747" s="111"/>
      <c r="AS747" s="111"/>
      <c r="AT747" s="111"/>
      <c r="AU747" s="111"/>
      <c r="AV747" s="111"/>
      <c r="AW747" s="111"/>
      <c r="AX747" s="111"/>
      <c r="AY747" s="111"/>
      <c r="AZ747" s="111"/>
      <c r="BA747" s="111"/>
      <c r="BB747" s="111"/>
      <c r="BC747" s="111"/>
      <c r="BD747" s="111"/>
      <c r="BE747" s="111"/>
      <c r="BF747" s="111"/>
      <c r="BG747" s="111"/>
      <c r="BH747" s="111"/>
      <c r="BI747" s="111"/>
      <c r="BJ747" s="111"/>
      <c r="BK747" s="111"/>
      <c r="BL747" s="111"/>
      <c r="BM747" s="111"/>
      <c r="BN747" s="111"/>
      <c r="BO747" s="111"/>
      <c r="BP747" s="111"/>
      <c r="BQ747" s="111"/>
      <c r="BR747" s="111"/>
      <c r="BS747" s="111"/>
      <c r="BT747" s="111"/>
      <c r="BU747" s="111"/>
      <c r="BV747" s="111"/>
      <c r="BW747" s="111"/>
      <c r="BX747" s="111"/>
      <c r="BY747" s="111"/>
      <c r="BZ747" s="111"/>
      <c r="CA747" s="111"/>
      <c r="CB747" s="111"/>
      <c r="CC747" s="111"/>
      <c r="CD747" s="111"/>
      <c r="CE747" s="111"/>
      <c r="CF747" s="111"/>
      <c r="CG747" s="111"/>
      <c r="CH747" s="111"/>
      <c r="CI747" s="111"/>
      <c r="CJ747" s="111"/>
      <c r="CK747" s="111"/>
      <c r="CL747" s="111"/>
      <c r="CM747" s="111"/>
      <c r="CN747" s="111"/>
      <c r="CO747" s="111"/>
      <c r="CP747" s="111"/>
      <c r="CQ747" s="111"/>
      <c r="CR747" s="111"/>
      <c r="CS747" s="111"/>
      <c r="CT747" s="111"/>
      <c r="CU747" s="111"/>
      <c r="CV747" s="111"/>
      <c r="CW747" s="111"/>
      <c r="CX747" s="111"/>
      <c r="CY747" s="111"/>
      <c r="CZ747" s="111"/>
      <c r="DA747" s="111"/>
      <c r="DB747" s="111"/>
      <c r="DC747" s="111"/>
      <c r="DD747" s="111"/>
      <c r="DE747" s="111"/>
      <c r="DF747" s="111"/>
      <c r="DG747" s="111"/>
      <c r="DH747" s="111"/>
      <c r="DI747" s="111"/>
      <c r="DJ747" s="111"/>
      <c r="DK747" s="111"/>
      <c r="DL747" s="111"/>
      <c r="DM747" s="111"/>
      <c r="DN747" s="111"/>
      <c r="DO747" s="111"/>
      <c r="DP747" s="111"/>
      <c r="DQ747" s="111"/>
      <c r="DR747" s="111"/>
      <c r="DS747" s="111"/>
      <c r="DT747" s="111"/>
      <c r="DU747" s="111"/>
      <c r="DV747" s="111"/>
      <c r="DW747" s="111"/>
      <c r="DX747" s="111"/>
      <c r="DY747" s="111"/>
      <c r="DZ747" s="111"/>
      <c r="EA747" s="111"/>
      <c r="EB747" s="111"/>
      <c r="EC747" s="111"/>
      <c r="ED747" s="111"/>
      <c r="EE747" s="111"/>
      <c r="EF747" s="111"/>
      <c r="EG747" s="111"/>
      <c r="EH747" s="111"/>
      <c r="EI747" s="111"/>
      <c r="EJ747" s="111"/>
      <c r="EK747" s="111"/>
      <c r="EL747" s="111"/>
      <c r="EM747" s="111"/>
      <c r="EN747" s="111"/>
      <c r="EO747" s="111"/>
      <c r="EP747" s="111"/>
      <c r="EQ747" s="111"/>
      <c r="ER747" s="111"/>
      <c r="ES747" s="111"/>
      <c r="ET747" s="111"/>
      <c r="EU747" s="111"/>
      <c r="EV747" s="111"/>
      <c r="EW747" s="111"/>
      <c r="EX747" s="111"/>
      <c r="EY747" s="111"/>
      <c r="EZ747" s="111"/>
      <c r="FA747" s="111"/>
      <c r="FB747" s="111"/>
      <c r="FC747" s="111"/>
      <c r="FD747" s="111"/>
      <c r="FE747" s="111"/>
      <c r="FF747" s="111"/>
      <c r="FG747" s="111"/>
      <c r="FH747" s="111"/>
      <c r="FI747" s="111"/>
      <c r="FJ747" s="111"/>
      <c r="FK747" s="111"/>
      <c r="FL747" s="111"/>
      <c r="FM747" s="111"/>
      <c r="FN747" s="111"/>
      <c r="FO747" s="111"/>
      <c r="FP747" s="111"/>
      <c r="FQ747" s="111"/>
      <c r="FR747" s="111"/>
      <c r="FS747" s="111"/>
      <c r="FT747" s="111"/>
      <c r="FU747" s="111"/>
      <c r="FV747" s="111"/>
      <c r="FW747" s="111"/>
      <c r="FX747" s="111"/>
      <c r="FY747" s="111"/>
      <c r="FZ747" s="111"/>
      <c r="GA747" s="111"/>
      <c r="GB747" s="111"/>
      <c r="GC747" s="111"/>
      <c r="GD747" s="111"/>
      <c r="GE747" s="111"/>
      <c r="GF747" s="111"/>
      <c r="GG747" s="111"/>
      <c r="GH747" s="111"/>
      <c r="GI747" s="111"/>
      <c r="GJ747" s="111"/>
      <c r="GK747" s="111"/>
      <c r="GL747" s="111"/>
      <c r="GM747" s="111"/>
      <c r="GN747" s="111"/>
      <c r="GO747" s="111"/>
      <c r="GP747" s="111"/>
      <c r="GQ747" s="111"/>
      <c r="GR747" s="111"/>
      <c r="GS747" s="111"/>
      <c r="GT747" s="111"/>
      <c r="GU747" s="111"/>
      <c r="GV747" s="111"/>
      <c r="GW747" s="111"/>
      <c r="GX747" s="111"/>
      <c r="GY747" s="111"/>
      <c r="GZ747" s="111"/>
      <c r="HA747" s="111"/>
      <c r="HB747" s="111"/>
      <c r="HC747" s="111"/>
      <c r="HD747" s="111"/>
      <c r="HE747" s="111"/>
      <c r="HF747" s="111"/>
      <c r="HG747" s="111"/>
      <c r="HH747" s="111"/>
      <c r="HI747" s="111"/>
      <c r="HJ747" s="111"/>
      <c r="HK747" s="111"/>
      <c r="HL747" s="111"/>
      <c r="HM747" s="111"/>
      <c r="HN747" s="111"/>
      <c r="HO747" s="111"/>
      <c r="HP747" s="111"/>
      <c r="HQ747" s="111"/>
      <c r="HR747" s="111"/>
      <c r="HS747" s="111"/>
      <c r="HT747" s="111"/>
      <c r="HU747" s="111"/>
      <c r="HV747" s="111"/>
      <c r="HW747" s="111"/>
      <c r="HX747" s="111"/>
      <c r="HY747" s="111"/>
      <c r="HZ747" s="111"/>
      <c r="IA747" s="111"/>
      <c r="IB747" s="111"/>
      <c r="IC747" s="111"/>
      <c r="ID747" s="111"/>
      <c r="IE747" s="111"/>
      <c r="IF747" s="111"/>
      <c r="IG747" s="111"/>
      <c r="IH747" s="111"/>
      <c r="II747" s="111"/>
    </row>
    <row r="748" s="1" customFormat="1" hidden="1" spans="1:243">
      <c r="A748" s="157">
        <v>2130802</v>
      </c>
      <c r="B748" s="152" t="s">
        <v>645</v>
      </c>
      <c r="C748" s="145"/>
      <c r="D748" s="146"/>
      <c r="E748" s="147">
        <f t="shared" si="33"/>
        <v>0</v>
      </c>
      <c r="F748" s="148"/>
      <c r="G748" s="151" t="s">
        <v>75</v>
      </c>
      <c r="H748" s="140">
        <f t="shared" si="34"/>
        <v>7</v>
      </c>
      <c r="I748" s="140"/>
      <c r="J748" s="111"/>
      <c r="K748" s="111"/>
      <c r="L748" s="111"/>
      <c r="M748" s="111"/>
      <c r="N748" s="111"/>
      <c r="O748" s="111"/>
      <c r="P748" s="111"/>
      <c r="Q748" s="111"/>
      <c r="R748" s="111"/>
      <c r="S748" s="111"/>
      <c r="T748" s="111"/>
      <c r="U748" s="111"/>
      <c r="V748" s="111"/>
      <c r="W748" s="111"/>
      <c r="X748" s="111"/>
      <c r="Y748" s="111"/>
      <c r="Z748" s="111"/>
      <c r="AA748" s="111"/>
      <c r="AB748" s="111"/>
      <c r="AC748" s="111"/>
      <c r="AD748" s="111"/>
      <c r="AE748" s="111"/>
      <c r="AF748" s="111"/>
      <c r="AG748" s="111"/>
      <c r="AH748" s="111"/>
      <c r="AI748" s="111"/>
      <c r="AJ748" s="111"/>
      <c r="AK748" s="111"/>
      <c r="AL748" s="111"/>
      <c r="AM748" s="111"/>
      <c r="AN748" s="111"/>
      <c r="AO748" s="111"/>
      <c r="AP748" s="111"/>
      <c r="AQ748" s="111"/>
      <c r="AR748" s="111"/>
      <c r="AS748" s="111"/>
      <c r="AT748" s="111"/>
      <c r="AU748" s="111"/>
      <c r="AV748" s="111"/>
      <c r="AW748" s="111"/>
      <c r="AX748" s="111"/>
      <c r="AY748" s="111"/>
      <c r="AZ748" s="111"/>
      <c r="BA748" s="111"/>
      <c r="BB748" s="111"/>
      <c r="BC748" s="111"/>
      <c r="BD748" s="111"/>
      <c r="BE748" s="111"/>
      <c r="BF748" s="111"/>
      <c r="BG748" s="111"/>
      <c r="BH748" s="111"/>
      <c r="BI748" s="111"/>
      <c r="BJ748" s="111"/>
      <c r="BK748" s="111"/>
      <c r="BL748" s="111"/>
      <c r="BM748" s="111"/>
      <c r="BN748" s="111"/>
      <c r="BO748" s="111"/>
      <c r="BP748" s="111"/>
      <c r="BQ748" s="111"/>
      <c r="BR748" s="111"/>
      <c r="BS748" s="111"/>
      <c r="BT748" s="111"/>
      <c r="BU748" s="111"/>
      <c r="BV748" s="111"/>
      <c r="BW748" s="111"/>
      <c r="BX748" s="111"/>
      <c r="BY748" s="111"/>
      <c r="BZ748" s="111"/>
      <c r="CA748" s="111"/>
      <c r="CB748" s="111"/>
      <c r="CC748" s="111"/>
      <c r="CD748" s="111"/>
      <c r="CE748" s="111"/>
      <c r="CF748" s="111"/>
      <c r="CG748" s="111"/>
      <c r="CH748" s="111"/>
      <c r="CI748" s="111"/>
      <c r="CJ748" s="111"/>
      <c r="CK748" s="111"/>
      <c r="CL748" s="111"/>
      <c r="CM748" s="111"/>
      <c r="CN748" s="111"/>
      <c r="CO748" s="111"/>
      <c r="CP748" s="111"/>
      <c r="CQ748" s="111"/>
      <c r="CR748" s="111"/>
      <c r="CS748" s="111"/>
      <c r="CT748" s="111"/>
      <c r="CU748" s="111"/>
      <c r="CV748" s="111"/>
      <c r="CW748" s="111"/>
      <c r="CX748" s="111"/>
      <c r="CY748" s="111"/>
      <c r="CZ748" s="111"/>
      <c r="DA748" s="111"/>
      <c r="DB748" s="111"/>
      <c r="DC748" s="111"/>
      <c r="DD748" s="111"/>
      <c r="DE748" s="111"/>
      <c r="DF748" s="111"/>
      <c r="DG748" s="111"/>
      <c r="DH748" s="111"/>
      <c r="DI748" s="111"/>
      <c r="DJ748" s="111"/>
      <c r="DK748" s="111"/>
      <c r="DL748" s="111"/>
      <c r="DM748" s="111"/>
      <c r="DN748" s="111"/>
      <c r="DO748" s="111"/>
      <c r="DP748" s="111"/>
      <c r="DQ748" s="111"/>
      <c r="DR748" s="111"/>
      <c r="DS748" s="111"/>
      <c r="DT748" s="111"/>
      <c r="DU748" s="111"/>
      <c r="DV748" s="111"/>
      <c r="DW748" s="111"/>
      <c r="DX748" s="111"/>
      <c r="DY748" s="111"/>
      <c r="DZ748" s="111"/>
      <c r="EA748" s="111"/>
      <c r="EB748" s="111"/>
      <c r="EC748" s="111"/>
      <c r="ED748" s="111"/>
      <c r="EE748" s="111"/>
      <c r="EF748" s="111"/>
      <c r="EG748" s="111"/>
      <c r="EH748" s="111"/>
      <c r="EI748" s="111"/>
      <c r="EJ748" s="111"/>
      <c r="EK748" s="111"/>
      <c r="EL748" s="111"/>
      <c r="EM748" s="111"/>
      <c r="EN748" s="111"/>
      <c r="EO748" s="111"/>
      <c r="EP748" s="111"/>
      <c r="EQ748" s="111"/>
      <c r="ER748" s="111"/>
      <c r="ES748" s="111"/>
      <c r="ET748" s="111"/>
      <c r="EU748" s="111"/>
      <c r="EV748" s="111"/>
      <c r="EW748" s="111"/>
      <c r="EX748" s="111"/>
      <c r="EY748" s="111"/>
      <c r="EZ748" s="111"/>
      <c r="FA748" s="111"/>
      <c r="FB748" s="111"/>
      <c r="FC748" s="111"/>
      <c r="FD748" s="111"/>
      <c r="FE748" s="111"/>
      <c r="FF748" s="111"/>
      <c r="FG748" s="111"/>
      <c r="FH748" s="111"/>
      <c r="FI748" s="111"/>
      <c r="FJ748" s="111"/>
      <c r="FK748" s="111"/>
      <c r="FL748" s="111"/>
      <c r="FM748" s="111"/>
      <c r="FN748" s="111"/>
      <c r="FO748" s="111"/>
      <c r="FP748" s="111"/>
      <c r="FQ748" s="111"/>
      <c r="FR748" s="111"/>
      <c r="FS748" s="111"/>
      <c r="FT748" s="111"/>
      <c r="FU748" s="111"/>
      <c r="FV748" s="111"/>
      <c r="FW748" s="111"/>
      <c r="FX748" s="111"/>
      <c r="FY748" s="111"/>
      <c r="FZ748" s="111"/>
      <c r="GA748" s="111"/>
      <c r="GB748" s="111"/>
      <c r="GC748" s="111"/>
      <c r="GD748" s="111"/>
      <c r="GE748" s="111"/>
      <c r="GF748" s="111"/>
      <c r="GG748" s="111"/>
      <c r="GH748" s="111"/>
      <c r="GI748" s="111"/>
      <c r="GJ748" s="111"/>
      <c r="GK748" s="111"/>
      <c r="GL748" s="111"/>
      <c r="GM748" s="111"/>
      <c r="GN748" s="111"/>
      <c r="GO748" s="111"/>
      <c r="GP748" s="111"/>
      <c r="GQ748" s="111"/>
      <c r="GR748" s="111"/>
      <c r="GS748" s="111"/>
      <c r="GT748" s="111"/>
      <c r="GU748" s="111"/>
      <c r="GV748" s="111"/>
      <c r="GW748" s="111"/>
      <c r="GX748" s="111"/>
      <c r="GY748" s="111"/>
      <c r="GZ748" s="111"/>
      <c r="HA748" s="111"/>
      <c r="HB748" s="111"/>
      <c r="HC748" s="111"/>
      <c r="HD748" s="111"/>
      <c r="HE748" s="111"/>
      <c r="HF748" s="111"/>
      <c r="HG748" s="111"/>
      <c r="HH748" s="111"/>
      <c r="HI748" s="111"/>
      <c r="HJ748" s="111"/>
      <c r="HK748" s="111"/>
      <c r="HL748" s="111"/>
      <c r="HM748" s="111"/>
      <c r="HN748" s="111"/>
      <c r="HO748" s="111"/>
      <c r="HP748" s="111"/>
      <c r="HQ748" s="111"/>
      <c r="HR748" s="111"/>
      <c r="HS748" s="111"/>
      <c r="HT748" s="111"/>
      <c r="HU748" s="111"/>
      <c r="HV748" s="111"/>
      <c r="HW748" s="111"/>
      <c r="HX748" s="111"/>
      <c r="HY748" s="111"/>
      <c r="HZ748" s="111"/>
      <c r="IA748" s="111"/>
      <c r="IB748" s="111"/>
      <c r="IC748" s="111"/>
      <c r="ID748" s="111"/>
      <c r="IE748" s="111"/>
      <c r="IF748" s="111"/>
      <c r="IG748" s="111"/>
      <c r="IH748" s="111"/>
      <c r="II748" s="111"/>
    </row>
    <row r="749" s="1" customFormat="1" spans="1:243">
      <c r="A749" s="157">
        <v>2130803</v>
      </c>
      <c r="B749" s="152" t="s">
        <v>646</v>
      </c>
      <c r="C749" s="145">
        <v>5335</v>
      </c>
      <c r="D749" s="146">
        <v>3500</v>
      </c>
      <c r="E749" s="147">
        <f t="shared" si="33"/>
        <v>-1835</v>
      </c>
      <c r="F749" s="148">
        <f>E749/C749</f>
        <v>-0.343955014058107</v>
      </c>
      <c r="G749" s="149"/>
      <c r="H749" s="140">
        <f t="shared" si="34"/>
        <v>7</v>
      </c>
      <c r="I749" s="140"/>
      <c r="J749" s="111"/>
      <c r="K749" s="111"/>
      <c r="L749" s="111"/>
      <c r="M749" s="111"/>
      <c r="N749" s="111"/>
      <c r="O749" s="111"/>
      <c r="P749" s="111"/>
      <c r="Q749" s="111"/>
      <c r="R749" s="111"/>
      <c r="S749" s="111"/>
      <c r="T749" s="111"/>
      <c r="U749" s="111"/>
      <c r="V749" s="111"/>
      <c r="W749" s="111"/>
      <c r="X749" s="111"/>
      <c r="Y749" s="111"/>
      <c r="Z749" s="111"/>
      <c r="AA749" s="111"/>
      <c r="AB749" s="111"/>
      <c r="AC749" s="111"/>
      <c r="AD749" s="111"/>
      <c r="AE749" s="111"/>
      <c r="AF749" s="111"/>
      <c r="AG749" s="111"/>
      <c r="AH749" s="111"/>
      <c r="AI749" s="111"/>
      <c r="AJ749" s="111"/>
      <c r="AK749" s="111"/>
      <c r="AL749" s="111"/>
      <c r="AM749" s="111"/>
      <c r="AN749" s="111"/>
      <c r="AO749" s="111"/>
      <c r="AP749" s="111"/>
      <c r="AQ749" s="111"/>
      <c r="AR749" s="111"/>
      <c r="AS749" s="111"/>
      <c r="AT749" s="111"/>
      <c r="AU749" s="111"/>
      <c r="AV749" s="111"/>
      <c r="AW749" s="111"/>
      <c r="AX749" s="111"/>
      <c r="AY749" s="111"/>
      <c r="AZ749" s="111"/>
      <c r="BA749" s="111"/>
      <c r="BB749" s="111"/>
      <c r="BC749" s="111"/>
      <c r="BD749" s="111"/>
      <c r="BE749" s="111"/>
      <c r="BF749" s="111"/>
      <c r="BG749" s="111"/>
      <c r="BH749" s="111"/>
      <c r="BI749" s="111"/>
      <c r="BJ749" s="111"/>
      <c r="BK749" s="111"/>
      <c r="BL749" s="111"/>
      <c r="BM749" s="111"/>
      <c r="BN749" s="111"/>
      <c r="BO749" s="111"/>
      <c r="BP749" s="111"/>
      <c r="BQ749" s="111"/>
      <c r="BR749" s="111"/>
      <c r="BS749" s="111"/>
      <c r="BT749" s="111"/>
      <c r="BU749" s="111"/>
      <c r="BV749" s="111"/>
      <c r="BW749" s="111"/>
      <c r="BX749" s="111"/>
      <c r="BY749" s="111"/>
      <c r="BZ749" s="111"/>
      <c r="CA749" s="111"/>
      <c r="CB749" s="111"/>
      <c r="CC749" s="111"/>
      <c r="CD749" s="111"/>
      <c r="CE749" s="111"/>
      <c r="CF749" s="111"/>
      <c r="CG749" s="111"/>
      <c r="CH749" s="111"/>
      <c r="CI749" s="111"/>
      <c r="CJ749" s="111"/>
      <c r="CK749" s="111"/>
      <c r="CL749" s="111"/>
      <c r="CM749" s="111"/>
      <c r="CN749" s="111"/>
      <c r="CO749" s="111"/>
      <c r="CP749" s="111"/>
      <c r="CQ749" s="111"/>
      <c r="CR749" s="111"/>
      <c r="CS749" s="111"/>
      <c r="CT749" s="111"/>
      <c r="CU749" s="111"/>
      <c r="CV749" s="111"/>
      <c r="CW749" s="111"/>
      <c r="CX749" s="111"/>
      <c r="CY749" s="111"/>
      <c r="CZ749" s="111"/>
      <c r="DA749" s="111"/>
      <c r="DB749" s="111"/>
      <c r="DC749" s="111"/>
      <c r="DD749" s="111"/>
      <c r="DE749" s="111"/>
      <c r="DF749" s="111"/>
      <c r="DG749" s="111"/>
      <c r="DH749" s="111"/>
      <c r="DI749" s="111"/>
      <c r="DJ749" s="111"/>
      <c r="DK749" s="111"/>
      <c r="DL749" s="111"/>
      <c r="DM749" s="111"/>
      <c r="DN749" s="111"/>
      <c r="DO749" s="111"/>
      <c r="DP749" s="111"/>
      <c r="DQ749" s="111"/>
      <c r="DR749" s="111"/>
      <c r="DS749" s="111"/>
      <c r="DT749" s="111"/>
      <c r="DU749" s="111"/>
      <c r="DV749" s="111"/>
      <c r="DW749" s="111"/>
      <c r="DX749" s="111"/>
      <c r="DY749" s="111"/>
      <c r="DZ749" s="111"/>
      <c r="EA749" s="111"/>
      <c r="EB749" s="111"/>
      <c r="EC749" s="111"/>
      <c r="ED749" s="111"/>
      <c r="EE749" s="111"/>
      <c r="EF749" s="111"/>
      <c r="EG749" s="111"/>
      <c r="EH749" s="111"/>
      <c r="EI749" s="111"/>
      <c r="EJ749" s="111"/>
      <c r="EK749" s="111"/>
      <c r="EL749" s="111"/>
      <c r="EM749" s="111"/>
      <c r="EN749" s="111"/>
      <c r="EO749" s="111"/>
      <c r="EP749" s="111"/>
      <c r="EQ749" s="111"/>
      <c r="ER749" s="111"/>
      <c r="ES749" s="111"/>
      <c r="ET749" s="111"/>
      <c r="EU749" s="111"/>
      <c r="EV749" s="111"/>
      <c r="EW749" s="111"/>
      <c r="EX749" s="111"/>
      <c r="EY749" s="111"/>
      <c r="EZ749" s="111"/>
      <c r="FA749" s="111"/>
      <c r="FB749" s="111"/>
      <c r="FC749" s="111"/>
      <c r="FD749" s="111"/>
      <c r="FE749" s="111"/>
      <c r="FF749" s="111"/>
      <c r="FG749" s="111"/>
      <c r="FH749" s="111"/>
      <c r="FI749" s="111"/>
      <c r="FJ749" s="111"/>
      <c r="FK749" s="111"/>
      <c r="FL749" s="111"/>
      <c r="FM749" s="111"/>
      <c r="FN749" s="111"/>
      <c r="FO749" s="111"/>
      <c r="FP749" s="111"/>
      <c r="FQ749" s="111"/>
      <c r="FR749" s="111"/>
      <c r="FS749" s="111"/>
      <c r="FT749" s="111"/>
      <c r="FU749" s="111"/>
      <c r="FV749" s="111"/>
      <c r="FW749" s="111"/>
      <c r="FX749" s="111"/>
      <c r="FY749" s="111"/>
      <c r="FZ749" s="111"/>
      <c r="GA749" s="111"/>
      <c r="GB749" s="111"/>
      <c r="GC749" s="111"/>
      <c r="GD749" s="111"/>
      <c r="GE749" s="111"/>
      <c r="GF749" s="111"/>
      <c r="GG749" s="111"/>
      <c r="GH749" s="111"/>
      <c r="GI749" s="111"/>
      <c r="GJ749" s="111"/>
      <c r="GK749" s="111"/>
      <c r="GL749" s="111"/>
      <c r="GM749" s="111"/>
      <c r="GN749" s="111"/>
      <c r="GO749" s="111"/>
      <c r="GP749" s="111"/>
      <c r="GQ749" s="111"/>
      <c r="GR749" s="111"/>
      <c r="GS749" s="111"/>
      <c r="GT749" s="111"/>
      <c r="GU749" s="111"/>
      <c r="GV749" s="111"/>
      <c r="GW749" s="111"/>
      <c r="GX749" s="111"/>
      <c r="GY749" s="111"/>
      <c r="GZ749" s="111"/>
      <c r="HA749" s="111"/>
      <c r="HB749" s="111"/>
      <c r="HC749" s="111"/>
      <c r="HD749" s="111"/>
      <c r="HE749" s="111"/>
      <c r="HF749" s="111"/>
      <c r="HG749" s="111"/>
      <c r="HH749" s="111"/>
      <c r="HI749" s="111"/>
      <c r="HJ749" s="111"/>
      <c r="HK749" s="111"/>
      <c r="HL749" s="111"/>
      <c r="HM749" s="111"/>
      <c r="HN749" s="111"/>
      <c r="HO749" s="111"/>
      <c r="HP749" s="111"/>
      <c r="HQ749" s="111"/>
      <c r="HR749" s="111"/>
      <c r="HS749" s="111"/>
      <c r="HT749" s="111"/>
      <c r="HU749" s="111"/>
      <c r="HV749" s="111"/>
      <c r="HW749" s="111"/>
      <c r="HX749" s="111"/>
      <c r="HY749" s="111"/>
      <c r="HZ749" s="111"/>
      <c r="IA749" s="111"/>
      <c r="IB749" s="111"/>
      <c r="IC749" s="111"/>
      <c r="ID749" s="111"/>
      <c r="IE749" s="111"/>
      <c r="IF749" s="111"/>
      <c r="IG749" s="111"/>
      <c r="IH749" s="111"/>
      <c r="II749" s="111"/>
    </row>
    <row r="750" s="1" customFormat="1" spans="1:243">
      <c r="A750" s="157">
        <v>2130804</v>
      </c>
      <c r="B750" s="152" t="s">
        <v>647</v>
      </c>
      <c r="C750" s="145">
        <v>20</v>
      </c>
      <c r="D750" s="146">
        <v>20</v>
      </c>
      <c r="E750" s="147">
        <f t="shared" si="33"/>
        <v>0</v>
      </c>
      <c r="F750" s="148">
        <f>E750/C750</f>
        <v>0</v>
      </c>
      <c r="G750" s="149"/>
      <c r="H750" s="140">
        <f t="shared" si="34"/>
        <v>7</v>
      </c>
      <c r="I750" s="140"/>
      <c r="J750" s="111"/>
      <c r="K750" s="111"/>
      <c r="L750" s="111"/>
      <c r="M750" s="111"/>
      <c r="N750" s="111"/>
      <c r="O750" s="111"/>
      <c r="P750" s="111"/>
      <c r="Q750" s="111"/>
      <c r="R750" s="111"/>
      <c r="S750" s="111"/>
      <c r="T750" s="111"/>
      <c r="U750" s="111"/>
      <c r="V750" s="111"/>
      <c r="W750" s="111"/>
      <c r="X750" s="111"/>
      <c r="Y750" s="111"/>
      <c r="Z750" s="111"/>
      <c r="AA750" s="111"/>
      <c r="AB750" s="111"/>
      <c r="AC750" s="111"/>
      <c r="AD750" s="111"/>
      <c r="AE750" s="111"/>
      <c r="AF750" s="111"/>
      <c r="AG750" s="111"/>
      <c r="AH750" s="111"/>
      <c r="AI750" s="111"/>
      <c r="AJ750" s="111"/>
      <c r="AK750" s="111"/>
      <c r="AL750" s="111"/>
      <c r="AM750" s="111"/>
      <c r="AN750" s="111"/>
      <c r="AO750" s="111"/>
      <c r="AP750" s="111"/>
      <c r="AQ750" s="111"/>
      <c r="AR750" s="111"/>
      <c r="AS750" s="111"/>
      <c r="AT750" s="111"/>
      <c r="AU750" s="111"/>
      <c r="AV750" s="111"/>
      <c r="AW750" s="111"/>
      <c r="AX750" s="111"/>
      <c r="AY750" s="111"/>
      <c r="AZ750" s="111"/>
      <c r="BA750" s="111"/>
      <c r="BB750" s="111"/>
      <c r="BC750" s="111"/>
      <c r="BD750" s="111"/>
      <c r="BE750" s="111"/>
      <c r="BF750" s="111"/>
      <c r="BG750" s="111"/>
      <c r="BH750" s="111"/>
      <c r="BI750" s="111"/>
      <c r="BJ750" s="111"/>
      <c r="BK750" s="111"/>
      <c r="BL750" s="111"/>
      <c r="BM750" s="111"/>
      <c r="BN750" s="111"/>
      <c r="BO750" s="111"/>
      <c r="BP750" s="111"/>
      <c r="BQ750" s="111"/>
      <c r="BR750" s="111"/>
      <c r="BS750" s="111"/>
      <c r="BT750" s="111"/>
      <c r="BU750" s="111"/>
      <c r="BV750" s="111"/>
      <c r="BW750" s="111"/>
      <c r="BX750" s="111"/>
      <c r="BY750" s="111"/>
      <c r="BZ750" s="111"/>
      <c r="CA750" s="111"/>
      <c r="CB750" s="111"/>
      <c r="CC750" s="111"/>
      <c r="CD750" s="111"/>
      <c r="CE750" s="111"/>
      <c r="CF750" s="111"/>
      <c r="CG750" s="111"/>
      <c r="CH750" s="111"/>
      <c r="CI750" s="111"/>
      <c r="CJ750" s="111"/>
      <c r="CK750" s="111"/>
      <c r="CL750" s="111"/>
      <c r="CM750" s="111"/>
      <c r="CN750" s="111"/>
      <c r="CO750" s="111"/>
      <c r="CP750" s="111"/>
      <c r="CQ750" s="111"/>
      <c r="CR750" s="111"/>
      <c r="CS750" s="111"/>
      <c r="CT750" s="111"/>
      <c r="CU750" s="111"/>
      <c r="CV750" s="111"/>
      <c r="CW750" s="111"/>
      <c r="CX750" s="111"/>
      <c r="CY750" s="111"/>
      <c r="CZ750" s="111"/>
      <c r="DA750" s="111"/>
      <c r="DB750" s="111"/>
      <c r="DC750" s="111"/>
      <c r="DD750" s="111"/>
      <c r="DE750" s="111"/>
      <c r="DF750" s="111"/>
      <c r="DG750" s="111"/>
      <c r="DH750" s="111"/>
      <c r="DI750" s="111"/>
      <c r="DJ750" s="111"/>
      <c r="DK750" s="111"/>
      <c r="DL750" s="111"/>
      <c r="DM750" s="111"/>
      <c r="DN750" s="111"/>
      <c r="DO750" s="111"/>
      <c r="DP750" s="111"/>
      <c r="DQ750" s="111"/>
      <c r="DR750" s="111"/>
      <c r="DS750" s="111"/>
      <c r="DT750" s="111"/>
      <c r="DU750" s="111"/>
      <c r="DV750" s="111"/>
      <c r="DW750" s="111"/>
      <c r="DX750" s="111"/>
      <c r="DY750" s="111"/>
      <c r="DZ750" s="111"/>
      <c r="EA750" s="111"/>
      <c r="EB750" s="111"/>
      <c r="EC750" s="111"/>
      <c r="ED750" s="111"/>
      <c r="EE750" s="111"/>
      <c r="EF750" s="111"/>
      <c r="EG750" s="111"/>
      <c r="EH750" s="111"/>
      <c r="EI750" s="111"/>
      <c r="EJ750" s="111"/>
      <c r="EK750" s="111"/>
      <c r="EL750" s="111"/>
      <c r="EM750" s="111"/>
      <c r="EN750" s="111"/>
      <c r="EO750" s="111"/>
      <c r="EP750" s="111"/>
      <c r="EQ750" s="111"/>
      <c r="ER750" s="111"/>
      <c r="ES750" s="111"/>
      <c r="ET750" s="111"/>
      <c r="EU750" s="111"/>
      <c r="EV750" s="111"/>
      <c r="EW750" s="111"/>
      <c r="EX750" s="111"/>
      <c r="EY750" s="111"/>
      <c r="EZ750" s="111"/>
      <c r="FA750" s="111"/>
      <c r="FB750" s="111"/>
      <c r="FC750" s="111"/>
      <c r="FD750" s="111"/>
      <c r="FE750" s="111"/>
      <c r="FF750" s="111"/>
      <c r="FG750" s="111"/>
      <c r="FH750" s="111"/>
      <c r="FI750" s="111"/>
      <c r="FJ750" s="111"/>
      <c r="FK750" s="111"/>
      <c r="FL750" s="111"/>
      <c r="FM750" s="111"/>
      <c r="FN750" s="111"/>
      <c r="FO750" s="111"/>
      <c r="FP750" s="111"/>
      <c r="FQ750" s="111"/>
      <c r="FR750" s="111"/>
      <c r="FS750" s="111"/>
      <c r="FT750" s="111"/>
      <c r="FU750" s="111"/>
      <c r="FV750" s="111"/>
      <c r="FW750" s="111"/>
      <c r="FX750" s="111"/>
      <c r="FY750" s="111"/>
      <c r="FZ750" s="111"/>
      <c r="GA750" s="111"/>
      <c r="GB750" s="111"/>
      <c r="GC750" s="111"/>
      <c r="GD750" s="111"/>
      <c r="GE750" s="111"/>
      <c r="GF750" s="111"/>
      <c r="GG750" s="111"/>
      <c r="GH750" s="111"/>
      <c r="GI750" s="111"/>
      <c r="GJ750" s="111"/>
      <c r="GK750" s="111"/>
      <c r="GL750" s="111"/>
      <c r="GM750" s="111"/>
      <c r="GN750" s="111"/>
      <c r="GO750" s="111"/>
      <c r="GP750" s="111"/>
      <c r="GQ750" s="111"/>
      <c r="GR750" s="111"/>
      <c r="GS750" s="111"/>
      <c r="GT750" s="111"/>
      <c r="GU750" s="111"/>
      <c r="GV750" s="111"/>
      <c r="GW750" s="111"/>
      <c r="GX750" s="111"/>
      <c r="GY750" s="111"/>
      <c r="GZ750" s="111"/>
      <c r="HA750" s="111"/>
      <c r="HB750" s="111"/>
      <c r="HC750" s="111"/>
      <c r="HD750" s="111"/>
      <c r="HE750" s="111"/>
      <c r="HF750" s="111"/>
      <c r="HG750" s="111"/>
      <c r="HH750" s="111"/>
      <c r="HI750" s="111"/>
      <c r="HJ750" s="111"/>
      <c r="HK750" s="111"/>
      <c r="HL750" s="111"/>
      <c r="HM750" s="111"/>
      <c r="HN750" s="111"/>
      <c r="HO750" s="111"/>
      <c r="HP750" s="111"/>
      <c r="HQ750" s="111"/>
      <c r="HR750" s="111"/>
      <c r="HS750" s="111"/>
      <c r="HT750" s="111"/>
      <c r="HU750" s="111"/>
      <c r="HV750" s="111"/>
      <c r="HW750" s="111"/>
      <c r="HX750" s="111"/>
      <c r="HY750" s="111"/>
      <c r="HZ750" s="111"/>
      <c r="IA750" s="111"/>
      <c r="IB750" s="111"/>
      <c r="IC750" s="111"/>
      <c r="ID750" s="111"/>
      <c r="IE750" s="111"/>
      <c r="IF750" s="111"/>
      <c r="IG750" s="111"/>
      <c r="IH750" s="111"/>
      <c r="II750" s="111"/>
    </row>
    <row r="751" s="1" customFormat="1" hidden="1" spans="1:243">
      <c r="A751" s="157">
        <v>2130805</v>
      </c>
      <c r="B751" s="152" t="s">
        <v>648</v>
      </c>
      <c r="C751" s="145">
        <v>0</v>
      </c>
      <c r="D751" s="146"/>
      <c r="E751" s="147">
        <f t="shared" si="33"/>
        <v>0</v>
      </c>
      <c r="F751" s="148"/>
      <c r="G751" s="151" t="s">
        <v>75</v>
      </c>
      <c r="H751" s="140">
        <f t="shared" si="34"/>
        <v>7</v>
      </c>
      <c r="I751" s="140"/>
      <c r="J751" s="111"/>
      <c r="K751" s="111"/>
      <c r="L751" s="111"/>
      <c r="M751" s="111"/>
      <c r="N751" s="111"/>
      <c r="O751" s="111"/>
      <c r="P751" s="111"/>
      <c r="Q751" s="111"/>
      <c r="R751" s="111"/>
      <c r="S751" s="111"/>
      <c r="T751" s="111"/>
      <c r="U751" s="111"/>
      <c r="V751" s="111"/>
      <c r="W751" s="111"/>
      <c r="X751" s="111"/>
      <c r="Y751" s="111"/>
      <c r="Z751" s="111"/>
      <c r="AA751" s="111"/>
      <c r="AB751" s="111"/>
      <c r="AC751" s="111"/>
      <c r="AD751" s="111"/>
      <c r="AE751" s="111"/>
      <c r="AF751" s="111"/>
      <c r="AG751" s="111"/>
      <c r="AH751" s="111"/>
      <c r="AI751" s="111"/>
      <c r="AJ751" s="111"/>
      <c r="AK751" s="111"/>
      <c r="AL751" s="111"/>
      <c r="AM751" s="111"/>
      <c r="AN751" s="111"/>
      <c r="AO751" s="111"/>
      <c r="AP751" s="111"/>
      <c r="AQ751" s="111"/>
      <c r="AR751" s="111"/>
      <c r="AS751" s="111"/>
      <c r="AT751" s="111"/>
      <c r="AU751" s="111"/>
      <c r="AV751" s="111"/>
      <c r="AW751" s="111"/>
      <c r="AX751" s="111"/>
      <c r="AY751" s="111"/>
      <c r="AZ751" s="111"/>
      <c r="BA751" s="111"/>
      <c r="BB751" s="111"/>
      <c r="BC751" s="111"/>
      <c r="BD751" s="111"/>
      <c r="BE751" s="111"/>
      <c r="BF751" s="111"/>
      <c r="BG751" s="111"/>
      <c r="BH751" s="111"/>
      <c r="BI751" s="111"/>
      <c r="BJ751" s="111"/>
      <c r="BK751" s="111"/>
      <c r="BL751" s="111"/>
      <c r="BM751" s="111"/>
      <c r="BN751" s="111"/>
      <c r="BO751" s="111"/>
      <c r="BP751" s="111"/>
      <c r="BQ751" s="111"/>
      <c r="BR751" s="111"/>
      <c r="BS751" s="111"/>
      <c r="BT751" s="111"/>
      <c r="BU751" s="111"/>
      <c r="BV751" s="111"/>
      <c r="BW751" s="111"/>
      <c r="BX751" s="111"/>
      <c r="BY751" s="111"/>
      <c r="BZ751" s="111"/>
      <c r="CA751" s="111"/>
      <c r="CB751" s="111"/>
      <c r="CC751" s="111"/>
      <c r="CD751" s="111"/>
      <c r="CE751" s="111"/>
      <c r="CF751" s="111"/>
      <c r="CG751" s="111"/>
      <c r="CH751" s="111"/>
      <c r="CI751" s="111"/>
      <c r="CJ751" s="111"/>
      <c r="CK751" s="111"/>
      <c r="CL751" s="111"/>
      <c r="CM751" s="111"/>
      <c r="CN751" s="111"/>
      <c r="CO751" s="111"/>
      <c r="CP751" s="111"/>
      <c r="CQ751" s="111"/>
      <c r="CR751" s="111"/>
      <c r="CS751" s="111"/>
      <c r="CT751" s="111"/>
      <c r="CU751" s="111"/>
      <c r="CV751" s="111"/>
      <c r="CW751" s="111"/>
      <c r="CX751" s="111"/>
      <c r="CY751" s="111"/>
      <c r="CZ751" s="111"/>
      <c r="DA751" s="111"/>
      <c r="DB751" s="111"/>
      <c r="DC751" s="111"/>
      <c r="DD751" s="111"/>
      <c r="DE751" s="111"/>
      <c r="DF751" s="111"/>
      <c r="DG751" s="111"/>
      <c r="DH751" s="111"/>
      <c r="DI751" s="111"/>
      <c r="DJ751" s="111"/>
      <c r="DK751" s="111"/>
      <c r="DL751" s="111"/>
      <c r="DM751" s="111"/>
      <c r="DN751" s="111"/>
      <c r="DO751" s="111"/>
      <c r="DP751" s="111"/>
      <c r="DQ751" s="111"/>
      <c r="DR751" s="111"/>
      <c r="DS751" s="111"/>
      <c r="DT751" s="111"/>
      <c r="DU751" s="111"/>
      <c r="DV751" s="111"/>
      <c r="DW751" s="111"/>
      <c r="DX751" s="111"/>
      <c r="DY751" s="111"/>
      <c r="DZ751" s="111"/>
      <c r="EA751" s="111"/>
      <c r="EB751" s="111"/>
      <c r="EC751" s="111"/>
      <c r="ED751" s="111"/>
      <c r="EE751" s="111"/>
      <c r="EF751" s="111"/>
      <c r="EG751" s="111"/>
      <c r="EH751" s="111"/>
      <c r="EI751" s="111"/>
      <c r="EJ751" s="111"/>
      <c r="EK751" s="111"/>
      <c r="EL751" s="111"/>
      <c r="EM751" s="111"/>
      <c r="EN751" s="111"/>
      <c r="EO751" s="111"/>
      <c r="EP751" s="111"/>
      <c r="EQ751" s="111"/>
      <c r="ER751" s="111"/>
      <c r="ES751" s="111"/>
      <c r="ET751" s="111"/>
      <c r="EU751" s="111"/>
      <c r="EV751" s="111"/>
      <c r="EW751" s="111"/>
      <c r="EX751" s="111"/>
      <c r="EY751" s="111"/>
      <c r="EZ751" s="111"/>
      <c r="FA751" s="111"/>
      <c r="FB751" s="111"/>
      <c r="FC751" s="111"/>
      <c r="FD751" s="111"/>
      <c r="FE751" s="111"/>
      <c r="FF751" s="111"/>
      <c r="FG751" s="111"/>
      <c r="FH751" s="111"/>
      <c r="FI751" s="111"/>
      <c r="FJ751" s="111"/>
      <c r="FK751" s="111"/>
      <c r="FL751" s="111"/>
      <c r="FM751" s="111"/>
      <c r="FN751" s="111"/>
      <c r="FO751" s="111"/>
      <c r="FP751" s="111"/>
      <c r="FQ751" s="111"/>
      <c r="FR751" s="111"/>
      <c r="FS751" s="111"/>
      <c r="FT751" s="111"/>
      <c r="FU751" s="111"/>
      <c r="FV751" s="111"/>
      <c r="FW751" s="111"/>
      <c r="FX751" s="111"/>
      <c r="FY751" s="111"/>
      <c r="FZ751" s="111"/>
      <c r="GA751" s="111"/>
      <c r="GB751" s="111"/>
      <c r="GC751" s="111"/>
      <c r="GD751" s="111"/>
      <c r="GE751" s="111"/>
      <c r="GF751" s="111"/>
      <c r="GG751" s="111"/>
      <c r="GH751" s="111"/>
      <c r="GI751" s="111"/>
      <c r="GJ751" s="111"/>
      <c r="GK751" s="111"/>
      <c r="GL751" s="111"/>
      <c r="GM751" s="111"/>
      <c r="GN751" s="111"/>
      <c r="GO751" s="111"/>
      <c r="GP751" s="111"/>
      <c r="GQ751" s="111"/>
      <c r="GR751" s="111"/>
      <c r="GS751" s="111"/>
      <c r="GT751" s="111"/>
      <c r="GU751" s="111"/>
      <c r="GV751" s="111"/>
      <c r="GW751" s="111"/>
      <c r="GX751" s="111"/>
      <c r="GY751" s="111"/>
      <c r="GZ751" s="111"/>
      <c r="HA751" s="111"/>
      <c r="HB751" s="111"/>
      <c r="HC751" s="111"/>
      <c r="HD751" s="111"/>
      <c r="HE751" s="111"/>
      <c r="HF751" s="111"/>
      <c r="HG751" s="111"/>
      <c r="HH751" s="111"/>
      <c r="HI751" s="111"/>
      <c r="HJ751" s="111"/>
      <c r="HK751" s="111"/>
      <c r="HL751" s="111"/>
      <c r="HM751" s="111"/>
      <c r="HN751" s="111"/>
      <c r="HO751" s="111"/>
      <c r="HP751" s="111"/>
      <c r="HQ751" s="111"/>
      <c r="HR751" s="111"/>
      <c r="HS751" s="111"/>
      <c r="HT751" s="111"/>
      <c r="HU751" s="111"/>
      <c r="HV751" s="111"/>
      <c r="HW751" s="111"/>
      <c r="HX751" s="111"/>
      <c r="HY751" s="111"/>
      <c r="HZ751" s="111"/>
      <c r="IA751" s="111"/>
      <c r="IB751" s="111"/>
      <c r="IC751" s="111"/>
      <c r="ID751" s="111"/>
      <c r="IE751" s="111"/>
      <c r="IF751" s="111"/>
      <c r="IG751" s="111"/>
      <c r="IH751" s="111"/>
      <c r="II751" s="111"/>
    </row>
    <row r="752" s="1" customFormat="1" hidden="1" spans="1:243">
      <c r="A752" s="157">
        <v>2130899</v>
      </c>
      <c r="B752" s="152" t="s">
        <v>649</v>
      </c>
      <c r="C752" s="145">
        <v>0</v>
      </c>
      <c r="D752" s="146"/>
      <c r="E752" s="147">
        <f t="shared" si="33"/>
        <v>0</v>
      </c>
      <c r="F752" s="148"/>
      <c r="G752" s="151" t="s">
        <v>75</v>
      </c>
      <c r="H752" s="140">
        <f t="shared" si="34"/>
        <v>7</v>
      </c>
      <c r="I752" s="140"/>
      <c r="J752" s="111"/>
      <c r="K752" s="111"/>
      <c r="L752" s="111"/>
      <c r="M752" s="111"/>
      <c r="N752" s="111"/>
      <c r="O752" s="111"/>
      <c r="P752" s="111"/>
      <c r="Q752" s="111"/>
      <c r="R752" s="111"/>
      <c r="S752" s="111"/>
      <c r="T752" s="111"/>
      <c r="U752" s="111"/>
      <c r="V752" s="111"/>
      <c r="W752" s="111"/>
      <c r="X752" s="111"/>
      <c r="Y752" s="111"/>
      <c r="Z752" s="111"/>
      <c r="AA752" s="111"/>
      <c r="AB752" s="111"/>
      <c r="AC752" s="111"/>
      <c r="AD752" s="111"/>
      <c r="AE752" s="111"/>
      <c r="AF752" s="111"/>
      <c r="AG752" s="111"/>
      <c r="AH752" s="111"/>
      <c r="AI752" s="111"/>
      <c r="AJ752" s="111"/>
      <c r="AK752" s="111"/>
      <c r="AL752" s="111"/>
      <c r="AM752" s="111"/>
      <c r="AN752" s="111"/>
      <c r="AO752" s="111"/>
      <c r="AP752" s="111"/>
      <c r="AQ752" s="111"/>
      <c r="AR752" s="111"/>
      <c r="AS752" s="111"/>
      <c r="AT752" s="111"/>
      <c r="AU752" s="111"/>
      <c r="AV752" s="111"/>
      <c r="AW752" s="111"/>
      <c r="AX752" s="111"/>
      <c r="AY752" s="111"/>
      <c r="AZ752" s="111"/>
      <c r="BA752" s="111"/>
      <c r="BB752" s="111"/>
      <c r="BC752" s="111"/>
      <c r="BD752" s="111"/>
      <c r="BE752" s="111"/>
      <c r="BF752" s="111"/>
      <c r="BG752" s="111"/>
      <c r="BH752" s="111"/>
      <c r="BI752" s="111"/>
      <c r="BJ752" s="111"/>
      <c r="BK752" s="111"/>
      <c r="BL752" s="111"/>
      <c r="BM752" s="111"/>
      <c r="BN752" s="111"/>
      <c r="BO752" s="111"/>
      <c r="BP752" s="111"/>
      <c r="BQ752" s="111"/>
      <c r="BR752" s="111"/>
      <c r="BS752" s="111"/>
      <c r="BT752" s="111"/>
      <c r="BU752" s="111"/>
      <c r="BV752" s="111"/>
      <c r="BW752" s="111"/>
      <c r="BX752" s="111"/>
      <c r="BY752" s="111"/>
      <c r="BZ752" s="111"/>
      <c r="CA752" s="111"/>
      <c r="CB752" s="111"/>
      <c r="CC752" s="111"/>
      <c r="CD752" s="111"/>
      <c r="CE752" s="111"/>
      <c r="CF752" s="111"/>
      <c r="CG752" s="111"/>
      <c r="CH752" s="111"/>
      <c r="CI752" s="111"/>
      <c r="CJ752" s="111"/>
      <c r="CK752" s="111"/>
      <c r="CL752" s="111"/>
      <c r="CM752" s="111"/>
      <c r="CN752" s="111"/>
      <c r="CO752" s="111"/>
      <c r="CP752" s="111"/>
      <c r="CQ752" s="111"/>
      <c r="CR752" s="111"/>
      <c r="CS752" s="111"/>
      <c r="CT752" s="111"/>
      <c r="CU752" s="111"/>
      <c r="CV752" s="111"/>
      <c r="CW752" s="111"/>
      <c r="CX752" s="111"/>
      <c r="CY752" s="111"/>
      <c r="CZ752" s="111"/>
      <c r="DA752" s="111"/>
      <c r="DB752" s="111"/>
      <c r="DC752" s="111"/>
      <c r="DD752" s="111"/>
      <c r="DE752" s="111"/>
      <c r="DF752" s="111"/>
      <c r="DG752" s="111"/>
      <c r="DH752" s="111"/>
      <c r="DI752" s="111"/>
      <c r="DJ752" s="111"/>
      <c r="DK752" s="111"/>
      <c r="DL752" s="111"/>
      <c r="DM752" s="111"/>
      <c r="DN752" s="111"/>
      <c r="DO752" s="111"/>
      <c r="DP752" s="111"/>
      <c r="DQ752" s="111"/>
      <c r="DR752" s="111"/>
      <c r="DS752" s="111"/>
      <c r="DT752" s="111"/>
      <c r="DU752" s="111"/>
      <c r="DV752" s="111"/>
      <c r="DW752" s="111"/>
      <c r="DX752" s="111"/>
      <c r="DY752" s="111"/>
      <c r="DZ752" s="111"/>
      <c r="EA752" s="111"/>
      <c r="EB752" s="111"/>
      <c r="EC752" s="111"/>
      <c r="ED752" s="111"/>
      <c r="EE752" s="111"/>
      <c r="EF752" s="111"/>
      <c r="EG752" s="111"/>
      <c r="EH752" s="111"/>
      <c r="EI752" s="111"/>
      <c r="EJ752" s="111"/>
      <c r="EK752" s="111"/>
      <c r="EL752" s="111"/>
      <c r="EM752" s="111"/>
      <c r="EN752" s="111"/>
      <c r="EO752" s="111"/>
      <c r="EP752" s="111"/>
      <c r="EQ752" s="111"/>
      <c r="ER752" s="111"/>
      <c r="ES752" s="111"/>
      <c r="ET752" s="111"/>
      <c r="EU752" s="111"/>
      <c r="EV752" s="111"/>
      <c r="EW752" s="111"/>
      <c r="EX752" s="111"/>
      <c r="EY752" s="111"/>
      <c r="EZ752" s="111"/>
      <c r="FA752" s="111"/>
      <c r="FB752" s="111"/>
      <c r="FC752" s="111"/>
      <c r="FD752" s="111"/>
      <c r="FE752" s="111"/>
      <c r="FF752" s="111"/>
      <c r="FG752" s="111"/>
      <c r="FH752" s="111"/>
      <c r="FI752" s="111"/>
      <c r="FJ752" s="111"/>
      <c r="FK752" s="111"/>
      <c r="FL752" s="111"/>
      <c r="FM752" s="111"/>
      <c r="FN752" s="111"/>
      <c r="FO752" s="111"/>
      <c r="FP752" s="111"/>
      <c r="FQ752" s="111"/>
      <c r="FR752" s="111"/>
      <c r="FS752" s="111"/>
      <c r="FT752" s="111"/>
      <c r="FU752" s="111"/>
      <c r="FV752" s="111"/>
      <c r="FW752" s="111"/>
      <c r="FX752" s="111"/>
      <c r="FY752" s="111"/>
      <c r="FZ752" s="111"/>
      <c r="GA752" s="111"/>
      <c r="GB752" s="111"/>
      <c r="GC752" s="111"/>
      <c r="GD752" s="111"/>
      <c r="GE752" s="111"/>
      <c r="GF752" s="111"/>
      <c r="GG752" s="111"/>
      <c r="GH752" s="111"/>
      <c r="GI752" s="111"/>
      <c r="GJ752" s="111"/>
      <c r="GK752" s="111"/>
      <c r="GL752" s="111"/>
      <c r="GM752" s="111"/>
      <c r="GN752" s="111"/>
      <c r="GO752" s="111"/>
      <c r="GP752" s="111"/>
      <c r="GQ752" s="111"/>
      <c r="GR752" s="111"/>
      <c r="GS752" s="111"/>
      <c r="GT752" s="111"/>
      <c r="GU752" s="111"/>
      <c r="GV752" s="111"/>
      <c r="GW752" s="111"/>
      <c r="GX752" s="111"/>
      <c r="GY752" s="111"/>
      <c r="GZ752" s="111"/>
      <c r="HA752" s="111"/>
      <c r="HB752" s="111"/>
      <c r="HC752" s="111"/>
      <c r="HD752" s="111"/>
      <c r="HE752" s="111"/>
      <c r="HF752" s="111"/>
      <c r="HG752" s="111"/>
      <c r="HH752" s="111"/>
      <c r="HI752" s="111"/>
      <c r="HJ752" s="111"/>
      <c r="HK752" s="111"/>
      <c r="HL752" s="111"/>
      <c r="HM752" s="111"/>
      <c r="HN752" s="111"/>
      <c r="HO752" s="111"/>
      <c r="HP752" s="111"/>
      <c r="HQ752" s="111"/>
      <c r="HR752" s="111"/>
      <c r="HS752" s="111"/>
      <c r="HT752" s="111"/>
      <c r="HU752" s="111"/>
      <c r="HV752" s="111"/>
      <c r="HW752" s="111"/>
      <c r="HX752" s="111"/>
      <c r="HY752" s="111"/>
      <c r="HZ752" s="111"/>
      <c r="IA752" s="111"/>
      <c r="IB752" s="111"/>
      <c r="IC752" s="111"/>
      <c r="ID752" s="111"/>
      <c r="IE752" s="111"/>
      <c r="IF752" s="111"/>
      <c r="IG752" s="111"/>
      <c r="IH752" s="111"/>
      <c r="II752" s="111"/>
    </row>
    <row r="753" s="1" customFormat="1" spans="1:243">
      <c r="A753" s="141">
        <v>21309</v>
      </c>
      <c r="B753" s="142" t="s">
        <v>650</v>
      </c>
      <c r="C753" s="143">
        <f>SUM(C754:C755)</f>
        <v>0</v>
      </c>
      <c r="D753" s="143">
        <f>SUM(D754:D755)</f>
        <v>0</v>
      </c>
      <c r="E753" s="137">
        <f t="shared" si="33"/>
        <v>0</v>
      </c>
      <c r="F753" s="138"/>
      <c r="G753" s="151"/>
      <c r="H753" s="140">
        <f t="shared" si="34"/>
        <v>5</v>
      </c>
      <c r="I753" s="140"/>
      <c r="J753" s="111"/>
      <c r="K753" s="111"/>
      <c r="L753" s="111"/>
      <c r="M753" s="111"/>
      <c r="N753" s="111"/>
      <c r="O753" s="111"/>
      <c r="P753" s="111"/>
      <c r="Q753" s="111"/>
      <c r="R753" s="111"/>
      <c r="S753" s="111"/>
      <c r="T753" s="111"/>
      <c r="U753" s="111"/>
      <c r="V753" s="111"/>
      <c r="W753" s="111"/>
      <c r="X753" s="111"/>
      <c r="Y753" s="111"/>
      <c r="Z753" s="111"/>
      <c r="AA753" s="111"/>
      <c r="AB753" s="111"/>
      <c r="AC753" s="111"/>
      <c r="AD753" s="111"/>
      <c r="AE753" s="111"/>
      <c r="AF753" s="111"/>
      <c r="AG753" s="111"/>
      <c r="AH753" s="111"/>
      <c r="AI753" s="111"/>
      <c r="AJ753" s="111"/>
      <c r="AK753" s="111"/>
      <c r="AL753" s="111"/>
      <c r="AM753" s="111"/>
      <c r="AN753" s="111"/>
      <c r="AO753" s="111"/>
      <c r="AP753" s="111"/>
      <c r="AQ753" s="111"/>
      <c r="AR753" s="111"/>
      <c r="AS753" s="111"/>
      <c r="AT753" s="111"/>
      <c r="AU753" s="111"/>
      <c r="AV753" s="111"/>
      <c r="AW753" s="111"/>
      <c r="AX753" s="111"/>
      <c r="AY753" s="111"/>
      <c r="AZ753" s="111"/>
      <c r="BA753" s="111"/>
      <c r="BB753" s="111"/>
      <c r="BC753" s="111"/>
      <c r="BD753" s="111"/>
      <c r="BE753" s="111"/>
      <c r="BF753" s="111"/>
      <c r="BG753" s="111"/>
      <c r="BH753" s="111"/>
      <c r="BI753" s="111"/>
      <c r="BJ753" s="111"/>
      <c r="BK753" s="111"/>
      <c r="BL753" s="111"/>
      <c r="BM753" s="111"/>
      <c r="BN753" s="111"/>
      <c r="BO753" s="111"/>
      <c r="BP753" s="111"/>
      <c r="BQ753" s="111"/>
      <c r="BR753" s="111"/>
      <c r="BS753" s="111"/>
      <c r="BT753" s="111"/>
      <c r="BU753" s="111"/>
      <c r="BV753" s="111"/>
      <c r="BW753" s="111"/>
      <c r="BX753" s="111"/>
      <c r="BY753" s="111"/>
      <c r="BZ753" s="111"/>
      <c r="CA753" s="111"/>
      <c r="CB753" s="111"/>
      <c r="CC753" s="111"/>
      <c r="CD753" s="111"/>
      <c r="CE753" s="111"/>
      <c r="CF753" s="111"/>
      <c r="CG753" s="111"/>
      <c r="CH753" s="111"/>
      <c r="CI753" s="111"/>
      <c r="CJ753" s="111"/>
      <c r="CK753" s="111"/>
      <c r="CL753" s="111"/>
      <c r="CM753" s="111"/>
      <c r="CN753" s="111"/>
      <c r="CO753" s="111"/>
      <c r="CP753" s="111"/>
      <c r="CQ753" s="111"/>
      <c r="CR753" s="111"/>
      <c r="CS753" s="111"/>
      <c r="CT753" s="111"/>
      <c r="CU753" s="111"/>
      <c r="CV753" s="111"/>
      <c r="CW753" s="111"/>
      <c r="CX753" s="111"/>
      <c r="CY753" s="111"/>
      <c r="CZ753" s="111"/>
      <c r="DA753" s="111"/>
      <c r="DB753" s="111"/>
      <c r="DC753" s="111"/>
      <c r="DD753" s="111"/>
      <c r="DE753" s="111"/>
      <c r="DF753" s="111"/>
      <c r="DG753" s="111"/>
      <c r="DH753" s="111"/>
      <c r="DI753" s="111"/>
      <c r="DJ753" s="111"/>
      <c r="DK753" s="111"/>
      <c r="DL753" s="111"/>
      <c r="DM753" s="111"/>
      <c r="DN753" s="111"/>
      <c r="DO753" s="111"/>
      <c r="DP753" s="111"/>
      <c r="DQ753" s="111"/>
      <c r="DR753" s="111"/>
      <c r="DS753" s="111"/>
      <c r="DT753" s="111"/>
      <c r="DU753" s="111"/>
      <c r="DV753" s="111"/>
      <c r="DW753" s="111"/>
      <c r="DX753" s="111"/>
      <c r="DY753" s="111"/>
      <c r="DZ753" s="111"/>
      <c r="EA753" s="111"/>
      <c r="EB753" s="111"/>
      <c r="EC753" s="111"/>
      <c r="ED753" s="111"/>
      <c r="EE753" s="111"/>
      <c r="EF753" s="111"/>
      <c r="EG753" s="111"/>
      <c r="EH753" s="111"/>
      <c r="EI753" s="111"/>
      <c r="EJ753" s="111"/>
      <c r="EK753" s="111"/>
      <c r="EL753" s="111"/>
      <c r="EM753" s="111"/>
      <c r="EN753" s="111"/>
      <c r="EO753" s="111"/>
      <c r="EP753" s="111"/>
      <c r="EQ753" s="111"/>
      <c r="ER753" s="111"/>
      <c r="ES753" s="111"/>
      <c r="ET753" s="111"/>
      <c r="EU753" s="111"/>
      <c r="EV753" s="111"/>
      <c r="EW753" s="111"/>
      <c r="EX753" s="111"/>
      <c r="EY753" s="111"/>
      <c r="EZ753" s="111"/>
      <c r="FA753" s="111"/>
      <c r="FB753" s="111"/>
      <c r="FC753" s="111"/>
      <c r="FD753" s="111"/>
      <c r="FE753" s="111"/>
      <c r="FF753" s="111"/>
      <c r="FG753" s="111"/>
      <c r="FH753" s="111"/>
      <c r="FI753" s="111"/>
      <c r="FJ753" s="111"/>
      <c r="FK753" s="111"/>
      <c r="FL753" s="111"/>
      <c r="FM753" s="111"/>
      <c r="FN753" s="111"/>
      <c r="FO753" s="111"/>
      <c r="FP753" s="111"/>
      <c r="FQ753" s="111"/>
      <c r="FR753" s="111"/>
      <c r="FS753" s="111"/>
      <c r="FT753" s="111"/>
      <c r="FU753" s="111"/>
      <c r="FV753" s="111"/>
      <c r="FW753" s="111"/>
      <c r="FX753" s="111"/>
      <c r="FY753" s="111"/>
      <c r="FZ753" s="111"/>
      <c r="GA753" s="111"/>
      <c r="GB753" s="111"/>
      <c r="GC753" s="111"/>
      <c r="GD753" s="111"/>
      <c r="GE753" s="111"/>
      <c r="GF753" s="111"/>
      <c r="GG753" s="111"/>
      <c r="GH753" s="111"/>
      <c r="GI753" s="111"/>
      <c r="GJ753" s="111"/>
      <c r="GK753" s="111"/>
      <c r="GL753" s="111"/>
      <c r="GM753" s="111"/>
      <c r="GN753" s="111"/>
      <c r="GO753" s="111"/>
      <c r="GP753" s="111"/>
      <c r="GQ753" s="111"/>
      <c r="GR753" s="111"/>
      <c r="GS753" s="111"/>
      <c r="GT753" s="111"/>
      <c r="GU753" s="111"/>
      <c r="GV753" s="111"/>
      <c r="GW753" s="111"/>
      <c r="GX753" s="111"/>
      <c r="GY753" s="111"/>
      <c r="GZ753" s="111"/>
      <c r="HA753" s="111"/>
      <c r="HB753" s="111"/>
      <c r="HC753" s="111"/>
      <c r="HD753" s="111"/>
      <c r="HE753" s="111"/>
      <c r="HF753" s="111"/>
      <c r="HG753" s="111"/>
      <c r="HH753" s="111"/>
      <c r="HI753" s="111"/>
      <c r="HJ753" s="111"/>
      <c r="HK753" s="111"/>
      <c r="HL753" s="111"/>
      <c r="HM753" s="111"/>
      <c r="HN753" s="111"/>
      <c r="HO753" s="111"/>
      <c r="HP753" s="111"/>
      <c r="HQ753" s="111"/>
      <c r="HR753" s="111"/>
      <c r="HS753" s="111"/>
      <c r="HT753" s="111"/>
      <c r="HU753" s="111"/>
      <c r="HV753" s="111"/>
      <c r="HW753" s="111"/>
      <c r="HX753" s="111"/>
      <c r="HY753" s="111"/>
      <c r="HZ753" s="111"/>
      <c r="IA753" s="111"/>
      <c r="IB753" s="111"/>
      <c r="IC753" s="111"/>
      <c r="ID753" s="111"/>
      <c r="IE753" s="111"/>
      <c r="IF753" s="111"/>
      <c r="IG753" s="111"/>
      <c r="IH753" s="111"/>
      <c r="II753" s="111"/>
    </row>
    <row r="754" s="1" customFormat="1" hidden="1" spans="1:243">
      <c r="A754" s="157">
        <v>2130901</v>
      </c>
      <c r="B754" s="152" t="s">
        <v>651</v>
      </c>
      <c r="C754" s="145">
        <v>0</v>
      </c>
      <c r="D754" s="146"/>
      <c r="E754" s="147">
        <f t="shared" si="33"/>
        <v>0</v>
      </c>
      <c r="F754" s="148"/>
      <c r="G754" s="151" t="s">
        <v>75</v>
      </c>
      <c r="H754" s="140">
        <f t="shared" si="34"/>
        <v>7</v>
      </c>
      <c r="I754" s="140"/>
      <c r="J754" s="111"/>
      <c r="K754" s="111"/>
      <c r="L754" s="111"/>
      <c r="M754" s="111"/>
      <c r="N754" s="111"/>
      <c r="O754" s="111"/>
      <c r="P754" s="111"/>
      <c r="Q754" s="111"/>
      <c r="R754" s="111"/>
      <c r="S754" s="111"/>
      <c r="T754" s="111"/>
      <c r="U754" s="111"/>
      <c r="V754" s="111"/>
      <c r="W754" s="111"/>
      <c r="X754" s="111"/>
      <c r="Y754" s="111"/>
      <c r="Z754" s="111"/>
      <c r="AA754" s="111"/>
      <c r="AB754" s="111"/>
      <c r="AC754" s="111"/>
      <c r="AD754" s="111"/>
      <c r="AE754" s="111"/>
      <c r="AF754" s="111"/>
      <c r="AG754" s="111"/>
      <c r="AH754" s="111"/>
      <c r="AI754" s="111"/>
      <c r="AJ754" s="111"/>
      <c r="AK754" s="111"/>
      <c r="AL754" s="111"/>
      <c r="AM754" s="111"/>
      <c r="AN754" s="111"/>
      <c r="AO754" s="111"/>
      <c r="AP754" s="111"/>
      <c r="AQ754" s="111"/>
      <c r="AR754" s="111"/>
      <c r="AS754" s="111"/>
      <c r="AT754" s="111"/>
      <c r="AU754" s="111"/>
      <c r="AV754" s="111"/>
      <c r="AW754" s="111"/>
      <c r="AX754" s="111"/>
      <c r="AY754" s="111"/>
      <c r="AZ754" s="111"/>
      <c r="BA754" s="111"/>
      <c r="BB754" s="111"/>
      <c r="BC754" s="111"/>
      <c r="BD754" s="111"/>
      <c r="BE754" s="111"/>
      <c r="BF754" s="111"/>
      <c r="BG754" s="111"/>
      <c r="BH754" s="111"/>
      <c r="BI754" s="111"/>
      <c r="BJ754" s="111"/>
      <c r="BK754" s="111"/>
      <c r="BL754" s="111"/>
      <c r="BM754" s="111"/>
      <c r="BN754" s="111"/>
      <c r="BO754" s="111"/>
      <c r="BP754" s="111"/>
      <c r="BQ754" s="111"/>
      <c r="BR754" s="111"/>
      <c r="BS754" s="111"/>
      <c r="BT754" s="111"/>
      <c r="BU754" s="111"/>
      <c r="BV754" s="111"/>
      <c r="BW754" s="111"/>
      <c r="BX754" s="111"/>
      <c r="BY754" s="111"/>
      <c r="BZ754" s="111"/>
      <c r="CA754" s="111"/>
      <c r="CB754" s="111"/>
      <c r="CC754" s="111"/>
      <c r="CD754" s="111"/>
      <c r="CE754" s="111"/>
      <c r="CF754" s="111"/>
      <c r="CG754" s="111"/>
      <c r="CH754" s="111"/>
      <c r="CI754" s="111"/>
      <c r="CJ754" s="111"/>
      <c r="CK754" s="111"/>
      <c r="CL754" s="111"/>
      <c r="CM754" s="111"/>
      <c r="CN754" s="111"/>
      <c r="CO754" s="111"/>
      <c r="CP754" s="111"/>
      <c r="CQ754" s="111"/>
      <c r="CR754" s="111"/>
      <c r="CS754" s="111"/>
      <c r="CT754" s="111"/>
      <c r="CU754" s="111"/>
      <c r="CV754" s="111"/>
      <c r="CW754" s="111"/>
      <c r="CX754" s="111"/>
      <c r="CY754" s="111"/>
      <c r="CZ754" s="111"/>
      <c r="DA754" s="111"/>
      <c r="DB754" s="111"/>
      <c r="DC754" s="111"/>
      <c r="DD754" s="111"/>
      <c r="DE754" s="111"/>
      <c r="DF754" s="111"/>
      <c r="DG754" s="111"/>
      <c r="DH754" s="111"/>
      <c r="DI754" s="111"/>
      <c r="DJ754" s="111"/>
      <c r="DK754" s="111"/>
      <c r="DL754" s="111"/>
      <c r="DM754" s="111"/>
      <c r="DN754" s="111"/>
      <c r="DO754" s="111"/>
      <c r="DP754" s="111"/>
      <c r="DQ754" s="111"/>
      <c r="DR754" s="111"/>
      <c r="DS754" s="111"/>
      <c r="DT754" s="111"/>
      <c r="DU754" s="111"/>
      <c r="DV754" s="111"/>
      <c r="DW754" s="111"/>
      <c r="DX754" s="111"/>
      <c r="DY754" s="111"/>
      <c r="DZ754" s="111"/>
      <c r="EA754" s="111"/>
      <c r="EB754" s="111"/>
      <c r="EC754" s="111"/>
      <c r="ED754" s="111"/>
      <c r="EE754" s="111"/>
      <c r="EF754" s="111"/>
      <c r="EG754" s="111"/>
      <c r="EH754" s="111"/>
      <c r="EI754" s="111"/>
      <c r="EJ754" s="111"/>
      <c r="EK754" s="111"/>
      <c r="EL754" s="111"/>
      <c r="EM754" s="111"/>
      <c r="EN754" s="111"/>
      <c r="EO754" s="111"/>
      <c r="EP754" s="111"/>
      <c r="EQ754" s="111"/>
      <c r="ER754" s="111"/>
      <c r="ES754" s="111"/>
      <c r="ET754" s="111"/>
      <c r="EU754" s="111"/>
      <c r="EV754" s="111"/>
      <c r="EW754" s="111"/>
      <c r="EX754" s="111"/>
      <c r="EY754" s="111"/>
      <c r="EZ754" s="111"/>
      <c r="FA754" s="111"/>
      <c r="FB754" s="111"/>
      <c r="FC754" s="111"/>
      <c r="FD754" s="111"/>
      <c r="FE754" s="111"/>
      <c r="FF754" s="111"/>
      <c r="FG754" s="111"/>
      <c r="FH754" s="111"/>
      <c r="FI754" s="111"/>
      <c r="FJ754" s="111"/>
      <c r="FK754" s="111"/>
      <c r="FL754" s="111"/>
      <c r="FM754" s="111"/>
      <c r="FN754" s="111"/>
      <c r="FO754" s="111"/>
      <c r="FP754" s="111"/>
      <c r="FQ754" s="111"/>
      <c r="FR754" s="111"/>
      <c r="FS754" s="111"/>
      <c r="FT754" s="111"/>
      <c r="FU754" s="111"/>
      <c r="FV754" s="111"/>
      <c r="FW754" s="111"/>
      <c r="FX754" s="111"/>
      <c r="FY754" s="111"/>
      <c r="FZ754" s="111"/>
      <c r="GA754" s="111"/>
      <c r="GB754" s="111"/>
      <c r="GC754" s="111"/>
      <c r="GD754" s="111"/>
      <c r="GE754" s="111"/>
      <c r="GF754" s="111"/>
      <c r="GG754" s="111"/>
      <c r="GH754" s="111"/>
      <c r="GI754" s="111"/>
      <c r="GJ754" s="111"/>
      <c r="GK754" s="111"/>
      <c r="GL754" s="111"/>
      <c r="GM754" s="111"/>
      <c r="GN754" s="111"/>
      <c r="GO754" s="111"/>
      <c r="GP754" s="111"/>
      <c r="GQ754" s="111"/>
      <c r="GR754" s="111"/>
      <c r="GS754" s="111"/>
      <c r="GT754" s="111"/>
      <c r="GU754" s="111"/>
      <c r="GV754" s="111"/>
      <c r="GW754" s="111"/>
      <c r="GX754" s="111"/>
      <c r="GY754" s="111"/>
      <c r="GZ754" s="111"/>
      <c r="HA754" s="111"/>
      <c r="HB754" s="111"/>
      <c r="HC754" s="111"/>
      <c r="HD754" s="111"/>
      <c r="HE754" s="111"/>
      <c r="HF754" s="111"/>
      <c r="HG754" s="111"/>
      <c r="HH754" s="111"/>
      <c r="HI754" s="111"/>
      <c r="HJ754" s="111"/>
      <c r="HK754" s="111"/>
      <c r="HL754" s="111"/>
      <c r="HM754" s="111"/>
      <c r="HN754" s="111"/>
      <c r="HO754" s="111"/>
      <c r="HP754" s="111"/>
      <c r="HQ754" s="111"/>
      <c r="HR754" s="111"/>
      <c r="HS754" s="111"/>
      <c r="HT754" s="111"/>
      <c r="HU754" s="111"/>
      <c r="HV754" s="111"/>
      <c r="HW754" s="111"/>
      <c r="HX754" s="111"/>
      <c r="HY754" s="111"/>
      <c r="HZ754" s="111"/>
      <c r="IA754" s="111"/>
      <c r="IB754" s="111"/>
      <c r="IC754" s="111"/>
      <c r="ID754" s="111"/>
      <c r="IE754" s="111"/>
      <c r="IF754" s="111"/>
      <c r="IG754" s="111"/>
      <c r="IH754" s="111"/>
      <c r="II754" s="111"/>
    </row>
    <row r="755" s="1" customFormat="1" hidden="1" spans="1:243">
      <c r="A755" s="157">
        <v>2130999</v>
      </c>
      <c r="B755" s="152" t="s">
        <v>652</v>
      </c>
      <c r="C755" s="145">
        <v>0</v>
      </c>
      <c r="D755" s="146"/>
      <c r="E755" s="147">
        <f t="shared" si="33"/>
        <v>0</v>
      </c>
      <c r="F755" s="148"/>
      <c r="G755" s="151" t="s">
        <v>75</v>
      </c>
      <c r="H755" s="140">
        <f t="shared" si="34"/>
        <v>7</v>
      </c>
      <c r="I755" s="140"/>
      <c r="J755" s="111"/>
      <c r="K755" s="111"/>
      <c r="L755" s="111"/>
      <c r="M755" s="111"/>
      <c r="N755" s="111"/>
      <c r="O755" s="111"/>
      <c r="P755" s="111"/>
      <c r="Q755" s="111"/>
      <c r="R755" s="111"/>
      <c r="S755" s="111"/>
      <c r="T755" s="111"/>
      <c r="U755" s="111"/>
      <c r="V755" s="111"/>
      <c r="W755" s="111"/>
      <c r="X755" s="111"/>
      <c r="Y755" s="111"/>
      <c r="Z755" s="111"/>
      <c r="AA755" s="111"/>
      <c r="AB755" s="111"/>
      <c r="AC755" s="111"/>
      <c r="AD755" s="111"/>
      <c r="AE755" s="111"/>
      <c r="AF755" s="111"/>
      <c r="AG755" s="111"/>
      <c r="AH755" s="111"/>
      <c r="AI755" s="111"/>
      <c r="AJ755" s="111"/>
      <c r="AK755" s="111"/>
      <c r="AL755" s="111"/>
      <c r="AM755" s="111"/>
      <c r="AN755" s="111"/>
      <c r="AO755" s="111"/>
      <c r="AP755" s="111"/>
      <c r="AQ755" s="111"/>
      <c r="AR755" s="111"/>
      <c r="AS755" s="111"/>
      <c r="AT755" s="111"/>
      <c r="AU755" s="111"/>
      <c r="AV755" s="111"/>
      <c r="AW755" s="111"/>
      <c r="AX755" s="111"/>
      <c r="AY755" s="111"/>
      <c r="AZ755" s="111"/>
      <c r="BA755" s="111"/>
      <c r="BB755" s="111"/>
      <c r="BC755" s="111"/>
      <c r="BD755" s="111"/>
      <c r="BE755" s="111"/>
      <c r="BF755" s="111"/>
      <c r="BG755" s="111"/>
      <c r="BH755" s="111"/>
      <c r="BI755" s="111"/>
      <c r="BJ755" s="111"/>
      <c r="BK755" s="111"/>
      <c r="BL755" s="111"/>
      <c r="BM755" s="111"/>
      <c r="BN755" s="111"/>
      <c r="BO755" s="111"/>
      <c r="BP755" s="111"/>
      <c r="BQ755" s="111"/>
      <c r="BR755" s="111"/>
      <c r="BS755" s="111"/>
      <c r="BT755" s="111"/>
      <c r="BU755" s="111"/>
      <c r="BV755" s="111"/>
      <c r="BW755" s="111"/>
      <c r="BX755" s="111"/>
      <c r="BY755" s="111"/>
      <c r="BZ755" s="111"/>
      <c r="CA755" s="111"/>
      <c r="CB755" s="111"/>
      <c r="CC755" s="111"/>
      <c r="CD755" s="111"/>
      <c r="CE755" s="111"/>
      <c r="CF755" s="111"/>
      <c r="CG755" s="111"/>
      <c r="CH755" s="111"/>
      <c r="CI755" s="111"/>
      <c r="CJ755" s="111"/>
      <c r="CK755" s="111"/>
      <c r="CL755" s="111"/>
      <c r="CM755" s="111"/>
      <c r="CN755" s="111"/>
      <c r="CO755" s="111"/>
      <c r="CP755" s="111"/>
      <c r="CQ755" s="111"/>
      <c r="CR755" s="111"/>
      <c r="CS755" s="111"/>
      <c r="CT755" s="111"/>
      <c r="CU755" s="111"/>
      <c r="CV755" s="111"/>
      <c r="CW755" s="111"/>
      <c r="CX755" s="111"/>
      <c r="CY755" s="111"/>
      <c r="CZ755" s="111"/>
      <c r="DA755" s="111"/>
      <c r="DB755" s="111"/>
      <c r="DC755" s="111"/>
      <c r="DD755" s="111"/>
      <c r="DE755" s="111"/>
      <c r="DF755" s="111"/>
      <c r="DG755" s="111"/>
      <c r="DH755" s="111"/>
      <c r="DI755" s="111"/>
      <c r="DJ755" s="111"/>
      <c r="DK755" s="111"/>
      <c r="DL755" s="111"/>
      <c r="DM755" s="111"/>
      <c r="DN755" s="111"/>
      <c r="DO755" s="111"/>
      <c r="DP755" s="111"/>
      <c r="DQ755" s="111"/>
      <c r="DR755" s="111"/>
      <c r="DS755" s="111"/>
      <c r="DT755" s="111"/>
      <c r="DU755" s="111"/>
      <c r="DV755" s="111"/>
      <c r="DW755" s="111"/>
      <c r="DX755" s="111"/>
      <c r="DY755" s="111"/>
      <c r="DZ755" s="111"/>
      <c r="EA755" s="111"/>
      <c r="EB755" s="111"/>
      <c r="EC755" s="111"/>
      <c r="ED755" s="111"/>
      <c r="EE755" s="111"/>
      <c r="EF755" s="111"/>
      <c r="EG755" s="111"/>
      <c r="EH755" s="111"/>
      <c r="EI755" s="111"/>
      <c r="EJ755" s="111"/>
      <c r="EK755" s="111"/>
      <c r="EL755" s="111"/>
      <c r="EM755" s="111"/>
      <c r="EN755" s="111"/>
      <c r="EO755" s="111"/>
      <c r="EP755" s="111"/>
      <c r="EQ755" s="111"/>
      <c r="ER755" s="111"/>
      <c r="ES755" s="111"/>
      <c r="ET755" s="111"/>
      <c r="EU755" s="111"/>
      <c r="EV755" s="111"/>
      <c r="EW755" s="111"/>
      <c r="EX755" s="111"/>
      <c r="EY755" s="111"/>
      <c r="EZ755" s="111"/>
      <c r="FA755" s="111"/>
      <c r="FB755" s="111"/>
      <c r="FC755" s="111"/>
      <c r="FD755" s="111"/>
      <c r="FE755" s="111"/>
      <c r="FF755" s="111"/>
      <c r="FG755" s="111"/>
      <c r="FH755" s="111"/>
      <c r="FI755" s="111"/>
      <c r="FJ755" s="111"/>
      <c r="FK755" s="111"/>
      <c r="FL755" s="111"/>
      <c r="FM755" s="111"/>
      <c r="FN755" s="111"/>
      <c r="FO755" s="111"/>
      <c r="FP755" s="111"/>
      <c r="FQ755" s="111"/>
      <c r="FR755" s="111"/>
      <c r="FS755" s="111"/>
      <c r="FT755" s="111"/>
      <c r="FU755" s="111"/>
      <c r="FV755" s="111"/>
      <c r="FW755" s="111"/>
      <c r="FX755" s="111"/>
      <c r="FY755" s="111"/>
      <c r="FZ755" s="111"/>
      <c r="GA755" s="111"/>
      <c r="GB755" s="111"/>
      <c r="GC755" s="111"/>
      <c r="GD755" s="111"/>
      <c r="GE755" s="111"/>
      <c r="GF755" s="111"/>
      <c r="GG755" s="111"/>
      <c r="GH755" s="111"/>
      <c r="GI755" s="111"/>
      <c r="GJ755" s="111"/>
      <c r="GK755" s="111"/>
      <c r="GL755" s="111"/>
      <c r="GM755" s="111"/>
      <c r="GN755" s="111"/>
      <c r="GO755" s="111"/>
      <c r="GP755" s="111"/>
      <c r="GQ755" s="111"/>
      <c r="GR755" s="111"/>
      <c r="GS755" s="111"/>
      <c r="GT755" s="111"/>
      <c r="GU755" s="111"/>
      <c r="GV755" s="111"/>
      <c r="GW755" s="111"/>
      <c r="GX755" s="111"/>
      <c r="GY755" s="111"/>
      <c r="GZ755" s="111"/>
      <c r="HA755" s="111"/>
      <c r="HB755" s="111"/>
      <c r="HC755" s="111"/>
      <c r="HD755" s="111"/>
      <c r="HE755" s="111"/>
      <c r="HF755" s="111"/>
      <c r="HG755" s="111"/>
      <c r="HH755" s="111"/>
      <c r="HI755" s="111"/>
      <c r="HJ755" s="111"/>
      <c r="HK755" s="111"/>
      <c r="HL755" s="111"/>
      <c r="HM755" s="111"/>
      <c r="HN755" s="111"/>
      <c r="HO755" s="111"/>
      <c r="HP755" s="111"/>
      <c r="HQ755" s="111"/>
      <c r="HR755" s="111"/>
      <c r="HS755" s="111"/>
      <c r="HT755" s="111"/>
      <c r="HU755" s="111"/>
      <c r="HV755" s="111"/>
      <c r="HW755" s="111"/>
      <c r="HX755" s="111"/>
      <c r="HY755" s="111"/>
      <c r="HZ755" s="111"/>
      <c r="IA755" s="111"/>
      <c r="IB755" s="111"/>
      <c r="IC755" s="111"/>
      <c r="ID755" s="111"/>
      <c r="IE755" s="111"/>
      <c r="IF755" s="111"/>
      <c r="IG755" s="111"/>
      <c r="IH755" s="111"/>
      <c r="II755" s="111"/>
    </row>
    <row r="756" s="1" customFormat="1" spans="1:243">
      <c r="A756" s="141">
        <v>21399</v>
      </c>
      <c r="B756" s="142" t="s">
        <v>653</v>
      </c>
      <c r="C756" s="159">
        <f>SUM(C757:C758)</f>
        <v>317</v>
      </c>
      <c r="D756" s="159">
        <f>SUM(D757:D758)</f>
        <v>385</v>
      </c>
      <c r="E756" s="137">
        <f t="shared" si="33"/>
        <v>68</v>
      </c>
      <c r="F756" s="138">
        <f>E756/C756</f>
        <v>0.214511041009464</v>
      </c>
      <c r="G756" s="139"/>
      <c r="H756" s="140">
        <f t="shared" si="34"/>
        <v>5</v>
      </c>
      <c r="I756" s="140"/>
      <c r="J756" s="111"/>
      <c r="K756" s="111"/>
      <c r="L756" s="111"/>
      <c r="M756" s="111"/>
      <c r="N756" s="111"/>
      <c r="O756" s="111"/>
      <c r="P756" s="111"/>
      <c r="Q756" s="111"/>
      <c r="R756" s="111"/>
      <c r="S756" s="111"/>
      <c r="T756" s="111"/>
      <c r="U756" s="111"/>
      <c r="V756" s="111"/>
      <c r="W756" s="111"/>
      <c r="X756" s="111"/>
      <c r="Y756" s="111"/>
      <c r="Z756" s="111"/>
      <c r="AA756" s="111"/>
      <c r="AB756" s="111"/>
      <c r="AC756" s="111"/>
      <c r="AD756" s="111"/>
      <c r="AE756" s="111"/>
      <c r="AF756" s="111"/>
      <c r="AG756" s="111"/>
      <c r="AH756" s="111"/>
      <c r="AI756" s="111"/>
      <c r="AJ756" s="111"/>
      <c r="AK756" s="111"/>
      <c r="AL756" s="111"/>
      <c r="AM756" s="111"/>
      <c r="AN756" s="111"/>
      <c r="AO756" s="111"/>
      <c r="AP756" s="111"/>
      <c r="AQ756" s="111"/>
      <c r="AR756" s="111"/>
      <c r="AS756" s="111"/>
      <c r="AT756" s="111"/>
      <c r="AU756" s="111"/>
      <c r="AV756" s="111"/>
      <c r="AW756" s="111"/>
      <c r="AX756" s="111"/>
      <c r="AY756" s="111"/>
      <c r="AZ756" s="111"/>
      <c r="BA756" s="111"/>
      <c r="BB756" s="111"/>
      <c r="BC756" s="111"/>
      <c r="BD756" s="111"/>
      <c r="BE756" s="111"/>
      <c r="BF756" s="111"/>
      <c r="BG756" s="111"/>
      <c r="BH756" s="111"/>
      <c r="BI756" s="111"/>
      <c r="BJ756" s="111"/>
      <c r="BK756" s="111"/>
      <c r="BL756" s="111"/>
      <c r="BM756" s="111"/>
      <c r="BN756" s="111"/>
      <c r="BO756" s="111"/>
      <c r="BP756" s="111"/>
      <c r="BQ756" s="111"/>
      <c r="BR756" s="111"/>
      <c r="BS756" s="111"/>
      <c r="BT756" s="111"/>
      <c r="BU756" s="111"/>
      <c r="BV756" s="111"/>
      <c r="BW756" s="111"/>
      <c r="BX756" s="111"/>
      <c r="BY756" s="111"/>
      <c r="BZ756" s="111"/>
      <c r="CA756" s="111"/>
      <c r="CB756" s="111"/>
      <c r="CC756" s="111"/>
      <c r="CD756" s="111"/>
      <c r="CE756" s="111"/>
      <c r="CF756" s="111"/>
      <c r="CG756" s="111"/>
      <c r="CH756" s="111"/>
      <c r="CI756" s="111"/>
      <c r="CJ756" s="111"/>
      <c r="CK756" s="111"/>
      <c r="CL756" s="111"/>
      <c r="CM756" s="111"/>
      <c r="CN756" s="111"/>
      <c r="CO756" s="111"/>
      <c r="CP756" s="111"/>
      <c r="CQ756" s="111"/>
      <c r="CR756" s="111"/>
      <c r="CS756" s="111"/>
      <c r="CT756" s="111"/>
      <c r="CU756" s="111"/>
      <c r="CV756" s="111"/>
      <c r="CW756" s="111"/>
      <c r="CX756" s="111"/>
      <c r="CY756" s="111"/>
      <c r="CZ756" s="111"/>
      <c r="DA756" s="111"/>
      <c r="DB756" s="111"/>
      <c r="DC756" s="111"/>
      <c r="DD756" s="111"/>
      <c r="DE756" s="111"/>
      <c r="DF756" s="111"/>
      <c r="DG756" s="111"/>
      <c r="DH756" s="111"/>
      <c r="DI756" s="111"/>
      <c r="DJ756" s="111"/>
      <c r="DK756" s="111"/>
      <c r="DL756" s="111"/>
      <c r="DM756" s="111"/>
      <c r="DN756" s="111"/>
      <c r="DO756" s="111"/>
      <c r="DP756" s="111"/>
      <c r="DQ756" s="111"/>
      <c r="DR756" s="111"/>
      <c r="DS756" s="111"/>
      <c r="DT756" s="111"/>
      <c r="DU756" s="111"/>
      <c r="DV756" s="111"/>
      <c r="DW756" s="111"/>
      <c r="DX756" s="111"/>
      <c r="DY756" s="111"/>
      <c r="DZ756" s="111"/>
      <c r="EA756" s="111"/>
      <c r="EB756" s="111"/>
      <c r="EC756" s="111"/>
      <c r="ED756" s="111"/>
      <c r="EE756" s="111"/>
      <c r="EF756" s="111"/>
      <c r="EG756" s="111"/>
      <c r="EH756" s="111"/>
      <c r="EI756" s="111"/>
      <c r="EJ756" s="111"/>
      <c r="EK756" s="111"/>
      <c r="EL756" s="111"/>
      <c r="EM756" s="111"/>
      <c r="EN756" s="111"/>
      <c r="EO756" s="111"/>
      <c r="EP756" s="111"/>
      <c r="EQ756" s="111"/>
      <c r="ER756" s="111"/>
      <c r="ES756" s="111"/>
      <c r="ET756" s="111"/>
      <c r="EU756" s="111"/>
      <c r="EV756" s="111"/>
      <c r="EW756" s="111"/>
      <c r="EX756" s="111"/>
      <c r="EY756" s="111"/>
      <c r="EZ756" s="111"/>
      <c r="FA756" s="111"/>
      <c r="FB756" s="111"/>
      <c r="FC756" s="111"/>
      <c r="FD756" s="111"/>
      <c r="FE756" s="111"/>
      <c r="FF756" s="111"/>
      <c r="FG756" s="111"/>
      <c r="FH756" s="111"/>
      <c r="FI756" s="111"/>
      <c r="FJ756" s="111"/>
      <c r="FK756" s="111"/>
      <c r="FL756" s="111"/>
      <c r="FM756" s="111"/>
      <c r="FN756" s="111"/>
      <c r="FO756" s="111"/>
      <c r="FP756" s="111"/>
      <c r="FQ756" s="111"/>
      <c r="FR756" s="111"/>
      <c r="FS756" s="111"/>
      <c r="FT756" s="111"/>
      <c r="FU756" s="111"/>
      <c r="FV756" s="111"/>
      <c r="FW756" s="111"/>
      <c r="FX756" s="111"/>
      <c r="FY756" s="111"/>
      <c r="FZ756" s="111"/>
      <c r="GA756" s="111"/>
      <c r="GB756" s="111"/>
      <c r="GC756" s="111"/>
      <c r="GD756" s="111"/>
      <c r="GE756" s="111"/>
      <c r="GF756" s="111"/>
      <c r="GG756" s="111"/>
      <c r="GH756" s="111"/>
      <c r="GI756" s="111"/>
      <c r="GJ756" s="111"/>
      <c r="GK756" s="111"/>
      <c r="GL756" s="111"/>
      <c r="GM756" s="111"/>
      <c r="GN756" s="111"/>
      <c r="GO756" s="111"/>
      <c r="GP756" s="111"/>
      <c r="GQ756" s="111"/>
      <c r="GR756" s="111"/>
      <c r="GS756" s="111"/>
      <c r="GT756" s="111"/>
      <c r="GU756" s="111"/>
      <c r="GV756" s="111"/>
      <c r="GW756" s="111"/>
      <c r="GX756" s="111"/>
      <c r="GY756" s="111"/>
      <c r="GZ756" s="111"/>
      <c r="HA756" s="111"/>
      <c r="HB756" s="111"/>
      <c r="HC756" s="111"/>
      <c r="HD756" s="111"/>
      <c r="HE756" s="111"/>
      <c r="HF756" s="111"/>
      <c r="HG756" s="111"/>
      <c r="HH756" s="111"/>
      <c r="HI756" s="111"/>
      <c r="HJ756" s="111"/>
      <c r="HK756" s="111"/>
      <c r="HL756" s="111"/>
      <c r="HM756" s="111"/>
      <c r="HN756" s="111"/>
      <c r="HO756" s="111"/>
      <c r="HP756" s="111"/>
      <c r="HQ756" s="111"/>
      <c r="HR756" s="111"/>
      <c r="HS756" s="111"/>
      <c r="HT756" s="111"/>
      <c r="HU756" s="111"/>
      <c r="HV756" s="111"/>
      <c r="HW756" s="111"/>
      <c r="HX756" s="111"/>
      <c r="HY756" s="111"/>
      <c r="HZ756" s="111"/>
      <c r="IA756" s="111"/>
      <c r="IB756" s="111"/>
      <c r="IC756" s="111"/>
      <c r="ID756" s="111"/>
      <c r="IE756" s="111"/>
      <c r="IF756" s="111"/>
      <c r="IG756" s="111"/>
      <c r="IH756" s="111"/>
      <c r="II756" s="111"/>
    </row>
    <row r="757" s="1" customFormat="1" hidden="1" spans="1:243">
      <c r="A757" s="157">
        <v>2139901</v>
      </c>
      <c r="B757" s="152" t="s">
        <v>654</v>
      </c>
      <c r="C757" s="145">
        <v>0</v>
      </c>
      <c r="D757" s="146"/>
      <c r="E757" s="147">
        <f t="shared" si="33"/>
        <v>0</v>
      </c>
      <c r="F757" s="148"/>
      <c r="G757" s="151" t="s">
        <v>75</v>
      </c>
      <c r="H757" s="140">
        <f t="shared" si="34"/>
        <v>7</v>
      </c>
      <c r="I757" s="140"/>
      <c r="J757" s="111"/>
      <c r="K757" s="111"/>
      <c r="L757" s="111"/>
      <c r="M757" s="111"/>
      <c r="N757" s="111"/>
      <c r="O757" s="111"/>
      <c r="P757" s="111"/>
      <c r="Q757" s="111"/>
      <c r="R757" s="111"/>
      <c r="S757" s="111"/>
      <c r="T757" s="111"/>
      <c r="U757" s="111"/>
      <c r="V757" s="111"/>
      <c r="W757" s="111"/>
      <c r="X757" s="111"/>
      <c r="Y757" s="111"/>
      <c r="Z757" s="111"/>
      <c r="AA757" s="111"/>
      <c r="AB757" s="111"/>
      <c r="AC757" s="111"/>
      <c r="AD757" s="111"/>
      <c r="AE757" s="111"/>
      <c r="AF757" s="111"/>
      <c r="AG757" s="111"/>
      <c r="AH757" s="111"/>
      <c r="AI757" s="111"/>
      <c r="AJ757" s="111"/>
      <c r="AK757" s="111"/>
      <c r="AL757" s="111"/>
      <c r="AM757" s="111"/>
      <c r="AN757" s="111"/>
      <c r="AO757" s="111"/>
      <c r="AP757" s="111"/>
      <c r="AQ757" s="111"/>
      <c r="AR757" s="111"/>
      <c r="AS757" s="111"/>
      <c r="AT757" s="111"/>
      <c r="AU757" s="111"/>
      <c r="AV757" s="111"/>
      <c r="AW757" s="111"/>
      <c r="AX757" s="111"/>
      <c r="AY757" s="111"/>
      <c r="AZ757" s="111"/>
      <c r="BA757" s="111"/>
      <c r="BB757" s="111"/>
      <c r="BC757" s="111"/>
      <c r="BD757" s="111"/>
      <c r="BE757" s="111"/>
      <c r="BF757" s="111"/>
      <c r="BG757" s="111"/>
      <c r="BH757" s="111"/>
      <c r="BI757" s="111"/>
      <c r="BJ757" s="111"/>
      <c r="BK757" s="111"/>
      <c r="BL757" s="111"/>
      <c r="BM757" s="111"/>
      <c r="BN757" s="111"/>
      <c r="BO757" s="111"/>
      <c r="BP757" s="111"/>
      <c r="BQ757" s="111"/>
      <c r="BR757" s="111"/>
      <c r="BS757" s="111"/>
      <c r="BT757" s="111"/>
      <c r="BU757" s="111"/>
      <c r="BV757" s="111"/>
      <c r="BW757" s="111"/>
      <c r="BX757" s="111"/>
      <c r="BY757" s="111"/>
      <c r="BZ757" s="111"/>
      <c r="CA757" s="111"/>
      <c r="CB757" s="111"/>
      <c r="CC757" s="111"/>
      <c r="CD757" s="111"/>
      <c r="CE757" s="111"/>
      <c r="CF757" s="111"/>
      <c r="CG757" s="111"/>
      <c r="CH757" s="111"/>
      <c r="CI757" s="111"/>
      <c r="CJ757" s="111"/>
      <c r="CK757" s="111"/>
      <c r="CL757" s="111"/>
      <c r="CM757" s="111"/>
      <c r="CN757" s="111"/>
      <c r="CO757" s="111"/>
      <c r="CP757" s="111"/>
      <c r="CQ757" s="111"/>
      <c r="CR757" s="111"/>
      <c r="CS757" s="111"/>
      <c r="CT757" s="111"/>
      <c r="CU757" s="111"/>
      <c r="CV757" s="111"/>
      <c r="CW757" s="111"/>
      <c r="CX757" s="111"/>
      <c r="CY757" s="111"/>
      <c r="CZ757" s="111"/>
      <c r="DA757" s="111"/>
      <c r="DB757" s="111"/>
      <c r="DC757" s="111"/>
      <c r="DD757" s="111"/>
      <c r="DE757" s="111"/>
      <c r="DF757" s="111"/>
      <c r="DG757" s="111"/>
      <c r="DH757" s="111"/>
      <c r="DI757" s="111"/>
      <c r="DJ757" s="111"/>
      <c r="DK757" s="111"/>
      <c r="DL757" s="111"/>
      <c r="DM757" s="111"/>
      <c r="DN757" s="111"/>
      <c r="DO757" s="111"/>
      <c r="DP757" s="111"/>
      <c r="DQ757" s="111"/>
      <c r="DR757" s="111"/>
      <c r="DS757" s="111"/>
      <c r="DT757" s="111"/>
      <c r="DU757" s="111"/>
      <c r="DV757" s="111"/>
      <c r="DW757" s="111"/>
      <c r="DX757" s="111"/>
      <c r="DY757" s="111"/>
      <c r="DZ757" s="111"/>
      <c r="EA757" s="111"/>
      <c r="EB757" s="111"/>
      <c r="EC757" s="111"/>
      <c r="ED757" s="111"/>
      <c r="EE757" s="111"/>
      <c r="EF757" s="111"/>
      <c r="EG757" s="111"/>
      <c r="EH757" s="111"/>
      <c r="EI757" s="111"/>
      <c r="EJ757" s="111"/>
      <c r="EK757" s="111"/>
      <c r="EL757" s="111"/>
      <c r="EM757" s="111"/>
      <c r="EN757" s="111"/>
      <c r="EO757" s="111"/>
      <c r="EP757" s="111"/>
      <c r="EQ757" s="111"/>
      <c r="ER757" s="111"/>
      <c r="ES757" s="111"/>
      <c r="ET757" s="111"/>
      <c r="EU757" s="111"/>
      <c r="EV757" s="111"/>
      <c r="EW757" s="111"/>
      <c r="EX757" s="111"/>
      <c r="EY757" s="111"/>
      <c r="EZ757" s="111"/>
      <c r="FA757" s="111"/>
      <c r="FB757" s="111"/>
      <c r="FC757" s="111"/>
      <c r="FD757" s="111"/>
      <c r="FE757" s="111"/>
      <c r="FF757" s="111"/>
      <c r="FG757" s="111"/>
      <c r="FH757" s="111"/>
      <c r="FI757" s="111"/>
      <c r="FJ757" s="111"/>
      <c r="FK757" s="111"/>
      <c r="FL757" s="111"/>
      <c r="FM757" s="111"/>
      <c r="FN757" s="111"/>
      <c r="FO757" s="111"/>
      <c r="FP757" s="111"/>
      <c r="FQ757" s="111"/>
      <c r="FR757" s="111"/>
      <c r="FS757" s="111"/>
      <c r="FT757" s="111"/>
      <c r="FU757" s="111"/>
      <c r="FV757" s="111"/>
      <c r="FW757" s="111"/>
      <c r="FX757" s="111"/>
      <c r="FY757" s="111"/>
      <c r="FZ757" s="111"/>
      <c r="GA757" s="111"/>
      <c r="GB757" s="111"/>
      <c r="GC757" s="111"/>
      <c r="GD757" s="111"/>
      <c r="GE757" s="111"/>
      <c r="GF757" s="111"/>
      <c r="GG757" s="111"/>
      <c r="GH757" s="111"/>
      <c r="GI757" s="111"/>
      <c r="GJ757" s="111"/>
      <c r="GK757" s="111"/>
      <c r="GL757" s="111"/>
      <c r="GM757" s="111"/>
      <c r="GN757" s="111"/>
      <c r="GO757" s="111"/>
      <c r="GP757" s="111"/>
      <c r="GQ757" s="111"/>
      <c r="GR757" s="111"/>
      <c r="GS757" s="111"/>
      <c r="GT757" s="111"/>
      <c r="GU757" s="111"/>
      <c r="GV757" s="111"/>
      <c r="GW757" s="111"/>
      <c r="GX757" s="111"/>
      <c r="GY757" s="111"/>
      <c r="GZ757" s="111"/>
      <c r="HA757" s="111"/>
      <c r="HB757" s="111"/>
      <c r="HC757" s="111"/>
      <c r="HD757" s="111"/>
      <c r="HE757" s="111"/>
      <c r="HF757" s="111"/>
      <c r="HG757" s="111"/>
      <c r="HH757" s="111"/>
      <c r="HI757" s="111"/>
      <c r="HJ757" s="111"/>
      <c r="HK757" s="111"/>
      <c r="HL757" s="111"/>
      <c r="HM757" s="111"/>
      <c r="HN757" s="111"/>
      <c r="HO757" s="111"/>
      <c r="HP757" s="111"/>
      <c r="HQ757" s="111"/>
      <c r="HR757" s="111"/>
      <c r="HS757" s="111"/>
      <c r="HT757" s="111"/>
      <c r="HU757" s="111"/>
      <c r="HV757" s="111"/>
      <c r="HW757" s="111"/>
      <c r="HX757" s="111"/>
      <c r="HY757" s="111"/>
      <c r="HZ757" s="111"/>
      <c r="IA757" s="111"/>
      <c r="IB757" s="111"/>
      <c r="IC757" s="111"/>
      <c r="ID757" s="111"/>
      <c r="IE757" s="111"/>
      <c r="IF757" s="111"/>
      <c r="IG757" s="111"/>
      <c r="IH757" s="111"/>
      <c r="II757" s="111"/>
    </row>
    <row r="758" s="1" customFormat="1" spans="1:243">
      <c r="A758" s="157">
        <v>2139999</v>
      </c>
      <c r="B758" s="152" t="s">
        <v>655</v>
      </c>
      <c r="C758" s="145">
        <v>317</v>
      </c>
      <c r="D758" s="146">
        <v>385</v>
      </c>
      <c r="E758" s="147">
        <f t="shared" si="33"/>
        <v>68</v>
      </c>
      <c r="F758" s="148">
        <f>E758/C758</f>
        <v>0.214511041009464</v>
      </c>
      <c r="G758" s="149"/>
      <c r="H758" s="140">
        <f t="shared" si="34"/>
        <v>7</v>
      </c>
      <c r="I758" s="140"/>
      <c r="J758" s="111"/>
      <c r="K758" s="111"/>
      <c r="L758" s="111"/>
      <c r="M758" s="111"/>
      <c r="N758" s="111"/>
      <c r="O758" s="111"/>
      <c r="P758" s="111"/>
      <c r="Q758" s="111"/>
      <c r="R758" s="111"/>
      <c r="S758" s="111"/>
      <c r="T758" s="111"/>
      <c r="U758" s="111"/>
      <c r="V758" s="111"/>
      <c r="W758" s="111"/>
      <c r="X758" s="111"/>
      <c r="Y758" s="111"/>
      <c r="Z758" s="111"/>
      <c r="AA758" s="111"/>
      <c r="AB758" s="111"/>
      <c r="AC758" s="111"/>
      <c r="AD758" s="111"/>
      <c r="AE758" s="111"/>
      <c r="AF758" s="111"/>
      <c r="AG758" s="111"/>
      <c r="AH758" s="111"/>
      <c r="AI758" s="111"/>
      <c r="AJ758" s="111"/>
      <c r="AK758" s="111"/>
      <c r="AL758" s="111"/>
      <c r="AM758" s="111"/>
      <c r="AN758" s="111"/>
      <c r="AO758" s="111"/>
      <c r="AP758" s="111"/>
      <c r="AQ758" s="111"/>
      <c r="AR758" s="111"/>
      <c r="AS758" s="111"/>
      <c r="AT758" s="111"/>
      <c r="AU758" s="111"/>
      <c r="AV758" s="111"/>
      <c r="AW758" s="111"/>
      <c r="AX758" s="111"/>
      <c r="AY758" s="111"/>
      <c r="AZ758" s="111"/>
      <c r="BA758" s="111"/>
      <c r="BB758" s="111"/>
      <c r="BC758" s="111"/>
      <c r="BD758" s="111"/>
      <c r="BE758" s="111"/>
      <c r="BF758" s="111"/>
      <c r="BG758" s="111"/>
      <c r="BH758" s="111"/>
      <c r="BI758" s="111"/>
      <c r="BJ758" s="111"/>
      <c r="BK758" s="111"/>
      <c r="BL758" s="111"/>
      <c r="BM758" s="111"/>
      <c r="BN758" s="111"/>
      <c r="BO758" s="111"/>
      <c r="BP758" s="111"/>
      <c r="BQ758" s="111"/>
      <c r="BR758" s="111"/>
      <c r="BS758" s="111"/>
      <c r="BT758" s="111"/>
      <c r="BU758" s="111"/>
      <c r="BV758" s="111"/>
      <c r="BW758" s="111"/>
      <c r="BX758" s="111"/>
      <c r="BY758" s="111"/>
      <c r="BZ758" s="111"/>
      <c r="CA758" s="111"/>
      <c r="CB758" s="111"/>
      <c r="CC758" s="111"/>
      <c r="CD758" s="111"/>
      <c r="CE758" s="111"/>
      <c r="CF758" s="111"/>
      <c r="CG758" s="111"/>
      <c r="CH758" s="111"/>
      <c r="CI758" s="111"/>
      <c r="CJ758" s="111"/>
      <c r="CK758" s="111"/>
      <c r="CL758" s="111"/>
      <c r="CM758" s="111"/>
      <c r="CN758" s="111"/>
      <c r="CO758" s="111"/>
      <c r="CP758" s="111"/>
      <c r="CQ758" s="111"/>
      <c r="CR758" s="111"/>
      <c r="CS758" s="111"/>
      <c r="CT758" s="111"/>
      <c r="CU758" s="111"/>
      <c r="CV758" s="111"/>
      <c r="CW758" s="111"/>
      <c r="CX758" s="111"/>
      <c r="CY758" s="111"/>
      <c r="CZ758" s="111"/>
      <c r="DA758" s="111"/>
      <c r="DB758" s="111"/>
      <c r="DC758" s="111"/>
      <c r="DD758" s="111"/>
      <c r="DE758" s="111"/>
      <c r="DF758" s="111"/>
      <c r="DG758" s="111"/>
      <c r="DH758" s="111"/>
      <c r="DI758" s="111"/>
      <c r="DJ758" s="111"/>
      <c r="DK758" s="111"/>
      <c r="DL758" s="111"/>
      <c r="DM758" s="111"/>
      <c r="DN758" s="111"/>
      <c r="DO758" s="111"/>
      <c r="DP758" s="111"/>
      <c r="DQ758" s="111"/>
      <c r="DR758" s="111"/>
      <c r="DS758" s="111"/>
      <c r="DT758" s="111"/>
      <c r="DU758" s="111"/>
      <c r="DV758" s="111"/>
      <c r="DW758" s="111"/>
      <c r="DX758" s="111"/>
      <c r="DY758" s="111"/>
      <c r="DZ758" s="111"/>
      <c r="EA758" s="111"/>
      <c r="EB758" s="111"/>
      <c r="EC758" s="111"/>
      <c r="ED758" s="111"/>
      <c r="EE758" s="111"/>
      <c r="EF758" s="111"/>
      <c r="EG758" s="111"/>
      <c r="EH758" s="111"/>
      <c r="EI758" s="111"/>
      <c r="EJ758" s="111"/>
      <c r="EK758" s="111"/>
      <c r="EL758" s="111"/>
      <c r="EM758" s="111"/>
      <c r="EN758" s="111"/>
      <c r="EO758" s="111"/>
      <c r="EP758" s="111"/>
      <c r="EQ758" s="111"/>
      <c r="ER758" s="111"/>
      <c r="ES758" s="111"/>
      <c r="ET758" s="111"/>
      <c r="EU758" s="111"/>
      <c r="EV758" s="111"/>
      <c r="EW758" s="111"/>
      <c r="EX758" s="111"/>
      <c r="EY758" s="111"/>
      <c r="EZ758" s="111"/>
      <c r="FA758" s="111"/>
      <c r="FB758" s="111"/>
      <c r="FC758" s="111"/>
      <c r="FD758" s="111"/>
      <c r="FE758" s="111"/>
      <c r="FF758" s="111"/>
      <c r="FG758" s="111"/>
      <c r="FH758" s="111"/>
      <c r="FI758" s="111"/>
      <c r="FJ758" s="111"/>
      <c r="FK758" s="111"/>
      <c r="FL758" s="111"/>
      <c r="FM758" s="111"/>
      <c r="FN758" s="111"/>
      <c r="FO758" s="111"/>
      <c r="FP758" s="111"/>
      <c r="FQ758" s="111"/>
      <c r="FR758" s="111"/>
      <c r="FS758" s="111"/>
      <c r="FT758" s="111"/>
      <c r="FU758" s="111"/>
      <c r="FV758" s="111"/>
      <c r="FW758" s="111"/>
      <c r="FX758" s="111"/>
      <c r="FY758" s="111"/>
      <c r="FZ758" s="111"/>
      <c r="GA758" s="111"/>
      <c r="GB758" s="111"/>
      <c r="GC758" s="111"/>
      <c r="GD758" s="111"/>
      <c r="GE758" s="111"/>
      <c r="GF758" s="111"/>
      <c r="GG758" s="111"/>
      <c r="GH758" s="111"/>
      <c r="GI758" s="111"/>
      <c r="GJ758" s="111"/>
      <c r="GK758" s="111"/>
      <c r="GL758" s="111"/>
      <c r="GM758" s="111"/>
      <c r="GN758" s="111"/>
      <c r="GO758" s="111"/>
      <c r="GP758" s="111"/>
      <c r="GQ758" s="111"/>
      <c r="GR758" s="111"/>
      <c r="GS758" s="111"/>
      <c r="GT758" s="111"/>
      <c r="GU758" s="111"/>
      <c r="GV758" s="111"/>
      <c r="GW758" s="111"/>
      <c r="GX758" s="111"/>
      <c r="GY758" s="111"/>
      <c r="GZ758" s="111"/>
      <c r="HA758" s="111"/>
      <c r="HB758" s="111"/>
      <c r="HC758" s="111"/>
      <c r="HD758" s="111"/>
      <c r="HE758" s="111"/>
      <c r="HF758" s="111"/>
      <c r="HG758" s="111"/>
      <c r="HH758" s="111"/>
      <c r="HI758" s="111"/>
      <c r="HJ758" s="111"/>
      <c r="HK758" s="111"/>
      <c r="HL758" s="111"/>
      <c r="HM758" s="111"/>
      <c r="HN758" s="111"/>
      <c r="HO758" s="111"/>
      <c r="HP758" s="111"/>
      <c r="HQ758" s="111"/>
      <c r="HR758" s="111"/>
      <c r="HS758" s="111"/>
      <c r="HT758" s="111"/>
      <c r="HU758" s="111"/>
      <c r="HV758" s="111"/>
      <c r="HW758" s="111"/>
      <c r="HX758" s="111"/>
      <c r="HY758" s="111"/>
      <c r="HZ758" s="111"/>
      <c r="IA758" s="111"/>
      <c r="IB758" s="111"/>
      <c r="IC758" s="111"/>
      <c r="ID758" s="111"/>
      <c r="IE758" s="111"/>
      <c r="IF758" s="111"/>
      <c r="IG758" s="111"/>
      <c r="IH758" s="111"/>
      <c r="II758" s="111"/>
    </row>
    <row r="759" s="1" customFormat="1" spans="1:243">
      <c r="A759" s="167">
        <v>214</v>
      </c>
      <c r="B759" s="136" t="s">
        <v>656</v>
      </c>
      <c r="C759" s="137">
        <f>C760+C773+C775+C776+C777+C782</f>
        <v>2419</v>
      </c>
      <c r="D759" s="137">
        <f>D760+D773+D775+D776+D777+D782</f>
        <v>3280</v>
      </c>
      <c r="E759" s="137">
        <f t="shared" si="33"/>
        <v>861</v>
      </c>
      <c r="F759" s="138">
        <f>E759/C759</f>
        <v>0.355932203389831</v>
      </c>
      <c r="G759" s="149"/>
      <c r="H759" s="140">
        <f t="shared" si="34"/>
        <v>3</v>
      </c>
      <c r="I759" s="140"/>
      <c r="J759" s="111"/>
      <c r="K759" s="111"/>
      <c r="L759" s="111"/>
      <c r="M759" s="111"/>
      <c r="N759" s="111"/>
      <c r="O759" s="111"/>
      <c r="P759" s="111"/>
      <c r="Q759" s="111"/>
      <c r="R759" s="111"/>
      <c r="S759" s="111"/>
      <c r="T759" s="111"/>
      <c r="U759" s="111"/>
      <c r="V759" s="111"/>
      <c r="W759" s="111"/>
      <c r="X759" s="111"/>
      <c r="Y759" s="111"/>
      <c r="Z759" s="111"/>
      <c r="AA759" s="111"/>
      <c r="AB759" s="111"/>
      <c r="AC759" s="111"/>
      <c r="AD759" s="111"/>
      <c r="AE759" s="111"/>
      <c r="AF759" s="111"/>
      <c r="AG759" s="111"/>
      <c r="AH759" s="111"/>
      <c r="AI759" s="111"/>
      <c r="AJ759" s="111"/>
      <c r="AK759" s="111"/>
      <c r="AL759" s="111"/>
      <c r="AM759" s="111"/>
      <c r="AN759" s="111"/>
      <c r="AO759" s="111"/>
      <c r="AP759" s="111"/>
      <c r="AQ759" s="111"/>
      <c r="AR759" s="111"/>
      <c r="AS759" s="111"/>
      <c r="AT759" s="111"/>
      <c r="AU759" s="111"/>
      <c r="AV759" s="111"/>
      <c r="AW759" s="111"/>
      <c r="AX759" s="111"/>
      <c r="AY759" s="111"/>
      <c r="AZ759" s="111"/>
      <c r="BA759" s="111"/>
      <c r="BB759" s="111"/>
      <c r="BC759" s="111"/>
      <c r="BD759" s="111"/>
      <c r="BE759" s="111"/>
      <c r="BF759" s="111"/>
      <c r="BG759" s="111"/>
      <c r="BH759" s="111"/>
      <c r="BI759" s="111"/>
      <c r="BJ759" s="111"/>
      <c r="BK759" s="111"/>
      <c r="BL759" s="111"/>
      <c r="BM759" s="111"/>
      <c r="BN759" s="111"/>
      <c r="BO759" s="111"/>
      <c r="BP759" s="111"/>
      <c r="BQ759" s="111"/>
      <c r="BR759" s="111"/>
      <c r="BS759" s="111"/>
      <c r="BT759" s="111"/>
      <c r="BU759" s="111"/>
      <c r="BV759" s="111"/>
      <c r="BW759" s="111"/>
      <c r="BX759" s="111"/>
      <c r="BY759" s="111"/>
      <c r="BZ759" s="111"/>
      <c r="CA759" s="111"/>
      <c r="CB759" s="111"/>
      <c r="CC759" s="111"/>
      <c r="CD759" s="111"/>
      <c r="CE759" s="111"/>
      <c r="CF759" s="111"/>
      <c r="CG759" s="111"/>
      <c r="CH759" s="111"/>
      <c r="CI759" s="111"/>
      <c r="CJ759" s="111"/>
      <c r="CK759" s="111"/>
      <c r="CL759" s="111"/>
      <c r="CM759" s="111"/>
      <c r="CN759" s="111"/>
      <c r="CO759" s="111"/>
      <c r="CP759" s="111"/>
      <c r="CQ759" s="111"/>
      <c r="CR759" s="111"/>
      <c r="CS759" s="111"/>
      <c r="CT759" s="111"/>
      <c r="CU759" s="111"/>
      <c r="CV759" s="111"/>
      <c r="CW759" s="111"/>
      <c r="CX759" s="111"/>
      <c r="CY759" s="111"/>
      <c r="CZ759" s="111"/>
      <c r="DA759" s="111"/>
      <c r="DB759" s="111"/>
      <c r="DC759" s="111"/>
      <c r="DD759" s="111"/>
      <c r="DE759" s="111"/>
      <c r="DF759" s="111"/>
      <c r="DG759" s="111"/>
      <c r="DH759" s="111"/>
      <c r="DI759" s="111"/>
      <c r="DJ759" s="111"/>
      <c r="DK759" s="111"/>
      <c r="DL759" s="111"/>
      <c r="DM759" s="111"/>
      <c r="DN759" s="111"/>
      <c r="DO759" s="111"/>
      <c r="DP759" s="111"/>
      <c r="DQ759" s="111"/>
      <c r="DR759" s="111"/>
      <c r="DS759" s="111"/>
      <c r="DT759" s="111"/>
      <c r="DU759" s="111"/>
      <c r="DV759" s="111"/>
      <c r="DW759" s="111"/>
      <c r="DX759" s="111"/>
      <c r="DY759" s="111"/>
      <c r="DZ759" s="111"/>
      <c r="EA759" s="111"/>
      <c r="EB759" s="111"/>
      <c r="EC759" s="111"/>
      <c r="ED759" s="111"/>
      <c r="EE759" s="111"/>
      <c r="EF759" s="111"/>
      <c r="EG759" s="111"/>
      <c r="EH759" s="111"/>
      <c r="EI759" s="111"/>
      <c r="EJ759" s="111"/>
      <c r="EK759" s="111"/>
      <c r="EL759" s="111"/>
      <c r="EM759" s="111"/>
      <c r="EN759" s="111"/>
      <c r="EO759" s="111"/>
      <c r="EP759" s="111"/>
      <c r="EQ759" s="111"/>
      <c r="ER759" s="111"/>
      <c r="ES759" s="111"/>
      <c r="ET759" s="111"/>
      <c r="EU759" s="111"/>
      <c r="EV759" s="111"/>
      <c r="EW759" s="111"/>
      <c r="EX759" s="111"/>
      <c r="EY759" s="111"/>
      <c r="EZ759" s="111"/>
      <c r="FA759" s="111"/>
      <c r="FB759" s="111"/>
      <c r="FC759" s="111"/>
      <c r="FD759" s="111"/>
      <c r="FE759" s="111"/>
      <c r="FF759" s="111"/>
      <c r="FG759" s="111"/>
      <c r="FH759" s="111"/>
      <c r="FI759" s="111"/>
      <c r="FJ759" s="111"/>
      <c r="FK759" s="111"/>
      <c r="FL759" s="111"/>
      <c r="FM759" s="111"/>
      <c r="FN759" s="111"/>
      <c r="FO759" s="111"/>
      <c r="FP759" s="111"/>
      <c r="FQ759" s="111"/>
      <c r="FR759" s="111"/>
      <c r="FS759" s="111"/>
      <c r="FT759" s="111"/>
      <c r="FU759" s="111"/>
      <c r="FV759" s="111"/>
      <c r="FW759" s="111"/>
      <c r="FX759" s="111"/>
      <c r="FY759" s="111"/>
      <c r="FZ759" s="111"/>
      <c r="GA759" s="111"/>
      <c r="GB759" s="111"/>
      <c r="GC759" s="111"/>
      <c r="GD759" s="111"/>
      <c r="GE759" s="111"/>
      <c r="GF759" s="111"/>
      <c r="GG759" s="111"/>
      <c r="GH759" s="111"/>
      <c r="GI759" s="111"/>
      <c r="GJ759" s="111"/>
      <c r="GK759" s="111"/>
      <c r="GL759" s="111"/>
      <c r="GM759" s="111"/>
      <c r="GN759" s="111"/>
      <c r="GO759" s="111"/>
      <c r="GP759" s="111"/>
      <c r="GQ759" s="111"/>
      <c r="GR759" s="111"/>
      <c r="GS759" s="111"/>
      <c r="GT759" s="111"/>
      <c r="GU759" s="111"/>
      <c r="GV759" s="111"/>
      <c r="GW759" s="111"/>
      <c r="GX759" s="111"/>
      <c r="GY759" s="111"/>
      <c r="GZ759" s="111"/>
      <c r="HA759" s="111"/>
      <c r="HB759" s="111"/>
      <c r="HC759" s="111"/>
      <c r="HD759" s="111"/>
      <c r="HE759" s="111"/>
      <c r="HF759" s="111"/>
      <c r="HG759" s="111"/>
      <c r="HH759" s="111"/>
      <c r="HI759" s="111"/>
      <c r="HJ759" s="111"/>
      <c r="HK759" s="111"/>
      <c r="HL759" s="111"/>
      <c r="HM759" s="111"/>
      <c r="HN759" s="111"/>
      <c r="HO759" s="111"/>
      <c r="HP759" s="111"/>
      <c r="HQ759" s="111"/>
      <c r="HR759" s="111"/>
      <c r="HS759" s="111"/>
      <c r="HT759" s="111"/>
      <c r="HU759" s="111"/>
      <c r="HV759" s="111"/>
      <c r="HW759" s="111"/>
      <c r="HX759" s="111"/>
      <c r="HY759" s="111"/>
      <c r="HZ759" s="111"/>
      <c r="IA759" s="111"/>
      <c r="IB759" s="111"/>
      <c r="IC759" s="111"/>
      <c r="ID759" s="111"/>
      <c r="IE759" s="111"/>
      <c r="IF759" s="111"/>
      <c r="IG759" s="111"/>
      <c r="IH759" s="111"/>
      <c r="II759" s="111"/>
    </row>
    <row r="760" s="1" customFormat="1" spans="1:243">
      <c r="A760" s="141">
        <v>21401</v>
      </c>
      <c r="B760" s="142" t="s">
        <v>657</v>
      </c>
      <c r="C760" s="143">
        <f>SUM(C761:C772)</f>
        <v>2415</v>
      </c>
      <c r="D760" s="143">
        <f>SUM(D761:D772)</f>
        <v>3276</v>
      </c>
      <c r="E760" s="137">
        <f t="shared" si="33"/>
        <v>861</v>
      </c>
      <c r="F760" s="138">
        <f>E760/C760</f>
        <v>0.356521739130435</v>
      </c>
      <c r="G760" s="139"/>
      <c r="H760" s="140">
        <f t="shared" si="34"/>
        <v>5</v>
      </c>
      <c r="I760" s="140"/>
      <c r="J760" s="111"/>
      <c r="K760" s="111"/>
      <c r="L760" s="111"/>
      <c r="M760" s="111"/>
      <c r="N760" s="111"/>
      <c r="O760" s="111"/>
      <c r="P760" s="111"/>
      <c r="Q760" s="111"/>
      <c r="R760" s="111"/>
      <c r="S760" s="111"/>
      <c r="T760" s="111"/>
      <c r="U760" s="111"/>
      <c r="V760" s="111"/>
      <c r="W760" s="111"/>
      <c r="X760" s="111"/>
      <c r="Y760" s="111"/>
      <c r="Z760" s="111"/>
      <c r="AA760" s="111"/>
      <c r="AB760" s="111"/>
      <c r="AC760" s="111"/>
      <c r="AD760" s="111"/>
      <c r="AE760" s="111"/>
      <c r="AF760" s="111"/>
      <c r="AG760" s="111"/>
      <c r="AH760" s="111"/>
      <c r="AI760" s="111"/>
      <c r="AJ760" s="111"/>
      <c r="AK760" s="111"/>
      <c r="AL760" s="111"/>
      <c r="AM760" s="111"/>
      <c r="AN760" s="111"/>
      <c r="AO760" s="111"/>
      <c r="AP760" s="111"/>
      <c r="AQ760" s="111"/>
      <c r="AR760" s="111"/>
      <c r="AS760" s="111"/>
      <c r="AT760" s="111"/>
      <c r="AU760" s="111"/>
      <c r="AV760" s="111"/>
      <c r="AW760" s="111"/>
      <c r="AX760" s="111"/>
      <c r="AY760" s="111"/>
      <c r="AZ760" s="111"/>
      <c r="BA760" s="111"/>
      <c r="BB760" s="111"/>
      <c r="BC760" s="111"/>
      <c r="BD760" s="111"/>
      <c r="BE760" s="111"/>
      <c r="BF760" s="111"/>
      <c r="BG760" s="111"/>
      <c r="BH760" s="111"/>
      <c r="BI760" s="111"/>
      <c r="BJ760" s="111"/>
      <c r="BK760" s="111"/>
      <c r="BL760" s="111"/>
      <c r="BM760" s="111"/>
      <c r="BN760" s="111"/>
      <c r="BO760" s="111"/>
      <c r="BP760" s="111"/>
      <c r="BQ760" s="111"/>
      <c r="BR760" s="111"/>
      <c r="BS760" s="111"/>
      <c r="BT760" s="111"/>
      <c r="BU760" s="111"/>
      <c r="BV760" s="111"/>
      <c r="BW760" s="111"/>
      <c r="BX760" s="111"/>
      <c r="BY760" s="111"/>
      <c r="BZ760" s="111"/>
      <c r="CA760" s="111"/>
      <c r="CB760" s="111"/>
      <c r="CC760" s="111"/>
      <c r="CD760" s="111"/>
      <c r="CE760" s="111"/>
      <c r="CF760" s="111"/>
      <c r="CG760" s="111"/>
      <c r="CH760" s="111"/>
      <c r="CI760" s="111"/>
      <c r="CJ760" s="111"/>
      <c r="CK760" s="111"/>
      <c r="CL760" s="111"/>
      <c r="CM760" s="111"/>
      <c r="CN760" s="111"/>
      <c r="CO760" s="111"/>
      <c r="CP760" s="111"/>
      <c r="CQ760" s="111"/>
      <c r="CR760" s="111"/>
      <c r="CS760" s="111"/>
      <c r="CT760" s="111"/>
      <c r="CU760" s="111"/>
      <c r="CV760" s="111"/>
      <c r="CW760" s="111"/>
      <c r="CX760" s="111"/>
      <c r="CY760" s="111"/>
      <c r="CZ760" s="111"/>
      <c r="DA760" s="111"/>
      <c r="DB760" s="111"/>
      <c r="DC760" s="111"/>
      <c r="DD760" s="111"/>
      <c r="DE760" s="111"/>
      <c r="DF760" s="111"/>
      <c r="DG760" s="111"/>
      <c r="DH760" s="111"/>
      <c r="DI760" s="111"/>
      <c r="DJ760" s="111"/>
      <c r="DK760" s="111"/>
      <c r="DL760" s="111"/>
      <c r="DM760" s="111"/>
      <c r="DN760" s="111"/>
      <c r="DO760" s="111"/>
      <c r="DP760" s="111"/>
      <c r="DQ760" s="111"/>
      <c r="DR760" s="111"/>
      <c r="DS760" s="111"/>
      <c r="DT760" s="111"/>
      <c r="DU760" s="111"/>
      <c r="DV760" s="111"/>
      <c r="DW760" s="111"/>
      <c r="DX760" s="111"/>
      <c r="DY760" s="111"/>
      <c r="DZ760" s="111"/>
      <c r="EA760" s="111"/>
      <c r="EB760" s="111"/>
      <c r="EC760" s="111"/>
      <c r="ED760" s="111"/>
      <c r="EE760" s="111"/>
      <c r="EF760" s="111"/>
      <c r="EG760" s="111"/>
      <c r="EH760" s="111"/>
      <c r="EI760" s="111"/>
      <c r="EJ760" s="111"/>
      <c r="EK760" s="111"/>
      <c r="EL760" s="111"/>
      <c r="EM760" s="111"/>
      <c r="EN760" s="111"/>
      <c r="EO760" s="111"/>
      <c r="EP760" s="111"/>
      <c r="EQ760" s="111"/>
      <c r="ER760" s="111"/>
      <c r="ES760" s="111"/>
      <c r="ET760" s="111"/>
      <c r="EU760" s="111"/>
      <c r="EV760" s="111"/>
      <c r="EW760" s="111"/>
      <c r="EX760" s="111"/>
      <c r="EY760" s="111"/>
      <c r="EZ760" s="111"/>
      <c r="FA760" s="111"/>
      <c r="FB760" s="111"/>
      <c r="FC760" s="111"/>
      <c r="FD760" s="111"/>
      <c r="FE760" s="111"/>
      <c r="FF760" s="111"/>
      <c r="FG760" s="111"/>
      <c r="FH760" s="111"/>
      <c r="FI760" s="111"/>
      <c r="FJ760" s="111"/>
      <c r="FK760" s="111"/>
      <c r="FL760" s="111"/>
      <c r="FM760" s="111"/>
      <c r="FN760" s="111"/>
      <c r="FO760" s="111"/>
      <c r="FP760" s="111"/>
      <c r="FQ760" s="111"/>
      <c r="FR760" s="111"/>
      <c r="FS760" s="111"/>
      <c r="FT760" s="111"/>
      <c r="FU760" s="111"/>
      <c r="FV760" s="111"/>
      <c r="FW760" s="111"/>
      <c r="FX760" s="111"/>
      <c r="FY760" s="111"/>
      <c r="FZ760" s="111"/>
      <c r="GA760" s="111"/>
      <c r="GB760" s="111"/>
      <c r="GC760" s="111"/>
      <c r="GD760" s="111"/>
      <c r="GE760" s="111"/>
      <c r="GF760" s="111"/>
      <c r="GG760" s="111"/>
      <c r="GH760" s="111"/>
      <c r="GI760" s="111"/>
      <c r="GJ760" s="111"/>
      <c r="GK760" s="111"/>
      <c r="GL760" s="111"/>
      <c r="GM760" s="111"/>
      <c r="GN760" s="111"/>
      <c r="GO760" s="111"/>
      <c r="GP760" s="111"/>
      <c r="GQ760" s="111"/>
      <c r="GR760" s="111"/>
      <c r="GS760" s="111"/>
      <c r="GT760" s="111"/>
      <c r="GU760" s="111"/>
      <c r="GV760" s="111"/>
      <c r="GW760" s="111"/>
      <c r="GX760" s="111"/>
      <c r="GY760" s="111"/>
      <c r="GZ760" s="111"/>
      <c r="HA760" s="111"/>
      <c r="HB760" s="111"/>
      <c r="HC760" s="111"/>
      <c r="HD760" s="111"/>
      <c r="HE760" s="111"/>
      <c r="HF760" s="111"/>
      <c r="HG760" s="111"/>
      <c r="HH760" s="111"/>
      <c r="HI760" s="111"/>
      <c r="HJ760" s="111"/>
      <c r="HK760" s="111"/>
      <c r="HL760" s="111"/>
      <c r="HM760" s="111"/>
      <c r="HN760" s="111"/>
      <c r="HO760" s="111"/>
      <c r="HP760" s="111"/>
      <c r="HQ760" s="111"/>
      <c r="HR760" s="111"/>
      <c r="HS760" s="111"/>
      <c r="HT760" s="111"/>
      <c r="HU760" s="111"/>
      <c r="HV760" s="111"/>
      <c r="HW760" s="111"/>
      <c r="HX760" s="111"/>
      <c r="HY760" s="111"/>
      <c r="HZ760" s="111"/>
      <c r="IA760" s="111"/>
      <c r="IB760" s="111"/>
      <c r="IC760" s="111"/>
      <c r="ID760" s="111"/>
      <c r="IE760" s="111"/>
      <c r="IF760" s="111"/>
      <c r="IG760" s="111"/>
      <c r="IH760" s="111"/>
      <c r="II760" s="111"/>
    </row>
    <row r="761" s="1" customFormat="1" spans="1:243">
      <c r="A761" s="157">
        <v>2140101</v>
      </c>
      <c r="B761" s="152" t="s">
        <v>72</v>
      </c>
      <c r="C761" s="145">
        <v>608</v>
      </c>
      <c r="D761" s="146">
        <v>668</v>
      </c>
      <c r="E761" s="147">
        <f t="shared" si="33"/>
        <v>60</v>
      </c>
      <c r="F761" s="148">
        <f>E761/C761</f>
        <v>0.0986842105263158</v>
      </c>
      <c r="G761" s="149"/>
      <c r="H761" s="140">
        <f t="shared" si="34"/>
        <v>7</v>
      </c>
      <c r="I761" s="140"/>
      <c r="J761" s="111"/>
      <c r="K761" s="111"/>
      <c r="L761" s="111"/>
      <c r="M761" s="111"/>
      <c r="N761" s="111"/>
      <c r="O761" s="111"/>
      <c r="P761" s="111"/>
      <c r="Q761" s="111"/>
      <c r="R761" s="111"/>
      <c r="S761" s="111"/>
      <c r="T761" s="111"/>
      <c r="U761" s="111"/>
      <c r="V761" s="111"/>
      <c r="W761" s="111"/>
      <c r="X761" s="111"/>
      <c r="Y761" s="111"/>
      <c r="Z761" s="111"/>
      <c r="AA761" s="111"/>
      <c r="AB761" s="111"/>
      <c r="AC761" s="111"/>
      <c r="AD761" s="111"/>
      <c r="AE761" s="111"/>
      <c r="AF761" s="111"/>
      <c r="AG761" s="111"/>
      <c r="AH761" s="111"/>
      <c r="AI761" s="111"/>
      <c r="AJ761" s="111"/>
      <c r="AK761" s="111"/>
      <c r="AL761" s="111"/>
      <c r="AM761" s="111"/>
      <c r="AN761" s="111"/>
      <c r="AO761" s="111"/>
      <c r="AP761" s="111"/>
      <c r="AQ761" s="111"/>
      <c r="AR761" s="111"/>
      <c r="AS761" s="111"/>
      <c r="AT761" s="111"/>
      <c r="AU761" s="111"/>
      <c r="AV761" s="111"/>
      <c r="AW761" s="111"/>
      <c r="AX761" s="111"/>
      <c r="AY761" s="111"/>
      <c r="AZ761" s="111"/>
      <c r="BA761" s="111"/>
      <c r="BB761" s="111"/>
      <c r="BC761" s="111"/>
      <c r="BD761" s="111"/>
      <c r="BE761" s="111"/>
      <c r="BF761" s="111"/>
      <c r="BG761" s="111"/>
      <c r="BH761" s="111"/>
      <c r="BI761" s="111"/>
      <c r="BJ761" s="111"/>
      <c r="BK761" s="111"/>
      <c r="BL761" s="111"/>
      <c r="BM761" s="111"/>
      <c r="BN761" s="111"/>
      <c r="BO761" s="111"/>
      <c r="BP761" s="111"/>
      <c r="BQ761" s="111"/>
      <c r="BR761" s="111"/>
      <c r="BS761" s="111"/>
      <c r="BT761" s="111"/>
      <c r="BU761" s="111"/>
      <c r="BV761" s="111"/>
      <c r="BW761" s="111"/>
      <c r="BX761" s="111"/>
      <c r="BY761" s="111"/>
      <c r="BZ761" s="111"/>
      <c r="CA761" s="111"/>
      <c r="CB761" s="111"/>
      <c r="CC761" s="111"/>
      <c r="CD761" s="111"/>
      <c r="CE761" s="111"/>
      <c r="CF761" s="111"/>
      <c r="CG761" s="111"/>
      <c r="CH761" s="111"/>
      <c r="CI761" s="111"/>
      <c r="CJ761" s="111"/>
      <c r="CK761" s="111"/>
      <c r="CL761" s="111"/>
      <c r="CM761" s="111"/>
      <c r="CN761" s="111"/>
      <c r="CO761" s="111"/>
      <c r="CP761" s="111"/>
      <c r="CQ761" s="111"/>
      <c r="CR761" s="111"/>
      <c r="CS761" s="111"/>
      <c r="CT761" s="111"/>
      <c r="CU761" s="111"/>
      <c r="CV761" s="111"/>
      <c r="CW761" s="111"/>
      <c r="CX761" s="111"/>
      <c r="CY761" s="111"/>
      <c r="CZ761" s="111"/>
      <c r="DA761" s="111"/>
      <c r="DB761" s="111"/>
      <c r="DC761" s="111"/>
      <c r="DD761" s="111"/>
      <c r="DE761" s="111"/>
      <c r="DF761" s="111"/>
      <c r="DG761" s="111"/>
      <c r="DH761" s="111"/>
      <c r="DI761" s="111"/>
      <c r="DJ761" s="111"/>
      <c r="DK761" s="111"/>
      <c r="DL761" s="111"/>
      <c r="DM761" s="111"/>
      <c r="DN761" s="111"/>
      <c r="DO761" s="111"/>
      <c r="DP761" s="111"/>
      <c r="DQ761" s="111"/>
      <c r="DR761" s="111"/>
      <c r="DS761" s="111"/>
      <c r="DT761" s="111"/>
      <c r="DU761" s="111"/>
      <c r="DV761" s="111"/>
      <c r="DW761" s="111"/>
      <c r="DX761" s="111"/>
      <c r="DY761" s="111"/>
      <c r="DZ761" s="111"/>
      <c r="EA761" s="111"/>
      <c r="EB761" s="111"/>
      <c r="EC761" s="111"/>
      <c r="ED761" s="111"/>
      <c r="EE761" s="111"/>
      <c r="EF761" s="111"/>
      <c r="EG761" s="111"/>
      <c r="EH761" s="111"/>
      <c r="EI761" s="111"/>
      <c r="EJ761" s="111"/>
      <c r="EK761" s="111"/>
      <c r="EL761" s="111"/>
      <c r="EM761" s="111"/>
      <c r="EN761" s="111"/>
      <c r="EO761" s="111"/>
      <c r="EP761" s="111"/>
      <c r="EQ761" s="111"/>
      <c r="ER761" s="111"/>
      <c r="ES761" s="111"/>
      <c r="ET761" s="111"/>
      <c r="EU761" s="111"/>
      <c r="EV761" s="111"/>
      <c r="EW761" s="111"/>
      <c r="EX761" s="111"/>
      <c r="EY761" s="111"/>
      <c r="EZ761" s="111"/>
      <c r="FA761" s="111"/>
      <c r="FB761" s="111"/>
      <c r="FC761" s="111"/>
      <c r="FD761" s="111"/>
      <c r="FE761" s="111"/>
      <c r="FF761" s="111"/>
      <c r="FG761" s="111"/>
      <c r="FH761" s="111"/>
      <c r="FI761" s="111"/>
      <c r="FJ761" s="111"/>
      <c r="FK761" s="111"/>
      <c r="FL761" s="111"/>
      <c r="FM761" s="111"/>
      <c r="FN761" s="111"/>
      <c r="FO761" s="111"/>
      <c r="FP761" s="111"/>
      <c r="FQ761" s="111"/>
      <c r="FR761" s="111"/>
      <c r="FS761" s="111"/>
      <c r="FT761" s="111"/>
      <c r="FU761" s="111"/>
      <c r="FV761" s="111"/>
      <c r="FW761" s="111"/>
      <c r="FX761" s="111"/>
      <c r="FY761" s="111"/>
      <c r="FZ761" s="111"/>
      <c r="GA761" s="111"/>
      <c r="GB761" s="111"/>
      <c r="GC761" s="111"/>
      <c r="GD761" s="111"/>
      <c r="GE761" s="111"/>
      <c r="GF761" s="111"/>
      <c r="GG761" s="111"/>
      <c r="GH761" s="111"/>
      <c r="GI761" s="111"/>
      <c r="GJ761" s="111"/>
      <c r="GK761" s="111"/>
      <c r="GL761" s="111"/>
      <c r="GM761" s="111"/>
      <c r="GN761" s="111"/>
      <c r="GO761" s="111"/>
      <c r="GP761" s="111"/>
      <c r="GQ761" s="111"/>
      <c r="GR761" s="111"/>
      <c r="GS761" s="111"/>
      <c r="GT761" s="111"/>
      <c r="GU761" s="111"/>
      <c r="GV761" s="111"/>
      <c r="GW761" s="111"/>
      <c r="GX761" s="111"/>
      <c r="GY761" s="111"/>
      <c r="GZ761" s="111"/>
      <c r="HA761" s="111"/>
      <c r="HB761" s="111"/>
      <c r="HC761" s="111"/>
      <c r="HD761" s="111"/>
      <c r="HE761" s="111"/>
      <c r="HF761" s="111"/>
      <c r="HG761" s="111"/>
      <c r="HH761" s="111"/>
      <c r="HI761" s="111"/>
      <c r="HJ761" s="111"/>
      <c r="HK761" s="111"/>
      <c r="HL761" s="111"/>
      <c r="HM761" s="111"/>
      <c r="HN761" s="111"/>
      <c r="HO761" s="111"/>
      <c r="HP761" s="111"/>
      <c r="HQ761" s="111"/>
      <c r="HR761" s="111"/>
      <c r="HS761" s="111"/>
      <c r="HT761" s="111"/>
      <c r="HU761" s="111"/>
      <c r="HV761" s="111"/>
      <c r="HW761" s="111"/>
      <c r="HX761" s="111"/>
      <c r="HY761" s="111"/>
      <c r="HZ761" s="111"/>
      <c r="IA761" s="111"/>
      <c r="IB761" s="111"/>
      <c r="IC761" s="111"/>
      <c r="ID761" s="111"/>
      <c r="IE761" s="111"/>
      <c r="IF761" s="111"/>
      <c r="IG761" s="111"/>
      <c r="IH761" s="111"/>
      <c r="II761" s="111"/>
    </row>
    <row r="762" s="1" customFormat="1" spans="1:243">
      <c r="A762" s="157">
        <v>2140102</v>
      </c>
      <c r="B762" s="152" t="s">
        <v>73</v>
      </c>
      <c r="C762" s="145">
        <v>31</v>
      </c>
      <c r="D762" s="146">
        <v>31</v>
      </c>
      <c r="E762" s="147">
        <f t="shared" si="33"/>
        <v>0</v>
      </c>
      <c r="F762" s="148">
        <f>E762/C762</f>
        <v>0</v>
      </c>
      <c r="G762" s="149"/>
      <c r="H762" s="140">
        <f t="shared" si="34"/>
        <v>7</v>
      </c>
      <c r="I762" s="140"/>
      <c r="J762" s="111"/>
      <c r="K762" s="111"/>
      <c r="L762" s="111"/>
      <c r="M762" s="111"/>
      <c r="N762" s="111"/>
      <c r="O762" s="111"/>
      <c r="P762" s="111"/>
      <c r="Q762" s="111"/>
      <c r="R762" s="111"/>
      <c r="S762" s="111"/>
      <c r="T762" s="111"/>
      <c r="U762" s="111"/>
      <c r="V762" s="111"/>
      <c r="W762" s="111"/>
      <c r="X762" s="111"/>
      <c r="Y762" s="111"/>
      <c r="Z762" s="111"/>
      <c r="AA762" s="111"/>
      <c r="AB762" s="111"/>
      <c r="AC762" s="111"/>
      <c r="AD762" s="111"/>
      <c r="AE762" s="111"/>
      <c r="AF762" s="111"/>
      <c r="AG762" s="111"/>
      <c r="AH762" s="111"/>
      <c r="AI762" s="111"/>
      <c r="AJ762" s="111"/>
      <c r="AK762" s="111"/>
      <c r="AL762" s="111"/>
      <c r="AM762" s="111"/>
      <c r="AN762" s="111"/>
      <c r="AO762" s="111"/>
      <c r="AP762" s="111"/>
      <c r="AQ762" s="111"/>
      <c r="AR762" s="111"/>
      <c r="AS762" s="111"/>
      <c r="AT762" s="111"/>
      <c r="AU762" s="111"/>
      <c r="AV762" s="111"/>
      <c r="AW762" s="111"/>
      <c r="AX762" s="111"/>
      <c r="AY762" s="111"/>
      <c r="AZ762" s="111"/>
      <c r="BA762" s="111"/>
      <c r="BB762" s="111"/>
      <c r="BC762" s="111"/>
      <c r="BD762" s="111"/>
      <c r="BE762" s="111"/>
      <c r="BF762" s="111"/>
      <c r="BG762" s="111"/>
      <c r="BH762" s="111"/>
      <c r="BI762" s="111"/>
      <c r="BJ762" s="111"/>
      <c r="BK762" s="111"/>
      <c r="BL762" s="111"/>
      <c r="BM762" s="111"/>
      <c r="BN762" s="111"/>
      <c r="BO762" s="111"/>
      <c r="BP762" s="111"/>
      <c r="BQ762" s="111"/>
      <c r="BR762" s="111"/>
      <c r="BS762" s="111"/>
      <c r="BT762" s="111"/>
      <c r="BU762" s="111"/>
      <c r="BV762" s="111"/>
      <c r="BW762" s="111"/>
      <c r="BX762" s="111"/>
      <c r="BY762" s="111"/>
      <c r="BZ762" s="111"/>
      <c r="CA762" s="111"/>
      <c r="CB762" s="111"/>
      <c r="CC762" s="111"/>
      <c r="CD762" s="111"/>
      <c r="CE762" s="111"/>
      <c r="CF762" s="111"/>
      <c r="CG762" s="111"/>
      <c r="CH762" s="111"/>
      <c r="CI762" s="111"/>
      <c r="CJ762" s="111"/>
      <c r="CK762" s="111"/>
      <c r="CL762" s="111"/>
      <c r="CM762" s="111"/>
      <c r="CN762" s="111"/>
      <c r="CO762" s="111"/>
      <c r="CP762" s="111"/>
      <c r="CQ762" s="111"/>
      <c r="CR762" s="111"/>
      <c r="CS762" s="111"/>
      <c r="CT762" s="111"/>
      <c r="CU762" s="111"/>
      <c r="CV762" s="111"/>
      <c r="CW762" s="111"/>
      <c r="CX762" s="111"/>
      <c r="CY762" s="111"/>
      <c r="CZ762" s="111"/>
      <c r="DA762" s="111"/>
      <c r="DB762" s="111"/>
      <c r="DC762" s="111"/>
      <c r="DD762" s="111"/>
      <c r="DE762" s="111"/>
      <c r="DF762" s="111"/>
      <c r="DG762" s="111"/>
      <c r="DH762" s="111"/>
      <c r="DI762" s="111"/>
      <c r="DJ762" s="111"/>
      <c r="DK762" s="111"/>
      <c r="DL762" s="111"/>
      <c r="DM762" s="111"/>
      <c r="DN762" s="111"/>
      <c r="DO762" s="111"/>
      <c r="DP762" s="111"/>
      <c r="DQ762" s="111"/>
      <c r="DR762" s="111"/>
      <c r="DS762" s="111"/>
      <c r="DT762" s="111"/>
      <c r="DU762" s="111"/>
      <c r="DV762" s="111"/>
      <c r="DW762" s="111"/>
      <c r="DX762" s="111"/>
      <c r="DY762" s="111"/>
      <c r="DZ762" s="111"/>
      <c r="EA762" s="111"/>
      <c r="EB762" s="111"/>
      <c r="EC762" s="111"/>
      <c r="ED762" s="111"/>
      <c r="EE762" s="111"/>
      <c r="EF762" s="111"/>
      <c r="EG762" s="111"/>
      <c r="EH762" s="111"/>
      <c r="EI762" s="111"/>
      <c r="EJ762" s="111"/>
      <c r="EK762" s="111"/>
      <c r="EL762" s="111"/>
      <c r="EM762" s="111"/>
      <c r="EN762" s="111"/>
      <c r="EO762" s="111"/>
      <c r="EP762" s="111"/>
      <c r="EQ762" s="111"/>
      <c r="ER762" s="111"/>
      <c r="ES762" s="111"/>
      <c r="ET762" s="111"/>
      <c r="EU762" s="111"/>
      <c r="EV762" s="111"/>
      <c r="EW762" s="111"/>
      <c r="EX762" s="111"/>
      <c r="EY762" s="111"/>
      <c r="EZ762" s="111"/>
      <c r="FA762" s="111"/>
      <c r="FB762" s="111"/>
      <c r="FC762" s="111"/>
      <c r="FD762" s="111"/>
      <c r="FE762" s="111"/>
      <c r="FF762" s="111"/>
      <c r="FG762" s="111"/>
      <c r="FH762" s="111"/>
      <c r="FI762" s="111"/>
      <c r="FJ762" s="111"/>
      <c r="FK762" s="111"/>
      <c r="FL762" s="111"/>
      <c r="FM762" s="111"/>
      <c r="FN762" s="111"/>
      <c r="FO762" s="111"/>
      <c r="FP762" s="111"/>
      <c r="FQ762" s="111"/>
      <c r="FR762" s="111"/>
      <c r="FS762" s="111"/>
      <c r="FT762" s="111"/>
      <c r="FU762" s="111"/>
      <c r="FV762" s="111"/>
      <c r="FW762" s="111"/>
      <c r="FX762" s="111"/>
      <c r="FY762" s="111"/>
      <c r="FZ762" s="111"/>
      <c r="GA762" s="111"/>
      <c r="GB762" s="111"/>
      <c r="GC762" s="111"/>
      <c r="GD762" s="111"/>
      <c r="GE762" s="111"/>
      <c r="GF762" s="111"/>
      <c r="GG762" s="111"/>
      <c r="GH762" s="111"/>
      <c r="GI762" s="111"/>
      <c r="GJ762" s="111"/>
      <c r="GK762" s="111"/>
      <c r="GL762" s="111"/>
      <c r="GM762" s="111"/>
      <c r="GN762" s="111"/>
      <c r="GO762" s="111"/>
      <c r="GP762" s="111"/>
      <c r="GQ762" s="111"/>
      <c r="GR762" s="111"/>
      <c r="GS762" s="111"/>
      <c r="GT762" s="111"/>
      <c r="GU762" s="111"/>
      <c r="GV762" s="111"/>
      <c r="GW762" s="111"/>
      <c r="GX762" s="111"/>
      <c r="GY762" s="111"/>
      <c r="GZ762" s="111"/>
      <c r="HA762" s="111"/>
      <c r="HB762" s="111"/>
      <c r="HC762" s="111"/>
      <c r="HD762" s="111"/>
      <c r="HE762" s="111"/>
      <c r="HF762" s="111"/>
      <c r="HG762" s="111"/>
      <c r="HH762" s="111"/>
      <c r="HI762" s="111"/>
      <c r="HJ762" s="111"/>
      <c r="HK762" s="111"/>
      <c r="HL762" s="111"/>
      <c r="HM762" s="111"/>
      <c r="HN762" s="111"/>
      <c r="HO762" s="111"/>
      <c r="HP762" s="111"/>
      <c r="HQ762" s="111"/>
      <c r="HR762" s="111"/>
      <c r="HS762" s="111"/>
      <c r="HT762" s="111"/>
      <c r="HU762" s="111"/>
      <c r="HV762" s="111"/>
      <c r="HW762" s="111"/>
      <c r="HX762" s="111"/>
      <c r="HY762" s="111"/>
      <c r="HZ762" s="111"/>
      <c r="IA762" s="111"/>
      <c r="IB762" s="111"/>
      <c r="IC762" s="111"/>
      <c r="ID762" s="111"/>
      <c r="IE762" s="111"/>
      <c r="IF762" s="111"/>
      <c r="IG762" s="111"/>
      <c r="IH762" s="111"/>
      <c r="II762" s="111"/>
    </row>
    <row r="763" s="1" customFormat="1" hidden="1" spans="1:243">
      <c r="A763" s="157">
        <v>2140103</v>
      </c>
      <c r="B763" s="152" t="s">
        <v>74</v>
      </c>
      <c r="C763" s="145">
        <v>0</v>
      </c>
      <c r="D763" s="146"/>
      <c r="E763" s="147">
        <f t="shared" si="33"/>
        <v>0</v>
      </c>
      <c r="F763" s="148"/>
      <c r="G763" s="151" t="s">
        <v>75</v>
      </c>
      <c r="H763" s="140">
        <f t="shared" si="34"/>
        <v>7</v>
      </c>
      <c r="I763" s="140"/>
      <c r="J763" s="111"/>
      <c r="K763" s="111"/>
      <c r="L763" s="111"/>
      <c r="M763" s="111"/>
      <c r="N763" s="111"/>
      <c r="O763" s="111"/>
      <c r="P763" s="111"/>
      <c r="Q763" s="111"/>
      <c r="R763" s="111"/>
      <c r="S763" s="111"/>
      <c r="T763" s="111"/>
      <c r="U763" s="111"/>
      <c r="V763" s="111"/>
      <c r="W763" s="111"/>
      <c r="X763" s="111"/>
      <c r="Y763" s="111"/>
      <c r="Z763" s="111"/>
      <c r="AA763" s="111"/>
      <c r="AB763" s="111"/>
      <c r="AC763" s="111"/>
      <c r="AD763" s="111"/>
      <c r="AE763" s="111"/>
      <c r="AF763" s="111"/>
      <c r="AG763" s="111"/>
      <c r="AH763" s="111"/>
      <c r="AI763" s="111"/>
      <c r="AJ763" s="111"/>
      <c r="AK763" s="111"/>
      <c r="AL763" s="111"/>
      <c r="AM763" s="111"/>
      <c r="AN763" s="111"/>
      <c r="AO763" s="111"/>
      <c r="AP763" s="111"/>
      <c r="AQ763" s="111"/>
      <c r="AR763" s="111"/>
      <c r="AS763" s="111"/>
      <c r="AT763" s="111"/>
      <c r="AU763" s="111"/>
      <c r="AV763" s="111"/>
      <c r="AW763" s="111"/>
      <c r="AX763" s="111"/>
      <c r="AY763" s="111"/>
      <c r="AZ763" s="111"/>
      <c r="BA763" s="111"/>
      <c r="BB763" s="111"/>
      <c r="BC763" s="111"/>
      <c r="BD763" s="111"/>
      <c r="BE763" s="111"/>
      <c r="BF763" s="111"/>
      <c r="BG763" s="111"/>
      <c r="BH763" s="111"/>
      <c r="BI763" s="111"/>
      <c r="BJ763" s="111"/>
      <c r="BK763" s="111"/>
      <c r="BL763" s="111"/>
      <c r="BM763" s="111"/>
      <c r="BN763" s="111"/>
      <c r="BO763" s="111"/>
      <c r="BP763" s="111"/>
      <c r="BQ763" s="111"/>
      <c r="BR763" s="111"/>
      <c r="BS763" s="111"/>
      <c r="BT763" s="111"/>
      <c r="BU763" s="111"/>
      <c r="BV763" s="111"/>
      <c r="BW763" s="111"/>
      <c r="BX763" s="111"/>
      <c r="BY763" s="111"/>
      <c r="BZ763" s="111"/>
      <c r="CA763" s="111"/>
      <c r="CB763" s="111"/>
      <c r="CC763" s="111"/>
      <c r="CD763" s="111"/>
      <c r="CE763" s="111"/>
      <c r="CF763" s="111"/>
      <c r="CG763" s="111"/>
      <c r="CH763" s="111"/>
      <c r="CI763" s="111"/>
      <c r="CJ763" s="111"/>
      <c r="CK763" s="111"/>
      <c r="CL763" s="111"/>
      <c r="CM763" s="111"/>
      <c r="CN763" s="111"/>
      <c r="CO763" s="111"/>
      <c r="CP763" s="111"/>
      <c r="CQ763" s="111"/>
      <c r="CR763" s="111"/>
      <c r="CS763" s="111"/>
      <c r="CT763" s="111"/>
      <c r="CU763" s="111"/>
      <c r="CV763" s="111"/>
      <c r="CW763" s="111"/>
      <c r="CX763" s="111"/>
      <c r="CY763" s="111"/>
      <c r="CZ763" s="111"/>
      <c r="DA763" s="111"/>
      <c r="DB763" s="111"/>
      <c r="DC763" s="111"/>
      <c r="DD763" s="111"/>
      <c r="DE763" s="111"/>
      <c r="DF763" s="111"/>
      <c r="DG763" s="111"/>
      <c r="DH763" s="111"/>
      <c r="DI763" s="111"/>
      <c r="DJ763" s="111"/>
      <c r="DK763" s="111"/>
      <c r="DL763" s="111"/>
      <c r="DM763" s="111"/>
      <c r="DN763" s="111"/>
      <c r="DO763" s="111"/>
      <c r="DP763" s="111"/>
      <c r="DQ763" s="111"/>
      <c r="DR763" s="111"/>
      <c r="DS763" s="111"/>
      <c r="DT763" s="111"/>
      <c r="DU763" s="111"/>
      <c r="DV763" s="111"/>
      <c r="DW763" s="111"/>
      <c r="DX763" s="111"/>
      <c r="DY763" s="111"/>
      <c r="DZ763" s="111"/>
      <c r="EA763" s="111"/>
      <c r="EB763" s="111"/>
      <c r="EC763" s="111"/>
      <c r="ED763" s="111"/>
      <c r="EE763" s="111"/>
      <c r="EF763" s="111"/>
      <c r="EG763" s="111"/>
      <c r="EH763" s="111"/>
      <c r="EI763" s="111"/>
      <c r="EJ763" s="111"/>
      <c r="EK763" s="111"/>
      <c r="EL763" s="111"/>
      <c r="EM763" s="111"/>
      <c r="EN763" s="111"/>
      <c r="EO763" s="111"/>
      <c r="EP763" s="111"/>
      <c r="EQ763" s="111"/>
      <c r="ER763" s="111"/>
      <c r="ES763" s="111"/>
      <c r="ET763" s="111"/>
      <c r="EU763" s="111"/>
      <c r="EV763" s="111"/>
      <c r="EW763" s="111"/>
      <c r="EX763" s="111"/>
      <c r="EY763" s="111"/>
      <c r="EZ763" s="111"/>
      <c r="FA763" s="111"/>
      <c r="FB763" s="111"/>
      <c r="FC763" s="111"/>
      <c r="FD763" s="111"/>
      <c r="FE763" s="111"/>
      <c r="FF763" s="111"/>
      <c r="FG763" s="111"/>
      <c r="FH763" s="111"/>
      <c r="FI763" s="111"/>
      <c r="FJ763" s="111"/>
      <c r="FK763" s="111"/>
      <c r="FL763" s="111"/>
      <c r="FM763" s="111"/>
      <c r="FN763" s="111"/>
      <c r="FO763" s="111"/>
      <c r="FP763" s="111"/>
      <c r="FQ763" s="111"/>
      <c r="FR763" s="111"/>
      <c r="FS763" s="111"/>
      <c r="FT763" s="111"/>
      <c r="FU763" s="111"/>
      <c r="FV763" s="111"/>
      <c r="FW763" s="111"/>
      <c r="FX763" s="111"/>
      <c r="FY763" s="111"/>
      <c r="FZ763" s="111"/>
      <c r="GA763" s="111"/>
      <c r="GB763" s="111"/>
      <c r="GC763" s="111"/>
      <c r="GD763" s="111"/>
      <c r="GE763" s="111"/>
      <c r="GF763" s="111"/>
      <c r="GG763" s="111"/>
      <c r="GH763" s="111"/>
      <c r="GI763" s="111"/>
      <c r="GJ763" s="111"/>
      <c r="GK763" s="111"/>
      <c r="GL763" s="111"/>
      <c r="GM763" s="111"/>
      <c r="GN763" s="111"/>
      <c r="GO763" s="111"/>
      <c r="GP763" s="111"/>
      <c r="GQ763" s="111"/>
      <c r="GR763" s="111"/>
      <c r="GS763" s="111"/>
      <c r="GT763" s="111"/>
      <c r="GU763" s="111"/>
      <c r="GV763" s="111"/>
      <c r="GW763" s="111"/>
      <c r="GX763" s="111"/>
      <c r="GY763" s="111"/>
      <c r="GZ763" s="111"/>
      <c r="HA763" s="111"/>
      <c r="HB763" s="111"/>
      <c r="HC763" s="111"/>
      <c r="HD763" s="111"/>
      <c r="HE763" s="111"/>
      <c r="HF763" s="111"/>
      <c r="HG763" s="111"/>
      <c r="HH763" s="111"/>
      <c r="HI763" s="111"/>
      <c r="HJ763" s="111"/>
      <c r="HK763" s="111"/>
      <c r="HL763" s="111"/>
      <c r="HM763" s="111"/>
      <c r="HN763" s="111"/>
      <c r="HO763" s="111"/>
      <c r="HP763" s="111"/>
      <c r="HQ763" s="111"/>
      <c r="HR763" s="111"/>
      <c r="HS763" s="111"/>
      <c r="HT763" s="111"/>
      <c r="HU763" s="111"/>
      <c r="HV763" s="111"/>
      <c r="HW763" s="111"/>
      <c r="HX763" s="111"/>
      <c r="HY763" s="111"/>
      <c r="HZ763" s="111"/>
      <c r="IA763" s="111"/>
      <c r="IB763" s="111"/>
      <c r="IC763" s="111"/>
      <c r="ID763" s="111"/>
      <c r="IE763" s="111"/>
      <c r="IF763" s="111"/>
      <c r="IG763" s="111"/>
      <c r="IH763" s="111"/>
      <c r="II763" s="111"/>
    </row>
    <row r="764" s="1" customFormat="1" spans="1:243">
      <c r="A764" s="157">
        <v>2140104</v>
      </c>
      <c r="B764" s="152" t="s">
        <v>658</v>
      </c>
      <c r="C764" s="145">
        <v>769</v>
      </c>
      <c r="D764" s="146">
        <v>350</v>
      </c>
      <c r="E764" s="147">
        <f t="shared" si="33"/>
        <v>-419</v>
      </c>
      <c r="F764" s="148">
        <f>E764/C764</f>
        <v>-0.544863459037711</v>
      </c>
      <c r="G764" s="149"/>
      <c r="H764" s="140">
        <f t="shared" si="34"/>
        <v>7</v>
      </c>
      <c r="I764" s="140"/>
      <c r="J764" s="111"/>
      <c r="K764" s="111"/>
      <c r="L764" s="111"/>
      <c r="M764" s="111"/>
      <c r="N764" s="111"/>
      <c r="O764" s="111"/>
      <c r="P764" s="111"/>
      <c r="Q764" s="111"/>
      <c r="R764" s="111"/>
      <c r="S764" s="111"/>
      <c r="T764" s="111"/>
      <c r="U764" s="111"/>
      <c r="V764" s="111"/>
      <c r="W764" s="111"/>
      <c r="X764" s="111"/>
      <c r="Y764" s="111"/>
      <c r="Z764" s="111"/>
      <c r="AA764" s="111"/>
      <c r="AB764" s="111"/>
      <c r="AC764" s="111"/>
      <c r="AD764" s="111"/>
      <c r="AE764" s="111"/>
      <c r="AF764" s="111"/>
      <c r="AG764" s="111"/>
      <c r="AH764" s="111"/>
      <c r="AI764" s="111"/>
      <c r="AJ764" s="111"/>
      <c r="AK764" s="111"/>
      <c r="AL764" s="111"/>
      <c r="AM764" s="111"/>
      <c r="AN764" s="111"/>
      <c r="AO764" s="111"/>
      <c r="AP764" s="111"/>
      <c r="AQ764" s="111"/>
      <c r="AR764" s="111"/>
      <c r="AS764" s="111"/>
      <c r="AT764" s="111"/>
      <c r="AU764" s="111"/>
      <c r="AV764" s="111"/>
      <c r="AW764" s="111"/>
      <c r="AX764" s="111"/>
      <c r="AY764" s="111"/>
      <c r="AZ764" s="111"/>
      <c r="BA764" s="111"/>
      <c r="BB764" s="111"/>
      <c r="BC764" s="111"/>
      <c r="BD764" s="111"/>
      <c r="BE764" s="111"/>
      <c r="BF764" s="111"/>
      <c r="BG764" s="111"/>
      <c r="BH764" s="111"/>
      <c r="BI764" s="111"/>
      <c r="BJ764" s="111"/>
      <c r="BK764" s="111"/>
      <c r="BL764" s="111"/>
      <c r="BM764" s="111"/>
      <c r="BN764" s="111"/>
      <c r="BO764" s="111"/>
      <c r="BP764" s="111"/>
      <c r="BQ764" s="111"/>
      <c r="BR764" s="111"/>
      <c r="BS764" s="111"/>
      <c r="BT764" s="111"/>
      <c r="BU764" s="111"/>
      <c r="BV764" s="111"/>
      <c r="BW764" s="111"/>
      <c r="BX764" s="111"/>
      <c r="BY764" s="111"/>
      <c r="BZ764" s="111"/>
      <c r="CA764" s="111"/>
      <c r="CB764" s="111"/>
      <c r="CC764" s="111"/>
      <c r="CD764" s="111"/>
      <c r="CE764" s="111"/>
      <c r="CF764" s="111"/>
      <c r="CG764" s="111"/>
      <c r="CH764" s="111"/>
      <c r="CI764" s="111"/>
      <c r="CJ764" s="111"/>
      <c r="CK764" s="111"/>
      <c r="CL764" s="111"/>
      <c r="CM764" s="111"/>
      <c r="CN764" s="111"/>
      <c r="CO764" s="111"/>
      <c r="CP764" s="111"/>
      <c r="CQ764" s="111"/>
      <c r="CR764" s="111"/>
      <c r="CS764" s="111"/>
      <c r="CT764" s="111"/>
      <c r="CU764" s="111"/>
      <c r="CV764" s="111"/>
      <c r="CW764" s="111"/>
      <c r="CX764" s="111"/>
      <c r="CY764" s="111"/>
      <c r="CZ764" s="111"/>
      <c r="DA764" s="111"/>
      <c r="DB764" s="111"/>
      <c r="DC764" s="111"/>
      <c r="DD764" s="111"/>
      <c r="DE764" s="111"/>
      <c r="DF764" s="111"/>
      <c r="DG764" s="111"/>
      <c r="DH764" s="111"/>
      <c r="DI764" s="111"/>
      <c r="DJ764" s="111"/>
      <c r="DK764" s="111"/>
      <c r="DL764" s="111"/>
      <c r="DM764" s="111"/>
      <c r="DN764" s="111"/>
      <c r="DO764" s="111"/>
      <c r="DP764" s="111"/>
      <c r="DQ764" s="111"/>
      <c r="DR764" s="111"/>
      <c r="DS764" s="111"/>
      <c r="DT764" s="111"/>
      <c r="DU764" s="111"/>
      <c r="DV764" s="111"/>
      <c r="DW764" s="111"/>
      <c r="DX764" s="111"/>
      <c r="DY764" s="111"/>
      <c r="DZ764" s="111"/>
      <c r="EA764" s="111"/>
      <c r="EB764" s="111"/>
      <c r="EC764" s="111"/>
      <c r="ED764" s="111"/>
      <c r="EE764" s="111"/>
      <c r="EF764" s="111"/>
      <c r="EG764" s="111"/>
      <c r="EH764" s="111"/>
      <c r="EI764" s="111"/>
      <c r="EJ764" s="111"/>
      <c r="EK764" s="111"/>
      <c r="EL764" s="111"/>
      <c r="EM764" s="111"/>
      <c r="EN764" s="111"/>
      <c r="EO764" s="111"/>
      <c r="EP764" s="111"/>
      <c r="EQ764" s="111"/>
      <c r="ER764" s="111"/>
      <c r="ES764" s="111"/>
      <c r="ET764" s="111"/>
      <c r="EU764" s="111"/>
      <c r="EV764" s="111"/>
      <c r="EW764" s="111"/>
      <c r="EX764" s="111"/>
      <c r="EY764" s="111"/>
      <c r="EZ764" s="111"/>
      <c r="FA764" s="111"/>
      <c r="FB764" s="111"/>
      <c r="FC764" s="111"/>
      <c r="FD764" s="111"/>
      <c r="FE764" s="111"/>
      <c r="FF764" s="111"/>
      <c r="FG764" s="111"/>
      <c r="FH764" s="111"/>
      <c r="FI764" s="111"/>
      <c r="FJ764" s="111"/>
      <c r="FK764" s="111"/>
      <c r="FL764" s="111"/>
      <c r="FM764" s="111"/>
      <c r="FN764" s="111"/>
      <c r="FO764" s="111"/>
      <c r="FP764" s="111"/>
      <c r="FQ764" s="111"/>
      <c r="FR764" s="111"/>
      <c r="FS764" s="111"/>
      <c r="FT764" s="111"/>
      <c r="FU764" s="111"/>
      <c r="FV764" s="111"/>
      <c r="FW764" s="111"/>
      <c r="FX764" s="111"/>
      <c r="FY764" s="111"/>
      <c r="FZ764" s="111"/>
      <c r="GA764" s="111"/>
      <c r="GB764" s="111"/>
      <c r="GC764" s="111"/>
      <c r="GD764" s="111"/>
      <c r="GE764" s="111"/>
      <c r="GF764" s="111"/>
      <c r="GG764" s="111"/>
      <c r="GH764" s="111"/>
      <c r="GI764" s="111"/>
      <c r="GJ764" s="111"/>
      <c r="GK764" s="111"/>
      <c r="GL764" s="111"/>
      <c r="GM764" s="111"/>
      <c r="GN764" s="111"/>
      <c r="GO764" s="111"/>
      <c r="GP764" s="111"/>
      <c r="GQ764" s="111"/>
      <c r="GR764" s="111"/>
      <c r="GS764" s="111"/>
      <c r="GT764" s="111"/>
      <c r="GU764" s="111"/>
      <c r="GV764" s="111"/>
      <c r="GW764" s="111"/>
      <c r="GX764" s="111"/>
      <c r="GY764" s="111"/>
      <c r="GZ764" s="111"/>
      <c r="HA764" s="111"/>
      <c r="HB764" s="111"/>
      <c r="HC764" s="111"/>
      <c r="HD764" s="111"/>
      <c r="HE764" s="111"/>
      <c r="HF764" s="111"/>
      <c r="HG764" s="111"/>
      <c r="HH764" s="111"/>
      <c r="HI764" s="111"/>
      <c r="HJ764" s="111"/>
      <c r="HK764" s="111"/>
      <c r="HL764" s="111"/>
      <c r="HM764" s="111"/>
      <c r="HN764" s="111"/>
      <c r="HO764" s="111"/>
      <c r="HP764" s="111"/>
      <c r="HQ764" s="111"/>
      <c r="HR764" s="111"/>
      <c r="HS764" s="111"/>
      <c r="HT764" s="111"/>
      <c r="HU764" s="111"/>
      <c r="HV764" s="111"/>
      <c r="HW764" s="111"/>
      <c r="HX764" s="111"/>
      <c r="HY764" s="111"/>
      <c r="HZ764" s="111"/>
      <c r="IA764" s="111"/>
      <c r="IB764" s="111"/>
      <c r="IC764" s="111"/>
      <c r="ID764" s="111"/>
      <c r="IE764" s="111"/>
      <c r="IF764" s="111"/>
      <c r="IG764" s="111"/>
      <c r="IH764" s="111"/>
      <c r="II764" s="111"/>
    </row>
    <row r="765" s="1" customFormat="1" spans="1:243">
      <c r="A765" s="157">
        <v>2140106</v>
      </c>
      <c r="B765" s="152" t="s">
        <v>659</v>
      </c>
      <c r="C765" s="145">
        <v>967</v>
      </c>
      <c r="D765" s="146">
        <v>250</v>
      </c>
      <c r="E765" s="147">
        <f t="shared" si="33"/>
        <v>-717</v>
      </c>
      <c r="F765" s="148">
        <f>E765/C765</f>
        <v>-0.741468459152017</v>
      </c>
      <c r="G765" s="149"/>
      <c r="H765" s="140">
        <f t="shared" si="34"/>
        <v>7</v>
      </c>
      <c r="I765" s="140"/>
      <c r="J765" s="111"/>
      <c r="K765" s="111"/>
      <c r="L765" s="111"/>
      <c r="M765" s="111"/>
      <c r="N765" s="111"/>
      <c r="O765" s="111"/>
      <c r="P765" s="111"/>
      <c r="Q765" s="111"/>
      <c r="R765" s="111"/>
      <c r="S765" s="111"/>
      <c r="T765" s="111"/>
      <c r="U765" s="111"/>
      <c r="V765" s="111"/>
      <c r="W765" s="111"/>
      <c r="X765" s="111"/>
      <c r="Y765" s="111"/>
      <c r="Z765" s="111"/>
      <c r="AA765" s="111"/>
      <c r="AB765" s="111"/>
      <c r="AC765" s="111"/>
      <c r="AD765" s="111"/>
      <c r="AE765" s="111"/>
      <c r="AF765" s="111"/>
      <c r="AG765" s="111"/>
      <c r="AH765" s="111"/>
      <c r="AI765" s="111"/>
      <c r="AJ765" s="111"/>
      <c r="AK765" s="111"/>
      <c r="AL765" s="111"/>
      <c r="AM765" s="111"/>
      <c r="AN765" s="111"/>
      <c r="AO765" s="111"/>
      <c r="AP765" s="111"/>
      <c r="AQ765" s="111"/>
      <c r="AR765" s="111"/>
      <c r="AS765" s="111"/>
      <c r="AT765" s="111"/>
      <c r="AU765" s="111"/>
      <c r="AV765" s="111"/>
      <c r="AW765" s="111"/>
      <c r="AX765" s="111"/>
      <c r="AY765" s="111"/>
      <c r="AZ765" s="111"/>
      <c r="BA765" s="111"/>
      <c r="BB765" s="111"/>
      <c r="BC765" s="111"/>
      <c r="BD765" s="111"/>
      <c r="BE765" s="111"/>
      <c r="BF765" s="111"/>
      <c r="BG765" s="111"/>
      <c r="BH765" s="111"/>
      <c r="BI765" s="111"/>
      <c r="BJ765" s="111"/>
      <c r="BK765" s="111"/>
      <c r="BL765" s="111"/>
      <c r="BM765" s="111"/>
      <c r="BN765" s="111"/>
      <c r="BO765" s="111"/>
      <c r="BP765" s="111"/>
      <c r="BQ765" s="111"/>
      <c r="BR765" s="111"/>
      <c r="BS765" s="111"/>
      <c r="BT765" s="111"/>
      <c r="BU765" s="111"/>
      <c r="BV765" s="111"/>
      <c r="BW765" s="111"/>
      <c r="BX765" s="111"/>
      <c r="BY765" s="111"/>
      <c r="BZ765" s="111"/>
      <c r="CA765" s="111"/>
      <c r="CB765" s="111"/>
      <c r="CC765" s="111"/>
      <c r="CD765" s="111"/>
      <c r="CE765" s="111"/>
      <c r="CF765" s="111"/>
      <c r="CG765" s="111"/>
      <c r="CH765" s="111"/>
      <c r="CI765" s="111"/>
      <c r="CJ765" s="111"/>
      <c r="CK765" s="111"/>
      <c r="CL765" s="111"/>
      <c r="CM765" s="111"/>
      <c r="CN765" s="111"/>
      <c r="CO765" s="111"/>
      <c r="CP765" s="111"/>
      <c r="CQ765" s="111"/>
      <c r="CR765" s="111"/>
      <c r="CS765" s="111"/>
      <c r="CT765" s="111"/>
      <c r="CU765" s="111"/>
      <c r="CV765" s="111"/>
      <c r="CW765" s="111"/>
      <c r="CX765" s="111"/>
      <c r="CY765" s="111"/>
      <c r="CZ765" s="111"/>
      <c r="DA765" s="111"/>
      <c r="DB765" s="111"/>
      <c r="DC765" s="111"/>
      <c r="DD765" s="111"/>
      <c r="DE765" s="111"/>
      <c r="DF765" s="111"/>
      <c r="DG765" s="111"/>
      <c r="DH765" s="111"/>
      <c r="DI765" s="111"/>
      <c r="DJ765" s="111"/>
      <c r="DK765" s="111"/>
      <c r="DL765" s="111"/>
      <c r="DM765" s="111"/>
      <c r="DN765" s="111"/>
      <c r="DO765" s="111"/>
      <c r="DP765" s="111"/>
      <c r="DQ765" s="111"/>
      <c r="DR765" s="111"/>
      <c r="DS765" s="111"/>
      <c r="DT765" s="111"/>
      <c r="DU765" s="111"/>
      <c r="DV765" s="111"/>
      <c r="DW765" s="111"/>
      <c r="DX765" s="111"/>
      <c r="DY765" s="111"/>
      <c r="DZ765" s="111"/>
      <c r="EA765" s="111"/>
      <c r="EB765" s="111"/>
      <c r="EC765" s="111"/>
      <c r="ED765" s="111"/>
      <c r="EE765" s="111"/>
      <c r="EF765" s="111"/>
      <c r="EG765" s="111"/>
      <c r="EH765" s="111"/>
      <c r="EI765" s="111"/>
      <c r="EJ765" s="111"/>
      <c r="EK765" s="111"/>
      <c r="EL765" s="111"/>
      <c r="EM765" s="111"/>
      <c r="EN765" s="111"/>
      <c r="EO765" s="111"/>
      <c r="EP765" s="111"/>
      <c r="EQ765" s="111"/>
      <c r="ER765" s="111"/>
      <c r="ES765" s="111"/>
      <c r="ET765" s="111"/>
      <c r="EU765" s="111"/>
      <c r="EV765" s="111"/>
      <c r="EW765" s="111"/>
      <c r="EX765" s="111"/>
      <c r="EY765" s="111"/>
      <c r="EZ765" s="111"/>
      <c r="FA765" s="111"/>
      <c r="FB765" s="111"/>
      <c r="FC765" s="111"/>
      <c r="FD765" s="111"/>
      <c r="FE765" s="111"/>
      <c r="FF765" s="111"/>
      <c r="FG765" s="111"/>
      <c r="FH765" s="111"/>
      <c r="FI765" s="111"/>
      <c r="FJ765" s="111"/>
      <c r="FK765" s="111"/>
      <c r="FL765" s="111"/>
      <c r="FM765" s="111"/>
      <c r="FN765" s="111"/>
      <c r="FO765" s="111"/>
      <c r="FP765" s="111"/>
      <c r="FQ765" s="111"/>
      <c r="FR765" s="111"/>
      <c r="FS765" s="111"/>
      <c r="FT765" s="111"/>
      <c r="FU765" s="111"/>
      <c r="FV765" s="111"/>
      <c r="FW765" s="111"/>
      <c r="FX765" s="111"/>
      <c r="FY765" s="111"/>
      <c r="FZ765" s="111"/>
      <c r="GA765" s="111"/>
      <c r="GB765" s="111"/>
      <c r="GC765" s="111"/>
      <c r="GD765" s="111"/>
      <c r="GE765" s="111"/>
      <c r="GF765" s="111"/>
      <c r="GG765" s="111"/>
      <c r="GH765" s="111"/>
      <c r="GI765" s="111"/>
      <c r="GJ765" s="111"/>
      <c r="GK765" s="111"/>
      <c r="GL765" s="111"/>
      <c r="GM765" s="111"/>
      <c r="GN765" s="111"/>
      <c r="GO765" s="111"/>
      <c r="GP765" s="111"/>
      <c r="GQ765" s="111"/>
      <c r="GR765" s="111"/>
      <c r="GS765" s="111"/>
      <c r="GT765" s="111"/>
      <c r="GU765" s="111"/>
      <c r="GV765" s="111"/>
      <c r="GW765" s="111"/>
      <c r="GX765" s="111"/>
      <c r="GY765" s="111"/>
      <c r="GZ765" s="111"/>
      <c r="HA765" s="111"/>
      <c r="HB765" s="111"/>
      <c r="HC765" s="111"/>
      <c r="HD765" s="111"/>
      <c r="HE765" s="111"/>
      <c r="HF765" s="111"/>
      <c r="HG765" s="111"/>
      <c r="HH765" s="111"/>
      <c r="HI765" s="111"/>
      <c r="HJ765" s="111"/>
      <c r="HK765" s="111"/>
      <c r="HL765" s="111"/>
      <c r="HM765" s="111"/>
      <c r="HN765" s="111"/>
      <c r="HO765" s="111"/>
      <c r="HP765" s="111"/>
      <c r="HQ765" s="111"/>
      <c r="HR765" s="111"/>
      <c r="HS765" s="111"/>
      <c r="HT765" s="111"/>
      <c r="HU765" s="111"/>
      <c r="HV765" s="111"/>
      <c r="HW765" s="111"/>
      <c r="HX765" s="111"/>
      <c r="HY765" s="111"/>
      <c r="HZ765" s="111"/>
      <c r="IA765" s="111"/>
      <c r="IB765" s="111"/>
      <c r="IC765" s="111"/>
      <c r="ID765" s="111"/>
      <c r="IE765" s="111"/>
      <c r="IF765" s="111"/>
      <c r="IG765" s="111"/>
      <c r="IH765" s="111"/>
      <c r="II765" s="111"/>
    </row>
    <row r="766" s="1" customFormat="1" hidden="1" spans="1:243">
      <c r="A766" s="157">
        <v>2140109</v>
      </c>
      <c r="B766" s="152" t="s">
        <v>660</v>
      </c>
      <c r="C766" s="145">
        <v>0</v>
      </c>
      <c r="D766" s="146"/>
      <c r="E766" s="147">
        <f t="shared" si="33"/>
        <v>0</v>
      </c>
      <c r="F766" s="148"/>
      <c r="G766" s="151" t="s">
        <v>75</v>
      </c>
      <c r="H766" s="140">
        <f t="shared" si="34"/>
        <v>7</v>
      </c>
      <c r="I766" s="140"/>
      <c r="J766" s="111"/>
      <c r="K766" s="111"/>
      <c r="L766" s="111"/>
      <c r="M766" s="111"/>
      <c r="N766" s="111"/>
      <c r="O766" s="111"/>
      <c r="P766" s="111"/>
      <c r="Q766" s="111"/>
      <c r="R766" s="111"/>
      <c r="S766" s="111"/>
      <c r="T766" s="111"/>
      <c r="U766" s="111"/>
      <c r="V766" s="111"/>
      <c r="W766" s="111"/>
      <c r="X766" s="111"/>
      <c r="Y766" s="111"/>
      <c r="Z766" s="111"/>
      <c r="AA766" s="111"/>
      <c r="AB766" s="111"/>
      <c r="AC766" s="111"/>
      <c r="AD766" s="111"/>
      <c r="AE766" s="111"/>
      <c r="AF766" s="111"/>
      <c r="AG766" s="111"/>
      <c r="AH766" s="111"/>
      <c r="AI766" s="111"/>
      <c r="AJ766" s="111"/>
      <c r="AK766" s="111"/>
      <c r="AL766" s="111"/>
      <c r="AM766" s="111"/>
      <c r="AN766" s="111"/>
      <c r="AO766" s="111"/>
      <c r="AP766" s="111"/>
      <c r="AQ766" s="111"/>
      <c r="AR766" s="111"/>
      <c r="AS766" s="111"/>
      <c r="AT766" s="111"/>
      <c r="AU766" s="111"/>
      <c r="AV766" s="111"/>
      <c r="AW766" s="111"/>
      <c r="AX766" s="111"/>
      <c r="AY766" s="111"/>
      <c r="AZ766" s="111"/>
      <c r="BA766" s="111"/>
      <c r="BB766" s="111"/>
      <c r="BC766" s="111"/>
      <c r="BD766" s="111"/>
      <c r="BE766" s="111"/>
      <c r="BF766" s="111"/>
      <c r="BG766" s="111"/>
      <c r="BH766" s="111"/>
      <c r="BI766" s="111"/>
      <c r="BJ766" s="111"/>
      <c r="BK766" s="111"/>
      <c r="BL766" s="111"/>
      <c r="BM766" s="111"/>
      <c r="BN766" s="111"/>
      <c r="BO766" s="111"/>
      <c r="BP766" s="111"/>
      <c r="BQ766" s="111"/>
      <c r="BR766" s="111"/>
      <c r="BS766" s="111"/>
      <c r="BT766" s="111"/>
      <c r="BU766" s="111"/>
      <c r="BV766" s="111"/>
      <c r="BW766" s="111"/>
      <c r="BX766" s="111"/>
      <c r="BY766" s="111"/>
      <c r="BZ766" s="111"/>
      <c r="CA766" s="111"/>
      <c r="CB766" s="111"/>
      <c r="CC766" s="111"/>
      <c r="CD766" s="111"/>
      <c r="CE766" s="111"/>
      <c r="CF766" s="111"/>
      <c r="CG766" s="111"/>
      <c r="CH766" s="111"/>
      <c r="CI766" s="111"/>
      <c r="CJ766" s="111"/>
      <c r="CK766" s="111"/>
      <c r="CL766" s="111"/>
      <c r="CM766" s="111"/>
      <c r="CN766" s="111"/>
      <c r="CO766" s="111"/>
      <c r="CP766" s="111"/>
      <c r="CQ766" s="111"/>
      <c r="CR766" s="111"/>
      <c r="CS766" s="111"/>
      <c r="CT766" s="111"/>
      <c r="CU766" s="111"/>
      <c r="CV766" s="111"/>
      <c r="CW766" s="111"/>
      <c r="CX766" s="111"/>
      <c r="CY766" s="111"/>
      <c r="CZ766" s="111"/>
      <c r="DA766" s="111"/>
      <c r="DB766" s="111"/>
      <c r="DC766" s="111"/>
      <c r="DD766" s="111"/>
      <c r="DE766" s="111"/>
      <c r="DF766" s="111"/>
      <c r="DG766" s="111"/>
      <c r="DH766" s="111"/>
      <c r="DI766" s="111"/>
      <c r="DJ766" s="111"/>
      <c r="DK766" s="111"/>
      <c r="DL766" s="111"/>
      <c r="DM766" s="111"/>
      <c r="DN766" s="111"/>
      <c r="DO766" s="111"/>
      <c r="DP766" s="111"/>
      <c r="DQ766" s="111"/>
      <c r="DR766" s="111"/>
      <c r="DS766" s="111"/>
      <c r="DT766" s="111"/>
      <c r="DU766" s="111"/>
      <c r="DV766" s="111"/>
      <c r="DW766" s="111"/>
      <c r="DX766" s="111"/>
      <c r="DY766" s="111"/>
      <c r="DZ766" s="111"/>
      <c r="EA766" s="111"/>
      <c r="EB766" s="111"/>
      <c r="EC766" s="111"/>
      <c r="ED766" s="111"/>
      <c r="EE766" s="111"/>
      <c r="EF766" s="111"/>
      <c r="EG766" s="111"/>
      <c r="EH766" s="111"/>
      <c r="EI766" s="111"/>
      <c r="EJ766" s="111"/>
      <c r="EK766" s="111"/>
      <c r="EL766" s="111"/>
      <c r="EM766" s="111"/>
      <c r="EN766" s="111"/>
      <c r="EO766" s="111"/>
      <c r="EP766" s="111"/>
      <c r="EQ766" s="111"/>
      <c r="ER766" s="111"/>
      <c r="ES766" s="111"/>
      <c r="ET766" s="111"/>
      <c r="EU766" s="111"/>
      <c r="EV766" s="111"/>
      <c r="EW766" s="111"/>
      <c r="EX766" s="111"/>
      <c r="EY766" s="111"/>
      <c r="EZ766" s="111"/>
      <c r="FA766" s="111"/>
      <c r="FB766" s="111"/>
      <c r="FC766" s="111"/>
      <c r="FD766" s="111"/>
      <c r="FE766" s="111"/>
      <c r="FF766" s="111"/>
      <c r="FG766" s="111"/>
      <c r="FH766" s="111"/>
      <c r="FI766" s="111"/>
      <c r="FJ766" s="111"/>
      <c r="FK766" s="111"/>
      <c r="FL766" s="111"/>
      <c r="FM766" s="111"/>
      <c r="FN766" s="111"/>
      <c r="FO766" s="111"/>
      <c r="FP766" s="111"/>
      <c r="FQ766" s="111"/>
      <c r="FR766" s="111"/>
      <c r="FS766" s="111"/>
      <c r="FT766" s="111"/>
      <c r="FU766" s="111"/>
      <c r="FV766" s="111"/>
      <c r="FW766" s="111"/>
      <c r="FX766" s="111"/>
      <c r="FY766" s="111"/>
      <c r="FZ766" s="111"/>
      <c r="GA766" s="111"/>
      <c r="GB766" s="111"/>
      <c r="GC766" s="111"/>
      <c r="GD766" s="111"/>
      <c r="GE766" s="111"/>
      <c r="GF766" s="111"/>
      <c r="GG766" s="111"/>
      <c r="GH766" s="111"/>
      <c r="GI766" s="111"/>
      <c r="GJ766" s="111"/>
      <c r="GK766" s="111"/>
      <c r="GL766" s="111"/>
      <c r="GM766" s="111"/>
      <c r="GN766" s="111"/>
      <c r="GO766" s="111"/>
      <c r="GP766" s="111"/>
      <c r="GQ766" s="111"/>
      <c r="GR766" s="111"/>
      <c r="GS766" s="111"/>
      <c r="GT766" s="111"/>
      <c r="GU766" s="111"/>
      <c r="GV766" s="111"/>
      <c r="GW766" s="111"/>
      <c r="GX766" s="111"/>
      <c r="GY766" s="111"/>
      <c r="GZ766" s="111"/>
      <c r="HA766" s="111"/>
      <c r="HB766" s="111"/>
      <c r="HC766" s="111"/>
      <c r="HD766" s="111"/>
      <c r="HE766" s="111"/>
      <c r="HF766" s="111"/>
      <c r="HG766" s="111"/>
      <c r="HH766" s="111"/>
      <c r="HI766" s="111"/>
      <c r="HJ766" s="111"/>
      <c r="HK766" s="111"/>
      <c r="HL766" s="111"/>
      <c r="HM766" s="111"/>
      <c r="HN766" s="111"/>
      <c r="HO766" s="111"/>
      <c r="HP766" s="111"/>
      <c r="HQ766" s="111"/>
      <c r="HR766" s="111"/>
      <c r="HS766" s="111"/>
      <c r="HT766" s="111"/>
      <c r="HU766" s="111"/>
      <c r="HV766" s="111"/>
      <c r="HW766" s="111"/>
      <c r="HX766" s="111"/>
      <c r="HY766" s="111"/>
      <c r="HZ766" s="111"/>
      <c r="IA766" s="111"/>
      <c r="IB766" s="111"/>
      <c r="IC766" s="111"/>
      <c r="ID766" s="111"/>
      <c r="IE766" s="111"/>
      <c r="IF766" s="111"/>
      <c r="IG766" s="111"/>
      <c r="IH766" s="111"/>
      <c r="II766" s="111"/>
    </row>
    <row r="767" s="1" customFormat="1" spans="1:243">
      <c r="A767" s="157">
        <v>2140110</v>
      </c>
      <c r="B767" s="152" t="s">
        <v>661</v>
      </c>
      <c r="C767" s="145">
        <v>0</v>
      </c>
      <c r="D767" s="146">
        <v>8</v>
      </c>
      <c r="E767" s="147">
        <f t="shared" si="33"/>
        <v>8</v>
      </c>
      <c r="F767" s="148"/>
      <c r="G767" s="149"/>
      <c r="H767" s="140">
        <f t="shared" si="34"/>
        <v>7</v>
      </c>
      <c r="I767" s="140"/>
      <c r="J767" s="111"/>
      <c r="K767" s="111"/>
      <c r="L767" s="111"/>
      <c r="M767" s="111"/>
      <c r="N767" s="111"/>
      <c r="O767" s="111"/>
      <c r="P767" s="111"/>
      <c r="Q767" s="111"/>
      <c r="R767" s="111"/>
      <c r="S767" s="111"/>
      <c r="T767" s="111"/>
      <c r="U767" s="111"/>
      <c r="V767" s="111"/>
      <c r="W767" s="111"/>
      <c r="X767" s="111"/>
      <c r="Y767" s="111"/>
      <c r="Z767" s="111"/>
      <c r="AA767" s="111"/>
      <c r="AB767" s="111"/>
      <c r="AC767" s="111"/>
      <c r="AD767" s="111"/>
      <c r="AE767" s="111"/>
      <c r="AF767" s="111"/>
      <c r="AG767" s="111"/>
      <c r="AH767" s="111"/>
      <c r="AI767" s="111"/>
      <c r="AJ767" s="111"/>
      <c r="AK767" s="111"/>
      <c r="AL767" s="111"/>
      <c r="AM767" s="111"/>
      <c r="AN767" s="111"/>
      <c r="AO767" s="111"/>
      <c r="AP767" s="111"/>
      <c r="AQ767" s="111"/>
      <c r="AR767" s="111"/>
      <c r="AS767" s="111"/>
      <c r="AT767" s="111"/>
      <c r="AU767" s="111"/>
      <c r="AV767" s="111"/>
      <c r="AW767" s="111"/>
      <c r="AX767" s="111"/>
      <c r="AY767" s="111"/>
      <c r="AZ767" s="111"/>
      <c r="BA767" s="111"/>
      <c r="BB767" s="111"/>
      <c r="BC767" s="111"/>
      <c r="BD767" s="111"/>
      <c r="BE767" s="111"/>
      <c r="BF767" s="111"/>
      <c r="BG767" s="111"/>
      <c r="BH767" s="111"/>
      <c r="BI767" s="111"/>
      <c r="BJ767" s="111"/>
      <c r="BK767" s="111"/>
      <c r="BL767" s="111"/>
      <c r="BM767" s="111"/>
      <c r="BN767" s="111"/>
      <c r="BO767" s="111"/>
      <c r="BP767" s="111"/>
      <c r="BQ767" s="111"/>
      <c r="BR767" s="111"/>
      <c r="BS767" s="111"/>
      <c r="BT767" s="111"/>
      <c r="BU767" s="111"/>
      <c r="BV767" s="111"/>
      <c r="BW767" s="111"/>
      <c r="BX767" s="111"/>
      <c r="BY767" s="111"/>
      <c r="BZ767" s="111"/>
      <c r="CA767" s="111"/>
      <c r="CB767" s="111"/>
      <c r="CC767" s="111"/>
      <c r="CD767" s="111"/>
      <c r="CE767" s="111"/>
      <c r="CF767" s="111"/>
      <c r="CG767" s="111"/>
      <c r="CH767" s="111"/>
      <c r="CI767" s="111"/>
      <c r="CJ767" s="111"/>
      <c r="CK767" s="111"/>
      <c r="CL767" s="111"/>
      <c r="CM767" s="111"/>
      <c r="CN767" s="111"/>
      <c r="CO767" s="111"/>
      <c r="CP767" s="111"/>
      <c r="CQ767" s="111"/>
      <c r="CR767" s="111"/>
      <c r="CS767" s="111"/>
      <c r="CT767" s="111"/>
      <c r="CU767" s="111"/>
      <c r="CV767" s="111"/>
      <c r="CW767" s="111"/>
      <c r="CX767" s="111"/>
      <c r="CY767" s="111"/>
      <c r="CZ767" s="111"/>
      <c r="DA767" s="111"/>
      <c r="DB767" s="111"/>
      <c r="DC767" s="111"/>
      <c r="DD767" s="111"/>
      <c r="DE767" s="111"/>
      <c r="DF767" s="111"/>
      <c r="DG767" s="111"/>
      <c r="DH767" s="111"/>
      <c r="DI767" s="111"/>
      <c r="DJ767" s="111"/>
      <c r="DK767" s="111"/>
      <c r="DL767" s="111"/>
      <c r="DM767" s="111"/>
      <c r="DN767" s="111"/>
      <c r="DO767" s="111"/>
      <c r="DP767" s="111"/>
      <c r="DQ767" s="111"/>
      <c r="DR767" s="111"/>
      <c r="DS767" s="111"/>
      <c r="DT767" s="111"/>
      <c r="DU767" s="111"/>
      <c r="DV767" s="111"/>
      <c r="DW767" s="111"/>
      <c r="DX767" s="111"/>
      <c r="DY767" s="111"/>
      <c r="DZ767" s="111"/>
      <c r="EA767" s="111"/>
      <c r="EB767" s="111"/>
      <c r="EC767" s="111"/>
      <c r="ED767" s="111"/>
      <c r="EE767" s="111"/>
      <c r="EF767" s="111"/>
      <c r="EG767" s="111"/>
      <c r="EH767" s="111"/>
      <c r="EI767" s="111"/>
      <c r="EJ767" s="111"/>
      <c r="EK767" s="111"/>
      <c r="EL767" s="111"/>
      <c r="EM767" s="111"/>
      <c r="EN767" s="111"/>
      <c r="EO767" s="111"/>
      <c r="EP767" s="111"/>
      <c r="EQ767" s="111"/>
      <c r="ER767" s="111"/>
      <c r="ES767" s="111"/>
      <c r="ET767" s="111"/>
      <c r="EU767" s="111"/>
      <c r="EV767" s="111"/>
      <c r="EW767" s="111"/>
      <c r="EX767" s="111"/>
      <c r="EY767" s="111"/>
      <c r="EZ767" s="111"/>
      <c r="FA767" s="111"/>
      <c r="FB767" s="111"/>
      <c r="FC767" s="111"/>
      <c r="FD767" s="111"/>
      <c r="FE767" s="111"/>
      <c r="FF767" s="111"/>
      <c r="FG767" s="111"/>
      <c r="FH767" s="111"/>
      <c r="FI767" s="111"/>
      <c r="FJ767" s="111"/>
      <c r="FK767" s="111"/>
      <c r="FL767" s="111"/>
      <c r="FM767" s="111"/>
      <c r="FN767" s="111"/>
      <c r="FO767" s="111"/>
      <c r="FP767" s="111"/>
      <c r="FQ767" s="111"/>
      <c r="FR767" s="111"/>
      <c r="FS767" s="111"/>
      <c r="FT767" s="111"/>
      <c r="FU767" s="111"/>
      <c r="FV767" s="111"/>
      <c r="FW767" s="111"/>
      <c r="FX767" s="111"/>
      <c r="FY767" s="111"/>
      <c r="FZ767" s="111"/>
      <c r="GA767" s="111"/>
      <c r="GB767" s="111"/>
      <c r="GC767" s="111"/>
      <c r="GD767" s="111"/>
      <c r="GE767" s="111"/>
      <c r="GF767" s="111"/>
      <c r="GG767" s="111"/>
      <c r="GH767" s="111"/>
      <c r="GI767" s="111"/>
      <c r="GJ767" s="111"/>
      <c r="GK767" s="111"/>
      <c r="GL767" s="111"/>
      <c r="GM767" s="111"/>
      <c r="GN767" s="111"/>
      <c r="GO767" s="111"/>
      <c r="GP767" s="111"/>
      <c r="GQ767" s="111"/>
      <c r="GR767" s="111"/>
      <c r="GS767" s="111"/>
      <c r="GT767" s="111"/>
      <c r="GU767" s="111"/>
      <c r="GV767" s="111"/>
      <c r="GW767" s="111"/>
      <c r="GX767" s="111"/>
      <c r="GY767" s="111"/>
      <c r="GZ767" s="111"/>
      <c r="HA767" s="111"/>
      <c r="HB767" s="111"/>
      <c r="HC767" s="111"/>
      <c r="HD767" s="111"/>
      <c r="HE767" s="111"/>
      <c r="HF767" s="111"/>
      <c r="HG767" s="111"/>
      <c r="HH767" s="111"/>
      <c r="HI767" s="111"/>
      <c r="HJ767" s="111"/>
      <c r="HK767" s="111"/>
      <c r="HL767" s="111"/>
      <c r="HM767" s="111"/>
      <c r="HN767" s="111"/>
      <c r="HO767" s="111"/>
      <c r="HP767" s="111"/>
      <c r="HQ767" s="111"/>
      <c r="HR767" s="111"/>
      <c r="HS767" s="111"/>
      <c r="HT767" s="111"/>
      <c r="HU767" s="111"/>
      <c r="HV767" s="111"/>
      <c r="HW767" s="111"/>
      <c r="HX767" s="111"/>
      <c r="HY767" s="111"/>
      <c r="HZ767" s="111"/>
      <c r="IA767" s="111"/>
      <c r="IB767" s="111"/>
      <c r="IC767" s="111"/>
      <c r="ID767" s="111"/>
      <c r="IE767" s="111"/>
      <c r="IF767" s="111"/>
      <c r="IG767" s="111"/>
      <c r="IH767" s="111"/>
      <c r="II767" s="111"/>
    </row>
    <row r="768" s="1" customFormat="1" hidden="1" spans="1:243">
      <c r="A768" s="157">
        <v>2140111</v>
      </c>
      <c r="B768" s="152" t="s">
        <v>662</v>
      </c>
      <c r="C768" s="145"/>
      <c r="D768" s="146"/>
      <c r="E768" s="147">
        <f t="shared" si="33"/>
        <v>0</v>
      </c>
      <c r="F768" s="148"/>
      <c r="G768" s="151" t="s">
        <v>75</v>
      </c>
      <c r="H768" s="140">
        <f t="shared" si="34"/>
        <v>7</v>
      </c>
      <c r="I768" s="140"/>
      <c r="J768" s="111"/>
      <c r="K768" s="111"/>
      <c r="L768" s="111"/>
      <c r="M768" s="111"/>
      <c r="N768" s="111"/>
      <c r="O768" s="111"/>
      <c r="P768" s="111"/>
      <c r="Q768" s="111"/>
      <c r="R768" s="111"/>
      <c r="S768" s="111"/>
      <c r="T768" s="111"/>
      <c r="U768" s="111"/>
      <c r="V768" s="111"/>
      <c r="W768" s="111"/>
      <c r="X768" s="111"/>
      <c r="Y768" s="111"/>
      <c r="Z768" s="111"/>
      <c r="AA768" s="111"/>
      <c r="AB768" s="111"/>
      <c r="AC768" s="111"/>
      <c r="AD768" s="111"/>
      <c r="AE768" s="111"/>
      <c r="AF768" s="111"/>
      <c r="AG768" s="111"/>
      <c r="AH768" s="111"/>
      <c r="AI768" s="111"/>
      <c r="AJ768" s="111"/>
      <c r="AK768" s="111"/>
      <c r="AL768" s="111"/>
      <c r="AM768" s="111"/>
      <c r="AN768" s="111"/>
      <c r="AO768" s="111"/>
      <c r="AP768" s="111"/>
      <c r="AQ768" s="111"/>
      <c r="AR768" s="111"/>
      <c r="AS768" s="111"/>
      <c r="AT768" s="111"/>
      <c r="AU768" s="111"/>
      <c r="AV768" s="111"/>
      <c r="AW768" s="111"/>
      <c r="AX768" s="111"/>
      <c r="AY768" s="111"/>
      <c r="AZ768" s="111"/>
      <c r="BA768" s="111"/>
      <c r="BB768" s="111"/>
      <c r="BC768" s="111"/>
      <c r="BD768" s="111"/>
      <c r="BE768" s="111"/>
      <c r="BF768" s="111"/>
      <c r="BG768" s="111"/>
      <c r="BH768" s="111"/>
      <c r="BI768" s="111"/>
      <c r="BJ768" s="111"/>
      <c r="BK768" s="111"/>
      <c r="BL768" s="111"/>
      <c r="BM768" s="111"/>
      <c r="BN768" s="111"/>
      <c r="BO768" s="111"/>
      <c r="BP768" s="111"/>
      <c r="BQ768" s="111"/>
      <c r="BR768" s="111"/>
      <c r="BS768" s="111"/>
      <c r="BT768" s="111"/>
      <c r="BU768" s="111"/>
      <c r="BV768" s="111"/>
      <c r="BW768" s="111"/>
      <c r="BX768" s="111"/>
      <c r="BY768" s="111"/>
      <c r="BZ768" s="111"/>
      <c r="CA768" s="111"/>
      <c r="CB768" s="111"/>
      <c r="CC768" s="111"/>
      <c r="CD768" s="111"/>
      <c r="CE768" s="111"/>
      <c r="CF768" s="111"/>
      <c r="CG768" s="111"/>
      <c r="CH768" s="111"/>
      <c r="CI768" s="111"/>
      <c r="CJ768" s="111"/>
      <c r="CK768" s="111"/>
      <c r="CL768" s="111"/>
      <c r="CM768" s="111"/>
      <c r="CN768" s="111"/>
      <c r="CO768" s="111"/>
      <c r="CP768" s="111"/>
      <c r="CQ768" s="111"/>
      <c r="CR768" s="111"/>
      <c r="CS768" s="111"/>
      <c r="CT768" s="111"/>
      <c r="CU768" s="111"/>
      <c r="CV768" s="111"/>
      <c r="CW768" s="111"/>
      <c r="CX768" s="111"/>
      <c r="CY768" s="111"/>
      <c r="CZ768" s="111"/>
      <c r="DA768" s="111"/>
      <c r="DB768" s="111"/>
      <c r="DC768" s="111"/>
      <c r="DD768" s="111"/>
      <c r="DE768" s="111"/>
      <c r="DF768" s="111"/>
      <c r="DG768" s="111"/>
      <c r="DH768" s="111"/>
      <c r="DI768" s="111"/>
      <c r="DJ768" s="111"/>
      <c r="DK768" s="111"/>
      <c r="DL768" s="111"/>
      <c r="DM768" s="111"/>
      <c r="DN768" s="111"/>
      <c r="DO768" s="111"/>
      <c r="DP768" s="111"/>
      <c r="DQ768" s="111"/>
      <c r="DR768" s="111"/>
      <c r="DS768" s="111"/>
      <c r="DT768" s="111"/>
      <c r="DU768" s="111"/>
      <c r="DV768" s="111"/>
      <c r="DW768" s="111"/>
      <c r="DX768" s="111"/>
      <c r="DY768" s="111"/>
      <c r="DZ768" s="111"/>
      <c r="EA768" s="111"/>
      <c r="EB768" s="111"/>
      <c r="EC768" s="111"/>
      <c r="ED768" s="111"/>
      <c r="EE768" s="111"/>
      <c r="EF768" s="111"/>
      <c r="EG768" s="111"/>
      <c r="EH768" s="111"/>
      <c r="EI768" s="111"/>
      <c r="EJ768" s="111"/>
      <c r="EK768" s="111"/>
      <c r="EL768" s="111"/>
      <c r="EM768" s="111"/>
      <c r="EN768" s="111"/>
      <c r="EO768" s="111"/>
      <c r="EP768" s="111"/>
      <c r="EQ768" s="111"/>
      <c r="ER768" s="111"/>
      <c r="ES768" s="111"/>
      <c r="ET768" s="111"/>
      <c r="EU768" s="111"/>
      <c r="EV768" s="111"/>
      <c r="EW768" s="111"/>
      <c r="EX768" s="111"/>
      <c r="EY768" s="111"/>
      <c r="EZ768" s="111"/>
      <c r="FA768" s="111"/>
      <c r="FB768" s="111"/>
      <c r="FC768" s="111"/>
      <c r="FD768" s="111"/>
      <c r="FE768" s="111"/>
      <c r="FF768" s="111"/>
      <c r="FG768" s="111"/>
      <c r="FH768" s="111"/>
      <c r="FI768" s="111"/>
      <c r="FJ768" s="111"/>
      <c r="FK768" s="111"/>
      <c r="FL768" s="111"/>
      <c r="FM768" s="111"/>
      <c r="FN768" s="111"/>
      <c r="FO768" s="111"/>
      <c r="FP768" s="111"/>
      <c r="FQ768" s="111"/>
      <c r="FR768" s="111"/>
      <c r="FS768" s="111"/>
      <c r="FT768" s="111"/>
      <c r="FU768" s="111"/>
      <c r="FV768" s="111"/>
      <c r="FW768" s="111"/>
      <c r="FX768" s="111"/>
      <c r="FY768" s="111"/>
      <c r="FZ768" s="111"/>
      <c r="GA768" s="111"/>
      <c r="GB768" s="111"/>
      <c r="GC768" s="111"/>
      <c r="GD768" s="111"/>
      <c r="GE768" s="111"/>
      <c r="GF768" s="111"/>
      <c r="GG768" s="111"/>
      <c r="GH768" s="111"/>
      <c r="GI768" s="111"/>
      <c r="GJ768" s="111"/>
      <c r="GK768" s="111"/>
      <c r="GL768" s="111"/>
      <c r="GM768" s="111"/>
      <c r="GN768" s="111"/>
      <c r="GO768" s="111"/>
      <c r="GP768" s="111"/>
      <c r="GQ768" s="111"/>
      <c r="GR768" s="111"/>
      <c r="GS768" s="111"/>
      <c r="GT768" s="111"/>
      <c r="GU768" s="111"/>
      <c r="GV768" s="111"/>
      <c r="GW768" s="111"/>
      <c r="GX768" s="111"/>
      <c r="GY768" s="111"/>
      <c r="GZ768" s="111"/>
      <c r="HA768" s="111"/>
      <c r="HB768" s="111"/>
      <c r="HC768" s="111"/>
      <c r="HD768" s="111"/>
      <c r="HE768" s="111"/>
      <c r="HF768" s="111"/>
      <c r="HG768" s="111"/>
      <c r="HH768" s="111"/>
      <c r="HI768" s="111"/>
      <c r="HJ768" s="111"/>
      <c r="HK768" s="111"/>
      <c r="HL768" s="111"/>
      <c r="HM768" s="111"/>
      <c r="HN768" s="111"/>
      <c r="HO768" s="111"/>
      <c r="HP768" s="111"/>
      <c r="HQ768" s="111"/>
      <c r="HR768" s="111"/>
      <c r="HS768" s="111"/>
      <c r="HT768" s="111"/>
      <c r="HU768" s="111"/>
      <c r="HV768" s="111"/>
      <c r="HW768" s="111"/>
      <c r="HX768" s="111"/>
      <c r="HY768" s="111"/>
      <c r="HZ768" s="111"/>
      <c r="IA768" s="111"/>
      <c r="IB768" s="111"/>
      <c r="IC768" s="111"/>
      <c r="ID768" s="111"/>
      <c r="IE768" s="111"/>
      <c r="IF768" s="111"/>
      <c r="IG768" s="111"/>
      <c r="IH768" s="111"/>
      <c r="II768" s="111"/>
    </row>
    <row r="769" s="1" customFormat="1" spans="1:243">
      <c r="A769" s="157">
        <v>2140112</v>
      </c>
      <c r="B769" s="152" t="s">
        <v>663</v>
      </c>
      <c r="C769" s="145">
        <v>10</v>
      </c>
      <c r="D769" s="146">
        <v>10</v>
      </c>
      <c r="E769" s="147">
        <f t="shared" ref="E769:E832" si="35">D769-C769</f>
        <v>0</v>
      </c>
      <c r="F769" s="148">
        <f>E769/C769</f>
        <v>0</v>
      </c>
      <c r="G769" s="149"/>
      <c r="H769" s="140">
        <f t="shared" ref="H769:H832" si="36">LEN(A769)</f>
        <v>7</v>
      </c>
      <c r="I769" s="140"/>
      <c r="J769" s="111"/>
      <c r="K769" s="111"/>
      <c r="L769" s="111"/>
      <c r="M769" s="111"/>
      <c r="N769" s="111"/>
      <c r="O769" s="111"/>
      <c r="P769" s="111"/>
      <c r="Q769" s="111"/>
      <c r="R769" s="111"/>
      <c r="S769" s="111"/>
      <c r="T769" s="111"/>
      <c r="U769" s="111"/>
      <c r="V769" s="111"/>
      <c r="W769" s="111"/>
      <c r="X769" s="111"/>
      <c r="Y769" s="111"/>
      <c r="Z769" s="111"/>
      <c r="AA769" s="111"/>
      <c r="AB769" s="111"/>
      <c r="AC769" s="111"/>
      <c r="AD769" s="111"/>
      <c r="AE769" s="111"/>
      <c r="AF769" s="111"/>
      <c r="AG769" s="111"/>
      <c r="AH769" s="111"/>
      <c r="AI769" s="111"/>
      <c r="AJ769" s="111"/>
      <c r="AK769" s="111"/>
      <c r="AL769" s="111"/>
      <c r="AM769" s="111"/>
      <c r="AN769" s="111"/>
      <c r="AO769" s="111"/>
      <c r="AP769" s="111"/>
      <c r="AQ769" s="111"/>
      <c r="AR769" s="111"/>
      <c r="AS769" s="111"/>
      <c r="AT769" s="111"/>
      <c r="AU769" s="111"/>
      <c r="AV769" s="111"/>
      <c r="AW769" s="111"/>
      <c r="AX769" s="111"/>
      <c r="AY769" s="111"/>
      <c r="AZ769" s="111"/>
      <c r="BA769" s="111"/>
      <c r="BB769" s="111"/>
      <c r="BC769" s="111"/>
      <c r="BD769" s="111"/>
      <c r="BE769" s="111"/>
      <c r="BF769" s="111"/>
      <c r="BG769" s="111"/>
      <c r="BH769" s="111"/>
      <c r="BI769" s="111"/>
      <c r="BJ769" s="111"/>
      <c r="BK769" s="111"/>
      <c r="BL769" s="111"/>
      <c r="BM769" s="111"/>
      <c r="BN769" s="111"/>
      <c r="BO769" s="111"/>
      <c r="BP769" s="111"/>
      <c r="BQ769" s="111"/>
      <c r="BR769" s="111"/>
      <c r="BS769" s="111"/>
      <c r="BT769" s="111"/>
      <c r="BU769" s="111"/>
      <c r="BV769" s="111"/>
      <c r="BW769" s="111"/>
      <c r="BX769" s="111"/>
      <c r="BY769" s="111"/>
      <c r="BZ769" s="111"/>
      <c r="CA769" s="111"/>
      <c r="CB769" s="111"/>
      <c r="CC769" s="111"/>
      <c r="CD769" s="111"/>
      <c r="CE769" s="111"/>
      <c r="CF769" s="111"/>
      <c r="CG769" s="111"/>
      <c r="CH769" s="111"/>
      <c r="CI769" s="111"/>
      <c r="CJ769" s="111"/>
      <c r="CK769" s="111"/>
      <c r="CL769" s="111"/>
      <c r="CM769" s="111"/>
      <c r="CN769" s="111"/>
      <c r="CO769" s="111"/>
      <c r="CP769" s="111"/>
      <c r="CQ769" s="111"/>
      <c r="CR769" s="111"/>
      <c r="CS769" s="111"/>
      <c r="CT769" s="111"/>
      <c r="CU769" s="111"/>
      <c r="CV769" s="111"/>
      <c r="CW769" s="111"/>
      <c r="CX769" s="111"/>
      <c r="CY769" s="111"/>
      <c r="CZ769" s="111"/>
      <c r="DA769" s="111"/>
      <c r="DB769" s="111"/>
      <c r="DC769" s="111"/>
      <c r="DD769" s="111"/>
      <c r="DE769" s="111"/>
      <c r="DF769" s="111"/>
      <c r="DG769" s="111"/>
      <c r="DH769" s="111"/>
      <c r="DI769" s="111"/>
      <c r="DJ769" s="111"/>
      <c r="DK769" s="111"/>
      <c r="DL769" s="111"/>
      <c r="DM769" s="111"/>
      <c r="DN769" s="111"/>
      <c r="DO769" s="111"/>
      <c r="DP769" s="111"/>
      <c r="DQ769" s="111"/>
      <c r="DR769" s="111"/>
      <c r="DS769" s="111"/>
      <c r="DT769" s="111"/>
      <c r="DU769" s="111"/>
      <c r="DV769" s="111"/>
      <c r="DW769" s="111"/>
      <c r="DX769" s="111"/>
      <c r="DY769" s="111"/>
      <c r="DZ769" s="111"/>
      <c r="EA769" s="111"/>
      <c r="EB769" s="111"/>
      <c r="EC769" s="111"/>
      <c r="ED769" s="111"/>
      <c r="EE769" s="111"/>
      <c r="EF769" s="111"/>
      <c r="EG769" s="111"/>
      <c r="EH769" s="111"/>
      <c r="EI769" s="111"/>
      <c r="EJ769" s="111"/>
      <c r="EK769" s="111"/>
      <c r="EL769" s="111"/>
      <c r="EM769" s="111"/>
      <c r="EN769" s="111"/>
      <c r="EO769" s="111"/>
      <c r="EP769" s="111"/>
      <c r="EQ769" s="111"/>
      <c r="ER769" s="111"/>
      <c r="ES769" s="111"/>
      <c r="ET769" s="111"/>
      <c r="EU769" s="111"/>
      <c r="EV769" s="111"/>
      <c r="EW769" s="111"/>
      <c r="EX769" s="111"/>
      <c r="EY769" s="111"/>
      <c r="EZ769" s="111"/>
      <c r="FA769" s="111"/>
      <c r="FB769" s="111"/>
      <c r="FC769" s="111"/>
      <c r="FD769" s="111"/>
      <c r="FE769" s="111"/>
      <c r="FF769" s="111"/>
      <c r="FG769" s="111"/>
      <c r="FH769" s="111"/>
      <c r="FI769" s="111"/>
      <c r="FJ769" s="111"/>
      <c r="FK769" s="111"/>
      <c r="FL769" s="111"/>
      <c r="FM769" s="111"/>
      <c r="FN769" s="111"/>
      <c r="FO769" s="111"/>
      <c r="FP769" s="111"/>
      <c r="FQ769" s="111"/>
      <c r="FR769" s="111"/>
      <c r="FS769" s="111"/>
      <c r="FT769" s="111"/>
      <c r="FU769" s="111"/>
      <c r="FV769" s="111"/>
      <c r="FW769" s="111"/>
      <c r="FX769" s="111"/>
      <c r="FY769" s="111"/>
      <c r="FZ769" s="111"/>
      <c r="GA769" s="111"/>
      <c r="GB769" s="111"/>
      <c r="GC769" s="111"/>
      <c r="GD769" s="111"/>
      <c r="GE769" s="111"/>
      <c r="GF769" s="111"/>
      <c r="GG769" s="111"/>
      <c r="GH769" s="111"/>
      <c r="GI769" s="111"/>
      <c r="GJ769" s="111"/>
      <c r="GK769" s="111"/>
      <c r="GL769" s="111"/>
      <c r="GM769" s="111"/>
      <c r="GN769" s="111"/>
      <c r="GO769" s="111"/>
      <c r="GP769" s="111"/>
      <c r="GQ769" s="111"/>
      <c r="GR769" s="111"/>
      <c r="GS769" s="111"/>
      <c r="GT769" s="111"/>
      <c r="GU769" s="111"/>
      <c r="GV769" s="111"/>
      <c r="GW769" s="111"/>
      <c r="GX769" s="111"/>
      <c r="GY769" s="111"/>
      <c r="GZ769" s="111"/>
      <c r="HA769" s="111"/>
      <c r="HB769" s="111"/>
      <c r="HC769" s="111"/>
      <c r="HD769" s="111"/>
      <c r="HE769" s="111"/>
      <c r="HF769" s="111"/>
      <c r="HG769" s="111"/>
      <c r="HH769" s="111"/>
      <c r="HI769" s="111"/>
      <c r="HJ769" s="111"/>
      <c r="HK769" s="111"/>
      <c r="HL769" s="111"/>
      <c r="HM769" s="111"/>
      <c r="HN769" s="111"/>
      <c r="HO769" s="111"/>
      <c r="HP769" s="111"/>
      <c r="HQ769" s="111"/>
      <c r="HR769" s="111"/>
      <c r="HS769" s="111"/>
      <c r="HT769" s="111"/>
      <c r="HU769" s="111"/>
      <c r="HV769" s="111"/>
      <c r="HW769" s="111"/>
      <c r="HX769" s="111"/>
      <c r="HY769" s="111"/>
      <c r="HZ769" s="111"/>
      <c r="IA769" s="111"/>
      <c r="IB769" s="111"/>
      <c r="IC769" s="111"/>
      <c r="ID769" s="111"/>
      <c r="IE769" s="111"/>
      <c r="IF769" s="111"/>
      <c r="IG769" s="111"/>
      <c r="IH769" s="111"/>
      <c r="II769" s="111"/>
    </row>
    <row r="770" s="1" customFormat="1" hidden="1" spans="1:243">
      <c r="A770" s="157">
        <v>2140114</v>
      </c>
      <c r="B770" s="152" t="s">
        <v>664</v>
      </c>
      <c r="C770" s="145">
        <v>0</v>
      </c>
      <c r="D770" s="146"/>
      <c r="E770" s="147">
        <f t="shared" si="35"/>
        <v>0</v>
      </c>
      <c r="F770" s="148"/>
      <c r="G770" s="151" t="s">
        <v>75</v>
      </c>
      <c r="H770" s="140">
        <f t="shared" si="36"/>
        <v>7</v>
      </c>
      <c r="I770" s="140"/>
      <c r="J770" s="111"/>
      <c r="K770" s="111"/>
      <c r="L770" s="111"/>
      <c r="M770" s="111"/>
      <c r="N770" s="111"/>
      <c r="O770" s="111"/>
      <c r="P770" s="111"/>
      <c r="Q770" s="111"/>
      <c r="R770" s="111"/>
      <c r="S770" s="111"/>
      <c r="T770" s="111"/>
      <c r="U770" s="111"/>
      <c r="V770" s="111"/>
      <c r="W770" s="111"/>
      <c r="X770" s="111"/>
      <c r="Y770" s="111"/>
      <c r="Z770" s="111"/>
      <c r="AA770" s="111"/>
      <c r="AB770" s="111"/>
      <c r="AC770" s="111"/>
      <c r="AD770" s="111"/>
      <c r="AE770" s="111"/>
      <c r="AF770" s="111"/>
      <c r="AG770" s="111"/>
      <c r="AH770" s="111"/>
      <c r="AI770" s="111"/>
      <c r="AJ770" s="111"/>
      <c r="AK770" s="111"/>
      <c r="AL770" s="111"/>
      <c r="AM770" s="111"/>
      <c r="AN770" s="111"/>
      <c r="AO770" s="111"/>
      <c r="AP770" s="111"/>
      <c r="AQ770" s="111"/>
      <c r="AR770" s="111"/>
      <c r="AS770" s="111"/>
      <c r="AT770" s="111"/>
      <c r="AU770" s="111"/>
      <c r="AV770" s="111"/>
      <c r="AW770" s="111"/>
      <c r="AX770" s="111"/>
      <c r="AY770" s="111"/>
      <c r="AZ770" s="111"/>
      <c r="BA770" s="111"/>
      <c r="BB770" s="111"/>
      <c r="BC770" s="111"/>
      <c r="BD770" s="111"/>
      <c r="BE770" s="111"/>
      <c r="BF770" s="111"/>
      <c r="BG770" s="111"/>
      <c r="BH770" s="111"/>
      <c r="BI770" s="111"/>
      <c r="BJ770" s="111"/>
      <c r="BK770" s="111"/>
      <c r="BL770" s="111"/>
      <c r="BM770" s="111"/>
      <c r="BN770" s="111"/>
      <c r="BO770" s="111"/>
      <c r="BP770" s="111"/>
      <c r="BQ770" s="111"/>
      <c r="BR770" s="111"/>
      <c r="BS770" s="111"/>
      <c r="BT770" s="111"/>
      <c r="BU770" s="111"/>
      <c r="BV770" s="111"/>
      <c r="BW770" s="111"/>
      <c r="BX770" s="111"/>
      <c r="BY770" s="111"/>
      <c r="BZ770" s="111"/>
      <c r="CA770" s="111"/>
      <c r="CB770" s="111"/>
      <c r="CC770" s="111"/>
      <c r="CD770" s="111"/>
      <c r="CE770" s="111"/>
      <c r="CF770" s="111"/>
      <c r="CG770" s="111"/>
      <c r="CH770" s="111"/>
      <c r="CI770" s="111"/>
      <c r="CJ770" s="111"/>
      <c r="CK770" s="111"/>
      <c r="CL770" s="111"/>
      <c r="CM770" s="111"/>
      <c r="CN770" s="111"/>
      <c r="CO770" s="111"/>
      <c r="CP770" s="111"/>
      <c r="CQ770" s="111"/>
      <c r="CR770" s="111"/>
      <c r="CS770" s="111"/>
      <c r="CT770" s="111"/>
      <c r="CU770" s="111"/>
      <c r="CV770" s="111"/>
      <c r="CW770" s="111"/>
      <c r="CX770" s="111"/>
      <c r="CY770" s="111"/>
      <c r="CZ770" s="111"/>
      <c r="DA770" s="111"/>
      <c r="DB770" s="111"/>
      <c r="DC770" s="111"/>
      <c r="DD770" s="111"/>
      <c r="DE770" s="111"/>
      <c r="DF770" s="111"/>
      <c r="DG770" s="111"/>
      <c r="DH770" s="111"/>
      <c r="DI770" s="111"/>
      <c r="DJ770" s="111"/>
      <c r="DK770" s="111"/>
      <c r="DL770" s="111"/>
      <c r="DM770" s="111"/>
      <c r="DN770" s="111"/>
      <c r="DO770" s="111"/>
      <c r="DP770" s="111"/>
      <c r="DQ770" s="111"/>
      <c r="DR770" s="111"/>
      <c r="DS770" s="111"/>
      <c r="DT770" s="111"/>
      <c r="DU770" s="111"/>
      <c r="DV770" s="111"/>
      <c r="DW770" s="111"/>
      <c r="DX770" s="111"/>
      <c r="DY770" s="111"/>
      <c r="DZ770" s="111"/>
      <c r="EA770" s="111"/>
      <c r="EB770" s="111"/>
      <c r="EC770" s="111"/>
      <c r="ED770" s="111"/>
      <c r="EE770" s="111"/>
      <c r="EF770" s="111"/>
      <c r="EG770" s="111"/>
      <c r="EH770" s="111"/>
      <c r="EI770" s="111"/>
      <c r="EJ770" s="111"/>
      <c r="EK770" s="111"/>
      <c r="EL770" s="111"/>
      <c r="EM770" s="111"/>
      <c r="EN770" s="111"/>
      <c r="EO770" s="111"/>
      <c r="EP770" s="111"/>
      <c r="EQ770" s="111"/>
      <c r="ER770" s="111"/>
      <c r="ES770" s="111"/>
      <c r="ET770" s="111"/>
      <c r="EU770" s="111"/>
      <c r="EV770" s="111"/>
      <c r="EW770" s="111"/>
      <c r="EX770" s="111"/>
      <c r="EY770" s="111"/>
      <c r="EZ770" s="111"/>
      <c r="FA770" s="111"/>
      <c r="FB770" s="111"/>
      <c r="FC770" s="111"/>
      <c r="FD770" s="111"/>
      <c r="FE770" s="111"/>
      <c r="FF770" s="111"/>
      <c r="FG770" s="111"/>
      <c r="FH770" s="111"/>
      <c r="FI770" s="111"/>
      <c r="FJ770" s="111"/>
      <c r="FK770" s="111"/>
      <c r="FL770" s="111"/>
      <c r="FM770" s="111"/>
      <c r="FN770" s="111"/>
      <c r="FO770" s="111"/>
      <c r="FP770" s="111"/>
      <c r="FQ770" s="111"/>
      <c r="FR770" s="111"/>
      <c r="FS770" s="111"/>
      <c r="FT770" s="111"/>
      <c r="FU770" s="111"/>
      <c r="FV770" s="111"/>
      <c r="FW770" s="111"/>
      <c r="FX770" s="111"/>
      <c r="FY770" s="111"/>
      <c r="FZ770" s="111"/>
      <c r="GA770" s="111"/>
      <c r="GB770" s="111"/>
      <c r="GC770" s="111"/>
      <c r="GD770" s="111"/>
      <c r="GE770" s="111"/>
      <c r="GF770" s="111"/>
      <c r="GG770" s="111"/>
      <c r="GH770" s="111"/>
      <c r="GI770" s="111"/>
      <c r="GJ770" s="111"/>
      <c r="GK770" s="111"/>
      <c r="GL770" s="111"/>
      <c r="GM770" s="111"/>
      <c r="GN770" s="111"/>
      <c r="GO770" s="111"/>
      <c r="GP770" s="111"/>
      <c r="GQ770" s="111"/>
      <c r="GR770" s="111"/>
      <c r="GS770" s="111"/>
      <c r="GT770" s="111"/>
      <c r="GU770" s="111"/>
      <c r="GV770" s="111"/>
      <c r="GW770" s="111"/>
      <c r="GX770" s="111"/>
      <c r="GY770" s="111"/>
      <c r="GZ770" s="111"/>
      <c r="HA770" s="111"/>
      <c r="HB770" s="111"/>
      <c r="HC770" s="111"/>
      <c r="HD770" s="111"/>
      <c r="HE770" s="111"/>
      <c r="HF770" s="111"/>
      <c r="HG770" s="111"/>
      <c r="HH770" s="111"/>
      <c r="HI770" s="111"/>
      <c r="HJ770" s="111"/>
      <c r="HK770" s="111"/>
      <c r="HL770" s="111"/>
      <c r="HM770" s="111"/>
      <c r="HN770" s="111"/>
      <c r="HO770" s="111"/>
      <c r="HP770" s="111"/>
      <c r="HQ770" s="111"/>
      <c r="HR770" s="111"/>
      <c r="HS770" s="111"/>
      <c r="HT770" s="111"/>
      <c r="HU770" s="111"/>
      <c r="HV770" s="111"/>
      <c r="HW770" s="111"/>
      <c r="HX770" s="111"/>
      <c r="HY770" s="111"/>
      <c r="HZ770" s="111"/>
      <c r="IA770" s="111"/>
      <c r="IB770" s="111"/>
      <c r="IC770" s="111"/>
      <c r="ID770" s="111"/>
      <c r="IE770" s="111"/>
      <c r="IF770" s="111"/>
      <c r="IG770" s="111"/>
      <c r="IH770" s="111"/>
      <c r="II770" s="111"/>
    </row>
    <row r="771" s="1" customFormat="1" hidden="1" spans="1:243">
      <c r="A771" s="157">
        <v>2140136</v>
      </c>
      <c r="B771" s="152" t="s">
        <v>665</v>
      </c>
      <c r="C771" s="145">
        <v>0</v>
      </c>
      <c r="D771" s="146"/>
      <c r="E771" s="147">
        <f t="shared" si="35"/>
        <v>0</v>
      </c>
      <c r="F771" s="148"/>
      <c r="G771" s="151" t="s">
        <v>75</v>
      </c>
      <c r="H771" s="140">
        <f t="shared" si="36"/>
        <v>7</v>
      </c>
      <c r="I771" s="140"/>
      <c r="J771" s="111"/>
      <c r="K771" s="111"/>
      <c r="L771" s="111"/>
      <c r="M771" s="111"/>
      <c r="N771" s="111"/>
      <c r="O771" s="111"/>
      <c r="P771" s="111"/>
      <c r="Q771" s="111"/>
      <c r="R771" s="111"/>
      <c r="S771" s="111"/>
      <c r="T771" s="111"/>
      <c r="U771" s="111"/>
      <c r="V771" s="111"/>
      <c r="W771" s="111"/>
      <c r="X771" s="111"/>
      <c r="Y771" s="111"/>
      <c r="Z771" s="111"/>
      <c r="AA771" s="111"/>
      <c r="AB771" s="111"/>
      <c r="AC771" s="111"/>
      <c r="AD771" s="111"/>
      <c r="AE771" s="111"/>
      <c r="AF771" s="111"/>
      <c r="AG771" s="111"/>
      <c r="AH771" s="111"/>
      <c r="AI771" s="111"/>
      <c r="AJ771" s="111"/>
      <c r="AK771" s="111"/>
      <c r="AL771" s="111"/>
      <c r="AM771" s="111"/>
      <c r="AN771" s="111"/>
      <c r="AO771" s="111"/>
      <c r="AP771" s="111"/>
      <c r="AQ771" s="111"/>
      <c r="AR771" s="111"/>
      <c r="AS771" s="111"/>
      <c r="AT771" s="111"/>
      <c r="AU771" s="111"/>
      <c r="AV771" s="111"/>
      <c r="AW771" s="111"/>
      <c r="AX771" s="111"/>
      <c r="AY771" s="111"/>
      <c r="AZ771" s="111"/>
      <c r="BA771" s="111"/>
      <c r="BB771" s="111"/>
      <c r="BC771" s="111"/>
      <c r="BD771" s="111"/>
      <c r="BE771" s="111"/>
      <c r="BF771" s="111"/>
      <c r="BG771" s="111"/>
      <c r="BH771" s="111"/>
      <c r="BI771" s="111"/>
      <c r="BJ771" s="111"/>
      <c r="BK771" s="111"/>
      <c r="BL771" s="111"/>
      <c r="BM771" s="111"/>
      <c r="BN771" s="111"/>
      <c r="BO771" s="111"/>
      <c r="BP771" s="111"/>
      <c r="BQ771" s="111"/>
      <c r="BR771" s="111"/>
      <c r="BS771" s="111"/>
      <c r="BT771" s="111"/>
      <c r="BU771" s="111"/>
      <c r="BV771" s="111"/>
      <c r="BW771" s="111"/>
      <c r="BX771" s="111"/>
      <c r="BY771" s="111"/>
      <c r="BZ771" s="111"/>
      <c r="CA771" s="111"/>
      <c r="CB771" s="111"/>
      <c r="CC771" s="111"/>
      <c r="CD771" s="111"/>
      <c r="CE771" s="111"/>
      <c r="CF771" s="111"/>
      <c r="CG771" s="111"/>
      <c r="CH771" s="111"/>
      <c r="CI771" s="111"/>
      <c r="CJ771" s="111"/>
      <c r="CK771" s="111"/>
      <c r="CL771" s="111"/>
      <c r="CM771" s="111"/>
      <c r="CN771" s="111"/>
      <c r="CO771" s="111"/>
      <c r="CP771" s="111"/>
      <c r="CQ771" s="111"/>
      <c r="CR771" s="111"/>
      <c r="CS771" s="111"/>
      <c r="CT771" s="111"/>
      <c r="CU771" s="111"/>
      <c r="CV771" s="111"/>
      <c r="CW771" s="111"/>
      <c r="CX771" s="111"/>
      <c r="CY771" s="111"/>
      <c r="CZ771" s="111"/>
      <c r="DA771" s="111"/>
      <c r="DB771" s="111"/>
      <c r="DC771" s="111"/>
      <c r="DD771" s="111"/>
      <c r="DE771" s="111"/>
      <c r="DF771" s="111"/>
      <c r="DG771" s="111"/>
      <c r="DH771" s="111"/>
      <c r="DI771" s="111"/>
      <c r="DJ771" s="111"/>
      <c r="DK771" s="111"/>
      <c r="DL771" s="111"/>
      <c r="DM771" s="111"/>
      <c r="DN771" s="111"/>
      <c r="DO771" s="111"/>
      <c r="DP771" s="111"/>
      <c r="DQ771" s="111"/>
      <c r="DR771" s="111"/>
      <c r="DS771" s="111"/>
      <c r="DT771" s="111"/>
      <c r="DU771" s="111"/>
      <c r="DV771" s="111"/>
      <c r="DW771" s="111"/>
      <c r="DX771" s="111"/>
      <c r="DY771" s="111"/>
      <c r="DZ771" s="111"/>
      <c r="EA771" s="111"/>
      <c r="EB771" s="111"/>
      <c r="EC771" s="111"/>
      <c r="ED771" s="111"/>
      <c r="EE771" s="111"/>
      <c r="EF771" s="111"/>
      <c r="EG771" s="111"/>
      <c r="EH771" s="111"/>
      <c r="EI771" s="111"/>
      <c r="EJ771" s="111"/>
      <c r="EK771" s="111"/>
      <c r="EL771" s="111"/>
      <c r="EM771" s="111"/>
      <c r="EN771" s="111"/>
      <c r="EO771" s="111"/>
      <c r="EP771" s="111"/>
      <c r="EQ771" s="111"/>
      <c r="ER771" s="111"/>
      <c r="ES771" s="111"/>
      <c r="ET771" s="111"/>
      <c r="EU771" s="111"/>
      <c r="EV771" s="111"/>
      <c r="EW771" s="111"/>
      <c r="EX771" s="111"/>
      <c r="EY771" s="111"/>
      <c r="EZ771" s="111"/>
      <c r="FA771" s="111"/>
      <c r="FB771" s="111"/>
      <c r="FC771" s="111"/>
      <c r="FD771" s="111"/>
      <c r="FE771" s="111"/>
      <c r="FF771" s="111"/>
      <c r="FG771" s="111"/>
      <c r="FH771" s="111"/>
      <c r="FI771" s="111"/>
      <c r="FJ771" s="111"/>
      <c r="FK771" s="111"/>
      <c r="FL771" s="111"/>
      <c r="FM771" s="111"/>
      <c r="FN771" s="111"/>
      <c r="FO771" s="111"/>
      <c r="FP771" s="111"/>
      <c r="FQ771" s="111"/>
      <c r="FR771" s="111"/>
      <c r="FS771" s="111"/>
      <c r="FT771" s="111"/>
      <c r="FU771" s="111"/>
      <c r="FV771" s="111"/>
      <c r="FW771" s="111"/>
      <c r="FX771" s="111"/>
      <c r="FY771" s="111"/>
      <c r="FZ771" s="111"/>
      <c r="GA771" s="111"/>
      <c r="GB771" s="111"/>
      <c r="GC771" s="111"/>
      <c r="GD771" s="111"/>
      <c r="GE771" s="111"/>
      <c r="GF771" s="111"/>
      <c r="GG771" s="111"/>
      <c r="GH771" s="111"/>
      <c r="GI771" s="111"/>
      <c r="GJ771" s="111"/>
      <c r="GK771" s="111"/>
      <c r="GL771" s="111"/>
      <c r="GM771" s="111"/>
      <c r="GN771" s="111"/>
      <c r="GO771" s="111"/>
      <c r="GP771" s="111"/>
      <c r="GQ771" s="111"/>
      <c r="GR771" s="111"/>
      <c r="GS771" s="111"/>
      <c r="GT771" s="111"/>
      <c r="GU771" s="111"/>
      <c r="GV771" s="111"/>
      <c r="GW771" s="111"/>
      <c r="GX771" s="111"/>
      <c r="GY771" s="111"/>
      <c r="GZ771" s="111"/>
      <c r="HA771" s="111"/>
      <c r="HB771" s="111"/>
      <c r="HC771" s="111"/>
      <c r="HD771" s="111"/>
      <c r="HE771" s="111"/>
      <c r="HF771" s="111"/>
      <c r="HG771" s="111"/>
      <c r="HH771" s="111"/>
      <c r="HI771" s="111"/>
      <c r="HJ771" s="111"/>
      <c r="HK771" s="111"/>
      <c r="HL771" s="111"/>
      <c r="HM771" s="111"/>
      <c r="HN771" s="111"/>
      <c r="HO771" s="111"/>
      <c r="HP771" s="111"/>
      <c r="HQ771" s="111"/>
      <c r="HR771" s="111"/>
      <c r="HS771" s="111"/>
      <c r="HT771" s="111"/>
      <c r="HU771" s="111"/>
      <c r="HV771" s="111"/>
      <c r="HW771" s="111"/>
      <c r="HX771" s="111"/>
      <c r="HY771" s="111"/>
      <c r="HZ771" s="111"/>
      <c r="IA771" s="111"/>
      <c r="IB771" s="111"/>
      <c r="IC771" s="111"/>
      <c r="ID771" s="111"/>
      <c r="IE771" s="111"/>
      <c r="IF771" s="111"/>
      <c r="IG771" s="111"/>
      <c r="IH771" s="111"/>
      <c r="II771" s="111"/>
    </row>
    <row r="772" s="1" customFormat="1" spans="1:243">
      <c r="A772" s="157">
        <v>2140199</v>
      </c>
      <c r="B772" s="152" t="s">
        <v>666</v>
      </c>
      <c r="C772" s="145">
        <v>30</v>
      </c>
      <c r="D772" s="146">
        <v>1959</v>
      </c>
      <c r="E772" s="147">
        <f t="shared" si="35"/>
        <v>1929</v>
      </c>
      <c r="F772" s="148">
        <f>E772/C772</f>
        <v>64.3</v>
      </c>
      <c r="G772" s="149"/>
      <c r="H772" s="140">
        <f t="shared" si="36"/>
        <v>7</v>
      </c>
      <c r="I772" s="140"/>
      <c r="J772" s="111"/>
      <c r="K772" s="111"/>
      <c r="L772" s="111"/>
      <c r="M772" s="111"/>
      <c r="N772" s="111"/>
      <c r="O772" s="111"/>
      <c r="P772" s="111"/>
      <c r="Q772" s="111"/>
      <c r="R772" s="111"/>
      <c r="S772" s="111"/>
      <c r="T772" s="111"/>
      <c r="U772" s="111"/>
      <c r="V772" s="111"/>
      <c r="W772" s="111"/>
      <c r="X772" s="111"/>
      <c r="Y772" s="111"/>
      <c r="Z772" s="111"/>
      <c r="AA772" s="111"/>
      <c r="AB772" s="111"/>
      <c r="AC772" s="111"/>
      <c r="AD772" s="111"/>
      <c r="AE772" s="111"/>
      <c r="AF772" s="111"/>
      <c r="AG772" s="111"/>
      <c r="AH772" s="111"/>
      <c r="AI772" s="111"/>
      <c r="AJ772" s="111"/>
      <c r="AK772" s="111"/>
      <c r="AL772" s="111"/>
      <c r="AM772" s="111"/>
      <c r="AN772" s="111"/>
      <c r="AO772" s="111"/>
      <c r="AP772" s="111"/>
      <c r="AQ772" s="111"/>
      <c r="AR772" s="111"/>
      <c r="AS772" s="111"/>
      <c r="AT772" s="111"/>
      <c r="AU772" s="111"/>
      <c r="AV772" s="111"/>
      <c r="AW772" s="111"/>
      <c r="AX772" s="111"/>
      <c r="AY772" s="111"/>
      <c r="AZ772" s="111"/>
      <c r="BA772" s="111"/>
      <c r="BB772" s="111"/>
      <c r="BC772" s="111"/>
      <c r="BD772" s="111"/>
      <c r="BE772" s="111"/>
      <c r="BF772" s="111"/>
      <c r="BG772" s="111"/>
      <c r="BH772" s="111"/>
      <c r="BI772" s="111"/>
      <c r="BJ772" s="111"/>
      <c r="BK772" s="111"/>
      <c r="BL772" s="111"/>
      <c r="BM772" s="111"/>
      <c r="BN772" s="111"/>
      <c r="BO772" s="111"/>
      <c r="BP772" s="111"/>
      <c r="BQ772" s="111"/>
      <c r="BR772" s="111"/>
      <c r="BS772" s="111"/>
      <c r="BT772" s="111"/>
      <c r="BU772" s="111"/>
      <c r="BV772" s="111"/>
      <c r="BW772" s="111"/>
      <c r="BX772" s="111"/>
      <c r="BY772" s="111"/>
      <c r="BZ772" s="111"/>
      <c r="CA772" s="111"/>
      <c r="CB772" s="111"/>
      <c r="CC772" s="111"/>
      <c r="CD772" s="111"/>
      <c r="CE772" s="111"/>
      <c r="CF772" s="111"/>
      <c r="CG772" s="111"/>
      <c r="CH772" s="111"/>
      <c r="CI772" s="111"/>
      <c r="CJ772" s="111"/>
      <c r="CK772" s="111"/>
      <c r="CL772" s="111"/>
      <c r="CM772" s="111"/>
      <c r="CN772" s="111"/>
      <c r="CO772" s="111"/>
      <c r="CP772" s="111"/>
      <c r="CQ772" s="111"/>
      <c r="CR772" s="111"/>
      <c r="CS772" s="111"/>
      <c r="CT772" s="111"/>
      <c r="CU772" s="111"/>
      <c r="CV772" s="111"/>
      <c r="CW772" s="111"/>
      <c r="CX772" s="111"/>
      <c r="CY772" s="111"/>
      <c r="CZ772" s="111"/>
      <c r="DA772" s="111"/>
      <c r="DB772" s="111"/>
      <c r="DC772" s="111"/>
      <c r="DD772" s="111"/>
      <c r="DE772" s="111"/>
      <c r="DF772" s="111"/>
      <c r="DG772" s="111"/>
      <c r="DH772" s="111"/>
      <c r="DI772" s="111"/>
      <c r="DJ772" s="111"/>
      <c r="DK772" s="111"/>
      <c r="DL772" s="111"/>
      <c r="DM772" s="111"/>
      <c r="DN772" s="111"/>
      <c r="DO772" s="111"/>
      <c r="DP772" s="111"/>
      <c r="DQ772" s="111"/>
      <c r="DR772" s="111"/>
      <c r="DS772" s="111"/>
      <c r="DT772" s="111"/>
      <c r="DU772" s="111"/>
      <c r="DV772" s="111"/>
      <c r="DW772" s="111"/>
      <c r="DX772" s="111"/>
      <c r="DY772" s="111"/>
      <c r="DZ772" s="111"/>
      <c r="EA772" s="111"/>
      <c r="EB772" s="111"/>
      <c r="EC772" s="111"/>
      <c r="ED772" s="111"/>
      <c r="EE772" s="111"/>
      <c r="EF772" s="111"/>
      <c r="EG772" s="111"/>
      <c r="EH772" s="111"/>
      <c r="EI772" s="111"/>
      <c r="EJ772" s="111"/>
      <c r="EK772" s="111"/>
      <c r="EL772" s="111"/>
      <c r="EM772" s="111"/>
      <c r="EN772" s="111"/>
      <c r="EO772" s="111"/>
      <c r="EP772" s="111"/>
      <c r="EQ772" s="111"/>
      <c r="ER772" s="111"/>
      <c r="ES772" s="111"/>
      <c r="ET772" s="111"/>
      <c r="EU772" s="111"/>
      <c r="EV772" s="111"/>
      <c r="EW772" s="111"/>
      <c r="EX772" s="111"/>
      <c r="EY772" s="111"/>
      <c r="EZ772" s="111"/>
      <c r="FA772" s="111"/>
      <c r="FB772" s="111"/>
      <c r="FC772" s="111"/>
      <c r="FD772" s="111"/>
      <c r="FE772" s="111"/>
      <c r="FF772" s="111"/>
      <c r="FG772" s="111"/>
      <c r="FH772" s="111"/>
      <c r="FI772" s="111"/>
      <c r="FJ772" s="111"/>
      <c r="FK772" s="111"/>
      <c r="FL772" s="111"/>
      <c r="FM772" s="111"/>
      <c r="FN772" s="111"/>
      <c r="FO772" s="111"/>
      <c r="FP772" s="111"/>
      <c r="FQ772" s="111"/>
      <c r="FR772" s="111"/>
      <c r="FS772" s="111"/>
      <c r="FT772" s="111"/>
      <c r="FU772" s="111"/>
      <c r="FV772" s="111"/>
      <c r="FW772" s="111"/>
      <c r="FX772" s="111"/>
      <c r="FY772" s="111"/>
      <c r="FZ772" s="111"/>
      <c r="GA772" s="111"/>
      <c r="GB772" s="111"/>
      <c r="GC772" s="111"/>
      <c r="GD772" s="111"/>
      <c r="GE772" s="111"/>
      <c r="GF772" s="111"/>
      <c r="GG772" s="111"/>
      <c r="GH772" s="111"/>
      <c r="GI772" s="111"/>
      <c r="GJ772" s="111"/>
      <c r="GK772" s="111"/>
      <c r="GL772" s="111"/>
      <c r="GM772" s="111"/>
      <c r="GN772" s="111"/>
      <c r="GO772" s="111"/>
      <c r="GP772" s="111"/>
      <c r="GQ772" s="111"/>
      <c r="GR772" s="111"/>
      <c r="GS772" s="111"/>
      <c r="GT772" s="111"/>
      <c r="GU772" s="111"/>
      <c r="GV772" s="111"/>
      <c r="GW772" s="111"/>
      <c r="GX772" s="111"/>
      <c r="GY772" s="111"/>
      <c r="GZ772" s="111"/>
      <c r="HA772" s="111"/>
      <c r="HB772" s="111"/>
      <c r="HC772" s="111"/>
      <c r="HD772" s="111"/>
      <c r="HE772" s="111"/>
      <c r="HF772" s="111"/>
      <c r="HG772" s="111"/>
      <c r="HH772" s="111"/>
      <c r="HI772" s="111"/>
      <c r="HJ772" s="111"/>
      <c r="HK772" s="111"/>
      <c r="HL772" s="111"/>
      <c r="HM772" s="111"/>
      <c r="HN772" s="111"/>
      <c r="HO772" s="111"/>
      <c r="HP772" s="111"/>
      <c r="HQ772" s="111"/>
      <c r="HR772" s="111"/>
      <c r="HS772" s="111"/>
      <c r="HT772" s="111"/>
      <c r="HU772" s="111"/>
      <c r="HV772" s="111"/>
      <c r="HW772" s="111"/>
      <c r="HX772" s="111"/>
      <c r="HY772" s="111"/>
      <c r="HZ772" s="111"/>
      <c r="IA772" s="111"/>
      <c r="IB772" s="111"/>
      <c r="IC772" s="111"/>
      <c r="ID772" s="111"/>
      <c r="IE772" s="111"/>
      <c r="IF772" s="111"/>
      <c r="IG772" s="111"/>
      <c r="IH772" s="111"/>
      <c r="II772" s="111"/>
    </row>
    <row r="773" s="1" customFormat="1" spans="1:243">
      <c r="A773" s="141">
        <v>21402</v>
      </c>
      <c r="B773" s="142" t="s">
        <v>667</v>
      </c>
      <c r="C773" s="159">
        <f>C774</f>
        <v>4</v>
      </c>
      <c r="D773" s="159">
        <f>D774</f>
        <v>4</v>
      </c>
      <c r="E773" s="137">
        <f t="shared" si="35"/>
        <v>0</v>
      </c>
      <c r="F773" s="138">
        <f>E773/C773</f>
        <v>0</v>
      </c>
      <c r="G773" s="139"/>
      <c r="H773" s="140">
        <f t="shared" si="36"/>
        <v>5</v>
      </c>
      <c r="I773" s="140"/>
      <c r="J773" s="111"/>
      <c r="K773" s="111"/>
      <c r="L773" s="111"/>
      <c r="M773" s="111"/>
      <c r="N773" s="111"/>
      <c r="O773" s="111"/>
      <c r="P773" s="111"/>
      <c r="Q773" s="111"/>
      <c r="R773" s="111"/>
      <c r="S773" s="111"/>
      <c r="T773" s="111"/>
      <c r="U773" s="111"/>
      <c r="V773" s="111"/>
      <c r="W773" s="111"/>
      <c r="X773" s="111"/>
      <c r="Y773" s="111"/>
      <c r="Z773" s="111"/>
      <c r="AA773" s="111"/>
      <c r="AB773" s="111"/>
      <c r="AC773" s="111"/>
      <c r="AD773" s="111"/>
      <c r="AE773" s="111"/>
      <c r="AF773" s="111"/>
      <c r="AG773" s="111"/>
      <c r="AH773" s="111"/>
      <c r="AI773" s="111"/>
      <c r="AJ773" s="111"/>
      <c r="AK773" s="111"/>
      <c r="AL773" s="111"/>
      <c r="AM773" s="111"/>
      <c r="AN773" s="111"/>
      <c r="AO773" s="111"/>
      <c r="AP773" s="111"/>
      <c r="AQ773" s="111"/>
      <c r="AR773" s="111"/>
      <c r="AS773" s="111"/>
      <c r="AT773" s="111"/>
      <c r="AU773" s="111"/>
      <c r="AV773" s="111"/>
      <c r="AW773" s="111"/>
      <c r="AX773" s="111"/>
      <c r="AY773" s="111"/>
      <c r="AZ773" s="111"/>
      <c r="BA773" s="111"/>
      <c r="BB773" s="111"/>
      <c r="BC773" s="111"/>
      <c r="BD773" s="111"/>
      <c r="BE773" s="111"/>
      <c r="BF773" s="111"/>
      <c r="BG773" s="111"/>
      <c r="BH773" s="111"/>
      <c r="BI773" s="111"/>
      <c r="BJ773" s="111"/>
      <c r="BK773" s="111"/>
      <c r="BL773" s="111"/>
      <c r="BM773" s="111"/>
      <c r="BN773" s="111"/>
      <c r="BO773" s="111"/>
      <c r="BP773" s="111"/>
      <c r="BQ773" s="111"/>
      <c r="BR773" s="111"/>
      <c r="BS773" s="111"/>
      <c r="BT773" s="111"/>
      <c r="BU773" s="111"/>
      <c r="BV773" s="111"/>
      <c r="BW773" s="111"/>
      <c r="BX773" s="111"/>
      <c r="BY773" s="111"/>
      <c r="BZ773" s="111"/>
      <c r="CA773" s="111"/>
      <c r="CB773" s="111"/>
      <c r="CC773" s="111"/>
      <c r="CD773" s="111"/>
      <c r="CE773" s="111"/>
      <c r="CF773" s="111"/>
      <c r="CG773" s="111"/>
      <c r="CH773" s="111"/>
      <c r="CI773" s="111"/>
      <c r="CJ773" s="111"/>
      <c r="CK773" s="111"/>
      <c r="CL773" s="111"/>
      <c r="CM773" s="111"/>
      <c r="CN773" s="111"/>
      <c r="CO773" s="111"/>
      <c r="CP773" s="111"/>
      <c r="CQ773" s="111"/>
      <c r="CR773" s="111"/>
      <c r="CS773" s="111"/>
      <c r="CT773" s="111"/>
      <c r="CU773" s="111"/>
      <c r="CV773" s="111"/>
      <c r="CW773" s="111"/>
      <c r="CX773" s="111"/>
      <c r="CY773" s="111"/>
      <c r="CZ773" s="111"/>
      <c r="DA773" s="111"/>
      <c r="DB773" s="111"/>
      <c r="DC773" s="111"/>
      <c r="DD773" s="111"/>
      <c r="DE773" s="111"/>
      <c r="DF773" s="111"/>
      <c r="DG773" s="111"/>
      <c r="DH773" s="111"/>
      <c r="DI773" s="111"/>
      <c r="DJ773" s="111"/>
      <c r="DK773" s="111"/>
      <c r="DL773" s="111"/>
      <c r="DM773" s="111"/>
      <c r="DN773" s="111"/>
      <c r="DO773" s="111"/>
      <c r="DP773" s="111"/>
      <c r="DQ773" s="111"/>
      <c r="DR773" s="111"/>
      <c r="DS773" s="111"/>
      <c r="DT773" s="111"/>
      <c r="DU773" s="111"/>
      <c r="DV773" s="111"/>
      <c r="DW773" s="111"/>
      <c r="DX773" s="111"/>
      <c r="DY773" s="111"/>
      <c r="DZ773" s="111"/>
      <c r="EA773" s="111"/>
      <c r="EB773" s="111"/>
      <c r="EC773" s="111"/>
      <c r="ED773" s="111"/>
      <c r="EE773" s="111"/>
      <c r="EF773" s="111"/>
      <c r="EG773" s="111"/>
      <c r="EH773" s="111"/>
      <c r="EI773" s="111"/>
      <c r="EJ773" s="111"/>
      <c r="EK773" s="111"/>
      <c r="EL773" s="111"/>
      <c r="EM773" s="111"/>
      <c r="EN773" s="111"/>
      <c r="EO773" s="111"/>
      <c r="EP773" s="111"/>
      <c r="EQ773" s="111"/>
      <c r="ER773" s="111"/>
      <c r="ES773" s="111"/>
      <c r="ET773" s="111"/>
      <c r="EU773" s="111"/>
      <c r="EV773" s="111"/>
      <c r="EW773" s="111"/>
      <c r="EX773" s="111"/>
      <c r="EY773" s="111"/>
      <c r="EZ773" s="111"/>
      <c r="FA773" s="111"/>
      <c r="FB773" s="111"/>
      <c r="FC773" s="111"/>
      <c r="FD773" s="111"/>
      <c r="FE773" s="111"/>
      <c r="FF773" s="111"/>
      <c r="FG773" s="111"/>
      <c r="FH773" s="111"/>
      <c r="FI773" s="111"/>
      <c r="FJ773" s="111"/>
      <c r="FK773" s="111"/>
      <c r="FL773" s="111"/>
      <c r="FM773" s="111"/>
      <c r="FN773" s="111"/>
      <c r="FO773" s="111"/>
      <c r="FP773" s="111"/>
      <c r="FQ773" s="111"/>
      <c r="FR773" s="111"/>
      <c r="FS773" s="111"/>
      <c r="FT773" s="111"/>
      <c r="FU773" s="111"/>
      <c r="FV773" s="111"/>
      <c r="FW773" s="111"/>
      <c r="FX773" s="111"/>
      <c r="FY773" s="111"/>
      <c r="FZ773" s="111"/>
      <c r="GA773" s="111"/>
      <c r="GB773" s="111"/>
      <c r="GC773" s="111"/>
      <c r="GD773" s="111"/>
      <c r="GE773" s="111"/>
      <c r="GF773" s="111"/>
      <c r="GG773" s="111"/>
      <c r="GH773" s="111"/>
      <c r="GI773" s="111"/>
      <c r="GJ773" s="111"/>
      <c r="GK773" s="111"/>
      <c r="GL773" s="111"/>
      <c r="GM773" s="111"/>
      <c r="GN773" s="111"/>
      <c r="GO773" s="111"/>
      <c r="GP773" s="111"/>
      <c r="GQ773" s="111"/>
      <c r="GR773" s="111"/>
      <c r="GS773" s="111"/>
      <c r="GT773" s="111"/>
      <c r="GU773" s="111"/>
      <c r="GV773" s="111"/>
      <c r="GW773" s="111"/>
      <c r="GX773" s="111"/>
      <c r="GY773" s="111"/>
      <c r="GZ773" s="111"/>
      <c r="HA773" s="111"/>
      <c r="HB773" s="111"/>
      <c r="HC773" s="111"/>
      <c r="HD773" s="111"/>
      <c r="HE773" s="111"/>
      <c r="HF773" s="111"/>
      <c r="HG773" s="111"/>
      <c r="HH773" s="111"/>
      <c r="HI773" s="111"/>
      <c r="HJ773" s="111"/>
      <c r="HK773" s="111"/>
      <c r="HL773" s="111"/>
      <c r="HM773" s="111"/>
      <c r="HN773" s="111"/>
      <c r="HO773" s="111"/>
      <c r="HP773" s="111"/>
      <c r="HQ773" s="111"/>
      <c r="HR773" s="111"/>
      <c r="HS773" s="111"/>
      <c r="HT773" s="111"/>
      <c r="HU773" s="111"/>
      <c r="HV773" s="111"/>
      <c r="HW773" s="111"/>
      <c r="HX773" s="111"/>
      <c r="HY773" s="111"/>
      <c r="HZ773" s="111"/>
      <c r="IA773" s="111"/>
      <c r="IB773" s="111"/>
      <c r="IC773" s="111"/>
      <c r="ID773" s="111"/>
      <c r="IE773" s="111"/>
      <c r="IF773" s="111"/>
      <c r="IG773" s="111"/>
      <c r="IH773" s="111"/>
      <c r="II773" s="111"/>
    </row>
    <row r="774" s="1" customFormat="1" spans="1:243">
      <c r="A774" s="169">
        <v>2140206</v>
      </c>
      <c r="B774" s="161" t="s">
        <v>668</v>
      </c>
      <c r="C774" s="145">
        <v>4</v>
      </c>
      <c r="D774" s="146">
        <v>4</v>
      </c>
      <c r="E774" s="147">
        <f t="shared" si="35"/>
        <v>0</v>
      </c>
      <c r="F774" s="148">
        <f>E774/C774</f>
        <v>0</v>
      </c>
      <c r="G774" s="149"/>
      <c r="H774" s="140">
        <f t="shared" si="36"/>
        <v>7</v>
      </c>
      <c r="I774" s="140"/>
      <c r="J774" s="111"/>
      <c r="K774" s="111"/>
      <c r="L774" s="111"/>
      <c r="M774" s="111"/>
      <c r="N774" s="111"/>
      <c r="O774" s="111"/>
      <c r="P774" s="111"/>
      <c r="Q774" s="111"/>
      <c r="R774" s="111"/>
      <c r="S774" s="111"/>
      <c r="T774" s="111"/>
      <c r="U774" s="111"/>
      <c r="V774" s="111"/>
      <c r="W774" s="111"/>
      <c r="X774" s="111"/>
      <c r="Y774" s="111"/>
      <c r="Z774" s="111"/>
      <c r="AA774" s="111"/>
      <c r="AB774" s="111"/>
      <c r="AC774" s="111"/>
      <c r="AD774" s="111"/>
      <c r="AE774" s="111"/>
      <c r="AF774" s="111"/>
      <c r="AG774" s="111"/>
      <c r="AH774" s="111"/>
      <c r="AI774" s="111"/>
      <c r="AJ774" s="111"/>
      <c r="AK774" s="111"/>
      <c r="AL774" s="111"/>
      <c r="AM774" s="111"/>
      <c r="AN774" s="111"/>
      <c r="AO774" s="111"/>
      <c r="AP774" s="111"/>
      <c r="AQ774" s="111"/>
      <c r="AR774" s="111"/>
      <c r="AS774" s="111"/>
      <c r="AT774" s="111"/>
      <c r="AU774" s="111"/>
      <c r="AV774" s="111"/>
      <c r="AW774" s="111"/>
      <c r="AX774" s="111"/>
      <c r="AY774" s="111"/>
      <c r="AZ774" s="111"/>
      <c r="BA774" s="111"/>
      <c r="BB774" s="111"/>
      <c r="BC774" s="111"/>
      <c r="BD774" s="111"/>
      <c r="BE774" s="111"/>
      <c r="BF774" s="111"/>
      <c r="BG774" s="111"/>
      <c r="BH774" s="111"/>
      <c r="BI774" s="111"/>
      <c r="BJ774" s="111"/>
      <c r="BK774" s="111"/>
      <c r="BL774" s="111"/>
      <c r="BM774" s="111"/>
      <c r="BN774" s="111"/>
      <c r="BO774" s="111"/>
      <c r="BP774" s="111"/>
      <c r="BQ774" s="111"/>
      <c r="BR774" s="111"/>
      <c r="BS774" s="111"/>
      <c r="BT774" s="111"/>
      <c r="BU774" s="111"/>
      <c r="BV774" s="111"/>
      <c r="BW774" s="111"/>
      <c r="BX774" s="111"/>
      <c r="BY774" s="111"/>
      <c r="BZ774" s="111"/>
      <c r="CA774" s="111"/>
      <c r="CB774" s="111"/>
      <c r="CC774" s="111"/>
      <c r="CD774" s="111"/>
      <c r="CE774" s="111"/>
      <c r="CF774" s="111"/>
      <c r="CG774" s="111"/>
      <c r="CH774" s="111"/>
      <c r="CI774" s="111"/>
      <c r="CJ774" s="111"/>
      <c r="CK774" s="111"/>
      <c r="CL774" s="111"/>
      <c r="CM774" s="111"/>
      <c r="CN774" s="111"/>
      <c r="CO774" s="111"/>
      <c r="CP774" s="111"/>
      <c r="CQ774" s="111"/>
      <c r="CR774" s="111"/>
      <c r="CS774" s="111"/>
      <c r="CT774" s="111"/>
      <c r="CU774" s="111"/>
      <c r="CV774" s="111"/>
      <c r="CW774" s="111"/>
      <c r="CX774" s="111"/>
      <c r="CY774" s="111"/>
      <c r="CZ774" s="111"/>
      <c r="DA774" s="111"/>
      <c r="DB774" s="111"/>
      <c r="DC774" s="111"/>
      <c r="DD774" s="111"/>
      <c r="DE774" s="111"/>
      <c r="DF774" s="111"/>
      <c r="DG774" s="111"/>
      <c r="DH774" s="111"/>
      <c r="DI774" s="111"/>
      <c r="DJ774" s="111"/>
      <c r="DK774" s="111"/>
      <c r="DL774" s="111"/>
      <c r="DM774" s="111"/>
      <c r="DN774" s="111"/>
      <c r="DO774" s="111"/>
      <c r="DP774" s="111"/>
      <c r="DQ774" s="111"/>
      <c r="DR774" s="111"/>
      <c r="DS774" s="111"/>
      <c r="DT774" s="111"/>
      <c r="DU774" s="111"/>
      <c r="DV774" s="111"/>
      <c r="DW774" s="111"/>
      <c r="DX774" s="111"/>
      <c r="DY774" s="111"/>
      <c r="DZ774" s="111"/>
      <c r="EA774" s="111"/>
      <c r="EB774" s="111"/>
      <c r="EC774" s="111"/>
      <c r="ED774" s="111"/>
      <c r="EE774" s="111"/>
      <c r="EF774" s="111"/>
      <c r="EG774" s="111"/>
      <c r="EH774" s="111"/>
      <c r="EI774" s="111"/>
      <c r="EJ774" s="111"/>
      <c r="EK774" s="111"/>
      <c r="EL774" s="111"/>
      <c r="EM774" s="111"/>
      <c r="EN774" s="111"/>
      <c r="EO774" s="111"/>
      <c r="EP774" s="111"/>
      <c r="EQ774" s="111"/>
      <c r="ER774" s="111"/>
      <c r="ES774" s="111"/>
      <c r="ET774" s="111"/>
      <c r="EU774" s="111"/>
      <c r="EV774" s="111"/>
      <c r="EW774" s="111"/>
      <c r="EX774" s="111"/>
      <c r="EY774" s="111"/>
      <c r="EZ774" s="111"/>
      <c r="FA774" s="111"/>
      <c r="FB774" s="111"/>
      <c r="FC774" s="111"/>
      <c r="FD774" s="111"/>
      <c r="FE774" s="111"/>
      <c r="FF774" s="111"/>
      <c r="FG774" s="111"/>
      <c r="FH774" s="111"/>
      <c r="FI774" s="111"/>
      <c r="FJ774" s="111"/>
      <c r="FK774" s="111"/>
      <c r="FL774" s="111"/>
      <c r="FM774" s="111"/>
      <c r="FN774" s="111"/>
      <c r="FO774" s="111"/>
      <c r="FP774" s="111"/>
      <c r="FQ774" s="111"/>
      <c r="FR774" s="111"/>
      <c r="FS774" s="111"/>
      <c r="FT774" s="111"/>
      <c r="FU774" s="111"/>
      <c r="FV774" s="111"/>
      <c r="FW774" s="111"/>
      <c r="FX774" s="111"/>
      <c r="FY774" s="111"/>
      <c r="FZ774" s="111"/>
      <c r="GA774" s="111"/>
      <c r="GB774" s="111"/>
      <c r="GC774" s="111"/>
      <c r="GD774" s="111"/>
      <c r="GE774" s="111"/>
      <c r="GF774" s="111"/>
      <c r="GG774" s="111"/>
      <c r="GH774" s="111"/>
      <c r="GI774" s="111"/>
      <c r="GJ774" s="111"/>
      <c r="GK774" s="111"/>
      <c r="GL774" s="111"/>
      <c r="GM774" s="111"/>
      <c r="GN774" s="111"/>
      <c r="GO774" s="111"/>
      <c r="GP774" s="111"/>
      <c r="GQ774" s="111"/>
      <c r="GR774" s="111"/>
      <c r="GS774" s="111"/>
      <c r="GT774" s="111"/>
      <c r="GU774" s="111"/>
      <c r="GV774" s="111"/>
      <c r="GW774" s="111"/>
      <c r="GX774" s="111"/>
      <c r="GY774" s="111"/>
      <c r="GZ774" s="111"/>
      <c r="HA774" s="111"/>
      <c r="HB774" s="111"/>
      <c r="HC774" s="111"/>
      <c r="HD774" s="111"/>
      <c r="HE774" s="111"/>
      <c r="HF774" s="111"/>
      <c r="HG774" s="111"/>
      <c r="HH774" s="111"/>
      <c r="HI774" s="111"/>
      <c r="HJ774" s="111"/>
      <c r="HK774" s="111"/>
      <c r="HL774" s="111"/>
      <c r="HM774" s="111"/>
      <c r="HN774" s="111"/>
      <c r="HO774" s="111"/>
      <c r="HP774" s="111"/>
      <c r="HQ774" s="111"/>
      <c r="HR774" s="111"/>
      <c r="HS774" s="111"/>
      <c r="HT774" s="111"/>
      <c r="HU774" s="111"/>
      <c r="HV774" s="111"/>
      <c r="HW774" s="111"/>
      <c r="HX774" s="111"/>
      <c r="HY774" s="111"/>
      <c r="HZ774" s="111"/>
      <c r="IA774" s="111"/>
      <c r="IB774" s="111"/>
      <c r="IC774" s="111"/>
      <c r="ID774" s="111"/>
      <c r="IE774" s="111"/>
      <c r="IF774" s="111"/>
      <c r="IG774" s="111"/>
      <c r="IH774" s="111"/>
      <c r="II774" s="111"/>
    </row>
    <row r="775" s="1" customFormat="1" spans="1:243">
      <c r="A775" s="141">
        <v>21403</v>
      </c>
      <c r="B775" s="142" t="s">
        <v>669</v>
      </c>
      <c r="C775" s="159">
        <v>0</v>
      </c>
      <c r="D775" s="143">
        <v>0</v>
      </c>
      <c r="E775" s="137">
        <f t="shared" si="35"/>
        <v>0</v>
      </c>
      <c r="F775" s="138"/>
      <c r="G775" s="151"/>
      <c r="H775" s="140">
        <f t="shared" si="36"/>
        <v>5</v>
      </c>
      <c r="I775" s="140"/>
      <c r="J775" s="111"/>
      <c r="K775" s="111"/>
      <c r="L775" s="111"/>
      <c r="M775" s="111"/>
      <c r="N775" s="111"/>
      <c r="O775" s="111"/>
      <c r="P775" s="111"/>
      <c r="Q775" s="111"/>
      <c r="R775" s="111"/>
      <c r="S775" s="111"/>
      <c r="T775" s="111"/>
      <c r="U775" s="111"/>
      <c r="V775" s="111"/>
      <c r="W775" s="111"/>
      <c r="X775" s="111"/>
      <c r="Y775" s="111"/>
      <c r="Z775" s="111"/>
      <c r="AA775" s="111"/>
      <c r="AB775" s="111"/>
      <c r="AC775" s="111"/>
      <c r="AD775" s="111"/>
      <c r="AE775" s="111"/>
      <c r="AF775" s="111"/>
      <c r="AG775" s="111"/>
      <c r="AH775" s="111"/>
      <c r="AI775" s="111"/>
      <c r="AJ775" s="111"/>
      <c r="AK775" s="111"/>
      <c r="AL775" s="111"/>
      <c r="AM775" s="111"/>
      <c r="AN775" s="111"/>
      <c r="AO775" s="111"/>
      <c r="AP775" s="111"/>
      <c r="AQ775" s="111"/>
      <c r="AR775" s="111"/>
      <c r="AS775" s="111"/>
      <c r="AT775" s="111"/>
      <c r="AU775" s="111"/>
      <c r="AV775" s="111"/>
      <c r="AW775" s="111"/>
      <c r="AX775" s="111"/>
      <c r="AY775" s="111"/>
      <c r="AZ775" s="111"/>
      <c r="BA775" s="111"/>
      <c r="BB775" s="111"/>
      <c r="BC775" s="111"/>
      <c r="BD775" s="111"/>
      <c r="BE775" s="111"/>
      <c r="BF775" s="111"/>
      <c r="BG775" s="111"/>
      <c r="BH775" s="111"/>
      <c r="BI775" s="111"/>
      <c r="BJ775" s="111"/>
      <c r="BK775" s="111"/>
      <c r="BL775" s="111"/>
      <c r="BM775" s="111"/>
      <c r="BN775" s="111"/>
      <c r="BO775" s="111"/>
      <c r="BP775" s="111"/>
      <c r="BQ775" s="111"/>
      <c r="BR775" s="111"/>
      <c r="BS775" s="111"/>
      <c r="BT775" s="111"/>
      <c r="BU775" s="111"/>
      <c r="BV775" s="111"/>
      <c r="BW775" s="111"/>
      <c r="BX775" s="111"/>
      <c r="BY775" s="111"/>
      <c r="BZ775" s="111"/>
      <c r="CA775" s="111"/>
      <c r="CB775" s="111"/>
      <c r="CC775" s="111"/>
      <c r="CD775" s="111"/>
      <c r="CE775" s="111"/>
      <c r="CF775" s="111"/>
      <c r="CG775" s="111"/>
      <c r="CH775" s="111"/>
      <c r="CI775" s="111"/>
      <c r="CJ775" s="111"/>
      <c r="CK775" s="111"/>
      <c r="CL775" s="111"/>
      <c r="CM775" s="111"/>
      <c r="CN775" s="111"/>
      <c r="CO775" s="111"/>
      <c r="CP775" s="111"/>
      <c r="CQ775" s="111"/>
      <c r="CR775" s="111"/>
      <c r="CS775" s="111"/>
      <c r="CT775" s="111"/>
      <c r="CU775" s="111"/>
      <c r="CV775" s="111"/>
      <c r="CW775" s="111"/>
      <c r="CX775" s="111"/>
      <c r="CY775" s="111"/>
      <c r="CZ775" s="111"/>
      <c r="DA775" s="111"/>
      <c r="DB775" s="111"/>
      <c r="DC775" s="111"/>
      <c r="DD775" s="111"/>
      <c r="DE775" s="111"/>
      <c r="DF775" s="111"/>
      <c r="DG775" s="111"/>
      <c r="DH775" s="111"/>
      <c r="DI775" s="111"/>
      <c r="DJ775" s="111"/>
      <c r="DK775" s="111"/>
      <c r="DL775" s="111"/>
      <c r="DM775" s="111"/>
      <c r="DN775" s="111"/>
      <c r="DO775" s="111"/>
      <c r="DP775" s="111"/>
      <c r="DQ775" s="111"/>
      <c r="DR775" s="111"/>
      <c r="DS775" s="111"/>
      <c r="DT775" s="111"/>
      <c r="DU775" s="111"/>
      <c r="DV775" s="111"/>
      <c r="DW775" s="111"/>
      <c r="DX775" s="111"/>
      <c r="DY775" s="111"/>
      <c r="DZ775" s="111"/>
      <c r="EA775" s="111"/>
      <c r="EB775" s="111"/>
      <c r="EC775" s="111"/>
      <c r="ED775" s="111"/>
      <c r="EE775" s="111"/>
      <c r="EF775" s="111"/>
      <c r="EG775" s="111"/>
      <c r="EH775" s="111"/>
      <c r="EI775" s="111"/>
      <c r="EJ775" s="111"/>
      <c r="EK775" s="111"/>
      <c r="EL775" s="111"/>
      <c r="EM775" s="111"/>
      <c r="EN775" s="111"/>
      <c r="EO775" s="111"/>
      <c r="EP775" s="111"/>
      <c r="EQ775" s="111"/>
      <c r="ER775" s="111"/>
      <c r="ES775" s="111"/>
      <c r="ET775" s="111"/>
      <c r="EU775" s="111"/>
      <c r="EV775" s="111"/>
      <c r="EW775" s="111"/>
      <c r="EX775" s="111"/>
      <c r="EY775" s="111"/>
      <c r="EZ775" s="111"/>
      <c r="FA775" s="111"/>
      <c r="FB775" s="111"/>
      <c r="FC775" s="111"/>
      <c r="FD775" s="111"/>
      <c r="FE775" s="111"/>
      <c r="FF775" s="111"/>
      <c r="FG775" s="111"/>
      <c r="FH775" s="111"/>
      <c r="FI775" s="111"/>
      <c r="FJ775" s="111"/>
      <c r="FK775" s="111"/>
      <c r="FL775" s="111"/>
      <c r="FM775" s="111"/>
      <c r="FN775" s="111"/>
      <c r="FO775" s="111"/>
      <c r="FP775" s="111"/>
      <c r="FQ775" s="111"/>
      <c r="FR775" s="111"/>
      <c r="FS775" s="111"/>
      <c r="FT775" s="111"/>
      <c r="FU775" s="111"/>
      <c r="FV775" s="111"/>
      <c r="FW775" s="111"/>
      <c r="FX775" s="111"/>
      <c r="FY775" s="111"/>
      <c r="FZ775" s="111"/>
      <c r="GA775" s="111"/>
      <c r="GB775" s="111"/>
      <c r="GC775" s="111"/>
      <c r="GD775" s="111"/>
      <c r="GE775" s="111"/>
      <c r="GF775" s="111"/>
      <c r="GG775" s="111"/>
      <c r="GH775" s="111"/>
      <c r="GI775" s="111"/>
      <c r="GJ775" s="111"/>
      <c r="GK775" s="111"/>
      <c r="GL775" s="111"/>
      <c r="GM775" s="111"/>
      <c r="GN775" s="111"/>
      <c r="GO775" s="111"/>
      <c r="GP775" s="111"/>
      <c r="GQ775" s="111"/>
      <c r="GR775" s="111"/>
      <c r="GS775" s="111"/>
      <c r="GT775" s="111"/>
      <c r="GU775" s="111"/>
      <c r="GV775" s="111"/>
      <c r="GW775" s="111"/>
      <c r="GX775" s="111"/>
      <c r="GY775" s="111"/>
      <c r="GZ775" s="111"/>
      <c r="HA775" s="111"/>
      <c r="HB775" s="111"/>
      <c r="HC775" s="111"/>
      <c r="HD775" s="111"/>
      <c r="HE775" s="111"/>
      <c r="HF775" s="111"/>
      <c r="HG775" s="111"/>
      <c r="HH775" s="111"/>
      <c r="HI775" s="111"/>
      <c r="HJ775" s="111"/>
      <c r="HK775" s="111"/>
      <c r="HL775" s="111"/>
      <c r="HM775" s="111"/>
      <c r="HN775" s="111"/>
      <c r="HO775" s="111"/>
      <c r="HP775" s="111"/>
      <c r="HQ775" s="111"/>
      <c r="HR775" s="111"/>
      <c r="HS775" s="111"/>
      <c r="HT775" s="111"/>
      <c r="HU775" s="111"/>
      <c r="HV775" s="111"/>
      <c r="HW775" s="111"/>
      <c r="HX775" s="111"/>
      <c r="HY775" s="111"/>
      <c r="HZ775" s="111"/>
      <c r="IA775" s="111"/>
      <c r="IB775" s="111"/>
      <c r="IC775" s="111"/>
      <c r="ID775" s="111"/>
      <c r="IE775" s="111"/>
      <c r="IF775" s="111"/>
      <c r="IG775" s="111"/>
      <c r="IH775" s="111"/>
      <c r="II775" s="111"/>
    </row>
    <row r="776" s="1" customFormat="1" spans="1:243">
      <c r="A776" s="141">
        <v>21405</v>
      </c>
      <c r="B776" s="142" t="s">
        <v>670</v>
      </c>
      <c r="C776" s="159">
        <v>0</v>
      </c>
      <c r="D776" s="143">
        <v>0</v>
      </c>
      <c r="E776" s="137">
        <f t="shared" si="35"/>
        <v>0</v>
      </c>
      <c r="F776" s="138"/>
      <c r="G776" s="151"/>
      <c r="H776" s="140">
        <f t="shared" si="36"/>
        <v>5</v>
      </c>
      <c r="I776" s="140"/>
      <c r="J776" s="111"/>
      <c r="K776" s="111"/>
      <c r="L776" s="111"/>
      <c r="M776" s="111"/>
      <c r="N776" s="111"/>
      <c r="O776" s="111"/>
      <c r="P776" s="111"/>
      <c r="Q776" s="111"/>
      <c r="R776" s="111"/>
      <c r="S776" s="111"/>
      <c r="T776" s="111"/>
      <c r="U776" s="111"/>
      <c r="V776" s="111"/>
      <c r="W776" s="111"/>
      <c r="X776" s="111"/>
      <c r="Y776" s="111"/>
      <c r="Z776" s="111"/>
      <c r="AA776" s="111"/>
      <c r="AB776" s="111"/>
      <c r="AC776" s="111"/>
      <c r="AD776" s="111"/>
      <c r="AE776" s="111"/>
      <c r="AF776" s="111"/>
      <c r="AG776" s="111"/>
      <c r="AH776" s="111"/>
      <c r="AI776" s="111"/>
      <c r="AJ776" s="111"/>
      <c r="AK776" s="111"/>
      <c r="AL776" s="111"/>
      <c r="AM776" s="111"/>
      <c r="AN776" s="111"/>
      <c r="AO776" s="111"/>
      <c r="AP776" s="111"/>
      <c r="AQ776" s="111"/>
      <c r="AR776" s="111"/>
      <c r="AS776" s="111"/>
      <c r="AT776" s="111"/>
      <c r="AU776" s="111"/>
      <c r="AV776" s="111"/>
      <c r="AW776" s="111"/>
      <c r="AX776" s="111"/>
      <c r="AY776" s="111"/>
      <c r="AZ776" s="111"/>
      <c r="BA776" s="111"/>
      <c r="BB776" s="111"/>
      <c r="BC776" s="111"/>
      <c r="BD776" s="111"/>
      <c r="BE776" s="111"/>
      <c r="BF776" s="111"/>
      <c r="BG776" s="111"/>
      <c r="BH776" s="111"/>
      <c r="BI776" s="111"/>
      <c r="BJ776" s="111"/>
      <c r="BK776" s="111"/>
      <c r="BL776" s="111"/>
      <c r="BM776" s="111"/>
      <c r="BN776" s="111"/>
      <c r="BO776" s="111"/>
      <c r="BP776" s="111"/>
      <c r="BQ776" s="111"/>
      <c r="BR776" s="111"/>
      <c r="BS776" s="111"/>
      <c r="BT776" s="111"/>
      <c r="BU776" s="111"/>
      <c r="BV776" s="111"/>
      <c r="BW776" s="111"/>
      <c r="BX776" s="111"/>
      <c r="BY776" s="111"/>
      <c r="BZ776" s="111"/>
      <c r="CA776" s="111"/>
      <c r="CB776" s="111"/>
      <c r="CC776" s="111"/>
      <c r="CD776" s="111"/>
      <c r="CE776" s="111"/>
      <c r="CF776" s="111"/>
      <c r="CG776" s="111"/>
      <c r="CH776" s="111"/>
      <c r="CI776" s="111"/>
      <c r="CJ776" s="111"/>
      <c r="CK776" s="111"/>
      <c r="CL776" s="111"/>
      <c r="CM776" s="111"/>
      <c r="CN776" s="111"/>
      <c r="CO776" s="111"/>
      <c r="CP776" s="111"/>
      <c r="CQ776" s="111"/>
      <c r="CR776" s="111"/>
      <c r="CS776" s="111"/>
      <c r="CT776" s="111"/>
      <c r="CU776" s="111"/>
      <c r="CV776" s="111"/>
      <c r="CW776" s="111"/>
      <c r="CX776" s="111"/>
      <c r="CY776" s="111"/>
      <c r="CZ776" s="111"/>
      <c r="DA776" s="111"/>
      <c r="DB776" s="111"/>
      <c r="DC776" s="111"/>
      <c r="DD776" s="111"/>
      <c r="DE776" s="111"/>
      <c r="DF776" s="111"/>
      <c r="DG776" s="111"/>
      <c r="DH776" s="111"/>
      <c r="DI776" s="111"/>
      <c r="DJ776" s="111"/>
      <c r="DK776" s="111"/>
      <c r="DL776" s="111"/>
      <c r="DM776" s="111"/>
      <c r="DN776" s="111"/>
      <c r="DO776" s="111"/>
      <c r="DP776" s="111"/>
      <c r="DQ776" s="111"/>
      <c r="DR776" s="111"/>
      <c r="DS776" s="111"/>
      <c r="DT776" s="111"/>
      <c r="DU776" s="111"/>
      <c r="DV776" s="111"/>
      <c r="DW776" s="111"/>
      <c r="DX776" s="111"/>
      <c r="DY776" s="111"/>
      <c r="DZ776" s="111"/>
      <c r="EA776" s="111"/>
      <c r="EB776" s="111"/>
      <c r="EC776" s="111"/>
      <c r="ED776" s="111"/>
      <c r="EE776" s="111"/>
      <c r="EF776" s="111"/>
      <c r="EG776" s="111"/>
      <c r="EH776" s="111"/>
      <c r="EI776" s="111"/>
      <c r="EJ776" s="111"/>
      <c r="EK776" s="111"/>
      <c r="EL776" s="111"/>
      <c r="EM776" s="111"/>
      <c r="EN776" s="111"/>
      <c r="EO776" s="111"/>
      <c r="EP776" s="111"/>
      <c r="EQ776" s="111"/>
      <c r="ER776" s="111"/>
      <c r="ES776" s="111"/>
      <c r="ET776" s="111"/>
      <c r="EU776" s="111"/>
      <c r="EV776" s="111"/>
      <c r="EW776" s="111"/>
      <c r="EX776" s="111"/>
      <c r="EY776" s="111"/>
      <c r="EZ776" s="111"/>
      <c r="FA776" s="111"/>
      <c r="FB776" s="111"/>
      <c r="FC776" s="111"/>
      <c r="FD776" s="111"/>
      <c r="FE776" s="111"/>
      <c r="FF776" s="111"/>
      <c r="FG776" s="111"/>
      <c r="FH776" s="111"/>
      <c r="FI776" s="111"/>
      <c r="FJ776" s="111"/>
      <c r="FK776" s="111"/>
      <c r="FL776" s="111"/>
      <c r="FM776" s="111"/>
      <c r="FN776" s="111"/>
      <c r="FO776" s="111"/>
      <c r="FP776" s="111"/>
      <c r="FQ776" s="111"/>
      <c r="FR776" s="111"/>
      <c r="FS776" s="111"/>
      <c r="FT776" s="111"/>
      <c r="FU776" s="111"/>
      <c r="FV776" s="111"/>
      <c r="FW776" s="111"/>
      <c r="FX776" s="111"/>
      <c r="FY776" s="111"/>
      <c r="FZ776" s="111"/>
      <c r="GA776" s="111"/>
      <c r="GB776" s="111"/>
      <c r="GC776" s="111"/>
      <c r="GD776" s="111"/>
      <c r="GE776" s="111"/>
      <c r="GF776" s="111"/>
      <c r="GG776" s="111"/>
      <c r="GH776" s="111"/>
      <c r="GI776" s="111"/>
      <c r="GJ776" s="111"/>
      <c r="GK776" s="111"/>
      <c r="GL776" s="111"/>
      <c r="GM776" s="111"/>
      <c r="GN776" s="111"/>
      <c r="GO776" s="111"/>
      <c r="GP776" s="111"/>
      <c r="GQ776" s="111"/>
      <c r="GR776" s="111"/>
      <c r="GS776" s="111"/>
      <c r="GT776" s="111"/>
      <c r="GU776" s="111"/>
      <c r="GV776" s="111"/>
      <c r="GW776" s="111"/>
      <c r="GX776" s="111"/>
      <c r="GY776" s="111"/>
      <c r="GZ776" s="111"/>
      <c r="HA776" s="111"/>
      <c r="HB776" s="111"/>
      <c r="HC776" s="111"/>
      <c r="HD776" s="111"/>
      <c r="HE776" s="111"/>
      <c r="HF776" s="111"/>
      <c r="HG776" s="111"/>
      <c r="HH776" s="111"/>
      <c r="HI776" s="111"/>
      <c r="HJ776" s="111"/>
      <c r="HK776" s="111"/>
      <c r="HL776" s="111"/>
      <c r="HM776" s="111"/>
      <c r="HN776" s="111"/>
      <c r="HO776" s="111"/>
      <c r="HP776" s="111"/>
      <c r="HQ776" s="111"/>
      <c r="HR776" s="111"/>
      <c r="HS776" s="111"/>
      <c r="HT776" s="111"/>
      <c r="HU776" s="111"/>
      <c r="HV776" s="111"/>
      <c r="HW776" s="111"/>
      <c r="HX776" s="111"/>
      <c r="HY776" s="111"/>
      <c r="HZ776" s="111"/>
      <c r="IA776" s="111"/>
      <c r="IB776" s="111"/>
      <c r="IC776" s="111"/>
      <c r="ID776" s="111"/>
      <c r="IE776" s="111"/>
      <c r="IF776" s="111"/>
      <c r="IG776" s="111"/>
      <c r="IH776" s="111"/>
      <c r="II776" s="111"/>
    </row>
    <row r="777" s="1" customFormat="1" spans="1:243">
      <c r="A777" s="141">
        <v>21406</v>
      </c>
      <c r="B777" s="142" t="s">
        <v>671</v>
      </c>
      <c r="C777" s="159">
        <f>SUM(C778:C781)</f>
        <v>0</v>
      </c>
      <c r="D777" s="159">
        <f>SUM(D778:D781)</f>
        <v>0</v>
      </c>
      <c r="E777" s="137">
        <f t="shared" si="35"/>
        <v>0</v>
      </c>
      <c r="F777" s="138"/>
      <c r="G777" s="151"/>
      <c r="H777" s="140">
        <f t="shared" si="36"/>
        <v>5</v>
      </c>
      <c r="I777" s="140"/>
      <c r="J777" s="111"/>
      <c r="K777" s="111"/>
      <c r="L777" s="111"/>
      <c r="M777" s="111"/>
      <c r="N777" s="111"/>
      <c r="O777" s="111"/>
      <c r="P777" s="111"/>
      <c r="Q777" s="111"/>
      <c r="R777" s="111"/>
      <c r="S777" s="111"/>
      <c r="T777" s="111"/>
      <c r="U777" s="111"/>
      <c r="V777" s="111"/>
      <c r="W777" s="111"/>
      <c r="X777" s="111"/>
      <c r="Y777" s="111"/>
      <c r="Z777" s="111"/>
      <c r="AA777" s="111"/>
      <c r="AB777" s="111"/>
      <c r="AC777" s="111"/>
      <c r="AD777" s="111"/>
      <c r="AE777" s="111"/>
      <c r="AF777" s="111"/>
      <c r="AG777" s="111"/>
      <c r="AH777" s="111"/>
      <c r="AI777" s="111"/>
      <c r="AJ777" s="111"/>
      <c r="AK777" s="111"/>
      <c r="AL777" s="111"/>
      <c r="AM777" s="111"/>
      <c r="AN777" s="111"/>
      <c r="AO777" s="111"/>
      <c r="AP777" s="111"/>
      <c r="AQ777" s="111"/>
      <c r="AR777" s="111"/>
      <c r="AS777" s="111"/>
      <c r="AT777" s="111"/>
      <c r="AU777" s="111"/>
      <c r="AV777" s="111"/>
      <c r="AW777" s="111"/>
      <c r="AX777" s="111"/>
      <c r="AY777" s="111"/>
      <c r="AZ777" s="111"/>
      <c r="BA777" s="111"/>
      <c r="BB777" s="111"/>
      <c r="BC777" s="111"/>
      <c r="BD777" s="111"/>
      <c r="BE777" s="111"/>
      <c r="BF777" s="111"/>
      <c r="BG777" s="111"/>
      <c r="BH777" s="111"/>
      <c r="BI777" s="111"/>
      <c r="BJ777" s="111"/>
      <c r="BK777" s="111"/>
      <c r="BL777" s="111"/>
      <c r="BM777" s="111"/>
      <c r="BN777" s="111"/>
      <c r="BO777" s="111"/>
      <c r="BP777" s="111"/>
      <c r="BQ777" s="111"/>
      <c r="BR777" s="111"/>
      <c r="BS777" s="111"/>
      <c r="BT777" s="111"/>
      <c r="BU777" s="111"/>
      <c r="BV777" s="111"/>
      <c r="BW777" s="111"/>
      <c r="BX777" s="111"/>
      <c r="BY777" s="111"/>
      <c r="BZ777" s="111"/>
      <c r="CA777" s="111"/>
      <c r="CB777" s="111"/>
      <c r="CC777" s="111"/>
      <c r="CD777" s="111"/>
      <c r="CE777" s="111"/>
      <c r="CF777" s="111"/>
      <c r="CG777" s="111"/>
      <c r="CH777" s="111"/>
      <c r="CI777" s="111"/>
      <c r="CJ777" s="111"/>
      <c r="CK777" s="111"/>
      <c r="CL777" s="111"/>
      <c r="CM777" s="111"/>
      <c r="CN777" s="111"/>
      <c r="CO777" s="111"/>
      <c r="CP777" s="111"/>
      <c r="CQ777" s="111"/>
      <c r="CR777" s="111"/>
      <c r="CS777" s="111"/>
      <c r="CT777" s="111"/>
      <c r="CU777" s="111"/>
      <c r="CV777" s="111"/>
      <c r="CW777" s="111"/>
      <c r="CX777" s="111"/>
      <c r="CY777" s="111"/>
      <c r="CZ777" s="111"/>
      <c r="DA777" s="111"/>
      <c r="DB777" s="111"/>
      <c r="DC777" s="111"/>
      <c r="DD777" s="111"/>
      <c r="DE777" s="111"/>
      <c r="DF777" s="111"/>
      <c r="DG777" s="111"/>
      <c r="DH777" s="111"/>
      <c r="DI777" s="111"/>
      <c r="DJ777" s="111"/>
      <c r="DK777" s="111"/>
      <c r="DL777" s="111"/>
      <c r="DM777" s="111"/>
      <c r="DN777" s="111"/>
      <c r="DO777" s="111"/>
      <c r="DP777" s="111"/>
      <c r="DQ777" s="111"/>
      <c r="DR777" s="111"/>
      <c r="DS777" s="111"/>
      <c r="DT777" s="111"/>
      <c r="DU777" s="111"/>
      <c r="DV777" s="111"/>
      <c r="DW777" s="111"/>
      <c r="DX777" s="111"/>
      <c r="DY777" s="111"/>
      <c r="DZ777" s="111"/>
      <c r="EA777" s="111"/>
      <c r="EB777" s="111"/>
      <c r="EC777" s="111"/>
      <c r="ED777" s="111"/>
      <c r="EE777" s="111"/>
      <c r="EF777" s="111"/>
      <c r="EG777" s="111"/>
      <c r="EH777" s="111"/>
      <c r="EI777" s="111"/>
      <c r="EJ777" s="111"/>
      <c r="EK777" s="111"/>
      <c r="EL777" s="111"/>
      <c r="EM777" s="111"/>
      <c r="EN777" s="111"/>
      <c r="EO777" s="111"/>
      <c r="EP777" s="111"/>
      <c r="EQ777" s="111"/>
      <c r="ER777" s="111"/>
      <c r="ES777" s="111"/>
      <c r="ET777" s="111"/>
      <c r="EU777" s="111"/>
      <c r="EV777" s="111"/>
      <c r="EW777" s="111"/>
      <c r="EX777" s="111"/>
      <c r="EY777" s="111"/>
      <c r="EZ777" s="111"/>
      <c r="FA777" s="111"/>
      <c r="FB777" s="111"/>
      <c r="FC777" s="111"/>
      <c r="FD777" s="111"/>
      <c r="FE777" s="111"/>
      <c r="FF777" s="111"/>
      <c r="FG777" s="111"/>
      <c r="FH777" s="111"/>
      <c r="FI777" s="111"/>
      <c r="FJ777" s="111"/>
      <c r="FK777" s="111"/>
      <c r="FL777" s="111"/>
      <c r="FM777" s="111"/>
      <c r="FN777" s="111"/>
      <c r="FO777" s="111"/>
      <c r="FP777" s="111"/>
      <c r="FQ777" s="111"/>
      <c r="FR777" s="111"/>
      <c r="FS777" s="111"/>
      <c r="FT777" s="111"/>
      <c r="FU777" s="111"/>
      <c r="FV777" s="111"/>
      <c r="FW777" s="111"/>
      <c r="FX777" s="111"/>
      <c r="FY777" s="111"/>
      <c r="FZ777" s="111"/>
      <c r="GA777" s="111"/>
      <c r="GB777" s="111"/>
      <c r="GC777" s="111"/>
      <c r="GD777" s="111"/>
      <c r="GE777" s="111"/>
      <c r="GF777" s="111"/>
      <c r="GG777" s="111"/>
      <c r="GH777" s="111"/>
      <c r="GI777" s="111"/>
      <c r="GJ777" s="111"/>
      <c r="GK777" s="111"/>
      <c r="GL777" s="111"/>
      <c r="GM777" s="111"/>
      <c r="GN777" s="111"/>
      <c r="GO777" s="111"/>
      <c r="GP777" s="111"/>
      <c r="GQ777" s="111"/>
      <c r="GR777" s="111"/>
      <c r="GS777" s="111"/>
      <c r="GT777" s="111"/>
      <c r="GU777" s="111"/>
      <c r="GV777" s="111"/>
      <c r="GW777" s="111"/>
      <c r="GX777" s="111"/>
      <c r="GY777" s="111"/>
      <c r="GZ777" s="111"/>
      <c r="HA777" s="111"/>
      <c r="HB777" s="111"/>
      <c r="HC777" s="111"/>
      <c r="HD777" s="111"/>
      <c r="HE777" s="111"/>
      <c r="HF777" s="111"/>
      <c r="HG777" s="111"/>
      <c r="HH777" s="111"/>
      <c r="HI777" s="111"/>
      <c r="HJ777" s="111"/>
      <c r="HK777" s="111"/>
      <c r="HL777" s="111"/>
      <c r="HM777" s="111"/>
      <c r="HN777" s="111"/>
      <c r="HO777" s="111"/>
      <c r="HP777" s="111"/>
      <c r="HQ777" s="111"/>
      <c r="HR777" s="111"/>
      <c r="HS777" s="111"/>
      <c r="HT777" s="111"/>
      <c r="HU777" s="111"/>
      <c r="HV777" s="111"/>
      <c r="HW777" s="111"/>
      <c r="HX777" s="111"/>
      <c r="HY777" s="111"/>
      <c r="HZ777" s="111"/>
      <c r="IA777" s="111"/>
      <c r="IB777" s="111"/>
      <c r="IC777" s="111"/>
      <c r="ID777" s="111"/>
      <c r="IE777" s="111"/>
      <c r="IF777" s="111"/>
      <c r="IG777" s="111"/>
      <c r="IH777" s="111"/>
      <c r="II777" s="111"/>
    </row>
    <row r="778" s="1" customFormat="1" hidden="1" spans="1:243">
      <c r="A778" s="157">
        <v>2140601</v>
      </c>
      <c r="B778" s="152" t="s">
        <v>672</v>
      </c>
      <c r="C778" s="145"/>
      <c r="D778" s="146"/>
      <c r="E778" s="147">
        <f t="shared" si="35"/>
        <v>0</v>
      </c>
      <c r="F778" s="148"/>
      <c r="G778" s="151" t="s">
        <v>75</v>
      </c>
      <c r="H778" s="140">
        <f t="shared" si="36"/>
        <v>7</v>
      </c>
      <c r="I778" s="140"/>
      <c r="J778" s="111"/>
      <c r="K778" s="111"/>
      <c r="L778" s="111"/>
      <c r="M778" s="111"/>
      <c r="N778" s="111"/>
      <c r="O778" s="111"/>
      <c r="P778" s="111"/>
      <c r="Q778" s="111"/>
      <c r="R778" s="111"/>
      <c r="S778" s="111"/>
      <c r="T778" s="111"/>
      <c r="U778" s="111"/>
      <c r="V778" s="111"/>
      <c r="W778" s="111"/>
      <c r="X778" s="111"/>
      <c r="Y778" s="111"/>
      <c r="Z778" s="111"/>
      <c r="AA778" s="111"/>
      <c r="AB778" s="111"/>
      <c r="AC778" s="111"/>
      <c r="AD778" s="111"/>
      <c r="AE778" s="111"/>
      <c r="AF778" s="111"/>
      <c r="AG778" s="111"/>
      <c r="AH778" s="111"/>
      <c r="AI778" s="111"/>
      <c r="AJ778" s="111"/>
      <c r="AK778" s="111"/>
      <c r="AL778" s="111"/>
      <c r="AM778" s="111"/>
      <c r="AN778" s="111"/>
      <c r="AO778" s="111"/>
      <c r="AP778" s="111"/>
      <c r="AQ778" s="111"/>
      <c r="AR778" s="111"/>
      <c r="AS778" s="111"/>
      <c r="AT778" s="111"/>
      <c r="AU778" s="111"/>
      <c r="AV778" s="111"/>
      <c r="AW778" s="111"/>
      <c r="AX778" s="111"/>
      <c r="AY778" s="111"/>
      <c r="AZ778" s="111"/>
      <c r="BA778" s="111"/>
      <c r="BB778" s="111"/>
      <c r="BC778" s="111"/>
      <c r="BD778" s="111"/>
      <c r="BE778" s="111"/>
      <c r="BF778" s="111"/>
      <c r="BG778" s="111"/>
      <c r="BH778" s="111"/>
      <c r="BI778" s="111"/>
      <c r="BJ778" s="111"/>
      <c r="BK778" s="111"/>
      <c r="BL778" s="111"/>
      <c r="BM778" s="111"/>
      <c r="BN778" s="111"/>
      <c r="BO778" s="111"/>
      <c r="BP778" s="111"/>
      <c r="BQ778" s="111"/>
      <c r="BR778" s="111"/>
      <c r="BS778" s="111"/>
      <c r="BT778" s="111"/>
      <c r="BU778" s="111"/>
      <c r="BV778" s="111"/>
      <c r="BW778" s="111"/>
      <c r="BX778" s="111"/>
      <c r="BY778" s="111"/>
      <c r="BZ778" s="111"/>
      <c r="CA778" s="111"/>
      <c r="CB778" s="111"/>
      <c r="CC778" s="111"/>
      <c r="CD778" s="111"/>
      <c r="CE778" s="111"/>
      <c r="CF778" s="111"/>
      <c r="CG778" s="111"/>
      <c r="CH778" s="111"/>
      <c r="CI778" s="111"/>
      <c r="CJ778" s="111"/>
      <c r="CK778" s="111"/>
      <c r="CL778" s="111"/>
      <c r="CM778" s="111"/>
      <c r="CN778" s="111"/>
      <c r="CO778" s="111"/>
      <c r="CP778" s="111"/>
      <c r="CQ778" s="111"/>
      <c r="CR778" s="111"/>
      <c r="CS778" s="111"/>
      <c r="CT778" s="111"/>
      <c r="CU778" s="111"/>
      <c r="CV778" s="111"/>
      <c r="CW778" s="111"/>
      <c r="CX778" s="111"/>
      <c r="CY778" s="111"/>
      <c r="CZ778" s="111"/>
      <c r="DA778" s="111"/>
      <c r="DB778" s="111"/>
      <c r="DC778" s="111"/>
      <c r="DD778" s="111"/>
      <c r="DE778" s="111"/>
      <c r="DF778" s="111"/>
      <c r="DG778" s="111"/>
      <c r="DH778" s="111"/>
      <c r="DI778" s="111"/>
      <c r="DJ778" s="111"/>
      <c r="DK778" s="111"/>
      <c r="DL778" s="111"/>
      <c r="DM778" s="111"/>
      <c r="DN778" s="111"/>
      <c r="DO778" s="111"/>
      <c r="DP778" s="111"/>
      <c r="DQ778" s="111"/>
      <c r="DR778" s="111"/>
      <c r="DS778" s="111"/>
      <c r="DT778" s="111"/>
      <c r="DU778" s="111"/>
      <c r="DV778" s="111"/>
      <c r="DW778" s="111"/>
      <c r="DX778" s="111"/>
      <c r="DY778" s="111"/>
      <c r="DZ778" s="111"/>
      <c r="EA778" s="111"/>
      <c r="EB778" s="111"/>
      <c r="EC778" s="111"/>
      <c r="ED778" s="111"/>
      <c r="EE778" s="111"/>
      <c r="EF778" s="111"/>
      <c r="EG778" s="111"/>
      <c r="EH778" s="111"/>
      <c r="EI778" s="111"/>
      <c r="EJ778" s="111"/>
      <c r="EK778" s="111"/>
      <c r="EL778" s="111"/>
      <c r="EM778" s="111"/>
      <c r="EN778" s="111"/>
      <c r="EO778" s="111"/>
      <c r="EP778" s="111"/>
      <c r="EQ778" s="111"/>
      <c r="ER778" s="111"/>
      <c r="ES778" s="111"/>
      <c r="ET778" s="111"/>
      <c r="EU778" s="111"/>
      <c r="EV778" s="111"/>
      <c r="EW778" s="111"/>
      <c r="EX778" s="111"/>
      <c r="EY778" s="111"/>
      <c r="EZ778" s="111"/>
      <c r="FA778" s="111"/>
      <c r="FB778" s="111"/>
      <c r="FC778" s="111"/>
      <c r="FD778" s="111"/>
      <c r="FE778" s="111"/>
      <c r="FF778" s="111"/>
      <c r="FG778" s="111"/>
      <c r="FH778" s="111"/>
      <c r="FI778" s="111"/>
      <c r="FJ778" s="111"/>
      <c r="FK778" s="111"/>
      <c r="FL778" s="111"/>
      <c r="FM778" s="111"/>
      <c r="FN778" s="111"/>
      <c r="FO778" s="111"/>
      <c r="FP778" s="111"/>
      <c r="FQ778" s="111"/>
      <c r="FR778" s="111"/>
      <c r="FS778" s="111"/>
      <c r="FT778" s="111"/>
      <c r="FU778" s="111"/>
      <c r="FV778" s="111"/>
      <c r="FW778" s="111"/>
      <c r="FX778" s="111"/>
      <c r="FY778" s="111"/>
      <c r="FZ778" s="111"/>
      <c r="GA778" s="111"/>
      <c r="GB778" s="111"/>
      <c r="GC778" s="111"/>
      <c r="GD778" s="111"/>
      <c r="GE778" s="111"/>
      <c r="GF778" s="111"/>
      <c r="GG778" s="111"/>
      <c r="GH778" s="111"/>
      <c r="GI778" s="111"/>
      <c r="GJ778" s="111"/>
      <c r="GK778" s="111"/>
      <c r="GL778" s="111"/>
      <c r="GM778" s="111"/>
      <c r="GN778" s="111"/>
      <c r="GO778" s="111"/>
      <c r="GP778" s="111"/>
      <c r="GQ778" s="111"/>
      <c r="GR778" s="111"/>
      <c r="GS778" s="111"/>
      <c r="GT778" s="111"/>
      <c r="GU778" s="111"/>
      <c r="GV778" s="111"/>
      <c r="GW778" s="111"/>
      <c r="GX778" s="111"/>
      <c r="GY778" s="111"/>
      <c r="GZ778" s="111"/>
      <c r="HA778" s="111"/>
      <c r="HB778" s="111"/>
      <c r="HC778" s="111"/>
      <c r="HD778" s="111"/>
      <c r="HE778" s="111"/>
      <c r="HF778" s="111"/>
      <c r="HG778" s="111"/>
      <c r="HH778" s="111"/>
      <c r="HI778" s="111"/>
      <c r="HJ778" s="111"/>
      <c r="HK778" s="111"/>
      <c r="HL778" s="111"/>
      <c r="HM778" s="111"/>
      <c r="HN778" s="111"/>
      <c r="HO778" s="111"/>
      <c r="HP778" s="111"/>
      <c r="HQ778" s="111"/>
      <c r="HR778" s="111"/>
      <c r="HS778" s="111"/>
      <c r="HT778" s="111"/>
      <c r="HU778" s="111"/>
      <c r="HV778" s="111"/>
      <c r="HW778" s="111"/>
      <c r="HX778" s="111"/>
      <c r="HY778" s="111"/>
      <c r="HZ778" s="111"/>
      <c r="IA778" s="111"/>
      <c r="IB778" s="111"/>
      <c r="IC778" s="111"/>
      <c r="ID778" s="111"/>
      <c r="IE778" s="111"/>
      <c r="IF778" s="111"/>
      <c r="IG778" s="111"/>
      <c r="IH778" s="111"/>
      <c r="II778" s="111"/>
    </row>
    <row r="779" s="1" customFormat="1" hidden="1" spans="1:243">
      <c r="A779" s="157">
        <v>2140602</v>
      </c>
      <c r="B779" s="152" t="s">
        <v>673</v>
      </c>
      <c r="C779" s="145"/>
      <c r="D779" s="146"/>
      <c r="E779" s="147">
        <f t="shared" si="35"/>
        <v>0</v>
      </c>
      <c r="F779" s="148"/>
      <c r="G779" s="151" t="s">
        <v>75</v>
      </c>
      <c r="H779" s="140">
        <f t="shared" si="36"/>
        <v>7</v>
      </c>
      <c r="I779" s="140"/>
      <c r="J779" s="111"/>
      <c r="K779" s="111"/>
      <c r="L779" s="111"/>
      <c r="M779" s="111"/>
      <c r="N779" s="111"/>
      <c r="O779" s="111"/>
      <c r="P779" s="111"/>
      <c r="Q779" s="111"/>
      <c r="R779" s="111"/>
      <c r="S779" s="111"/>
      <c r="T779" s="111"/>
      <c r="U779" s="111"/>
      <c r="V779" s="111"/>
      <c r="W779" s="111"/>
      <c r="X779" s="111"/>
      <c r="Y779" s="111"/>
      <c r="Z779" s="111"/>
      <c r="AA779" s="111"/>
      <c r="AB779" s="111"/>
      <c r="AC779" s="111"/>
      <c r="AD779" s="111"/>
      <c r="AE779" s="111"/>
      <c r="AF779" s="111"/>
      <c r="AG779" s="111"/>
      <c r="AH779" s="111"/>
      <c r="AI779" s="111"/>
      <c r="AJ779" s="111"/>
      <c r="AK779" s="111"/>
      <c r="AL779" s="111"/>
      <c r="AM779" s="111"/>
      <c r="AN779" s="111"/>
      <c r="AO779" s="111"/>
      <c r="AP779" s="111"/>
      <c r="AQ779" s="111"/>
      <c r="AR779" s="111"/>
      <c r="AS779" s="111"/>
      <c r="AT779" s="111"/>
      <c r="AU779" s="111"/>
      <c r="AV779" s="111"/>
      <c r="AW779" s="111"/>
      <c r="AX779" s="111"/>
      <c r="AY779" s="111"/>
      <c r="AZ779" s="111"/>
      <c r="BA779" s="111"/>
      <c r="BB779" s="111"/>
      <c r="BC779" s="111"/>
      <c r="BD779" s="111"/>
      <c r="BE779" s="111"/>
      <c r="BF779" s="111"/>
      <c r="BG779" s="111"/>
      <c r="BH779" s="111"/>
      <c r="BI779" s="111"/>
      <c r="BJ779" s="111"/>
      <c r="BK779" s="111"/>
      <c r="BL779" s="111"/>
      <c r="BM779" s="111"/>
      <c r="BN779" s="111"/>
      <c r="BO779" s="111"/>
      <c r="BP779" s="111"/>
      <c r="BQ779" s="111"/>
      <c r="BR779" s="111"/>
      <c r="BS779" s="111"/>
      <c r="BT779" s="111"/>
      <c r="BU779" s="111"/>
      <c r="BV779" s="111"/>
      <c r="BW779" s="111"/>
      <c r="BX779" s="111"/>
      <c r="BY779" s="111"/>
      <c r="BZ779" s="111"/>
      <c r="CA779" s="111"/>
      <c r="CB779" s="111"/>
      <c r="CC779" s="111"/>
      <c r="CD779" s="111"/>
      <c r="CE779" s="111"/>
      <c r="CF779" s="111"/>
      <c r="CG779" s="111"/>
      <c r="CH779" s="111"/>
      <c r="CI779" s="111"/>
      <c r="CJ779" s="111"/>
      <c r="CK779" s="111"/>
      <c r="CL779" s="111"/>
      <c r="CM779" s="111"/>
      <c r="CN779" s="111"/>
      <c r="CO779" s="111"/>
      <c r="CP779" s="111"/>
      <c r="CQ779" s="111"/>
      <c r="CR779" s="111"/>
      <c r="CS779" s="111"/>
      <c r="CT779" s="111"/>
      <c r="CU779" s="111"/>
      <c r="CV779" s="111"/>
      <c r="CW779" s="111"/>
      <c r="CX779" s="111"/>
      <c r="CY779" s="111"/>
      <c r="CZ779" s="111"/>
      <c r="DA779" s="111"/>
      <c r="DB779" s="111"/>
      <c r="DC779" s="111"/>
      <c r="DD779" s="111"/>
      <c r="DE779" s="111"/>
      <c r="DF779" s="111"/>
      <c r="DG779" s="111"/>
      <c r="DH779" s="111"/>
      <c r="DI779" s="111"/>
      <c r="DJ779" s="111"/>
      <c r="DK779" s="111"/>
      <c r="DL779" s="111"/>
      <c r="DM779" s="111"/>
      <c r="DN779" s="111"/>
      <c r="DO779" s="111"/>
      <c r="DP779" s="111"/>
      <c r="DQ779" s="111"/>
      <c r="DR779" s="111"/>
      <c r="DS779" s="111"/>
      <c r="DT779" s="111"/>
      <c r="DU779" s="111"/>
      <c r="DV779" s="111"/>
      <c r="DW779" s="111"/>
      <c r="DX779" s="111"/>
      <c r="DY779" s="111"/>
      <c r="DZ779" s="111"/>
      <c r="EA779" s="111"/>
      <c r="EB779" s="111"/>
      <c r="EC779" s="111"/>
      <c r="ED779" s="111"/>
      <c r="EE779" s="111"/>
      <c r="EF779" s="111"/>
      <c r="EG779" s="111"/>
      <c r="EH779" s="111"/>
      <c r="EI779" s="111"/>
      <c r="EJ779" s="111"/>
      <c r="EK779" s="111"/>
      <c r="EL779" s="111"/>
      <c r="EM779" s="111"/>
      <c r="EN779" s="111"/>
      <c r="EO779" s="111"/>
      <c r="EP779" s="111"/>
      <c r="EQ779" s="111"/>
      <c r="ER779" s="111"/>
      <c r="ES779" s="111"/>
      <c r="ET779" s="111"/>
      <c r="EU779" s="111"/>
      <c r="EV779" s="111"/>
      <c r="EW779" s="111"/>
      <c r="EX779" s="111"/>
      <c r="EY779" s="111"/>
      <c r="EZ779" s="111"/>
      <c r="FA779" s="111"/>
      <c r="FB779" s="111"/>
      <c r="FC779" s="111"/>
      <c r="FD779" s="111"/>
      <c r="FE779" s="111"/>
      <c r="FF779" s="111"/>
      <c r="FG779" s="111"/>
      <c r="FH779" s="111"/>
      <c r="FI779" s="111"/>
      <c r="FJ779" s="111"/>
      <c r="FK779" s="111"/>
      <c r="FL779" s="111"/>
      <c r="FM779" s="111"/>
      <c r="FN779" s="111"/>
      <c r="FO779" s="111"/>
      <c r="FP779" s="111"/>
      <c r="FQ779" s="111"/>
      <c r="FR779" s="111"/>
      <c r="FS779" s="111"/>
      <c r="FT779" s="111"/>
      <c r="FU779" s="111"/>
      <c r="FV779" s="111"/>
      <c r="FW779" s="111"/>
      <c r="FX779" s="111"/>
      <c r="FY779" s="111"/>
      <c r="FZ779" s="111"/>
      <c r="GA779" s="111"/>
      <c r="GB779" s="111"/>
      <c r="GC779" s="111"/>
      <c r="GD779" s="111"/>
      <c r="GE779" s="111"/>
      <c r="GF779" s="111"/>
      <c r="GG779" s="111"/>
      <c r="GH779" s="111"/>
      <c r="GI779" s="111"/>
      <c r="GJ779" s="111"/>
      <c r="GK779" s="111"/>
      <c r="GL779" s="111"/>
      <c r="GM779" s="111"/>
      <c r="GN779" s="111"/>
      <c r="GO779" s="111"/>
      <c r="GP779" s="111"/>
      <c r="GQ779" s="111"/>
      <c r="GR779" s="111"/>
      <c r="GS779" s="111"/>
      <c r="GT779" s="111"/>
      <c r="GU779" s="111"/>
      <c r="GV779" s="111"/>
      <c r="GW779" s="111"/>
      <c r="GX779" s="111"/>
      <c r="GY779" s="111"/>
      <c r="GZ779" s="111"/>
      <c r="HA779" s="111"/>
      <c r="HB779" s="111"/>
      <c r="HC779" s="111"/>
      <c r="HD779" s="111"/>
      <c r="HE779" s="111"/>
      <c r="HF779" s="111"/>
      <c r="HG779" s="111"/>
      <c r="HH779" s="111"/>
      <c r="HI779" s="111"/>
      <c r="HJ779" s="111"/>
      <c r="HK779" s="111"/>
      <c r="HL779" s="111"/>
      <c r="HM779" s="111"/>
      <c r="HN779" s="111"/>
      <c r="HO779" s="111"/>
      <c r="HP779" s="111"/>
      <c r="HQ779" s="111"/>
      <c r="HR779" s="111"/>
      <c r="HS779" s="111"/>
      <c r="HT779" s="111"/>
      <c r="HU779" s="111"/>
      <c r="HV779" s="111"/>
      <c r="HW779" s="111"/>
      <c r="HX779" s="111"/>
      <c r="HY779" s="111"/>
      <c r="HZ779" s="111"/>
      <c r="IA779" s="111"/>
      <c r="IB779" s="111"/>
      <c r="IC779" s="111"/>
      <c r="ID779" s="111"/>
      <c r="IE779" s="111"/>
      <c r="IF779" s="111"/>
      <c r="IG779" s="111"/>
      <c r="IH779" s="111"/>
      <c r="II779" s="111"/>
    </row>
    <row r="780" s="1" customFormat="1" hidden="1" spans="1:243">
      <c r="A780" s="157">
        <v>2140603</v>
      </c>
      <c r="B780" s="152" t="s">
        <v>674</v>
      </c>
      <c r="C780" s="145"/>
      <c r="D780" s="146"/>
      <c r="E780" s="147">
        <f t="shared" si="35"/>
        <v>0</v>
      </c>
      <c r="F780" s="148"/>
      <c r="G780" s="151" t="s">
        <v>75</v>
      </c>
      <c r="H780" s="140">
        <f t="shared" si="36"/>
        <v>7</v>
      </c>
      <c r="I780" s="140"/>
      <c r="J780" s="111"/>
      <c r="K780" s="111"/>
      <c r="L780" s="111"/>
      <c r="M780" s="111"/>
      <c r="N780" s="111"/>
      <c r="O780" s="111"/>
      <c r="P780" s="111"/>
      <c r="Q780" s="111"/>
      <c r="R780" s="111"/>
      <c r="S780" s="111"/>
      <c r="T780" s="111"/>
      <c r="U780" s="111"/>
      <c r="V780" s="111"/>
      <c r="W780" s="111"/>
      <c r="X780" s="111"/>
      <c r="Y780" s="111"/>
      <c r="Z780" s="111"/>
      <c r="AA780" s="111"/>
      <c r="AB780" s="111"/>
      <c r="AC780" s="111"/>
      <c r="AD780" s="111"/>
      <c r="AE780" s="111"/>
      <c r="AF780" s="111"/>
      <c r="AG780" s="111"/>
      <c r="AH780" s="111"/>
      <c r="AI780" s="111"/>
      <c r="AJ780" s="111"/>
      <c r="AK780" s="111"/>
      <c r="AL780" s="111"/>
      <c r="AM780" s="111"/>
      <c r="AN780" s="111"/>
      <c r="AO780" s="111"/>
      <c r="AP780" s="111"/>
      <c r="AQ780" s="111"/>
      <c r="AR780" s="111"/>
      <c r="AS780" s="111"/>
      <c r="AT780" s="111"/>
      <c r="AU780" s="111"/>
      <c r="AV780" s="111"/>
      <c r="AW780" s="111"/>
      <c r="AX780" s="111"/>
      <c r="AY780" s="111"/>
      <c r="AZ780" s="111"/>
      <c r="BA780" s="111"/>
      <c r="BB780" s="111"/>
      <c r="BC780" s="111"/>
      <c r="BD780" s="111"/>
      <c r="BE780" s="111"/>
      <c r="BF780" s="111"/>
      <c r="BG780" s="111"/>
      <c r="BH780" s="111"/>
      <c r="BI780" s="111"/>
      <c r="BJ780" s="111"/>
      <c r="BK780" s="111"/>
      <c r="BL780" s="111"/>
      <c r="BM780" s="111"/>
      <c r="BN780" s="111"/>
      <c r="BO780" s="111"/>
      <c r="BP780" s="111"/>
      <c r="BQ780" s="111"/>
      <c r="BR780" s="111"/>
      <c r="BS780" s="111"/>
      <c r="BT780" s="111"/>
      <c r="BU780" s="111"/>
      <c r="BV780" s="111"/>
      <c r="BW780" s="111"/>
      <c r="BX780" s="111"/>
      <c r="BY780" s="111"/>
      <c r="BZ780" s="111"/>
      <c r="CA780" s="111"/>
      <c r="CB780" s="111"/>
      <c r="CC780" s="111"/>
      <c r="CD780" s="111"/>
      <c r="CE780" s="111"/>
      <c r="CF780" s="111"/>
      <c r="CG780" s="111"/>
      <c r="CH780" s="111"/>
      <c r="CI780" s="111"/>
      <c r="CJ780" s="111"/>
      <c r="CK780" s="111"/>
      <c r="CL780" s="111"/>
      <c r="CM780" s="111"/>
      <c r="CN780" s="111"/>
      <c r="CO780" s="111"/>
      <c r="CP780" s="111"/>
      <c r="CQ780" s="111"/>
      <c r="CR780" s="111"/>
      <c r="CS780" s="111"/>
      <c r="CT780" s="111"/>
      <c r="CU780" s="111"/>
      <c r="CV780" s="111"/>
      <c r="CW780" s="111"/>
      <c r="CX780" s="111"/>
      <c r="CY780" s="111"/>
      <c r="CZ780" s="111"/>
      <c r="DA780" s="111"/>
      <c r="DB780" s="111"/>
      <c r="DC780" s="111"/>
      <c r="DD780" s="111"/>
      <c r="DE780" s="111"/>
      <c r="DF780" s="111"/>
      <c r="DG780" s="111"/>
      <c r="DH780" s="111"/>
      <c r="DI780" s="111"/>
      <c r="DJ780" s="111"/>
      <c r="DK780" s="111"/>
      <c r="DL780" s="111"/>
      <c r="DM780" s="111"/>
      <c r="DN780" s="111"/>
      <c r="DO780" s="111"/>
      <c r="DP780" s="111"/>
      <c r="DQ780" s="111"/>
      <c r="DR780" s="111"/>
      <c r="DS780" s="111"/>
      <c r="DT780" s="111"/>
      <c r="DU780" s="111"/>
      <c r="DV780" s="111"/>
      <c r="DW780" s="111"/>
      <c r="DX780" s="111"/>
      <c r="DY780" s="111"/>
      <c r="DZ780" s="111"/>
      <c r="EA780" s="111"/>
      <c r="EB780" s="111"/>
      <c r="EC780" s="111"/>
      <c r="ED780" s="111"/>
      <c r="EE780" s="111"/>
      <c r="EF780" s="111"/>
      <c r="EG780" s="111"/>
      <c r="EH780" s="111"/>
      <c r="EI780" s="111"/>
      <c r="EJ780" s="111"/>
      <c r="EK780" s="111"/>
      <c r="EL780" s="111"/>
      <c r="EM780" s="111"/>
      <c r="EN780" s="111"/>
      <c r="EO780" s="111"/>
      <c r="EP780" s="111"/>
      <c r="EQ780" s="111"/>
      <c r="ER780" s="111"/>
      <c r="ES780" s="111"/>
      <c r="ET780" s="111"/>
      <c r="EU780" s="111"/>
      <c r="EV780" s="111"/>
      <c r="EW780" s="111"/>
      <c r="EX780" s="111"/>
      <c r="EY780" s="111"/>
      <c r="EZ780" s="111"/>
      <c r="FA780" s="111"/>
      <c r="FB780" s="111"/>
      <c r="FC780" s="111"/>
      <c r="FD780" s="111"/>
      <c r="FE780" s="111"/>
      <c r="FF780" s="111"/>
      <c r="FG780" s="111"/>
      <c r="FH780" s="111"/>
      <c r="FI780" s="111"/>
      <c r="FJ780" s="111"/>
      <c r="FK780" s="111"/>
      <c r="FL780" s="111"/>
      <c r="FM780" s="111"/>
      <c r="FN780" s="111"/>
      <c r="FO780" s="111"/>
      <c r="FP780" s="111"/>
      <c r="FQ780" s="111"/>
      <c r="FR780" s="111"/>
      <c r="FS780" s="111"/>
      <c r="FT780" s="111"/>
      <c r="FU780" s="111"/>
      <c r="FV780" s="111"/>
      <c r="FW780" s="111"/>
      <c r="FX780" s="111"/>
      <c r="FY780" s="111"/>
      <c r="FZ780" s="111"/>
      <c r="GA780" s="111"/>
      <c r="GB780" s="111"/>
      <c r="GC780" s="111"/>
      <c r="GD780" s="111"/>
      <c r="GE780" s="111"/>
      <c r="GF780" s="111"/>
      <c r="GG780" s="111"/>
      <c r="GH780" s="111"/>
      <c r="GI780" s="111"/>
      <c r="GJ780" s="111"/>
      <c r="GK780" s="111"/>
      <c r="GL780" s="111"/>
      <c r="GM780" s="111"/>
      <c r="GN780" s="111"/>
      <c r="GO780" s="111"/>
      <c r="GP780" s="111"/>
      <c r="GQ780" s="111"/>
      <c r="GR780" s="111"/>
      <c r="GS780" s="111"/>
      <c r="GT780" s="111"/>
      <c r="GU780" s="111"/>
      <c r="GV780" s="111"/>
      <c r="GW780" s="111"/>
      <c r="GX780" s="111"/>
      <c r="GY780" s="111"/>
      <c r="GZ780" s="111"/>
      <c r="HA780" s="111"/>
      <c r="HB780" s="111"/>
      <c r="HC780" s="111"/>
      <c r="HD780" s="111"/>
      <c r="HE780" s="111"/>
      <c r="HF780" s="111"/>
      <c r="HG780" s="111"/>
      <c r="HH780" s="111"/>
      <c r="HI780" s="111"/>
      <c r="HJ780" s="111"/>
      <c r="HK780" s="111"/>
      <c r="HL780" s="111"/>
      <c r="HM780" s="111"/>
      <c r="HN780" s="111"/>
      <c r="HO780" s="111"/>
      <c r="HP780" s="111"/>
      <c r="HQ780" s="111"/>
      <c r="HR780" s="111"/>
      <c r="HS780" s="111"/>
      <c r="HT780" s="111"/>
      <c r="HU780" s="111"/>
      <c r="HV780" s="111"/>
      <c r="HW780" s="111"/>
      <c r="HX780" s="111"/>
      <c r="HY780" s="111"/>
      <c r="HZ780" s="111"/>
      <c r="IA780" s="111"/>
      <c r="IB780" s="111"/>
      <c r="IC780" s="111"/>
      <c r="ID780" s="111"/>
      <c r="IE780" s="111"/>
      <c r="IF780" s="111"/>
      <c r="IG780" s="111"/>
      <c r="IH780" s="111"/>
      <c r="II780" s="111"/>
    </row>
    <row r="781" s="1" customFormat="1" hidden="1" spans="1:243">
      <c r="A781" s="157">
        <v>2140699</v>
      </c>
      <c r="B781" s="152" t="s">
        <v>675</v>
      </c>
      <c r="C781" s="145"/>
      <c r="D781" s="146"/>
      <c r="E781" s="147">
        <f t="shared" si="35"/>
        <v>0</v>
      </c>
      <c r="F781" s="148"/>
      <c r="G781" s="151" t="s">
        <v>75</v>
      </c>
      <c r="H781" s="140">
        <f t="shared" si="36"/>
        <v>7</v>
      </c>
      <c r="I781" s="140"/>
      <c r="J781" s="111"/>
      <c r="K781" s="111"/>
      <c r="L781" s="111"/>
      <c r="M781" s="111"/>
      <c r="N781" s="111"/>
      <c r="O781" s="111"/>
      <c r="P781" s="111"/>
      <c r="Q781" s="111"/>
      <c r="R781" s="111"/>
      <c r="S781" s="111"/>
      <c r="T781" s="111"/>
      <c r="U781" s="111"/>
      <c r="V781" s="111"/>
      <c r="W781" s="111"/>
      <c r="X781" s="111"/>
      <c r="Y781" s="111"/>
      <c r="Z781" s="111"/>
      <c r="AA781" s="111"/>
      <c r="AB781" s="111"/>
      <c r="AC781" s="111"/>
      <c r="AD781" s="111"/>
      <c r="AE781" s="111"/>
      <c r="AF781" s="111"/>
      <c r="AG781" s="111"/>
      <c r="AH781" s="111"/>
      <c r="AI781" s="111"/>
      <c r="AJ781" s="111"/>
      <c r="AK781" s="111"/>
      <c r="AL781" s="111"/>
      <c r="AM781" s="111"/>
      <c r="AN781" s="111"/>
      <c r="AO781" s="111"/>
      <c r="AP781" s="111"/>
      <c r="AQ781" s="111"/>
      <c r="AR781" s="111"/>
      <c r="AS781" s="111"/>
      <c r="AT781" s="111"/>
      <c r="AU781" s="111"/>
      <c r="AV781" s="111"/>
      <c r="AW781" s="111"/>
      <c r="AX781" s="111"/>
      <c r="AY781" s="111"/>
      <c r="AZ781" s="111"/>
      <c r="BA781" s="111"/>
      <c r="BB781" s="111"/>
      <c r="BC781" s="111"/>
      <c r="BD781" s="111"/>
      <c r="BE781" s="111"/>
      <c r="BF781" s="111"/>
      <c r="BG781" s="111"/>
      <c r="BH781" s="111"/>
      <c r="BI781" s="111"/>
      <c r="BJ781" s="111"/>
      <c r="BK781" s="111"/>
      <c r="BL781" s="111"/>
      <c r="BM781" s="111"/>
      <c r="BN781" s="111"/>
      <c r="BO781" s="111"/>
      <c r="BP781" s="111"/>
      <c r="BQ781" s="111"/>
      <c r="BR781" s="111"/>
      <c r="BS781" s="111"/>
      <c r="BT781" s="111"/>
      <c r="BU781" s="111"/>
      <c r="BV781" s="111"/>
      <c r="BW781" s="111"/>
      <c r="BX781" s="111"/>
      <c r="BY781" s="111"/>
      <c r="BZ781" s="111"/>
      <c r="CA781" s="111"/>
      <c r="CB781" s="111"/>
      <c r="CC781" s="111"/>
      <c r="CD781" s="111"/>
      <c r="CE781" s="111"/>
      <c r="CF781" s="111"/>
      <c r="CG781" s="111"/>
      <c r="CH781" s="111"/>
      <c r="CI781" s="111"/>
      <c r="CJ781" s="111"/>
      <c r="CK781" s="111"/>
      <c r="CL781" s="111"/>
      <c r="CM781" s="111"/>
      <c r="CN781" s="111"/>
      <c r="CO781" s="111"/>
      <c r="CP781" s="111"/>
      <c r="CQ781" s="111"/>
      <c r="CR781" s="111"/>
      <c r="CS781" s="111"/>
      <c r="CT781" s="111"/>
      <c r="CU781" s="111"/>
      <c r="CV781" s="111"/>
      <c r="CW781" s="111"/>
      <c r="CX781" s="111"/>
      <c r="CY781" s="111"/>
      <c r="CZ781" s="111"/>
      <c r="DA781" s="111"/>
      <c r="DB781" s="111"/>
      <c r="DC781" s="111"/>
      <c r="DD781" s="111"/>
      <c r="DE781" s="111"/>
      <c r="DF781" s="111"/>
      <c r="DG781" s="111"/>
      <c r="DH781" s="111"/>
      <c r="DI781" s="111"/>
      <c r="DJ781" s="111"/>
      <c r="DK781" s="111"/>
      <c r="DL781" s="111"/>
      <c r="DM781" s="111"/>
      <c r="DN781" s="111"/>
      <c r="DO781" s="111"/>
      <c r="DP781" s="111"/>
      <c r="DQ781" s="111"/>
      <c r="DR781" s="111"/>
      <c r="DS781" s="111"/>
      <c r="DT781" s="111"/>
      <c r="DU781" s="111"/>
      <c r="DV781" s="111"/>
      <c r="DW781" s="111"/>
      <c r="DX781" s="111"/>
      <c r="DY781" s="111"/>
      <c r="DZ781" s="111"/>
      <c r="EA781" s="111"/>
      <c r="EB781" s="111"/>
      <c r="EC781" s="111"/>
      <c r="ED781" s="111"/>
      <c r="EE781" s="111"/>
      <c r="EF781" s="111"/>
      <c r="EG781" s="111"/>
      <c r="EH781" s="111"/>
      <c r="EI781" s="111"/>
      <c r="EJ781" s="111"/>
      <c r="EK781" s="111"/>
      <c r="EL781" s="111"/>
      <c r="EM781" s="111"/>
      <c r="EN781" s="111"/>
      <c r="EO781" s="111"/>
      <c r="EP781" s="111"/>
      <c r="EQ781" s="111"/>
      <c r="ER781" s="111"/>
      <c r="ES781" s="111"/>
      <c r="ET781" s="111"/>
      <c r="EU781" s="111"/>
      <c r="EV781" s="111"/>
      <c r="EW781" s="111"/>
      <c r="EX781" s="111"/>
      <c r="EY781" s="111"/>
      <c r="EZ781" s="111"/>
      <c r="FA781" s="111"/>
      <c r="FB781" s="111"/>
      <c r="FC781" s="111"/>
      <c r="FD781" s="111"/>
      <c r="FE781" s="111"/>
      <c r="FF781" s="111"/>
      <c r="FG781" s="111"/>
      <c r="FH781" s="111"/>
      <c r="FI781" s="111"/>
      <c r="FJ781" s="111"/>
      <c r="FK781" s="111"/>
      <c r="FL781" s="111"/>
      <c r="FM781" s="111"/>
      <c r="FN781" s="111"/>
      <c r="FO781" s="111"/>
      <c r="FP781" s="111"/>
      <c r="FQ781" s="111"/>
      <c r="FR781" s="111"/>
      <c r="FS781" s="111"/>
      <c r="FT781" s="111"/>
      <c r="FU781" s="111"/>
      <c r="FV781" s="111"/>
      <c r="FW781" s="111"/>
      <c r="FX781" s="111"/>
      <c r="FY781" s="111"/>
      <c r="FZ781" s="111"/>
      <c r="GA781" s="111"/>
      <c r="GB781" s="111"/>
      <c r="GC781" s="111"/>
      <c r="GD781" s="111"/>
      <c r="GE781" s="111"/>
      <c r="GF781" s="111"/>
      <c r="GG781" s="111"/>
      <c r="GH781" s="111"/>
      <c r="GI781" s="111"/>
      <c r="GJ781" s="111"/>
      <c r="GK781" s="111"/>
      <c r="GL781" s="111"/>
      <c r="GM781" s="111"/>
      <c r="GN781" s="111"/>
      <c r="GO781" s="111"/>
      <c r="GP781" s="111"/>
      <c r="GQ781" s="111"/>
      <c r="GR781" s="111"/>
      <c r="GS781" s="111"/>
      <c r="GT781" s="111"/>
      <c r="GU781" s="111"/>
      <c r="GV781" s="111"/>
      <c r="GW781" s="111"/>
      <c r="GX781" s="111"/>
      <c r="GY781" s="111"/>
      <c r="GZ781" s="111"/>
      <c r="HA781" s="111"/>
      <c r="HB781" s="111"/>
      <c r="HC781" s="111"/>
      <c r="HD781" s="111"/>
      <c r="HE781" s="111"/>
      <c r="HF781" s="111"/>
      <c r="HG781" s="111"/>
      <c r="HH781" s="111"/>
      <c r="HI781" s="111"/>
      <c r="HJ781" s="111"/>
      <c r="HK781" s="111"/>
      <c r="HL781" s="111"/>
      <c r="HM781" s="111"/>
      <c r="HN781" s="111"/>
      <c r="HO781" s="111"/>
      <c r="HP781" s="111"/>
      <c r="HQ781" s="111"/>
      <c r="HR781" s="111"/>
      <c r="HS781" s="111"/>
      <c r="HT781" s="111"/>
      <c r="HU781" s="111"/>
      <c r="HV781" s="111"/>
      <c r="HW781" s="111"/>
      <c r="HX781" s="111"/>
      <c r="HY781" s="111"/>
      <c r="HZ781" s="111"/>
      <c r="IA781" s="111"/>
      <c r="IB781" s="111"/>
      <c r="IC781" s="111"/>
      <c r="ID781" s="111"/>
      <c r="IE781" s="111"/>
      <c r="IF781" s="111"/>
      <c r="IG781" s="111"/>
      <c r="IH781" s="111"/>
      <c r="II781" s="111"/>
    </row>
    <row r="782" s="1" customFormat="1" spans="1:243">
      <c r="A782" s="141">
        <v>21499</v>
      </c>
      <c r="B782" s="142" t="s">
        <v>676</v>
      </c>
      <c r="C782" s="159">
        <f>SUM(C783:C784)</f>
        <v>0</v>
      </c>
      <c r="D782" s="159">
        <f>SUM(D783:D784)</f>
        <v>0</v>
      </c>
      <c r="E782" s="137">
        <f t="shared" si="35"/>
        <v>0</v>
      </c>
      <c r="F782" s="138"/>
      <c r="G782" s="151"/>
      <c r="H782" s="140">
        <f t="shared" si="36"/>
        <v>5</v>
      </c>
      <c r="I782" s="140"/>
      <c r="J782" s="111"/>
      <c r="K782" s="111"/>
      <c r="L782" s="111"/>
      <c r="M782" s="111"/>
      <c r="N782" s="111"/>
      <c r="O782" s="111"/>
      <c r="P782" s="111"/>
      <c r="Q782" s="111"/>
      <c r="R782" s="111"/>
      <c r="S782" s="111"/>
      <c r="T782" s="111"/>
      <c r="U782" s="111"/>
      <c r="V782" s="111"/>
      <c r="W782" s="111"/>
      <c r="X782" s="111"/>
      <c r="Y782" s="111"/>
      <c r="Z782" s="111"/>
      <c r="AA782" s="111"/>
      <c r="AB782" s="111"/>
      <c r="AC782" s="111"/>
      <c r="AD782" s="111"/>
      <c r="AE782" s="111"/>
      <c r="AF782" s="111"/>
      <c r="AG782" s="111"/>
      <c r="AH782" s="111"/>
      <c r="AI782" s="111"/>
      <c r="AJ782" s="111"/>
      <c r="AK782" s="111"/>
      <c r="AL782" s="111"/>
      <c r="AM782" s="111"/>
      <c r="AN782" s="111"/>
      <c r="AO782" s="111"/>
      <c r="AP782" s="111"/>
      <c r="AQ782" s="111"/>
      <c r="AR782" s="111"/>
      <c r="AS782" s="111"/>
      <c r="AT782" s="111"/>
      <c r="AU782" s="111"/>
      <c r="AV782" s="111"/>
      <c r="AW782" s="111"/>
      <c r="AX782" s="111"/>
      <c r="AY782" s="111"/>
      <c r="AZ782" s="111"/>
      <c r="BA782" s="111"/>
      <c r="BB782" s="111"/>
      <c r="BC782" s="111"/>
      <c r="BD782" s="111"/>
      <c r="BE782" s="111"/>
      <c r="BF782" s="111"/>
      <c r="BG782" s="111"/>
      <c r="BH782" s="111"/>
      <c r="BI782" s="111"/>
      <c r="BJ782" s="111"/>
      <c r="BK782" s="111"/>
      <c r="BL782" s="111"/>
      <c r="BM782" s="111"/>
      <c r="BN782" s="111"/>
      <c r="BO782" s="111"/>
      <c r="BP782" s="111"/>
      <c r="BQ782" s="111"/>
      <c r="BR782" s="111"/>
      <c r="BS782" s="111"/>
      <c r="BT782" s="111"/>
      <c r="BU782" s="111"/>
      <c r="BV782" s="111"/>
      <c r="BW782" s="111"/>
      <c r="BX782" s="111"/>
      <c r="BY782" s="111"/>
      <c r="BZ782" s="111"/>
      <c r="CA782" s="111"/>
      <c r="CB782" s="111"/>
      <c r="CC782" s="111"/>
      <c r="CD782" s="111"/>
      <c r="CE782" s="111"/>
      <c r="CF782" s="111"/>
      <c r="CG782" s="111"/>
      <c r="CH782" s="111"/>
      <c r="CI782" s="111"/>
      <c r="CJ782" s="111"/>
      <c r="CK782" s="111"/>
      <c r="CL782" s="111"/>
      <c r="CM782" s="111"/>
      <c r="CN782" s="111"/>
      <c r="CO782" s="111"/>
      <c r="CP782" s="111"/>
      <c r="CQ782" s="111"/>
      <c r="CR782" s="111"/>
      <c r="CS782" s="111"/>
      <c r="CT782" s="111"/>
      <c r="CU782" s="111"/>
      <c r="CV782" s="111"/>
      <c r="CW782" s="111"/>
      <c r="CX782" s="111"/>
      <c r="CY782" s="111"/>
      <c r="CZ782" s="111"/>
      <c r="DA782" s="111"/>
      <c r="DB782" s="111"/>
      <c r="DC782" s="111"/>
      <c r="DD782" s="111"/>
      <c r="DE782" s="111"/>
      <c r="DF782" s="111"/>
      <c r="DG782" s="111"/>
      <c r="DH782" s="111"/>
      <c r="DI782" s="111"/>
      <c r="DJ782" s="111"/>
      <c r="DK782" s="111"/>
      <c r="DL782" s="111"/>
      <c r="DM782" s="111"/>
      <c r="DN782" s="111"/>
      <c r="DO782" s="111"/>
      <c r="DP782" s="111"/>
      <c r="DQ782" s="111"/>
      <c r="DR782" s="111"/>
      <c r="DS782" s="111"/>
      <c r="DT782" s="111"/>
      <c r="DU782" s="111"/>
      <c r="DV782" s="111"/>
      <c r="DW782" s="111"/>
      <c r="DX782" s="111"/>
      <c r="DY782" s="111"/>
      <c r="DZ782" s="111"/>
      <c r="EA782" s="111"/>
      <c r="EB782" s="111"/>
      <c r="EC782" s="111"/>
      <c r="ED782" s="111"/>
      <c r="EE782" s="111"/>
      <c r="EF782" s="111"/>
      <c r="EG782" s="111"/>
      <c r="EH782" s="111"/>
      <c r="EI782" s="111"/>
      <c r="EJ782" s="111"/>
      <c r="EK782" s="111"/>
      <c r="EL782" s="111"/>
      <c r="EM782" s="111"/>
      <c r="EN782" s="111"/>
      <c r="EO782" s="111"/>
      <c r="EP782" s="111"/>
      <c r="EQ782" s="111"/>
      <c r="ER782" s="111"/>
      <c r="ES782" s="111"/>
      <c r="ET782" s="111"/>
      <c r="EU782" s="111"/>
      <c r="EV782" s="111"/>
      <c r="EW782" s="111"/>
      <c r="EX782" s="111"/>
      <c r="EY782" s="111"/>
      <c r="EZ782" s="111"/>
      <c r="FA782" s="111"/>
      <c r="FB782" s="111"/>
      <c r="FC782" s="111"/>
      <c r="FD782" s="111"/>
      <c r="FE782" s="111"/>
      <c r="FF782" s="111"/>
      <c r="FG782" s="111"/>
      <c r="FH782" s="111"/>
      <c r="FI782" s="111"/>
      <c r="FJ782" s="111"/>
      <c r="FK782" s="111"/>
      <c r="FL782" s="111"/>
      <c r="FM782" s="111"/>
      <c r="FN782" s="111"/>
      <c r="FO782" s="111"/>
      <c r="FP782" s="111"/>
      <c r="FQ782" s="111"/>
      <c r="FR782" s="111"/>
      <c r="FS782" s="111"/>
      <c r="FT782" s="111"/>
      <c r="FU782" s="111"/>
      <c r="FV782" s="111"/>
      <c r="FW782" s="111"/>
      <c r="FX782" s="111"/>
      <c r="FY782" s="111"/>
      <c r="FZ782" s="111"/>
      <c r="GA782" s="111"/>
      <c r="GB782" s="111"/>
      <c r="GC782" s="111"/>
      <c r="GD782" s="111"/>
      <c r="GE782" s="111"/>
      <c r="GF782" s="111"/>
      <c r="GG782" s="111"/>
      <c r="GH782" s="111"/>
      <c r="GI782" s="111"/>
      <c r="GJ782" s="111"/>
      <c r="GK782" s="111"/>
      <c r="GL782" s="111"/>
      <c r="GM782" s="111"/>
      <c r="GN782" s="111"/>
      <c r="GO782" s="111"/>
      <c r="GP782" s="111"/>
      <c r="GQ782" s="111"/>
      <c r="GR782" s="111"/>
      <c r="GS782" s="111"/>
      <c r="GT782" s="111"/>
      <c r="GU782" s="111"/>
      <c r="GV782" s="111"/>
      <c r="GW782" s="111"/>
      <c r="GX782" s="111"/>
      <c r="GY782" s="111"/>
      <c r="GZ782" s="111"/>
      <c r="HA782" s="111"/>
      <c r="HB782" s="111"/>
      <c r="HC782" s="111"/>
      <c r="HD782" s="111"/>
      <c r="HE782" s="111"/>
      <c r="HF782" s="111"/>
      <c r="HG782" s="111"/>
      <c r="HH782" s="111"/>
      <c r="HI782" s="111"/>
      <c r="HJ782" s="111"/>
      <c r="HK782" s="111"/>
      <c r="HL782" s="111"/>
      <c r="HM782" s="111"/>
      <c r="HN782" s="111"/>
      <c r="HO782" s="111"/>
      <c r="HP782" s="111"/>
      <c r="HQ782" s="111"/>
      <c r="HR782" s="111"/>
      <c r="HS782" s="111"/>
      <c r="HT782" s="111"/>
      <c r="HU782" s="111"/>
      <c r="HV782" s="111"/>
      <c r="HW782" s="111"/>
      <c r="HX782" s="111"/>
      <c r="HY782" s="111"/>
      <c r="HZ782" s="111"/>
      <c r="IA782" s="111"/>
      <c r="IB782" s="111"/>
      <c r="IC782" s="111"/>
      <c r="ID782" s="111"/>
      <c r="IE782" s="111"/>
      <c r="IF782" s="111"/>
      <c r="IG782" s="111"/>
      <c r="IH782" s="111"/>
      <c r="II782" s="111"/>
    </row>
    <row r="783" s="1" customFormat="1" hidden="1" spans="1:243">
      <c r="A783" s="157">
        <v>2149901</v>
      </c>
      <c r="B783" s="152" t="s">
        <v>677</v>
      </c>
      <c r="C783" s="145">
        <v>0</v>
      </c>
      <c r="D783" s="146"/>
      <c r="E783" s="147">
        <f t="shared" si="35"/>
        <v>0</v>
      </c>
      <c r="F783" s="148"/>
      <c r="G783" s="151" t="s">
        <v>75</v>
      </c>
      <c r="H783" s="140">
        <f t="shared" si="36"/>
        <v>7</v>
      </c>
      <c r="I783" s="140"/>
      <c r="J783" s="111"/>
      <c r="K783" s="111"/>
      <c r="L783" s="111"/>
      <c r="M783" s="111"/>
      <c r="N783" s="111"/>
      <c r="O783" s="111"/>
      <c r="P783" s="111"/>
      <c r="Q783" s="111"/>
      <c r="R783" s="111"/>
      <c r="S783" s="111"/>
      <c r="T783" s="111"/>
      <c r="U783" s="111"/>
      <c r="V783" s="111"/>
      <c r="W783" s="111"/>
      <c r="X783" s="111"/>
      <c r="Y783" s="111"/>
      <c r="Z783" s="111"/>
      <c r="AA783" s="111"/>
      <c r="AB783" s="111"/>
      <c r="AC783" s="111"/>
      <c r="AD783" s="111"/>
      <c r="AE783" s="111"/>
      <c r="AF783" s="111"/>
      <c r="AG783" s="111"/>
      <c r="AH783" s="111"/>
      <c r="AI783" s="111"/>
      <c r="AJ783" s="111"/>
      <c r="AK783" s="111"/>
      <c r="AL783" s="111"/>
      <c r="AM783" s="111"/>
      <c r="AN783" s="111"/>
      <c r="AO783" s="111"/>
      <c r="AP783" s="111"/>
      <c r="AQ783" s="111"/>
      <c r="AR783" s="111"/>
      <c r="AS783" s="111"/>
      <c r="AT783" s="111"/>
      <c r="AU783" s="111"/>
      <c r="AV783" s="111"/>
      <c r="AW783" s="111"/>
      <c r="AX783" s="111"/>
      <c r="AY783" s="111"/>
      <c r="AZ783" s="111"/>
      <c r="BA783" s="111"/>
      <c r="BB783" s="111"/>
      <c r="BC783" s="111"/>
      <c r="BD783" s="111"/>
      <c r="BE783" s="111"/>
      <c r="BF783" s="111"/>
      <c r="BG783" s="111"/>
      <c r="BH783" s="111"/>
      <c r="BI783" s="111"/>
      <c r="BJ783" s="111"/>
      <c r="BK783" s="111"/>
      <c r="BL783" s="111"/>
      <c r="BM783" s="111"/>
      <c r="BN783" s="111"/>
      <c r="BO783" s="111"/>
      <c r="BP783" s="111"/>
      <c r="BQ783" s="111"/>
      <c r="BR783" s="111"/>
      <c r="BS783" s="111"/>
      <c r="BT783" s="111"/>
      <c r="BU783" s="111"/>
      <c r="BV783" s="111"/>
      <c r="BW783" s="111"/>
      <c r="BX783" s="111"/>
      <c r="BY783" s="111"/>
      <c r="BZ783" s="111"/>
      <c r="CA783" s="111"/>
      <c r="CB783" s="111"/>
      <c r="CC783" s="111"/>
      <c r="CD783" s="111"/>
      <c r="CE783" s="111"/>
      <c r="CF783" s="111"/>
      <c r="CG783" s="111"/>
      <c r="CH783" s="111"/>
      <c r="CI783" s="111"/>
      <c r="CJ783" s="111"/>
      <c r="CK783" s="111"/>
      <c r="CL783" s="111"/>
      <c r="CM783" s="111"/>
      <c r="CN783" s="111"/>
      <c r="CO783" s="111"/>
      <c r="CP783" s="111"/>
      <c r="CQ783" s="111"/>
      <c r="CR783" s="111"/>
      <c r="CS783" s="111"/>
      <c r="CT783" s="111"/>
      <c r="CU783" s="111"/>
      <c r="CV783" s="111"/>
      <c r="CW783" s="111"/>
      <c r="CX783" s="111"/>
      <c r="CY783" s="111"/>
      <c r="CZ783" s="111"/>
      <c r="DA783" s="111"/>
      <c r="DB783" s="111"/>
      <c r="DC783" s="111"/>
      <c r="DD783" s="111"/>
      <c r="DE783" s="111"/>
      <c r="DF783" s="111"/>
      <c r="DG783" s="111"/>
      <c r="DH783" s="111"/>
      <c r="DI783" s="111"/>
      <c r="DJ783" s="111"/>
      <c r="DK783" s="111"/>
      <c r="DL783" s="111"/>
      <c r="DM783" s="111"/>
      <c r="DN783" s="111"/>
      <c r="DO783" s="111"/>
      <c r="DP783" s="111"/>
      <c r="DQ783" s="111"/>
      <c r="DR783" s="111"/>
      <c r="DS783" s="111"/>
      <c r="DT783" s="111"/>
      <c r="DU783" s="111"/>
      <c r="DV783" s="111"/>
      <c r="DW783" s="111"/>
      <c r="DX783" s="111"/>
      <c r="DY783" s="111"/>
      <c r="DZ783" s="111"/>
      <c r="EA783" s="111"/>
      <c r="EB783" s="111"/>
      <c r="EC783" s="111"/>
      <c r="ED783" s="111"/>
      <c r="EE783" s="111"/>
      <c r="EF783" s="111"/>
      <c r="EG783" s="111"/>
      <c r="EH783" s="111"/>
      <c r="EI783" s="111"/>
      <c r="EJ783" s="111"/>
      <c r="EK783" s="111"/>
      <c r="EL783" s="111"/>
      <c r="EM783" s="111"/>
      <c r="EN783" s="111"/>
      <c r="EO783" s="111"/>
      <c r="EP783" s="111"/>
      <c r="EQ783" s="111"/>
      <c r="ER783" s="111"/>
      <c r="ES783" s="111"/>
      <c r="ET783" s="111"/>
      <c r="EU783" s="111"/>
      <c r="EV783" s="111"/>
      <c r="EW783" s="111"/>
      <c r="EX783" s="111"/>
      <c r="EY783" s="111"/>
      <c r="EZ783" s="111"/>
      <c r="FA783" s="111"/>
      <c r="FB783" s="111"/>
      <c r="FC783" s="111"/>
      <c r="FD783" s="111"/>
      <c r="FE783" s="111"/>
      <c r="FF783" s="111"/>
      <c r="FG783" s="111"/>
      <c r="FH783" s="111"/>
      <c r="FI783" s="111"/>
      <c r="FJ783" s="111"/>
      <c r="FK783" s="111"/>
      <c r="FL783" s="111"/>
      <c r="FM783" s="111"/>
      <c r="FN783" s="111"/>
      <c r="FO783" s="111"/>
      <c r="FP783" s="111"/>
      <c r="FQ783" s="111"/>
      <c r="FR783" s="111"/>
      <c r="FS783" s="111"/>
      <c r="FT783" s="111"/>
      <c r="FU783" s="111"/>
      <c r="FV783" s="111"/>
      <c r="FW783" s="111"/>
      <c r="FX783" s="111"/>
      <c r="FY783" s="111"/>
      <c r="FZ783" s="111"/>
      <c r="GA783" s="111"/>
      <c r="GB783" s="111"/>
      <c r="GC783" s="111"/>
      <c r="GD783" s="111"/>
      <c r="GE783" s="111"/>
      <c r="GF783" s="111"/>
      <c r="GG783" s="111"/>
      <c r="GH783" s="111"/>
      <c r="GI783" s="111"/>
      <c r="GJ783" s="111"/>
      <c r="GK783" s="111"/>
      <c r="GL783" s="111"/>
      <c r="GM783" s="111"/>
      <c r="GN783" s="111"/>
      <c r="GO783" s="111"/>
      <c r="GP783" s="111"/>
      <c r="GQ783" s="111"/>
      <c r="GR783" s="111"/>
      <c r="GS783" s="111"/>
      <c r="GT783" s="111"/>
      <c r="GU783" s="111"/>
      <c r="GV783" s="111"/>
      <c r="GW783" s="111"/>
      <c r="GX783" s="111"/>
      <c r="GY783" s="111"/>
      <c r="GZ783" s="111"/>
      <c r="HA783" s="111"/>
      <c r="HB783" s="111"/>
      <c r="HC783" s="111"/>
      <c r="HD783" s="111"/>
      <c r="HE783" s="111"/>
      <c r="HF783" s="111"/>
      <c r="HG783" s="111"/>
      <c r="HH783" s="111"/>
      <c r="HI783" s="111"/>
      <c r="HJ783" s="111"/>
      <c r="HK783" s="111"/>
      <c r="HL783" s="111"/>
      <c r="HM783" s="111"/>
      <c r="HN783" s="111"/>
      <c r="HO783" s="111"/>
      <c r="HP783" s="111"/>
      <c r="HQ783" s="111"/>
      <c r="HR783" s="111"/>
      <c r="HS783" s="111"/>
      <c r="HT783" s="111"/>
      <c r="HU783" s="111"/>
      <c r="HV783" s="111"/>
      <c r="HW783" s="111"/>
      <c r="HX783" s="111"/>
      <c r="HY783" s="111"/>
      <c r="HZ783" s="111"/>
      <c r="IA783" s="111"/>
      <c r="IB783" s="111"/>
      <c r="IC783" s="111"/>
      <c r="ID783" s="111"/>
      <c r="IE783" s="111"/>
      <c r="IF783" s="111"/>
      <c r="IG783" s="111"/>
      <c r="IH783" s="111"/>
      <c r="II783" s="111"/>
    </row>
    <row r="784" s="1" customFormat="1" hidden="1" spans="1:243">
      <c r="A784" s="157">
        <v>2149999</v>
      </c>
      <c r="B784" s="152" t="s">
        <v>678</v>
      </c>
      <c r="C784" s="145">
        <v>0</v>
      </c>
      <c r="D784" s="146"/>
      <c r="E784" s="147">
        <f t="shared" si="35"/>
        <v>0</v>
      </c>
      <c r="F784" s="148"/>
      <c r="G784" s="151" t="s">
        <v>75</v>
      </c>
      <c r="H784" s="140">
        <f t="shared" si="36"/>
        <v>7</v>
      </c>
      <c r="I784" s="140"/>
      <c r="J784" s="111"/>
      <c r="K784" s="111"/>
      <c r="L784" s="111"/>
      <c r="M784" s="111"/>
      <c r="N784" s="111"/>
      <c r="O784" s="111"/>
      <c r="P784" s="111"/>
      <c r="Q784" s="111"/>
      <c r="R784" s="111"/>
      <c r="S784" s="111"/>
      <c r="T784" s="111"/>
      <c r="U784" s="111"/>
      <c r="V784" s="111"/>
      <c r="W784" s="111"/>
      <c r="X784" s="111"/>
      <c r="Y784" s="111"/>
      <c r="Z784" s="111"/>
      <c r="AA784" s="111"/>
      <c r="AB784" s="111"/>
      <c r="AC784" s="111"/>
      <c r="AD784" s="111"/>
      <c r="AE784" s="111"/>
      <c r="AF784" s="111"/>
      <c r="AG784" s="111"/>
      <c r="AH784" s="111"/>
      <c r="AI784" s="111"/>
      <c r="AJ784" s="111"/>
      <c r="AK784" s="111"/>
      <c r="AL784" s="111"/>
      <c r="AM784" s="111"/>
      <c r="AN784" s="111"/>
      <c r="AO784" s="111"/>
      <c r="AP784" s="111"/>
      <c r="AQ784" s="111"/>
      <c r="AR784" s="111"/>
      <c r="AS784" s="111"/>
      <c r="AT784" s="111"/>
      <c r="AU784" s="111"/>
      <c r="AV784" s="111"/>
      <c r="AW784" s="111"/>
      <c r="AX784" s="111"/>
      <c r="AY784" s="111"/>
      <c r="AZ784" s="111"/>
      <c r="BA784" s="111"/>
      <c r="BB784" s="111"/>
      <c r="BC784" s="111"/>
      <c r="BD784" s="111"/>
      <c r="BE784" s="111"/>
      <c r="BF784" s="111"/>
      <c r="BG784" s="111"/>
      <c r="BH784" s="111"/>
      <c r="BI784" s="111"/>
      <c r="BJ784" s="111"/>
      <c r="BK784" s="111"/>
      <c r="BL784" s="111"/>
      <c r="BM784" s="111"/>
      <c r="BN784" s="111"/>
      <c r="BO784" s="111"/>
      <c r="BP784" s="111"/>
      <c r="BQ784" s="111"/>
      <c r="BR784" s="111"/>
      <c r="BS784" s="111"/>
      <c r="BT784" s="111"/>
      <c r="BU784" s="111"/>
      <c r="BV784" s="111"/>
      <c r="BW784" s="111"/>
      <c r="BX784" s="111"/>
      <c r="BY784" s="111"/>
      <c r="BZ784" s="111"/>
      <c r="CA784" s="111"/>
      <c r="CB784" s="111"/>
      <c r="CC784" s="111"/>
      <c r="CD784" s="111"/>
      <c r="CE784" s="111"/>
      <c r="CF784" s="111"/>
      <c r="CG784" s="111"/>
      <c r="CH784" s="111"/>
      <c r="CI784" s="111"/>
      <c r="CJ784" s="111"/>
      <c r="CK784" s="111"/>
      <c r="CL784" s="111"/>
      <c r="CM784" s="111"/>
      <c r="CN784" s="111"/>
      <c r="CO784" s="111"/>
      <c r="CP784" s="111"/>
      <c r="CQ784" s="111"/>
      <c r="CR784" s="111"/>
      <c r="CS784" s="111"/>
      <c r="CT784" s="111"/>
      <c r="CU784" s="111"/>
      <c r="CV784" s="111"/>
      <c r="CW784" s="111"/>
      <c r="CX784" s="111"/>
      <c r="CY784" s="111"/>
      <c r="CZ784" s="111"/>
      <c r="DA784" s="111"/>
      <c r="DB784" s="111"/>
      <c r="DC784" s="111"/>
      <c r="DD784" s="111"/>
      <c r="DE784" s="111"/>
      <c r="DF784" s="111"/>
      <c r="DG784" s="111"/>
      <c r="DH784" s="111"/>
      <c r="DI784" s="111"/>
      <c r="DJ784" s="111"/>
      <c r="DK784" s="111"/>
      <c r="DL784" s="111"/>
      <c r="DM784" s="111"/>
      <c r="DN784" s="111"/>
      <c r="DO784" s="111"/>
      <c r="DP784" s="111"/>
      <c r="DQ784" s="111"/>
      <c r="DR784" s="111"/>
      <c r="DS784" s="111"/>
      <c r="DT784" s="111"/>
      <c r="DU784" s="111"/>
      <c r="DV784" s="111"/>
      <c r="DW784" s="111"/>
      <c r="DX784" s="111"/>
      <c r="DY784" s="111"/>
      <c r="DZ784" s="111"/>
      <c r="EA784" s="111"/>
      <c r="EB784" s="111"/>
      <c r="EC784" s="111"/>
      <c r="ED784" s="111"/>
      <c r="EE784" s="111"/>
      <c r="EF784" s="111"/>
      <c r="EG784" s="111"/>
      <c r="EH784" s="111"/>
      <c r="EI784" s="111"/>
      <c r="EJ784" s="111"/>
      <c r="EK784" s="111"/>
      <c r="EL784" s="111"/>
      <c r="EM784" s="111"/>
      <c r="EN784" s="111"/>
      <c r="EO784" s="111"/>
      <c r="EP784" s="111"/>
      <c r="EQ784" s="111"/>
      <c r="ER784" s="111"/>
      <c r="ES784" s="111"/>
      <c r="ET784" s="111"/>
      <c r="EU784" s="111"/>
      <c r="EV784" s="111"/>
      <c r="EW784" s="111"/>
      <c r="EX784" s="111"/>
      <c r="EY784" s="111"/>
      <c r="EZ784" s="111"/>
      <c r="FA784" s="111"/>
      <c r="FB784" s="111"/>
      <c r="FC784" s="111"/>
      <c r="FD784" s="111"/>
      <c r="FE784" s="111"/>
      <c r="FF784" s="111"/>
      <c r="FG784" s="111"/>
      <c r="FH784" s="111"/>
      <c r="FI784" s="111"/>
      <c r="FJ784" s="111"/>
      <c r="FK784" s="111"/>
      <c r="FL784" s="111"/>
      <c r="FM784" s="111"/>
      <c r="FN784" s="111"/>
      <c r="FO784" s="111"/>
      <c r="FP784" s="111"/>
      <c r="FQ784" s="111"/>
      <c r="FR784" s="111"/>
      <c r="FS784" s="111"/>
      <c r="FT784" s="111"/>
      <c r="FU784" s="111"/>
      <c r="FV784" s="111"/>
      <c r="FW784" s="111"/>
      <c r="FX784" s="111"/>
      <c r="FY784" s="111"/>
      <c r="FZ784" s="111"/>
      <c r="GA784" s="111"/>
      <c r="GB784" s="111"/>
      <c r="GC784" s="111"/>
      <c r="GD784" s="111"/>
      <c r="GE784" s="111"/>
      <c r="GF784" s="111"/>
      <c r="GG784" s="111"/>
      <c r="GH784" s="111"/>
      <c r="GI784" s="111"/>
      <c r="GJ784" s="111"/>
      <c r="GK784" s="111"/>
      <c r="GL784" s="111"/>
      <c r="GM784" s="111"/>
      <c r="GN784" s="111"/>
      <c r="GO784" s="111"/>
      <c r="GP784" s="111"/>
      <c r="GQ784" s="111"/>
      <c r="GR784" s="111"/>
      <c r="GS784" s="111"/>
      <c r="GT784" s="111"/>
      <c r="GU784" s="111"/>
      <c r="GV784" s="111"/>
      <c r="GW784" s="111"/>
      <c r="GX784" s="111"/>
      <c r="GY784" s="111"/>
      <c r="GZ784" s="111"/>
      <c r="HA784" s="111"/>
      <c r="HB784" s="111"/>
      <c r="HC784" s="111"/>
      <c r="HD784" s="111"/>
      <c r="HE784" s="111"/>
      <c r="HF784" s="111"/>
      <c r="HG784" s="111"/>
      <c r="HH784" s="111"/>
      <c r="HI784" s="111"/>
      <c r="HJ784" s="111"/>
      <c r="HK784" s="111"/>
      <c r="HL784" s="111"/>
      <c r="HM784" s="111"/>
      <c r="HN784" s="111"/>
      <c r="HO784" s="111"/>
      <c r="HP784" s="111"/>
      <c r="HQ784" s="111"/>
      <c r="HR784" s="111"/>
      <c r="HS784" s="111"/>
      <c r="HT784" s="111"/>
      <c r="HU784" s="111"/>
      <c r="HV784" s="111"/>
      <c r="HW784" s="111"/>
      <c r="HX784" s="111"/>
      <c r="HY784" s="111"/>
      <c r="HZ784" s="111"/>
      <c r="IA784" s="111"/>
      <c r="IB784" s="111"/>
      <c r="IC784" s="111"/>
      <c r="ID784" s="111"/>
      <c r="IE784" s="111"/>
      <c r="IF784" s="111"/>
      <c r="IG784" s="111"/>
      <c r="IH784" s="111"/>
      <c r="II784" s="111"/>
    </row>
    <row r="785" s="1" customFormat="1" spans="1:243">
      <c r="A785" s="167">
        <v>215</v>
      </c>
      <c r="B785" s="136" t="s">
        <v>679</v>
      </c>
      <c r="C785" s="137">
        <f>SUM(C786,C790,C793,C798,C809,C810,C818)</f>
        <v>415</v>
      </c>
      <c r="D785" s="137">
        <f>SUM(D786,D790,D793,D798,D809,D810,D818)</f>
        <v>2064</v>
      </c>
      <c r="E785" s="137">
        <f t="shared" si="35"/>
        <v>1649</v>
      </c>
      <c r="F785" s="138">
        <f>E785/C785</f>
        <v>3.97349397590361</v>
      </c>
      <c r="G785" s="149"/>
      <c r="H785" s="140">
        <f t="shared" si="36"/>
        <v>3</v>
      </c>
      <c r="I785" s="140"/>
      <c r="J785" s="111"/>
      <c r="K785" s="111"/>
      <c r="L785" s="111"/>
      <c r="M785" s="111"/>
      <c r="N785" s="111"/>
      <c r="O785" s="111"/>
      <c r="P785" s="111"/>
      <c r="Q785" s="111"/>
      <c r="R785" s="111"/>
      <c r="S785" s="111"/>
      <c r="T785" s="111"/>
      <c r="U785" s="111"/>
      <c r="V785" s="111"/>
      <c r="W785" s="111"/>
      <c r="X785" s="111"/>
      <c r="Y785" s="111"/>
      <c r="Z785" s="111"/>
      <c r="AA785" s="111"/>
      <c r="AB785" s="111"/>
      <c r="AC785" s="111"/>
      <c r="AD785" s="111"/>
      <c r="AE785" s="111"/>
      <c r="AF785" s="111"/>
      <c r="AG785" s="111"/>
      <c r="AH785" s="111"/>
      <c r="AI785" s="111"/>
      <c r="AJ785" s="111"/>
      <c r="AK785" s="111"/>
      <c r="AL785" s="111"/>
      <c r="AM785" s="111"/>
      <c r="AN785" s="111"/>
      <c r="AO785" s="111"/>
      <c r="AP785" s="111"/>
      <c r="AQ785" s="111"/>
      <c r="AR785" s="111"/>
      <c r="AS785" s="111"/>
      <c r="AT785" s="111"/>
      <c r="AU785" s="111"/>
      <c r="AV785" s="111"/>
      <c r="AW785" s="111"/>
      <c r="AX785" s="111"/>
      <c r="AY785" s="111"/>
      <c r="AZ785" s="111"/>
      <c r="BA785" s="111"/>
      <c r="BB785" s="111"/>
      <c r="BC785" s="111"/>
      <c r="BD785" s="111"/>
      <c r="BE785" s="111"/>
      <c r="BF785" s="111"/>
      <c r="BG785" s="111"/>
      <c r="BH785" s="111"/>
      <c r="BI785" s="111"/>
      <c r="BJ785" s="111"/>
      <c r="BK785" s="111"/>
      <c r="BL785" s="111"/>
      <c r="BM785" s="111"/>
      <c r="BN785" s="111"/>
      <c r="BO785" s="111"/>
      <c r="BP785" s="111"/>
      <c r="BQ785" s="111"/>
      <c r="BR785" s="111"/>
      <c r="BS785" s="111"/>
      <c r="BT785" s="111"/>
      <c r="BU785" s="111"/>
      <c r="BV785" s="111"/>
      <c r="BW785" s="111"/>
      <c r="BX785" s="111"/>
      <c r="BY785" s="111"/>
      <c r="BZ785" s="111"/>
      <c r="CA785" s="111"/>
      <c r="CB785" s="111"/>
      <c r="CC785" s="111"/>
      <c r="CD785" s="111"/>
      <c r="CE785" s="111"/>
      <c r="CF785" s="111"/>
      <c r="CG785" s="111"/>
      <c r="CH785" s="111"/>
      <c r="CI785" s="111"/>
      <c r="CJ785" s="111"/>
      <c r="CK785" s="111"/>
      <c r="CL785" s="111"/>
      <c r="CM785" s="111"/>
      <c r="CN785" s="111"/>
      <c r="CO785" s="111"/>
      <c r="CP785" s="111"/>
      <c r="CQ785" s="111"/>
      <c r="CR785" s="111"/>
      <c r="CS785" s="111"/>
      <c r="CT785" s="111"/>
      <c r="CU785" s="111"/>
      <c r="CV785" s="111"/>
      <c r="CW785" s="111"/>
      <c r="CX785" s="111"/>
      <c r="CY785" s="111"/>
      <c r="CZ785" s="111"/>
      <c r="DA785" s="111"/>
      <c r="DB785" s="111"/>
      <c r="DC785" s="111"/>
      <c r="DD785" s="111"/>
      <c r="DE785" s="111"/>
      <c r="DF785" s="111"/>
      <c r="DG785" s="111"/>
      <c r="DH785" s="111"/>
      <c r="DI785" s="111"/>
      <c r="DJ785" s="111"/>
      <c r="DK785" s="111"/>
      <c r="DL785" s="111"/>
      <c r="DM785" s="111"/>
      <c r="DN785" s="111"/>
      <c r="DO785" s="111"/>
      <c r="DP785" s="111"/>
      <c r="DQ785" s="111"/>
      <c r="DR785" s="111"/>
      <c r="DS785" s="111"/>
      <c r="DT785" s="111"/>
      <c r="DU785" s="111"/>
      <c r="DV785" s="111"/>
      <c r="DW785" s="111"/>
      <c r="DX785" s="111"/>
      <c r="DY785" s="111"/>
      <c r="DZ785" s="111"/>
      <c r="EA785" s="111"/>
      <c r="EB785" s="111"/>
      <c r="EC785" s="111"/>
      <c r="ED785" s="111"/>
      <c r="EE785" s="111"/>
      <c r="EF785" s="111"/>
      <c r="EG785" s="111"/>
      <c r="EH785" s="111"/>
      <c r="EI785" s="111"/>
      <c r="EJ785" s="111"/>
      <c r="EK785" s="111"/>
      <c r="EL785" s="111"/>
      <c r="EM785" s="111"/>
      <c r="EN785" s="111"/>
      <c r="EO785" s="111"/>
      <c r="EP785" s="111"/>
      <c r="EQ785" s="111"/>
      <c r="ER785" s="111"/>
      <c r="ES785" s="111"/>
      <c r="ET785" s="111"/>
      <c r="EU785" s="111"/>
      <c r="EV785" s="111"/>
      <c r="EW785" s="111"/>
      <c r="EX785" s="111"/>
      <c r="EY785" s="111"/>
      <c r="EZ785" s="111"/>
      <c r="FA785" s="111"/>
      <c r="FB785" s="111"/>
      <c r="FC785" s="111"/>
      <c r="FD785" s="111"/>
      <c r="FE785" s="111"/>
      <c r="FF785" s="111"/>
      <c r="FG785" s="111"/>
      <c r="FH785" s="111"/>
      <c r="FI785" s="111"/>
      <c r="FJ785" s="111"/>
      <c r="FK785" s="111"/>
      <c r="FL785" s="111"/>
      <c r="FM785" s="111"/>
      <c r="FN785" s="111"/>
      <c r="FO785" s="111"/>
      <c r="FP785" s="111"/>
      <c r="FQ785" s="111"/>
      <c r="FR785" s="111"/>
      <c r="FS785" s="111"/>
      <c r="FT785" s="111"/>
      <c r="FU785" s="111"/>
      <c r="FV785" s="111"/>
      <c r="FW785" s="111"/>
      <c r="FX785" s="111"/>
      <c r="FY785" s="111"/>
      <c r="FZ785" s="111"/>
      <c r="GA785" s="111"/>
      <c r="GB785" s="111"/>
      <c r="GC785" s="111"/>
      <c r="GD785" s="111"/>
      <c r="GE785" s="111"/>
      <c r="GF785" s="111"/>
      <c r="GG785" s="111"/>
      <c r="GH785" s="111"/>
      <c r="GI785" s="111"/>
      <c r="GJ785" s="111"/>
      <c r="GK785" s="111"/>
      <c r="GL785" s="111"/>
      <c r="GM785" s="111"/>
      <c r="GN785" s="111"/>
      <c r="GO785" s="111"/>
      <c r="GP785" s="111"/>
      <c r="GQ785" s="111"/>
      <c r="GR785" s="111"/>
      <c r="GS785" s="111"/>
      <c r="GT785" s="111"/>
      <c r="GU785" s="111"/>
      <c r="GV785" s="111"/>
      <c r="GW785" s="111"/>
      <c r="GX785" s="111"/>
      <c r="GY785" s="111"/>
      <c r="GZ785" s="111"/>
      <c r="HA785" s="111"/>
      <c r="HB785" s="111"/>
      <c r="HC785" s="111"/>
      <c r="HD785" s="111"/>
      <c r="HE785" s="111"/>
      <c r="HF785" s="111"/>
      <c r="HG785" s="111"/>
      <c r="HH785" s="111"/>
      <c r="HI785" s="111"/>
      <c r="HJ785" s="111"/>
      <c r="HK785" s="111"/>
      <c r="HL785" s="111"/>
      <c r="HM785" s="111"/>
      <c r="HN785" s="111"/>
      <c r="HO785" s="111"/>
      <c r="HP785" s="111"/>
      <c r="HQ785" s="111"/>
      <c r="HR785" s="111"/>
      <c r="HS785" s="111"/>
      <c r="HT785" s="111"/>
      <c r="HU785" s="111"/>
      <c r="HV785" s="111"/>
      <c r="HW785" s="111"/>
      <c r="HX785" s="111"/>
      <c r="HY785" s="111"/>
      <c r="HZ785" s="111"/>
      <c r="IA785" s="111"/>
      <c r="IB785" s="111"/>
      <c r="IC785" s="111"/>
      <c r="ID785" s="111"/>
      <c r="IE785" s="111"/>
      <c r="IF785" s="111"/>
      <c r="IG785" s="111"/>
      <c r="IH785" s="111"/>
      <c r="II785" s="111"/>
    </row>
    <row r="786" s="1" customFormat="1" spans="1:243">
      <c r="A786" s="141">
        <v>21501</v>
      </c>
      <c r="B786" s="142" t="s">
        <v>680</v>
      </c>
      <c r="C786" s="159">
        <f>SUM(C787:C789)</f>
        <v>0</v>
      </c>
      <c r="D786" s="159">
        <f>SUM(D787:D789)</f>
        <v>91</v>
      </c>
      <c r="E786" s="137">
        <f t="shared" si="35"/>
        <v>91</v>
      </c>
      <c r="F786" s="138"/>
      <c r="G786" s="139"/>
      <c r="H786" s="140">
        <f t="shared" si="36"/>
        <v>5</v>
      </c>
      <c r="I786" s="140"/>
      <c r="J786" s="111"/>
      <c r="K786" s="111"/>
      <c r="L786" s="111"/>
      <c r="M786" s="111"/>
      <c r="N786" s="111"/>
      <c r="O786" s="111"/>
      <c r="P786" s="111"/>
      <c r="Q786" s="111"/>
      <c r="R786" s="111"/>
      <c r="S786" s="111"/>
      <c r="T786" s="111"/>
      <c r="U786" s="111"/>
      <c r="V786" s="111"/>
      <c r="W786" s="111"/>
      <c r="X786" s="111"/>
      <c r="Y786" s="111"/>
      <c r="Z786" s="111"/>
      <c r="AA786" s="111"/>
      <c r="AB786" s="111"/>
      <c r="AC786" s="111"/>
      <c r="AD786" s="111"/>
      <c r="AE786" s="111"/>
      <c r="AF786" s="111"/>
      <c r="AG786" s="111"/>
      <c r="AH786" s="111"/>
      <c r="AI786" s="111"/>
      <c r="AJ786" s="111"/>
      <c r="AK786" s="111"/>
      <c r="AL786" s="111"/>
      <c r="AM786" s="111"/>
      <c r="AN786" s="111"/>
      <c r="AO786" s="111"/>
      <c r="AP786" s="111"/>
      <c r="AQ786" s="111"/>
      <c r="AR786" s="111"/>
      <c r="AS786" s="111"/>
      <c r="AT786" s="111"/>
      <c r="AU786" s="111"/>
      <c r="AV786" s="111"/>
      <c r="AW786" s="111"/>
      <c r="AX786" s="111"/>
      <c r="AY786" s="111"/>
      <c r="AZ786" s="111"/>
      <c r="BA786" s="111"/>
      <c r="BB786" s="111"/>
      <c r="BC786" s="111"/>
      <c r="BD786" s="111"/>
      <c r="BE786" s="111"/>
      <c r="BF786" s="111"/>
      <c r="BG786" s="111"/>
      <c r="BH786" s="111"/>
      <c r="BI786" s="111"/>
      <c r="BJ786" s="111"/>
      <c r="BK786" s="111"/>
      <c r="BL786" s="111"/>
      <c r="BM786" s="111"/>
      <c r="BN786" s="111"/>
      <c r="BO786" s="111"/>
      <c r="BP786" s="111"/>
      <c r="BQ786" s="111"/>
      <c r="BR786" s="111"/>
      <c r="BS786" s="111"/>
      <c r="BT786" s="111"/>
      <c r="BU786" s="111"/>
      <c r="BV786" s="111"/>
      <c r="BW786" s="111"/>
      <c r="BX786" s="111"/>
      <c r="BY786" s="111"/>
      <c r="BZ786" s="111"/>
      <c r="CA786" s="111"/>
      <c r="CB786" s="111"/>
      <c r="CC786" s="111"/>
      <c r="CD786" s="111"/>
      <c r="CE786" s="111"/>
      <c r="CF786" s="111"/>
      <c r="CG786" s="111"/>
      <c r="CH786" s="111"/>
      <c r="CI786" s="111"/>
      <c r="CJ786" s="111"/>
      <c r="CK786" s="111"/>
      <c r="CL786" s="111"/>
      <c r="CM786" s="111"/>
      <c r="CN786" s="111"/>
      <c r="CO786" s="111"/>
      <c r="CP786" s="111"/>
      <c r="CQ786" s="111"/>
      <c r="CR786" s="111"/>
      <c r="CS786" s="111"/>
      <c r="CT786" s="111"/>
      <c r="CU786" s="111"/>
      <c r="CV786" s="111"/>
      <c r="CW786" s="111"/>
      <c r="CX786" s="111"/>
      <c r="CY786" s="111"/>
      <c r="CZ786" s="111"/>
      <c r="DA786" s="111"/>
      <c r="DB786" s="111"/>
      <c r="DC786" s="111"/>
      <c r="DD786" s="111"/>
      <c r="DE786" s="111"/>
      <c r="DF786" s="111"/>
      <c r="DG786" s="111"/>
      <c r="DH786" s="111"/>
      <c r="DI786" s="111"/>
      <c r="DJ786" s="111"/>
      <c r="DK786" s="111"/>
      <c r="DL786" s="111"/>
      <c r="DM786" s="111"/>
      <c r="DN786" s="111"/>
      <c r="DO786" s="111"/>
      <c r="DP786" s="111"/>
      <c r="DQ786" s="111"/>
      <c r="DR786" s="111"/>
      <c r="DS786" s="111"/>
      <c r="DT786" s="111"/>
      <c r="DU786" s="111"/>
      <c r="DV786" s="111"/>
      <c r="DW786" s="111"/>
      <c r="DX786" s="111"/>
      <c r="DY786" s="111"/>
      <c r="DZ786" s="111"/>
      <c r="EA786" s="111"/>
      <c r="EB786" s="111"/>
      <c r="EC786" s="111"/>
      <c r="ED786" s="111"/>
      <c r="EE786" s="111"/>
      <c r="EF786" s="111"/>
      <c r="EG786" s="111"/>
      <c r="EH786" s="111"/>
      <c r="EI786" s="111"/>
      <c r="EJ786" s="111"/>
      <c r="EK786" s="111"/>
      <c r="EL786" s="111"/>
      <c r="EM786" s="111"/>
      <c r="EN786" s="111"/>
      <c r="EO786" s="111"/>
      <c r="EP786" s="111"/>
      <c r="EQ786" s="111"/>
      <c r="ER786" s="111"/>
      <c r="ES786" s="111"/>
      <c r="ET786" s="111"/>
      <c r="EU786" s="111"/>
      <c r="EV786" s="111"/>
      <c r="EW786" s="111"/>
      <c r="EX786" s="111"/>
      <c r="EY786" s="111"/>
      <c r="EZ786" s="111"/>
      <c r="FA786" s="111"/>
      <c r="FB786" s="111"/>
      <c r="FC786" s="111"/>
      <c r="FD786" s="111"/>
      <c r="FE786" s="111"/>
      <c r="FF786" s="111"/>
      <c r="FG786" s="111"/>
      <c r="FH786" s="111"/>
      <c r="FI786" s="111"/>
      <c r="FJ786" s="111"/>
      <c r="FK786" s="111"/>
      <c r="FL786" s="111"/>
      <c r="FM786" s="111"/>
      <c r="FN786" s="111"/>
      <c r="FO786" s="111"/>
      <c r="FP786" s="111"/>
      <c r="FQ786" s="111"/>
      <c r="FR786" s="111"/>
      <c r="FS786" s="111"/>
      <c r="FT786" s="111"/>
      <c r="FU786" s="111"/>
      <c r="FV786" s="111"/>
      <c r="FW786" s="111"/>
      <c r="FX786" s="111"/>
      <c r="FY786" s="111"/>
      <c r="FZ786" s="111"/>
      <c r="GA786" s="111"/>
      <c r="GB786" s="111"/>
      <c r="GC786" s="111"/>
      <c r="GD786" s="111"/>
      <c r="GE786" s="111"/>
      <c r="GF786" s="111"/>
      <c r="GG786" s="111"/>
      <c r="GH786" s="111"/>
      <c r="GI786" s="111"/>
      <c r="GJ786" s="111"/>
      <c r="GK786" s="111"/>
      <c r="GL786" s="111"/>
      <c r="GM786" s="111"/>
      <c r="GN786" s="111"/>
      <c r="GO786" s="111"/>
      <c r="GP786" s="111"/>
      <c r="GQ786" s="111"/>
      <c r="GR786" s="111"/>
      <c r="GS786" s="111"/>
      <c r="GT786" s="111"/>
      <c r="GU786" s="111"/>
      <c r="GV786" s="111"/>
      <c r="GW786" s="111"/>
      <c r="GX786" s="111"/>
      <c r="GY786" s="111"/>
      <c r="GZ786" s="111"/>
      <c r="HA786" s="111"/>
      <c r="HB786" s="111"/>
      <c r="HC786" s="111"/>
      <c r="HD786" s="111"/>
      <c r="HE786" s="111"/>
      <c r="HF786" s="111"/>
      <c r="HG786" s="111"/>
      <c r="HH786" s="111"/>
      <c r="HI786" s="111"/>
      <c r="HJ786" s="111"/>
      <c r="HK786" s="111"/>
      <c r="HL786" s="111"/>
      <c r="HM786" s="111"/>
      <c r="HN786" s="111"/>
      <c r="HO786" s="111"/>
      <c r="HP786" s="111"/>
      <c r="HQ786" s="111"/>
      <c r="HR786" s="111"/>
      <c r="HS786" s="111"/>
      <c r="HT786" s="111"/>
      <c r="HU786" s="111"/>
      <c r="HV786" s="111"/>
      <c r="HW786" s="111"/>
      <c r="HX786" s="111"/>
      <c r="HY786" s="111"/>
      <c r="HZ786" s="111"/>
      <c r="IA786" s="111"/>
      <c r="IB786" s="111"/>
      <c r="IC786" s="111"/>
      <c r="ID786" s="111"/>
      <c r="IE786" s="111"/>
      <c r="IF786" s="111"/>
      <c r="IG786" s="111"/>
      <c r="IH786" s="111"/>
      <c r="II786" s="111"/>
    </row>
    <row r="787" s="1" customFormat="1" hidden="1" spans="1:243">
      <c r="A787" s="157">
        <v>2150101</v>
      </c>
      <c r="B787" s="152" t="s">
        <v>681</v>
      </c>
      <c r="C787" s="145">
        <v>0</v>
      </c>
      <c r="D787" s="146"/>
      <c r="E787" s="147">
        <f t="shared" si="35"/>
        <v>0</v>
      </c>
      <c r="F787" s="148"/>
      <c r="G787" s="151" t="s">
        <v>75</v>
      </c>
      <c r="H787" s="140">
        <f t="shared" si="36"/>
        <v>7</v>
      </c>
      <c r="I787" s="140"/>
      <c r="J787" s="111"/>
      <c r="K787" s="111"/>
      <c r="L787" s="111"/>
      <c r="M787" s="111"/>
      <c r="N787" s="111"/>
      <c r="O787" s="111"/>
      <c r="P787" s="111"/>
      <c r="Q787" s="111"/>
      <c r="R787" s="111"/>
      <c r="S787" s="111"/>
      <c r="T787" s="111"/>
      <c r="U787" s="111"/>
      <c r="V787" s="111"/>
      <c r="W787" s="111"/>
      <c r="X787" s="111"/>
      <c r="Y787" s="111"/>
      <c r="Z787" s="111"/>
      <c r="AA787" s="111"/>
      <c r="AB787" s="111"/>
      <c r="AC787" s="111"/>
      <c r="AD787" s="111"/>
      <c r="AE787" s="111"/>
      <c r="AF787" s="111"/>
      <c r="AG787" s="111"/>
      <c r="AH787" s="111"/>
      <c r="AI787" s="111"/>
      <c r="AJ787" s="111"/>
      <c r="AK787" s="111"/>
      <c r="AL787" s="111"/>
      <c r="AM787" s="111"/>
      <c r="AN787" s="111"/>
      <c r="AO787" s="111"/>
      <c r="AP787" s="111"/>
      <c r="AQ787" s="111"/>
      <c r="AR787" s="111"/>
      <c r="AS787" s="111"/>
      <c r="AT787" s="111"/>
      <c r="AU787" s="111"/>
      <c r="AV787" s="111"/>
      <c r="AW787" s="111"/>
      <c r="AX787" s="111"/>
      <c r="AY787" s="111"/>
      <c r="AZ787" s="111"/>
      <c r="BA787" s="111"/>
      <c r="BB787" s="111"/>
      <c r="BC787" s="111"/>
      <c r="BD787" s="111"/>
      <c r="BE787" s="111"/>
      <c r="BF787" s="111"/>
      <c r="BG787" s="111"/>
      <c r="BH787" s="111"/>
      <c r="BI787" s="111"/>
      <c r="BJ787" s="111"/>
      <c r="BK787" s="111"/>
      <c r="BL787" s="111"/>
      <c r="BM787" s="111"/>
      <c r="BN787" s="111"/>
      <c r="BO787" s="111"/>
      <c r="BP787" s="111"/>
      <c r="BQ787" s="111"/>
      <c r="BR787" s="111"/>
      <c r="BS787" s="111"/>
      <c r="BT787" s="111"/>
      <c r="BU787" s="111"/>
      <c r="BV787" s="111"/>
      <c r="BW787" s="111"/>
      <c r="BX787" s="111"/>
      <c r="BY787" s="111"/>
      <c r="BZ787" s="111"/>
      <c r="CA787" s="111"/>
      <c r="CB787" s="111"/>
      <c r="CC787" s="111"/>
      <c r="CD787" s="111"/>
      <c r="CE787" s="111"/>
      <c r="CF787" s="111"/>
      <c r="CG787" s="111"/>
      <c r="CH787" s="111"/>
      <c r="CI787" s="111"/>
      <c r="CJ787" s="111"/>
      <c r="CK787" s="111"/>
      <c r="CL787" s="111"/>
      <c r="CM787" s="111"/>
      <c r="CN787" s="111"/>
      <c r="CO787" s="111"/>
      <c r="CP787" s="111"/>
      <c r="CQ787" s="111"/>
      <c r="CR787" s="111"/>
      <c r="CS787" s="111"/>
      <c r="CT787" s="111"/>
      <c r="CU787" s="111"/>
      <c r="CV787" s="111"/>
      <c r="CW787" s="111"/>
      <c r="CX787" s="111"/>
      <c r="CY787" s="111"/>
      <c r="CZ787" s="111"/>
      <c r="DA787" s="111"/>
      <c r="DB787" s="111"/>
      <c r="DC787" s="111"/>
      <c r="DD787" s="111"/>
      <c r="DE787" s="111"/>
      <c r="DF787" s="111"/>
      <c r="DG787" s="111"/>
      <c r="DH787" s="111"/>
      <c r="DI787" s="111"/>
      <c r="DJ787" s="111"/>
      <c r="DK787" s="111"/>
      <c r="DL787" s="111"/>
      <c r="DM787" s="111"/>
      <c r="DN787" s="111"/>
      <c r="DO787" s="111"/>
      <c r="DP787" s="111"/>
      <c r="DQ787" s="111"/>
      <c r="DR787" s="111"/>
      <c r="DS787" s="111"/>
      <c r="DT787" s="111"/>
      <c r="DU787" s="111"/>
      <c r="DV787" s="111"/>
      <c r="DW787" s="111"/>
      <c r="DX787" s="111"/>
      <c r="DY787" s="111"/>
      <c r="DZ787" s="111"/>
      <c r="EA787" s="111"/>
      <c r="EB787" s="111"/>
      <c r="EC787" s="111"/>
      <c r="ED787" s="111"/>
      <c r="EE787" s="111"/>
      <c r="EF787" s="111"/>
      <c r="EG787" s="111"/>
      <c r="EH787" s="111"/>
      <c r="EI787" s="111"/>
      <c r="EJ787" s="111"/>
      <c r="EK787" s="111"/>
      <c r="EL787" s="111"/>
      <c r="EM787" s="111"/>
      <c r="EN787" s="111"/>
      <c r="EO787" s="111"/>
      <c r="EP787" s="111"/>
      <c r="EQ787" s="111"/>
      <c r="ER787" s="111"/>
      <c r="ES787" s="111"/>
      <c r="ET787" s="111"/>
      <c r="EU787" s="111"/>
      <c r="EV787" s="111"/>
      <c r="EW787" s="111"/>
      <c r="EX787" s="111"/>
      <c r="EY787" s="111"/>
      <c r="EZ787" s="111"/>
      <c r="FA787" s="111"/>
      <c r="FB787" s="111"/>
      <c r="FC787" s="111"/>
      <c r="FD787" s="111"/>
      <c r="FE787" s="111"/>
      <c r="FF787" s="111"/>
      <c r="FG787" s="111"/>
      <c r="FH787" s="111"/>
      <c r="FI787" s="111"/>
      <c r="FJ787" s="111"/>
      <c r="FK787" s="111"/>
      <c r="FL787" s="111"/>
      <c r="FM787" s="111"/>
      <c r="FN787" s="111"/>
      <c r="FO787" s="111"/>
      <c r="FP787" s="111"/>
      <c r="FQ787" s="111"/>
      <c r="FR787" s="111"/>
      <c r="FS787" s="111"/>
      <c r="FT787" s="111"/>
      <c r="FU787" s="111"/>
      <c r="FV787" s="111"/>
      <c r="FW787" s="111"/>
      <c r="FX787" s="111"/>
      <c r="FY787" s="111"/>
      <c r="FZ787" s="111"/>
      <c r="GA787" s="111"/>
      <c r="GB787" s="111"/>
      <c r="GC787" s="111"/>
      <c r="GD787" s="111"/>
      <c r="GE787" s="111"/>
      <c r="GF787" s="111"/>
      <c r="GG787" s="111"/>
      <c r="GH787" s="111"/>
      <c r="GI787" s="111"/>
      <c r="GJ787" s="111"/>
      <c r="GK787" s="111"/>
      <c r="GL787" s="111"/>
      <c r="GM787" s="111"/>
      <c r="GN787" s="111"/>
      <c r="GO787" s="111"/>
      <c r="GP787" s="111"/>
      <c r="GQ787" s="111"/>
      <c r="GR787" s="111"/>
      <c r="GS787" s="111"/>
      <c r="GT787" s="111"/>
      <c r="GU787" s="111"/>
      <c r="GV787" s="111"/>
      <c r="GW787" s="111"/>
      <c r="GX787" s="111"/>
      <c r="GY787" s="111"/>
      <c r="GZ787" s="111"/>
      <c r="HA787" s="111"/>
      <c r="HB787" s="111"/>
      <c r="HC787" s="111"/>
      <c r="HD787" s="111"/>
      <c r="HE787" s="111"/>
      <c r="HF787" s="111"/>
      <c r="HG787" s="111"/>
      <c r="HH787" s="111"/>
      <c r="HI787" s="111"/>
      <c r="HJ787" s="111"/>
      <c r="HK787" s="111"/>
      <c r="HL787" s="111"/>
      <c r="HM787" s="111"/>
      <c r="HN787" s="111"/>
      <c r="HO787" s="111"/>
      <c r="HP787" s="111"/>
      <c r="HQ787" s="111"/>
      <c r="HR787" s="111"/>
      <c r="HS787" s="111"/>
      <c r="HT787" s="111"/>
      <c r="HU787" s="111"/>
      <c r="HV787" s="111"/>
      <c r="HW787" s="111"/>
      <c r="HX787" s="111"/>
      <c r="HY787" s="111"/>
      <c r="HZ787" s="111"/>
      <c r="IA787" s="111"/>
      <c r="IB787" s="111"/>
      <c r="IC787" s="111"/>
      <c r="ID787" s="111"/>
      <c r="IE787" s="111"/>
      <c r="IF787" s="111"/>
      <c r="IG787" s="111"/>
      <c r="IH787" s="111"/>
      <c r="II787" s="111"/>
    </row>
    <row r="788" s="1" customFormat="1" hidden="1" spans="1:243">
      <c r="A788" s="157">
        <v>2150102</v>
      </c>
      <c r="B788" s="152" t="s">
        <v>682</v>
      </c>
      <c r="C788" s="145">
        <v>0</v>
      </c>
      <c r="D788" s="146"/>
      <c r="E788" s="147">
        <f t="shared" si="35"/>
        <v>0</v>
      </c>
      <c r="F788" s="148"/>
      <c r="G788" s="151" t="s">
        <v>75</v>
      </c>
      <c r="H788" s="140">
        <f t="shared" si="36"/>
        <v>7</v>
      </c>
      <c r="I788" s="140"/>
      <c r="J788" s="111"/>
      <c r="K788" s="111"/>
      <c r="L788" s="111"/>
      <c r="M788" s="111"/>
      <c r="N788" s="111"/>
      <c r="O788" s="111"/>
      <c r="P788" s="111"/>
      <c r="Q788" s="111"/>
      <c r="R788" s="111"/>
      <c r="S788" s="111"/>
      <c r="T788" s="111"/>
      <c r="U788" s="111"/>
      <c r="V788" s="111"/>
      <c r="W788" s="111"/>
      <c r="X788" s="111"/>
      <c r="Y788" s="111"/>
      <c r="Z788" s="111"/>
      <c r="AA788" s="111"/>
      <c r="AB788" s="111"/>
      <c r="AC788" s="111"/>
      <c r="AD788" s="111"/>
      <c r="AE788" s="111"/>
      <c r="AF788" s="111"/>
      <c r="AG788" s="111"/>
      <c r="AH788" s="111"/>
      <c r="AI788" s="111"/>
      <c r="AJ788" s="111"/>
      <c r="AK788" s="111"/>
      <c r="AL788" s="111"/>
      <c r="AM788" s="111"/>
      <c r="AN788" s="111"/>
      <c r="AO788" s="111"/>
      <c r="AP788" s="111"/>
      <c r="AQ788" s="111"/>
      <c r="AR788" s="111"/>
      <c r="AS788" s="111"/>
      <c r="AT788" s="111"/>
      <c r="AU788" s="111"/>
      <c r="AV788" s="111"/>
      <c r="AW788" s="111"/>
      <c r="AX788" s="111"/>
      <c r="AY788" s="111"/>
      <c r="AZ788" s="111"/>
      <c r="BA788" s="111"/>
      <c r="BB788" s="111"/>
      <c r="BC788" s="111"/>
      <c r="BD788" s="111"/>
      <c r="BE788" s="111"/>
      <c r="BF788" s="111"/>
      <c r="BG788" s="111"/>
      <c r="BH788" s="111"/>
      <c r="BI788" s="111"/>
      <c r="BJ788" s="111"/>
      <c r="BK788" s="111"/>
      <c r="BL788" s="111"/>
      <c r="BM788" s="111"/>
      <c r="BN788" s="111"/>
      <c r="BO788" s="111"/>
      <c r="BP788" s="111"/>
      <c r="BQ788" s="111"/>
      <c r="BR788" s="111"/>
      <c r="BS788" s="111"/>
      <c r="BT788" s="111"/>
      <c r="BU788" s="111"/>
      <c r="BV788" s="111"/>
      <c r="BW788" s="111"/>
      <c r="BX788" s="111"/>
      <c r="BY788" s="111"/>
      <c r="BZ788" s="111"/>
      <c r="CA788" s="111"/>
      <c r="CB788" s="111"/>
      <c r="CC788" s="111"/>
      <c r="CD788" s="111"/>
      <c r="CE788" s="111"/>
      <c r="CF788" s="111"/>
      <c r="CG788" s="111"/>
      <c r="CH788" s="111"/>
      <c r="CI788" s="111"/>
      <c r="CJ788" s="111"/>
      <c r="CK788" s="111"/>
      <c r="CL788" s="111"/>
      <c r="CM788" s="111"/>
      <c r="CN788" s="111"/>
      <c r="CO788" s="111"/>
      <c r="CP788" s="111"/>
      <c r="CQ788" s="111"/>
      <c r="CR788" s="111"/>
      <c r="CS788" s="111"/>
      <c r="CT788" s="111"/>
      <c r="CU788" s="111"/>
      <c r="CV788" s="111"/>
      <c r="CW788" s="111"/>
      <c r="CX788" s="111"/>
      <c r="CY788" s="111"/>
      <c r="CZ788" s="111"/>
      <c r="DA788" s="111"/>
      <c r="DB788" s="111"/>
      <c r="DC788" s="111"/>
      <c r="DD788" s="111"/>
      <c r="DE788" s="111"/>
      <c r="DF788" s="111"/>
      <c r="DG788" s="111"/>
      <c r="DH788" s="111"/>
      <c r="DI788" s="111"/>
      <c r="DJ788" s="111"/>
      <c r="DK788" s="111"/>
      <c r="DL788" s="111"/>
      <c r="DM788" s="111"/>
      <c r="DN788" s="111"/>
      <c r="DO788" s="111"/>
      <c r="DP788" s="111"/>
      <c r="DQ788" s="111"/>
      <c r="DR788" s="111"/>
      <c r="DS788" s="111"/>
      <c r="DT788" s="111"/>
      <c r="DU788" s="111"/>
      <c r="DV788" s="111"/>
      <c r="DW788" s="111"/>
      <c r="DX788" s="111"/>
      <c r="DY788" s="111"/>
      <c r="DZ788" s="111"/>
      <c r="EA788" s="111"/>
      <c r="EB788" s="111"/>
      <c r="EC788" s="111"/>
      <c r="ED788" s="111"/>
      <c r="EE788" s="111"/>
      <c r="EF788" s="111"/>
      <c r="EG788" s="111"/>
      <c r="EH788" s="111"/>
      <c r="EI788" s="111"/>
      <c r="EJ788" s="111"/>
      <c r="EK788" s="111"/>
      <c r="EL788" s="111"/>
      <c r="EM788" s="111"/>
      <c r="EN788" s="111"/>
      <c r="EO788" s="111"/>
      <c r="EP788" s="111"/>
      <c r="EQ788" s="111"/>
      <c r="ER788" s="111"/>
      <c r="ES788" s="111"/>
      <c r="ET788" s="111"/>
      <c r="EU788" s="111"/>
      <c r="EV788" s="111"/>
      <c r="EW788" s="111"/>
      <c r="EX788" s="111"/>
      <c r="EY788" s="111"/>
      <c r="EZ788" s="111"/>
      <c r="FA788" s="111"/>
      <c r="FB788" s="111"/>
      <c r="FC788" s="111"/>
      <c r="FD788" s="111"/>
      <c r="FE788" s="111"/>
      <c r="FF788" s="111"/>
      <c r="FG788" s="111"/>
      <c r="FH788" s="111"/>
      <c r="FI788" s="111"/>
      <c r="FJ788" s="111"/>
      <c r="FK788" s="111"/>
      <c r="FL788" s="111"/>
      <c r="FM788" s="111"/>
      <c r="FN788" s="111"/>
      <c r="FO788" s="111"/>
      <c r="FP788" s="111"/>
      <c r="FQ788" s="111"/>
      <c r="FR788" s="111"/>
      <c r="FS788" s="111"/>
      <c r="FT788" s="111"/>
      <c r="FU788" s="111"/>
      <c r="FV788" s="111"/>
      <c r="FW788" s="111"/>
      <c r="FX788" s="111"/>
      <c r="FY788" s="111"/>
      <c r="FZ788" s="111"/>
      <c r="GA788" s="111"/>
      <c r="GB788" s="111"/>
      <c r="GC788" s="111"/>
      <c r="GD788" s="111"/>
      <c r="GE788" s="111"/>
      <c r="GF788" s="111"/>
      <c r="GG788" s="111"/>
      <c r="GH788" s="111"/>
      <c r="GI788" s="111"/>
      <c r="GJ788" s="111"/>
      <c r="GK788" s="111"/>
      <c r="GL788" s="111"/>
      <c r="GM788" s="111"/>
      <c r="GN788" s="111"/>
      <c r="GO788" s="111"/>
      <c r="GP788" s="111"/>
      <c r="GQ788" s="111"/>
      <c r="GR788" s="111"/>
      <c r="GS788" s="111"/>
      <c r="GT788" s="111"/>
      <c r="GU788" s="111"/>
      <c r="GV788" s="111"/>
      <c r="GW788" s="111"/>
      <c r="GX788" s="111"/>
      <c r="GY788" s="111"/>
      <c r="GZ788" s="111"/>
      <c r="HA788" s="111"/>
      <c r="HB788" s="111"/>
      <c r="HC788" s="111"/>
      <c r="HD788" s="111"/>
      <c r="HE788" s="111"/>
      <c r="HF788" s="111"/>
      <c r="HG788" s="111"/>
      <c r="HH788" s="111"/>
      <c r="HI788" s="111"/>
      <c r="HJ788" s="111"/>
      <c r="HK788" s="111"/>
      <c r="HL788" s="111"/>
      <c r="HM788" s="111"/>
      <c r="HN788" s="111"/>
      <c r="HO788" s="111"/>
      <c r="HP788" s="111"/>
      <c r="HQ788" s="111"/>
      <c r="HR788" s="111"/>
      <c r="HS788" s="111"/>
      <c r="HT788" s="111"/>
      <c r="HU788" s="111"/>
      <c r="HV788" s="111"/>
      <c r="HW788" s="111"/>
      <c r="HX788" s="111"/>
      <c r="HY788" s="111"/>
      <c r="HZ788" s="111"/>
      <c r="IA788" s="111"/>
      <c r="IB788" s="111"/>
      <c r="IC788" s="111"/>
      <c r="ID788" s="111"/>
      <c r="IE788" s="111"/>
      <c r="IF788" s="111"/>
      <c r="IG788" s="111"/>
      <c r="IH788" s="111"/>
      <c r="II788" s="111"/>
    </row>
    <row r="789" s="1" customFormat="1" spans="1:243">
      <c r="A789" s="157">
        <v>2150199</v>
      </c>
      <c r="B789" s="152" t="s">
        <v>683</v>
      </c>
      <c r="C789" s="145"/>
      <c r="D789" s="146">
        <v>91</v>
      </c>
      <c r="E789" s="147">
        <f t="shared" si="35"/>
        <v>91</v>
      </c>
      <c r="F789" s="148"/>
      <c r="G789" s="149"/>
      <c r="H789" s="140">
        <f t="shared" si="36"/>
        <v>7</v>
      </c>
      <c r="I789" s="140"/>
      <c r="J789" s="111"/>
      <c r="K789" s="111"/>
      <c r="L789" s="111"/>
      <c r="M789" s="111"/>
      <c r="N789" s="111"/>
      <c r="O789" s="111"/>
      <c r="P789" s="111"/>
      <c r="Q789" s="111"/>
      <c r="R789" s="111"/>
      <c r="S789" s="111"/>
      <c r="T789" s="111"/>
      <c r="U789" s="111"/>
      <c r="V789" s="111"/>
      <c r="W789" s="111"/>
      <c r="X789" s="111"/>
      <c r="Y789" s="111"/>
      <c r="Z789" s="111"/>
      <c r="AA789" s="111"/>
      <c r="AB789" s="111"/>
      <c r="AC789" s="111"/>
      <c r="AD789" s="111"/>
      <c r="AE789" s="111"/>
      <c r="AF789" s="111"/>
      <c r="AG789" s="111"/>
      <c r="AH789" s="111"/>
      <c r="AI789" s="111"/>
      <c r="AJ789" s="111"/>
      <c r="AK789" s="111"/>
      <c r="AL789" s="111"/>
      <c r="AM789" s="111"/>
      <c r="AN789" s="111"/>
      <c r="AO789" s="111"/>
      <c r="AP789" s="111"/>
      <c r="AQ789" s="111"/>
      <c r="AR789" s="111"/>
      <c r="AS789" s="111"/>
      <c r="AT789" s="111"/>
      <c r="AU789" s="111"/>
      <c r="AV789" s="111"/>
      <c r="AW789" s="111"/>
      <c r="AX789" s="111"/>
      <c r="AY789" s="111"/>
      <c r="AZ789" s="111"/>
      <c r="BA789" s="111"/>
      <c r="BB789" s="111"/>
      <c r="BC789" s="111"/>
      <c r="BD789" s="111"/>
      <c r="BE789" s="111"/>
      <c r="BF789" s="111"/>
      <c r="BG789" s="111"/>
      <c r="BH789" s="111"/>
      <c r="BI789" s="111"/>
      <c r="BJ789" s="111"/>
      <c r="BK789" s="111"/>
      <c r="BL789" s="111"/>
      <c r="BM789" s="111"/>
      <c r="BN789" s="111"/>
      <c r="BO789" s="111"/>
      <c r="BP789" s="111"/>
      <c r="BQ789" s="111"/>
      <c r="BR789" s="111"/>
      <c r="BS789" s="111"/>
      <c r="BT789" s="111"/>
      <c r="BU789" s="111"/>
      <c r="BV789" s="111"/>
      <c r="BW789" s="111"/>
      <c r="BX789" s="111"/>
      <c r="BY789" s="111"/>
      <c r="BZ789" s="111"/>
      <c r="CA789" s="111"/>
      <c r="CB789" s="111"/>
      <c r="CC789" s="111"/>
      <c r="CD789" s="111"/>
      <c r="CE789" s="111"/>
      <c r="CF789" s="111"/>
      <c r="CG789" s="111"/>
      <c r="CH789" s="111"/>
      <c r="CI789" s="111"/>
      <c r="CJ789" s="111"/>
      <c r="CK789" s="111"/>
      <c r="CL789" s="111"/>
      <c r="CM789" s="111"/>
      <c r="CN789" s="111"/>
      <c r="CO789" s="111"/>
      <c r="CP789" s="111"/>
      <c r="CQ789" s="111"/>
      <c r="CR789" s="111"/>
      <c r="CS789" s="111"/>
      <c r="CT789" s="111"/>
      <c r="CU789" s="111"/>
      <c r="CV789" s="111"/>
      <c r="CW789" s="111"/>
      <c r="CX789" s="111"/>
      <c r="CY789" s="111"/>
      <c r="CZ789" s="111"/>
      <c r="DA789" s="111"/>
      <c r="DB789" s="111"/>
      <c r="DC789" s="111"/>
      <c r="DD789" s="111"/>
      <c r="DE789" s="111"/>
      <c r="DF789" s="111"/>
      <c r="DG789" s="111"/>
      <c r="DH789" s="111"/>
      <c r="DI789" s="111"/>
      <c r="DJ789" s="111"/>
      <c r="DK789" s="111"/>
      <c r="DL789" s="111"/>
      <c r="DM789" s="111"/>
      <c r="DN789" s="111"/>
      <c r="DO789" s="111"/>
      <c r="DP789" s="111"/>
      <c r="DQ789" s="111"/>
      <c r="DR789" s="111"/>
      <c r="DS789" s="111"/>
      <c r="DT789" s="111"/>
      <c r="DU789" s="111"/>
      <c r="DV789" s="111"/>
      <c r="DW789" s="111"/>
      <c r="DX789" s="111"/>
      <c r="DY789" s="111"/>
      <c r="DZ789" s="111"/>
      <c r="EA789" s="111"/>
      <c r="EB789" s="111"/>
      <c r="EC789" s="111"/>
      <c r="ED789" s="111"/>
      <c r="EE789" s="111"/>
      <c r="EF789" s="111"/>
      <c r="EG789" s="111"/>
      <c r="EH789" s="111"/>
      <c r="EI789" s="111"/>
      <c r="EJ789" s="111"/>
      <c r="EK789" s="111"/>
      <c r="EL789" s="111"/>
      <c r="EM789" s="111"/>
      <c r="EN789" s="111"/>
      <c r="EO789" s="111"/>
      <c r="EP789" s="111"/>
      <c r="EQ789" s="111"/>
      <c r="ER789" s="111"/>
      <c r="ES789" s="111"/>
      <c r="ET789" s="111"/>
      <c r="EU789" s="111"/>
      <c r="EV789" s="111"/>
      <c r="EW789" s="111"/>
      <c r="EX789" s="111"/>
      <c r="EY789" s="111"/>
      <c r="EZ789" s="111"/>
      <c r="FA789" s="111"/>
      <c r="FB789" s="111"/>
      <c r="FC789" s="111"/>
      <c r="FD789" s="111"/>
      <c r="FE789" s="111"/>
      <c r="FF789" s="111"/>
      <c r="FG789" s="111"/>
      <c r="FH789" s="111"/>
      <c r="FI789" s="111"/>
      <c r="FJ789" s="111"/>
      <c r="FK789" s="111"/>
      <c r="FL789" s="111"/>
      <c r="FM789" s="111"/>
      <c r="FN789" s="111"/>
      <c r="FO789" s="111"/>
      <c r="FP789" s="111"/>
      <c r="FQ789" s="111"/>
      <c r="FR789" s="111"/>
      <c r="FS789" s="111"/>
      <c r="FT789" s="111"/>
      <c r="FU789" s="111"/>
      <c r="FV789" s="111"/>
      <c r="FW789" s="111"/>
      <c r="FX789" s="111"/>
      <c r="FY789" s="111"/>
      <c r="FZ789" s="111"/>
      <c r="GA789" s="111"/>
      <c r="GB789" s="111"/>
      <c r="GC789" s="111"/>
      <c r="GD789" s="111"/>
      <c r="GE789" s="111"/>
      <c r="GF789" s="111"/>
      <c r="GG789" s="111"/>
      <c r="GH789" s="111"/>
      <c r="GI789" s="111"/>
      <c r="GJ789" s="111"/>
      <c r="GK789" s="111"/>
      <c r="GL789" s="111"/>
      <c r="GM789" s="111"/>
      <c r="GN789" s="111"/>
      <c r="GO789" s="111"/>
      <c r="GP789" s="111"/>
      <c r="GQ789" s="111"/>
      <c r="GR789" s="111"/>
      <c r="GS789" s="111"/>
      <c r="GT789" s="111"/>
      <c r="GU789" s="111"/>
      <c r="GV789" s="111"/>
      <c r="GW789" s="111"/>
      <c r="GX789" s="111"/>
      <c r="GY789" s="111"/>
      <c r="GZ789" s="111"/>
      <c r="HA789" s="111"/>
      <c r="HB789" s="111"/>
      <c r="HC789" s="111"/>
      <c r="HD789" s="111"/>
      <c r="HE789" s="111"/>
      <c r="HF789" s="111"/>
      <c r="HG789" s="111"/>
      <c r="HH789" s="111"/>
      <c r="HI789" s="111"/>
      <c r="HJ789" s="111"/>
      <c r="HK789" s="111"/>
      <c r="HL789" s="111"/>
      <c r="HM789" s="111"/>
      <c r="HN789" s="111"/>
      <c r="HO789" s="111"/>
      <c r="HP789" s="111"/>
      <c r="HQ789" s="111"/>
      <c r="HR789" s="111"/>
      <c r="HS789" s="111"/>
      <c r="HT789" s="111"/>
      <c r="HU789" s="111"/>
      <c r="HV789" s="111"/>
      <c r="HW789" s="111"/>
      <c r="HX789" s="111"/>
      <c r="HY789" s="111"/>
      <c r="HZ789" s="111"/>
      <c r="IA789" s="111"/>
      <c r="IB789" s="111"/>
      <c r="IC789" s="111"/>
      <c r="ID789" s="111"/>
      <c r="IE789" s="111"/>
      <c r="IF789" s="111"/>
      <c r="IG789" s="111"/>
      <c r="IH789" s="111"/>
      <c r="II789" s="111"/>
    </row>
    <row r="790" s="1" customFormat="1" spans="1:243">
      <c r="A790" s="141">
        <v>21502</v>
      </c>
      <c r="B790" s="142" t="s">
        <v>684</v>
      </c>
      <c r="C790" s="159">
        <f>C792+C791</f>
        <v>1</v>
      </c>
      <c r="D790" s="159">
        <f>D792+D791</f>
        <v>1073</v>
      </c>
      <c r="E790" s="137">
        <f t="shared" si="35"/>
        <v>1072</v>
      </c>
      <c r="F790" s="138">
        <f>E790/C790</f>
        <v>1072</v>
      </c>
      <c r="G790" s="139"/>
      <c r="H790" s="140">
        <f t="shared" si="36"/>
        <v>5</v>
      </c>
      <c r="I790" s="140"/>
      <c r="J790" s="111"/>
      <c r="K790" s="111"/>
      <c r="L790" s="111"/>
      <c r="M790" s="111"/>
      <c r="N790" s="111"/>
      <c r="O790" s="111"/>
      <c r="P790" s="111"/>
      <c r="Q790" s="111"/>
      <c r="R790" s="111"/>
      <c r="S790" s="111"/>
      <c r="T790" s="111"/>
      <c r="U790" s="111"/>
      <c r="V790" s="111"/>
      <c r="W790" s="111"/>
      <c r="X790" s="111"/>
      <c r="Y790" s="111"/>
      <c r="Z790" s="111"/>
      <c r="AA790" s="111"/>
      <c r="AB790" s="111"/>
      <c r="AC790" s="111"/>
      <c r="AD790" s="111"/>
      <c r="AE790" s="111"/>
      <c r="AF790" s="111"/>
      <c r="AG790" s="111"/>
      <c r="AH790" s="111"/>
      <c r="AI790" s="111"/>
      <c r="AJ790" s="111"/>
      <c r="AK790" s="111"/>
      <c r="AL790" s="111"/>
      <c r="AM790" s="111"/>
      <c r="AN790" s="111"/>
      <c r="AO790" s="111"/>
      <c r="AP790" s="111"/>
      <c r="AQ790" s="111"/>
      <c r="AR790" s="111"/>
      <c r="AS790" s="111"/>
      <c r="AT790" s="111"/>
      <c r="AU790" s="111"/>
      <c r="AV790" s="111"/>
      <c r="AW790" s="111"/>
      <c r="AX790" s="111"/>
      <c r="AY790" s="111"/>
      <c r="AZ790" s="111"/>
      <c r="BA790" s="111"/>
      <c r="BB790" s="111"/>
      <c r="BC790" s="111"/>
      <c r="BD790" s="111"/>
      <c r="BE790" s="111"/>
      <c r="BF790" s="111"/>
      <c r="BG790" s="111"/>
      <c r="BH790" s="111"/>
      <c r="BI790" s="111"/>
      <c r="BJ790" s="111"/>
      <c r="BK790" s="111"/>
      <c r="BL790" s="111"/>
      <c r="BM790" s="111"/>
      <c r="BN790" s="111"/>
      <c r="BO790" s="111"/>
      <c r="BP790" s="111"/>
      <c r="BQ790" s="111"/>
      <c r="BR790" s="111"/>
      <c r="BS790" s="111"/>
      <c r="BT790" s="111"/>
      <c r="BU790" s="111"/>
      <c r="BV790" s="111"/>
      <c r="BW790" s="111"/>
      <c r="BX790" s="111"/>
      <c r="BY790" s="111"/>
      <c r="BZ790" s="111"/>
      <c r="CA790" s="111"/>
      <c r="CB790" s="111"/>
      <c r="CC790" s="111"/>
      <c r="CD790" s="111"/>
      <c r="CE790" s="111"/>
      <c r="CF790" s="111"/>
      <c r="CG790" s="111"/>
      <c r="CH790" s="111"/>
      <c r="CI790" s="111"/>
      <c r="CJ790" s="111"/>
      <c r="CK790" s="111"/>
      <c r="CL790" s="111"/>
      <c r="CM790" s="111"/>
      <c r="CN790" s="111"/>
      <c r="CO790" s="111"/>
      <c r="CP790" s="111"/>
      <c r="CQ790" s="111"/>
      <c r="CR790" s="111"/>
      <c r="CS790" s="111"/>
      <c r="CT790" s="111"/>
      <c r="CU790" s="111"/>
      <c r="CV790" s="111"/>
      <c r="CW790" s="111"/>
      <c r="CX790" s="111"/>
      <c r="CY790" s="111"/>
      <c r="CZ790" s="111"/>
      <c r="DA790" s="111"/>
      <c r="DB790" s="111"/>
      <c r="DC790" s="111"/>
      <c r="DD790" s="111"/>
      <c r="DE790" s="111"/>
      <c r="DF790" s="111"/>
      <c r="DG790" s="111"/>
      <c r="DH790" s="111"/>
      <c r="DI790" s="111"/>
      <c r="DJ790" s="111"/>
      <c r="DK790" s="111"/>
      <c r="DL790" s="111"/>
      <c r="DM790" s="111"/>
      <c r="DN790" s="111"/>
      <c r="DO790" s="111"/>
      <c r="DP790" s="111"/>
      <c r="DQ790" s="111"/>
      <c r="DR790" s="111"/>
      <c r="DS790" s="111"/>
      <c r="DT790" s="111"/>
      <c r="DU790" s="111"/>
      <c r="DV790" s="111"/>
      <c r="DW790" s="111"/>
      <c r="DX790" s="111"/>
      <c r="DY790" s="111"/>
      <c r="DZ790" s="111"/>
      <c r="EA790" s="111"/>
      <c r="EB790" s="111"/>
      <c r="EC790" s="111"/>
      <c r="ED790" s="111"/>
      <c r="EE790" s="111"/>
      <c r="EF790" s="111"/>
      <c r="EG790" s="111"/>
      <c r="EH790" s="111"/>
      <c r="EI790" s="111"/>
      <c r="EJ790" s="111"/>
      <c r="EK790" s="111"/>
      <c r="EL790" s="111"/>
      <c r="EM790" s="111"/>
      <c r="EN790" s="111"/>
      <c r="EO790" s="111"/>
      <c r="EP790" s="111"/>
      <c r="EQ790" s="111"/>
      <c r="ER790" s="111"/>
      <c r="ES790" s="111"/>
      <c r="ET790" s="111"/>
      <c r="EU790" s="111"/>
      <c r="EV790" s="111"/>
      <c r="EW790" s="111"/>
      <c r="EX790" s="111"/>
      <c r="EY790" s="111"/>
      <c r="EZ790" s="111"/>
      <c r="FA790" s="111"/>
      <c r="FB790" s="111"/>
      <c r="FC790" s="111"/>
      <c r="FD790" s="111"/>
      <c r="FE790" s="111"/>
      <c r="FF790" s="111"/>
      <c r="FG790" s="111"/>
      <c r="FH790" s="111"/>
      <c r="FI790" s="111"/>
      <c r="FJ790" s="111"/>
      <c r="FK790" s="111"/>
      <c r="FL790" s="111"/>
      <c r="FM790" s="111"/>
      <c r="FN790" s="111"/>
      <c r="FO790" s="111"/>
      <c r="FP790" s="111"/>
      <c r="FQ790" s="111"/>
      <c r="FR790" s="111"/>
      <c r="FS790" s="111"/>
      <c r="FT790" s="111"/>
      <c r="FU790" s="111"/>
      <c r="FV790" s="111"/>
      <c r="FW790" s="111"/>
      <c r="FX790" s="111"/>
      <c r="FY790" s="111"/>
      <c r="FZ790" s="111"/>
      <c r="GA790" s="111"/>
      <c r="GB790" s="111"/>
      <c r="GC790" s="111"/>
      <c r="GD790" s="111"/>
      <c r="GE790" s="111"/>
      <c r="GF790" s="111"/>
      <c r="GG790" s="111"/>
      <c r="GH790" s="111"/>
      <c r="GI790" s="111"/>
      <c r="GJ790" s="111"/>
      <c r="GK790" s="111"/>
      <c r="GL790" s="111"/>
      <c r="GM790" s="111"/>
      <c r="GN790" s="111"/>
      <c r="GO790" s="111"/>
      <c r="GP790" s="111"/>
      <c r="GQ790" s="111"/>
      <c r="GR790" s="111"/>
      <c r="GS790" s="111"/>
      <c r="GT790" s="111"/>
      <c r="GU790" s="111"/>
      <c r="GV790" s="111"/>
      <c r="GW790" s="111"/>
      <c r="GX790" s="111"/>
      <c r="GY790" s="111"/>
      <c r="GZ790" s="111"/>
      <c r="HA790" s="111"/>
      <c r="HB790" s="111"/>
      <c r="HC790" s="111"/>
      <c r="HD790" s="111"/>
      <c r="HE790" s="111"/>
      <c r="HF790" s="111"/>
      <c r="HG790" s="111"/>
      <c r="HH790" s="111"/>
      <c r="HI790" s="111"/>
      <c r="HJ790" s="111"/>
      <c r="HK790" s="111"/>
      <c r="HL790" s="111"/>
      <c r="HM790" s="111"/>
      <c r="HN790" s="111"/>
      <c r="HO790" s="111"/>
      <c r="HP790" s="111"/>
      <c r="HQ790" s="111"/>
      <c r="HR790" s="111"/>
      <c r="HS790" s="111"/>
      <c r="HT790" s="111"/>
      <c r="HU790" s="111"/>
      <c r="HV790" s="111"/>
      <c r="HW790" s="111"/>
      <c r="HX790" s="111"/>
      <c r="HY790" s="111"/>
      <c r="HZ790" s="111"/>
      <c r="IA790" s="111"/>
      <c r="IB790" s="111"/>
      <c r="IC790" s="111"/>
      <c r="ID790" s="111"/>
      <c r="IE790" s="111"/>
      <c r="IF790" s="111"/>
      <c r="IG790" s="111"/>
      <c r="IH790" s="111"/>
      <c r="II790" s="111"/>
    </row>
    <row r="791" s="1" customFormat="1" spans="1:243">
      <c r="A791" s="157">
        <v>2150205</v>
      </c>
      <c r="B791" s="152" t="s">
        <v>685</v>
      </c>
      <c r="C791" s="145"/>
      <c r="D791" s="146">
        <v>270</v>
      </c>
      <c r="E791" s="147">
        <f t="shared" si="35"/>
        <v>270</v>
      </c>
      <c r="F791" s="148"/>
      <c r="G791" s="149"/>
      <c r="H791" s="140">
        <f t="shared" si="36"/>
        <v>7</v>
      </c>
      <c r="I791" s="140"/>
      <c r="J791" s="111"/>
      <c r="K791" s="111"/>
      <c r="L791" s="111"/>
      <c r="M791" s="111"/>
      <c r="N791" s="111"/>
      <c r="O791" s="111"/>
      <c r="P791" s="111"/>
      <c r="Q791" s="111"/>
      <c r="R791" s="111"/>
      <c r="S791" s="111"/>
      <c r="T791" s="111"/>
      <c r="U791" s="111"/>
      <c r="V791" s="111"/>
      <c r="W791" s="111"/>
      <c r="X791" s="111"/>
      <c r="Y791" s="111"/>
      <c r="Z791" s="111"/>
      <c r="AA791" s="111"/>
      <c r="AB791" s="111"/>
      <c r="AC791" s="111"/>
      <c r="AD791" s="111"/>
      <c r="AE791" s="111"/>
      <c r="AF791" s="111"/>
      <c r="AG791" s="111"/>
      <c r="AH791" s="111"/>
      <c r="AI791" s="111"/>
      <c r="AJ791" s="111"/>
      <c r="AK791" s="111"/>
      <c r="AL791" s="111"/>
      <c r="AM791" s="111"/>
      <c r="AN791" s="111"/>
      <c r="AO791" s="111"/>
      <c r="AP791" s="111"/>
      <c r="AQ791" s="111"/>
      <c r="AR791" s="111"/>
      <c r="AS791" s="111"/>
      <c r="AT791" s="111"/>
      <c r="AU791" s="111"/>
      <c r="AV791" s="111"/>
      <c r="AW791" s="111"/>
      <c r="AX791" s="111"/>
      <c r="AY791" s="111"/>
      <c r="AZ791" s="111"/>
      <c r="BA791" s="111"/>
      <c r="BB791" s="111"/>
      <c r="BC791" s="111"/>
      <c r="BD791" s="111"/>
      <c r="BE791" s="111"/>
      <c r="BF791" s="111"/>
      <c r="BG791" s="111"/>
      <c r="BH791" s="111"/>
      <c r="BI791" s="111"/>
      <c r="BJ791" s="111"/>
      <c r="BK791" s="111"/>
      <c r="BL791" s="111"/>
      <c r="BM791" s="111"/>
      <c r="BN791" s="111"/>
      <c r="BO791" s="111"/>
      <c r="BP791" s="111"/>
      <c r="BQ791" s="111"/>
      <c r="BR791" s="111"/>
      <c r="BS791" s="111"/>
      <c r="BT791" s="111"/>
      <c r="BU791" s="111"/>
      <c r="BV791" s="111"/>
      <c r="BW791" s="111"/>
      <c r="BX791" s="111"/>
      <c r="BY791" s="111"/>
      <c r="BZ791" s="111"/>
      <c r="CA791" s="111"/>
      <c r="CB791" s="111"/>
      <c r="CC791" s="111"/>
      <c r="CD791" s="111"/>
      <c r="CE791" s="111"/>
      <c r="CF791" s="111"/>
      <c r="CG791" s="111"/>
      <c r="CH791" s="111"/>
      <c r="CI791" s="111"/>
      <c r="CJ791" s="111"/>
      <c r="CK791" s="111"/>
      <c r="CL791" s="111"/>
      <c r="CM791" s="111"/>
      <c r="CN791" s="111"/>
      <c r="CO791" s="111"/>
      <c r="CP791" s="111"/>
      <c r="CQ791" s="111"/>
      <c r="CR791" s="111"/>
      <c r="CS791" s="111"/>
      <c r="CT791" s="111"/>
      <c r="CU791" s="111"/>
      <c r="CV791" s="111"/>
      <c r="CW791" s="111"/>
      <c r="CX791" s="111"/>
      <c r="CY791" s="111"/>
      <c r="CZ791" s="111"/>
      <c r="DA791" s="111"/>
      <c r="DB791" s="111"/>
      <c r="DC791" s="111"/>
      <c r="DD791" s="111"/>
      <c r="DE791" s="111"/>
      <c r="DF791" s="111"/>
      <c r="DG791" s="111"/>
      <c r="DH791" s="111"/>
      <c r="DI791" s="111"/>
      <c r="DJ791" s="111"/>
      <c r="DK791" s="111"/>
      <c r="DL791" s="111"/>
      <c r="DM791" s="111"/>
      <c r="DN791" s="111"/>
      <c r="DO791" s="111"/>
      <c r="DP791" s="111"/>
      <c r="DQ791" s="111"/>
      <c r="DR791" s="111"/>
      <c r="DS791" s="111"/>
      <c r="DT791" s="111"/>
      <c r="DU791" s="111"/>
      <c r="DV791" s="111"/>
      <c r="DW791" s="111"/>
      <c r="DX791" s="111"/>
      <c r="DY791" s="111"/>
      <c r="DZ791" s="111"/>
      <c r="EA791" s="111"/>
      <c r="EB791" s="111"/>
      <c r="EC791" s="111"/>
      <c r="ED791" s="111"/>
      <c r="EE791" s="111"/>
      <c r="EF791" s="111"/>
      <c r="EG791" s="111"/>
      <c r="EH791" s="111"/>
      <c r="EI791" s="111"/>
      <c r="EJ791" s="111"/>
      <c r="EK791" s="111"/>
      <c r="EL791" s="111"/>
      <c r="EM791" s="111"/>
      <c r="EN791" s="111"/>
      <c r="EO791" s="111"/>
      <c r="EP791" s="111"/>
      <c r="EQ791" s="111"/>
      <c r="ER791" s="111"/>
      <c r="ES791" s="111"/>
      <c r="ET791" s="111"/>
      <c r="EU791" s="111"/>
      <c r="EV791" s="111"/>
      <c r="EW791" s="111"/>
      <c r="EX791" s="111"/>
      <c r="EY791" s="111"/>
      <c r="EZ791" s="111"/>
      <c r="FA791" s="111"/>
      <c r="FB791" s="111"/>
      <c r="FC791" s="111"/>
      <c r="FD791" s="111"/>
      <c r="FE791" s="111"/>
      <c r="FF791" s="111"/>
      <c r="FG791" s="111"/>
      <c r="FH791" s="111"/>
      <c r="FI791" s="111"/>
      <c r="FJ791" s="111"/>
      <c r="FK791" s="111"/>
      <c r="FL791" s="111"/>
      <c r="FM791" s="111"/>
      <c r="FN791" s="111"/>
      <c r="FO791" s="111"/>
      <c r="FP791" s="111"/>
      <c r="FQ791" s="111"/>
      <c r="FR791" s="111"/>
      <c r="FS791" s="111"/>
      <c r="FT791" s="111"/>
      <c r="FU791" s="111"/>
      <c r="FV791" s="111"/>
      <c r="FW791" s="111"/>
      <c r="FX791" s="111"/>
      <c r="FY791" s="111"/>
      <c r="FZ791" s="111"/>
      <c r="GA791" s="111"/>
      <c r="GB791" s="111"/>
      <c r="GC791" s="111"/>
      <c r="GD791" s="111"/>
      <c r="GE791" s="111"/>
      <c r="GF791" s="111"/>
      <c r="GG791" s="111"/>
      <c r="GH791" s="111"/>
      <c r="GI791" s="111"/>
      <c r="GJ791" s="111"/>
      <c r="GK791" s="111"/>
      <c r="GL791" s="111"/>
      <c r="GM791" s="111"/>
      <c r="GN791" s="111"/>
      <c r="GO791" s="111"/>
      <c r="GP791" s="111"/>
      <c r="GQ791" s="111"/>
      <c r="GR791" s="111"/>
      <c r="GS791" s="111"/>
      <c r="GT791" s="111"/>
      <c r="GU791" s="111"/>
      <c r="GV791" s="111"/>
      <c r="GW791" s="111"/>
      <c r="GX791" s="111"/>
      <c r="GY791" s="111"/>
      <c r="GZ791" s="111"/>
      <c r="HA791" s="111"/>
      <c r="HB791" s="111"/>
      <c r="HC791" s="111"/>
      <c r="HD791" s="111"/>
      <c r="HE791" s="111"/>
      <c r="HF791" s="111"/>
      <c r="HG791" s="111"/>
      <c r="HH791" s="111"/>
      <c r="HI791" s="111"/>
      <c r="HJ791" s="111"/>
      <c r="HK791" s="111"/>
      <c r="HL791" s="111"/>
      <c r="HM791" s="111"/>
      <c r="HN791" s="111"/>
      <c r="HO791" s="111"/>
      <c r="HP791" s="111"/>
      <c r="HQ791" s="111"/>
      <c r="HR791" s="111"/>
      <c r="HS791" s="111"/>
      <c r="HT791" s="111"/>
      <c r="HU791" s="111"/>
      <c r="HV791" s="111"/>
      <c r="HW791" s="111"/>
      <c r="HX791" s="111"/>
      <c r="HY791" s="111"/>
      <c r="HZ791" s="111"/>
      <c r="IA791" s="111"/>
      <c r="IB791" s="111"/>
      <c r="IC791" s="111"/>
      <c r="ID791" s="111"/>
      <c r="IE791" s="111"/>
      <c r="IF791" s="111"/>
      <c r="IG791" s="111"/>
      <c r="IH791" s="111"/>
      <c r="II791" s="111"/>
    </row>
    <row r="792" s="1" customFormat="1" spans="1:243">
      <c r="A792" s="157">
        <v>2150299</v>
      </c>
      <c r="B792" s="152" t="s">
        <v>686</v>
      </c>
      <c r="C792" s="145">
        <v>1</v>
      </c>
      <c r="D792" s="146">
        <v>803</v>
      </c>
      <c r="E792" s="147">
        <f t="shared" si="35"/>
        <v>802</v>
      </c>
      <c r="F792" s="148">
        <f>E792/C792</f>
        <v>802</v>
      </c>
      <c r="G792" s="149"/>
      <c r="H792" s="140">
        <f t="shared" si="36"/>
        <v>7</v>
      </c>
      <c r="I792" s="140"/>
      <c r="J792" s="111"/>
      <c r="K792" s="111"/>
      <c r="L792" s="111"/>
      <c r="M792" s="111"/>
      <c r="N792" s="111"/>
      <c r="O792" s="111"/>
      <c r="P792" s="111"/>
      <c r="Q792" s="111"/>
      <c r="R792" s="111"/>
      <c r="S792" s="111"/>
      <c r="T792" s="111"/>
      <c r="U792" s="111"/>
      <c r="V792" s="111"/>
      <c r="W792" s="111"/>
      <c r="X792" s="111"/>
      <c r="Y792" s="111"/>
      <c r="Z792" s="111"/>
      <c r="AA792" s="111"/>
      <c r="AB792" s="111"/>
      <c r="AC792" s="111"/>
      <c r="AD792" s="111"/>
      <c r="AE792" s="111"/>
      <c r="AF792" s="111"/>
      <c r="AG792" s="111"/>
      <c r="AH792" s="111"/>
      <c r="AI792" s="111"/>
      <c r="AJ792" s="111"/>
      <c r="AK792" s="111"/>
      <c r="AL792" s="111"/>
      <c r="AM792" s="111"/>
      <c r="AN792" s="111"/>
      <c r="AO792" s="111"/>
      <c r="AP792" s="111"/>
      <c r="AQ792" s="111"/>
      <c r="AR792" s="111"/>
      <c r="AS792" s="111"/>
      <c r="AT792" s="111"/>
      <c r="AU792" s="111"/>
      <c r="AV792" s="111"/>
      <c r="AW792" s="111"/>
      <c r="AX792" s="111"/>
      <c r="AY792" s="111"/>
      <c r="AZ792" s="111"/>
      <c r="BA792" s="111"/>
      <c r="BB792" s="111"/>
      <c r="BC792" s="111"/>
      <c r="BD792" s="111"/>
      <c r="BE792" s="111"/>
      <c r="BF792" s="111"/>
      <c r="BG792" s="111"/>
      <c r="BH792" s="111"/>
      <c r="BI792" s="111"/>
      <c r="BJ792" s="111"/>
      <c r="BK792" s="111"/>
      <c r="BL792" s="111"/>
      <c r="BM792" s="111"/>
      <c r="BN792" s="111"/>
      <c r="BO792" s="111"/>
      <c r="BP792" s="111"/>
      <c r="BQ792" s="111"/>
      <c r="BR792" s="111"/>
      <c r="BS792" s="111"/>
      <c r="BT792" s="111"/>
      <c r="BU792" s="111"/>
      <c r="BV792" s="111"/>
      <c r="BW792" s="111"/>
      <c r="BX792" s="111"/>
      <c r="BY792" s="111"/>
      <c r="BZ792" s="111"/>
      <c r="CA792" s="111"/>
      <c r="CB792" s="111"/>
      <c r="CC792" s="111"/>
      <c r="CD792" s="111"/>
      <c r="CE792" s="111"/>
      <c r="CF792" s="111"/>
      <c r="CG792" s="111"/>
      <c r="CH792" s="111"/>
      <c r="CI792" s="111"/>
      <c r="CJ792" s="111"/>
      <c r="CK792" s="111"/>
      <c r="CL792" s="111"/>
      <c r="CM792" s="111"/>
      <c r="CN792" s="111"/>
      <c r="CO792" s="111"/>
      <c r="CP792" s="111"/>
      <c r="CQ792" s="111"/>
      <c r="CR792" s="111"/>
      <c r="CS792" s="111"/>
      <c r="CT792" s="111"/>
      <c r="CU792" s="111"/>
      <c r="CV792" s="111"/>
      <c r="CW792" s="111"/>
      <c r="CX792" s="111"/>
      <c r="CY792" s="111"/>
      <c r="CZ792" s="111"/>
      <c r="DA792" s="111"/>
      <c r="DB792" s="111"/>
      <c r="DC792" s="111"/>
      <c r="DD792" s="111"/>
      <c r="DE792" s="111"/>
      <c r="DF792" s="111"/>
      <c r="DG792" s="111"/>
      <c r="DH792" s="111"/>
      <c r="DI792" s="111"/>
      <c r="DJ792" s="111"/>
      <c r="DK792" s="111"/>
      <c r="DL792" s="111"/>
      <c r="DM792" s="111"/>
      <c r="DN792" s="111"/>
      <c r="DO792" s="111"/>
      <c r="DP792" s="111"/>
      <c r="DQ792" s="111"/>
      <c r="DR792" s="111"/>
      <c r="DS792" s="111"/>
      <c r="DT792" s="111"/>
      <c r="DU792" s="111"/>
      <c r="DV792" s="111"/>
      <c r="DW792" s="111"/>
      <c r="DX792" s="111"/>
      <c r="DY792" s="111"/>
      <c r="DZ792" s="111"/>
      <c r="EA792" s="111"/>
      <c r="EB792" s="111"/>
      <c r="EC792" s="111"/>
      <c r="ED792" s="111"/>
      <c r="EE792" s="111"/>
      <c r="EF792" s="111"/>
      <c r="EG792" s="111"/>
      <c r="EH792" s="111"/>
      <c r="EI792" s="111"/>
      <c r="EJ792" s="111"/>
      <c r="EK792" s="111"/>
      <c r="EL792" s="111"/>
      <c r="EM792" s="111"/>
      <c r="EN792" s="111"/>
      <c r="EO792" s="111"/>
      <c r="EP792" s="111"/>
      <c r="EQ792" s="111"/>
      <c r="ER792" s="111"/>
      <c r="ES792" s="111"/>
      <c r="ET792" s="111"/>
      <c r="EU792" s="111"/>
      <c r="EV792" s="111"/>
      <c r="EW792" s="111"/>
      <c r="EX792" s="111"/>
      <c r="EY792" s="111"/>
      <c r="EZ792" s="111"/>
      <c r="FA792" s="111"/>
      <c r="FB792" s="111"/>
      <c r="FC792" s="111"/>
      <c r="FD792" s="111"/>
      <c r="FE792" s="111"/>
      <c r="FF792" s="111"/>
      <c r="FG792" s="111"/>
      <c r="FH792" s="111"/>
      <c r="FI792" s="111"/>
      <c r="FJ792" s="111"/>
      <c r="FK792" s="111"/>
      <c r="FL792" s="111"/>
      <c r="FM792" s="111"/>
      <c r="FN792" s="111"/>
      <c r="FO792" s="111"/>
      <c r="FP792" s="111"/>
      <c r="FQ792" s="111"/>
      <c r="FR792" s="111"/>
      <c r="FS792" s="111"/>
      <c r="FT792" s="111"/>
      <c r="FU792" s="111"/>
      <c r="FV792" s="111"/>
      <c r="FW792" s="111"/>
      <c r="FX792" s="111"/>
      <c r="FY792" s="111"/>
      <c r="FZ792" s="111"/>
      <c r="GA792" s="111"/>
      <c r="GB792" s="111"/>
      <c r="GC792" s="111"/>
      <c r="GD792" s="111"/>
      <c r="GE792" s="111"/>
      <c r="GF792" s="111"/>
      <c r="GG792" s="111"/>
      <c r="GH792" s="111"/>
      <c r="GI792" s="111"/>
      <c r="GJ792" s="111"/>
      <c r="GK792" s="111"/>
      <c r="GL792" s="111"/>
      <c r="GM792" s="111"/>
      <c r="GN792" s="111"/>
      <c r="GO792" s="111"/>
      <c r="GP792" s="111"/>
      <c r="GQ792" s="111"/>
      <c r="GR792" s="111"/>
      <c r="GS792" s="111"/>
      <c r="GT792" s="111"/>
      <c r="GU792" s="111"/>
      <c r="GV792" s="111"/>
      <c r="GW792" s="111"/>
      <c r="GX792" s="111"/>
      <c r="GY792" s="111"/>
      <c r="GZ792" s="111"/>
      <c r="HA792" s="111"/>
      <c r="HB792" s="111"/>
      <c r="HC792" s="111"/>
      <c r="HD792" s="111"/>
      <c r="HE792" s="111"/>
      <c r="HF792" s="111"/>
      <c r="HG792" s="111"/>
      <c r="HH792" s="111"/>
      <c r="HI792" s="111"/>
      <c r="HJ792" s="111"/>
      <c r="HK792" s="111"/>
      <c r="HL792" s="111"/>
      <c r="HM792" s="111"/>
      <c r="HN792" s="111"/>
      <c r="HO792" s="111"/>
      <c r="HP792" s="111"/>
      <c r="HQ792" s="111"/>
      <c r="HR792" s="111"/>
      <c r="HS792" s="111"/>
      <c r="HT792" s="111"/>
      <c r="HU792" s="111"/>
      <c r="HV792" s="111"/>
      <c r="HW792" s="111"/>
      <c r="HX792" s="111"/>
      <c r="HY792" s="111"/>
      <c r="HZ792" s="111"/>
      <c r="IA792" s="111"/>
      <c r="IB792" s="111"/>
      <c r="IC792" s="111"/>
      <c r="ID792" s="111"/>
      <c r="IE792" s="111"/>
      <c r="IF792" s="111"/>
      <c r="IG792" s="111"/>
      <c r="IH792" s="111"/>
      <c r="II792" s="111"/>
    </row>
    <row r="793" s="1" customFormat="1" spans="1:243">
      <c r="A793" s="141">
        <v>21503</v>
      </c>
      <c r="B793" s="142" t="s">
        <v>687</v>
      </c>
      <c r="C793" s="159">
        <f>SUM(C794:C797)</f>
        <v>0</v>
      </c>
      <c r="D793" s="159">
        <f>SUM(D794:D797)</f>
        <v>0</v>
      </c>
      <c r="E793" s="137">
        <f t="shared" si="35"/>
        <v>0</v>
      </c>
      <c r="F793" s="138"/>
      <c r="G793" s="151"/>
      <c r="H793" s="140">
        <f t="shared" si="36"/>
        <v>5</v>
      </c>
      <c r="I793" s="140"/>
      <c r="J793" s="111"/>
      <c r="K793" s="111"/>
      <c r="L793" s="111"/>
      <c r="M793" s="111"/>
      <c r="N793" s="111"/>
      <c r="O793" s="111"/>
      <c r="P793" s="111"/>
      <c r="Q793" s="111"/>
      <c r="R793" s="111"/>
      <c r="S793" s="111"/>
      <c r="T793" s="111"/>
      <c r="U793" s="111"/>
      <c r="V793" s="111"/>
      <c r="W793" s="111"/>
      <c r="X793" s="111"/>
      <c r="Y793" s="111"/>
      <c r="Z793" s="111"/>
      <c r="AA793" s="111"/>
      <c r="AB793" s="111"/>
      <c r="AC793" s="111"/>
      <c r="AD793" s="111"/>
      <c r="AE793" s="111"/>
      <c r="AF793" s="111"/>
      <c r="AG793" s="111"/>
      <c r="AH793" s="111"/>
      <c r="AI793" s="111"/>
      <c r="AJ793" s="111"/>
      <c r="AK793" s="111"/>
      <c r="AL793" s="111"/>
      <c r="AM793" s="111"/>
      <c r="AN793" s="111"/>
      <c r="AO793" s="111"/>
      <c r="AP793" s="111"/>
      <c r="AQ793" s="111"/>
      <c r="AR793" s="111"/>
      <c r="AS793" s="111"/>
      <c r="AT793" s="111"/>
      <c r="AU793" s="111"/>
      <c r="AV793" s="111"/>
      <c r="AW793" s="111"/>
      <c r="AX793" s="111"/>
      <c r="AY793" s="111"/>
      <c r="AZ793" s="111"/>
      <c r="BA793" s="111"/>
      <c r="BB793" s="111"/>
      <c r="BC793" s="111"/>
      <c r="BD793" s="111"/>
      <c r="BE793" s="111"/>
      <c r="BF793" s="111"/>
      <c r="BG793" s="111"/>
      <c r="BH793" s="111"/>
      <c r="BI793" s="111"/>
      <c r="BJ793" s="111"/>
      <c r="BK793" s="111"/>
      <c r="BL793" s="111"/>
      <c r="BM793" s="111"/>
      <c r="BN793" s="111"/>
      <c r="BO793" s="111"/>
      <c r="BP793" s="111"/>
      <c r="BQ793" s="111"/>
      <c r="BR793" s="111"/>
      <c r="BS793" s="111"/>
      <c r="BT793" s="111"/>
      <c r="BU793" s="111"/>
      <c r="BV793" s="111"/>
      <c r="BW793" s="111"/>
      <c r="BX793" s="111"/>
      <c r="BY793" s="111"/>
      <c r="BZ793" s="111"/>
      <c r="CA793" s="111"/>
      <c r="CB793" s="111"/>
      <c r="CC793" s="111"/>
      <c r="CD793" s="111"/>
      <c r="CE793" s="111"/>
      <c r="CF793" s="111"/>
      <c r="CG793" s="111"/>
      <c r="CH793" s="111"/>
      <c r="CI793" s="111"/>
      <c r="CJ793" s="111"/>
      <c r="CK793" s="111"/>
      <c r="CL793" s="111"/>
      <c r="CM793" s="111"/>
      <c r="CN793" s="111"/>
      <c r="CO793" s="111"/>
      <c r="CP793" s="111"/>
      <c r="CQ793" s="111"/>
      <c r="CR793" s="111"/>
      <c r="CS793" s="111"/>
      <c r="CT793" s="111"/>
      <c r="CU793" s="111"/>
      <c r="CV793" s="111"/>
      <c r="CW793" s="111"/>
      <c r="CX793" s="111"/>
      <c r="CY793" s="111"/>
      <c r="CZ793" s="111"/>
      <c r="DA793" s="111"/>
      <c r="DB793" s="111"/>
      <c r="DC793" s="111"/>
      <c r="DD793" s="111"/>
      <c r="DE793" s="111"/>
      <c r="DF793" s="111"/>
      <c r="DG793" s="111"/>
      <c r="DH793" s="111"/>
      <c r="DI793" s="111"/>
      <c r="DJ793" s="111"/>
      <c r="DK793" s="111"/>
      <c r="DL793" s="111"/>
      <c r="DM793" s="111"/>
      <c r="DN793" s="111"/>
      <c r="DO793" s="111"/>
      <c r="DP793" s="111"/>
      <c r="DQ793" s="111"/>
      <c r="DR793" s="111"/>
      <c r="DS793" s="111"/>
      <c r="DT793" s="111"/>
      <c r="DU793" s="111"/>
      <c r="DV793" s="111"/>
      <c r="DW793" s="111"/>
      <c r="DX793" s="111"/>
      <c r="DY793" s="111"/>
      <c r="DZ793" s="111"/>
      <c r="EA793" s="111"/>
      <c r="EB793" s="111"/>
      <c r="EC793" s="111"/>
      <c r="ED793" s="111"/>
      <c r="EE793" s="111"/>
      <c r="EF793" s="111"/>
      <c r="EG793" s="111"/>
      <c r="EH793" s="111"/>
      <c r="EI793" s="111"/>
      <c r="EJ793" s="111"/>
      <c r="EK793" s="111"/>
      <c r="EL793" s="111"/>
      <c r="EM793" s="111"/>
      <c r="EN793" s="111"/>
      <c r="EO793" s="111"/>
      <c r="EP793" s="111"/>
      <c r="EQ793" s="111"/>
      <c r="ER793" s="111"/>
      <c r="ES793" s="111"/>
      <c r="ET793" s="111"/>
      <c r="EU793" s="111"/>
      <c r="EV793" s="111"/>
      <c r="EW793" s="111"/>
      <c r="EX793" s="111"/>
      <c r="EY793" s="111"/>
      <c r="EZ793" s="111"/>
      <c r="FA793" s="111"/>
      <c r="FB793" s="111"/>
      <c r="FC793" s="111"/>
      <c r="FD793" s="111"/>
      <c r="FE793" s="111"/>
      <c r="FF793" s="111"/>
      <c r="FG793" s="111"/>
      <c r="FH793" s="111"/>
      <c r="FI793" s="111"/>
      <c r="FJ793" s="111"/>
      <c r="FK793" s="111"/>
      <c r="FL793" s="111"/>
      <c r="FM793" s="111"/>
      <c r="FN793" s="111"/>
      <c r="FO793" s="111"/>
      <c r="FP793" s="111"/>
      <c r="FQ793" s="111"/>
      <c r="FR793" s="111"/>
      <c r="FS793" s="111"/>
      <c r="FT793" s="111"/>
      <c r="FU793" s="111"/>
      <c r="FV793" s="111"/>
      <c r="FW793" s="111"/>
      <c r="FX793" s="111"/>
      <c r="FY793" s="111"/>
      <c r="FZ793" s="111"/>
      <c r="GA793" s="111"/>
      <c r="GB793" s="111"/>
      <c r="GC793" s="111"/>
      <c r="GD793" s="111"/>
      <c r="GE793" s="111"/>
      <c r="GF793" s="111"/>
      <c r="GG793" s="111"/>
      <c r="GH793" s="111"/>
      <c r="GI793" s="111"/>
      <c r="GJ793" s="111"/>
      <c r="GK793" s="111"/>
      <c r="GL793" s="111"/>
      <c r="GM793" s="111"/>
      <c r="GN793" s="111"/>
      <c r="GO793" s="111"/>
      <c r="GP793" s="111"/>
      <c r="GQ793" s="111"/>
      <c r="GR793" s="111"/>
      <c r="GS793" s="111"/>
      <c r="GT793" s="111"/>
      <c r="GU793" s="111"/>
      <c r="GV793" s="111"/>
      <c r="GW793" s="111"/>
      <c r="GX793" s="111"/>
      <c r="GY793" s="111"/>
      <c r="GZ793" s="111"/>
      <c r="HA793" s="111"/>
      <c r="HB793" s="111"/>
      <c r="HC793" s="111"/>
      <c r="HD793" s="111"/>
      <c r="HE793" s="111"/>
      <c r="HF793" s="111"/>
      <c r="HG793" s="111"/>
      <c r="HH793" s="111"/>
      <c r="HI793" s="111"/>
      <c r="HJ793" s="111"/>
      <c r="HK793" s="111"/>
      <c r="HL793" s="111"/>
      <c r="HM793" s="111"/>
      <c r="HN793" s="111"/>
      <c r="HO793" s="111"/>
      <c r="HP793" s="111"/>
      <c r="HQ793" s="111"/>
      <c r="HR793" s="111"/>
      <c r="HS793" s="111"/>
      <c r="HT793" s="111"/>
      <c r="HU793" s="111"/>
      <c r="HV793" s="111"/>
      <c r="HW793" s="111"/>
      <c r="HX793" s="111"/>
      <c r="HY793" s="111"/>
      <c r="HZ793" s="111"/>
      <c r="IA793" s="111"/>
      <c r="IB793" s="111"/>
      <c r="IC793" s="111"/>
      <c r="ID793" s="111"/>
      <c r="IE793" s="111"/>
      <c r="IF793" s="111"/>
      <c r="IG793" s="111"/>
      <c r="IH793" s="111"/>
      <c r="II793" s="111"/>
    </row>
    <row r="794" s="1" customFormat="1" hidden="1" spans="1:243">
      <c r="A794" s="157">
        <v>2150301</v>
      </c>
      <c r="B794" s="152" t="s">
        <v>72</v>
      </c>
      <c r="C794" s="145">
        <v>0</v>
      </c>
      <c r="D794" s="146"/>
      <c r="E794" s="147">
        <f t="shared" si="35"/>
        <v>0</v>
      </c>
      <c r="F794" s="148"/>
      <c r="G794" s="151" t="s">
        <v>75</v>
      </c>
      <c r="H794" s="140">
        <f t="shared" si="36"/>
        <v>7</v>
      </c>
      <c r="I794" s="140"/>
      <c r="J794" s="111"/>
      <c r="K794" s="111"/>
      <c r="L794" s="111"/>
      <c r="M794" s="111"/>
      <c r="N794" s="111"/>
      <c r="O794" s="111"/>
      <c r="P794" s="111"/>
      <c r="Q794" s="111"/>
      <c r="R794" s="111"/>
      <c r="S794" s="111"/>
      <c r="T794" s="111"/>
      <c r="U794" s="111"/>
      <c r="V794" s="111"/>
      <c r="W794" s="111"/>
      <c r="X794" s="111"/>
      <c r="Y794" s="111"/>
      <c r="Z794" s="111"/>
      <c r="AA794" s="111"/>
      <c r="AB794" s="111"/>
      <c r="AC794" s="111"/>
      <c r="AD794" s="111"/>
      <c r="AE794" s="111"/>
      <c r="AF794" s="111"/>
      <c r="AG794" s="111"/>
      <c r="AH794" s="111"/>
      <c r="AI794" s="111"/>
      <c r="AJ794" s="111"/>
      <c r="AK794" s="111"/>
      <c r="AL794" s="111"/>
      <c r="AM794" s="111"/>
      <c r="AN794" s="111"/>
      <c r="AO794" s="111"/>
      <c r="AP794" s="111"/>
      <c r="AQ794" s="111"/>
      <c r="AR794" s="111"/>
      <c r="AS794" s="111"/>
      <c r="AT794" s="111"/>
      <c r="AU794" s="111"/>
      <c r="AV794" s="111"/>
      <c r="AW794" s="111"/>
      <c r="AX794" s="111"/>
      <c r="AY794" s="111"/>
      <c r="AZ794" s="111"/>
      <c r="BA794" s="111"/>
      <c r="BB794" s="111"/>
      <c r="BC794" s="111"/>
      <c r="BD794" s="111"/>
      <c r="BE794" s="111"/>
      <c r="BF794" s="111"/>
      <c r="BG794" s="111"/>
      <c r="BH794" s="111"/>
      <c r="BI794" s="111"/>
      <c r="BJ794" s="111"/>
      <c r="BK794" s="111"/>
      <c r="BL794" s="111"/>
      <c r="BM794" s="111"/>
      <c r="BN794" s="111"/>
      <c r="BO794" s="111"/>
      <c r="BP794" s="111"/>
      <c r="BQ794" s="111"/>
      <c r="BR794" s="111"/>
      <c r="BS794" s="111"/>
      <c r="BT794" s="111"/>
      <c r="BU794" s="111"/>
      <c r="BV794" s="111"/>
      <c r="BW794" s="111"/>
      <c r="BX794" s="111"/>
      <c r="BY794" s="111"/>
      <c r="BZ794" s="111"/>
      <c r="CA794" s="111"/>
      <c r="CB794" s="111"/>
      <c r="CC794" s="111"/>
      <c r="CD794" s="111"/>
      <c r="CE794" s="111"/>
      <c r="CF794" s="111"/>
      <c r="CG794" s="111"/>
      <c r="CH794" s="111"/>
      <c r="CI794" s="111"/>
      <c r="CJ794" s="111"/>
      <c r="CK794" s="111"/>
      <c r="CL794" s="111"/>
      <c r="CM794" s="111"/>
      <c r="CN794" s="111"/>
      <c r="CO794" s="111"/>
      <c r="CP794" s="111"/>
      <c r="CQ794" s="111"/>
      <c r="CR794" s="111"/>
      <c r="CS794" s="111"/>
      <c r="CT794" s="111"/>
      <c r="CU794" s="111"/>
      <c r="CV794" s="111"/>
      <c r="CW794" s="111"/>
      <c r="CX794" s="111"/>
      <c r="CY794" s="111"/>
      <c r="CZ794" s="111"/>
      <c r="DA794" s="111"/>
      <c r="DB794" s="111"/>
      <c r="DC794" s="111"/>
      <c r="DD794" s="111"/>
      <c r="DE794" s="111"/>
      <c r="DF794" s="111"/>
      <c r="DG794" s="111"/>
      <c r="DH794" s="111"/>
      <c r="DI794" s="111"/>
      <c r="DJ794" s="111"/>
      <c r="DK794" s="111"/>
      <c r="DL794" s="111"/>
      <c r="DM794" s="111"/>
      <c r="DN794" s="111"/>
      <c r="DO794" s="111"/>
      <c r="DP794" s="111"/>
      <c r="DQ794" s="111"/>
      <c r="DR794" s="111"/>
      <c r="DS794" s="111"/>
      <c r="DT794" s="111"/>
      <c r="DU794" s="111"/>
      <c r="DV794" s="111"/>
      <c r="DW794" s="111"/>
      <c r="DX794" s="111"/>
      <c r="DY794" s="111"/>
      <c r="DZ794" s="111"/>
      <c r="EA794" s="111"/>
      <c r="EB794" s="111"/>
      <c r="EC794" s="111"/>
      <c r="ED794" s="111"/>
      <c r="EE794" s="111"/>
      <c r="EF794" s="111"/>
      <c r="EG794" s="111"/>
      <c r="EH794" s="111"/>
      <c r="EI794" s="111"/>
      <c r="EJ794" s="111"/>
      <c r="EK794" s="111"/>
      <c r="EL794" s="111"/>
      <c r="EM794" s="111"/>
      <c r="EN794" s="111"/>
      <c r="EO794" s="111"/>
      <c r="EP794" s="111"/>
      <c r="EQ794" s="111"/>
      <c r="ER794" s="111"/>
      <c r="ES794" s="111"/>
      <c r="ET794" s="111"/>
      <c r="EU794" s="111"/>
      <c r="EV794" s="111"/>
      <c r="EW794" s="111"/>
      <c r="EX794" s="111"/>
      <c r="EY794" s="111"/>
      <c r="EZ794" s="111"/>
      <c r="FA794" s="111"/>
      <c r="FB794" s="111"/>
      <c r="FC794" s="111"/>
      <c r="FD794" s="111"/>
      <c r="FE794" s="111"/>
      <c r="FF794" s="111"/>
      <c r="FG794" s="111"/>
      <c r="FH794" s="111"/>
      <c r="FI794" s="111"/>
      <c r="FJ794" s="111"/>
      <c r="FK794" s="111"/>
      <c r="FL794" s="111"/>
      <c r="FM794" s="111"/>
      <c r="FN794" s="111"/>
      <c r="FO794" s="111"/>
      <c r="FP794" s="111"/>
      <c r="FQ794" s="111"/>
      <c r="FR794" s="111"/>
      <c r="FS794" s="111"/>
      <c r="FT794" s="111"/>
      <c r="FU794" s="111"/>
      <c r="FV794" s="111"/>
      <c r="FW794" s="111"/>
      <c r="FX794" s="111"/>
      <c r="FY794" s="111"/>
      <c r="FZ794" s="111"/>
      <c r="GA794" s="111"/>
      <c r="GB794" s="111"/>
      <c r="GC794" s="111"/>
      <c r="GD794" s="111"/>
      <c r="GE794" s="111"/>
      <c r="GF794" s="111"/>
      <c r="GG794" s="111"/>
      <c r="GH794" s="111"/>
      <c r="GI794" s="111"/>
      <c r="GJ794" s="111"/>
      <c r="GK794" s="111"/>
      <c r="GL794" s="111"/>
      <c r="GM794" s="111"/>
      <c r="GN794" s="111"/>
      <c r="GO794" s="111"/>
      <c r="GP794" s="111"/>
      <c r="GQ794" s="111"/>
      <c r="GR794" s="111"/>
      <c r="GS794" s="111"/>
      <c r="GT794" s="111"/>
      <c r="GU794" s="111"/>
      <c r="GV794" s="111"/>
      <c r="GW794" s="111"/>
      <c r="GX794" s="111"/>
      <c r="GY794" s="111"/>
      <c r="GZ794" s="111"/>
      <c r="HA794" s="111"/>
      <c r="HB794" s="111"/>
      <c r="HC794" s="111"/>
      <c r="HD794" s="111"/>
      <c r="HE794" s="111"/>
      <c r="HF794" s="111"/>
      <c r="HG794" s="111"/>
      <c r="HH794" s="111"/>
      <c r="HI794" s="111"/>
      <c r="HJ794" s="111"/>
      <c r="HK794" s="111"/>
      <c r="HL794" s="111"/>
      <c r="HM794" s="111"/>
      <c r="HN794" s="111"/>
      <c r="HO794" s="111"/>
      <c r="HP794" s="111"/>
      <c r="HQ794" s="111"/>
      <c r="HR794" s="111"/>
      <c r="HS794" s="111"/>
      <c r="HT794" s="111"/>
      <c r="HU794" s="111"/>
      <c r="HV794" s="111"/>
      <c r="HW794" s="111"/>
      <c r="HX794" s="111"/>
      <c r="HY794" s="111"/>
      <c r="HZ794" s="111"/>
      <c r="IA794" s="111"/>
      <c r="IB794" s="111"/>
      <c r="IC794" s="111"/>
      <c r="ID794" s="111"/>
      <c r="IE794" s="111"/>
      <c r="IF794" s="111"/>
      <c r="IG794" s="111"/>
      <c r="IH794" s="111"/>
      <c r="II794" s="111"/>
    </row>
    <row r="795" s="1" customFormat="1" hidden="1" spans="1:243">
      <c r="A795" s="157">
        <v>2150302</v>
      </c>
      <c r="B795" s="152" t="s">
        <v>73</v>
      </c>
      <c r="C795" s="145">
        <v>0</v>
      </c>
      <c r="D795" s="146"/>
      <c r="E795" s="147">
        <f t="shared" si="35"/>
        <v>0</v>
      </c>
      <c r="F795" s="148"/>
      <c r="G795" s="151" t="s">
        <v>75</v>
      </c>
      <c r="H795" s="140">
        <f t="shared" si="36"/>
        <v>7</v>
      </c>
      <c r="I795" s="140"/>
      <c r="J795" s="111"/>
      <c r="K795" s="111"/>
      <c r="L795" s="111"/>
      <c r="M795" s="111"/>
      <c r="N795" s="111"/>
      <c r="O795" s="111"/>
      <c r="P795" s="111"/>
      <c r="Q795" s="111"/>
      <c r="R795" s="111"/>
      <c r="S795" s="111"/>
      <c r="T795" s="111"/>
      <c r="U795" s="111"/>
      <c r="V795" s="111"/>
      <c r="W795" s="111"/>
      <c r="X795" s="111"/>
      <c r="Y795" s="111"/>
      <c r="Z795" s="111"/>
      <c r="AA795" s="111"/>
      <c r="AB795" s="111"/>
      <c r="AC795" s="111"/>
      <c r="AD795" s="111"/>
      <c r="AE795" s="111"/>
      <c r="AF795" s="111"/>
      <c r="AG795" s="111"/>
      <c r="AH795" s="111"/>
      <c r="AI795" s="111"/>
      <c r="AJ795" s="111"/>
      <c r="AK795" s="111"/>
      <c r="AL795" s="111"/>
      <c r="AM795" s="111"/>
      <c r="AN795" s="111"/>
      <c r="AO795" s="111"/>
      <c r="AP795" s="111"/>
      <c r="AQ795" s="111"/>
      <c r="AR795" s="111"/>
      <c r="AS795" s="111"/>
      <c r="AT795" s="111"/>
      <c r="AU795" s="111"/>
      <c r="AV795" s="111"/>
      <c r="AW795" s="111"/>
      <c r="AX795" s="111"/>
      <c r="AY795" s="111"/>
      <c r="AZ795" s="111"/>
      <c r="BA795" s="111"/>
      <c r="BB795" s="111"/>
      <c r="BC795" s="111"/>
      <c r="BD795" s="111"/>
      <c r="BE795" s="111"/>
      <c r="BF795" s="111"/>
      <c r="BG795" s="111"/>
      <c r="BH795" s="111"/>
      <c r="BI795" s="111"/>
      <c r="BJ795" s="111"/>
      <c r="BK795" s="111"/>
      <c r="BL795" s="111"/>
      <c r="BM795" s="111"/>
      <c r="BN795" s="111"/>
      <c r="BO795" s="111"/>
      <c r="BP795" s="111"/>
      <c r="BQ795" s="111"/>
      <c r="BR795" s="111"/>
      <c r="BS795" s="111"/>
      <c r="BT795" s="111"/>
      <c r="BU795" s="111"/>
      <c r="BV795" s="111"/>
      <c r="BW795" s="111"/>
      <c r="BX795" s="111"/>
      <c r="BY795" s="111"/>
      <c r="BZ795" s="111"/>
      <c r="CA795" s="111"/>
      <c r="CB795" s="111"/>
      <c r="CC795" s="111"/>
      <c r="CD795" s="111"/>
      <c r="CE795" s="111"/>
      <c r="CF795" s="111"/>
      <c r="CG795" s="111"/>
      <c r="CH795" s="111"/>
      <c r="CI795" s="111"/>
      <c r="CJ795" s="111"/>
      <c r="CK795" s="111"/>
      <c r="CL795" s="111"/>
      <c r="CM795" s="111"/>
      <c r="CN795" s="111"/>
      <c r="CO795" s="111"/>
      <c r="CP795" s="111"/>
      <c r="CQ795" s="111"/>
      <c r="CR795" s="111"/>
      <c r="CS795" s="111"/>
      <c r="CT795" s="111"/>
      <c r="CU795" s="111"/>
      <c r="CV795" s="111"/>
      <c r="CW795" s="111"/>
      <c r="CX795" s="111"/>
      <c r="CY795" s="111"/>
      <c r="CZ795" s="111"/>
      <c r="DA795" s="111"/>
      <c r="DB795" s="111"/>
      <c r="DC795" s="111"/>
      <c r="DD795" s="111"/>
      <c r="DE795" s="111"/>
      <c r="DF795" s="111"/>
      <c r="DG795" s="111"/>
      <c r="DH795" s="111"/>
      <c r="DI795" s="111"/>
      <c r="DJ795" s="111"/>
      <c r="DK795" s="111"/>
      <c r="DL795" s="111"/>
      <c r="DM795" s="111"/>
      <c r="DN795" s="111"/>
      <c r="DO795" s="111"/>
      <c r="DP795" s="111"/>
      <c r="DQ795" s="111"/>
      <c r="DR795" s="111"/>
      <c r="DS795" s="111"/>
      <c r="DT795" s="111"/>
      <c r="DU795" s="111"/>
      <c r="DV795" s="111"/>
      <c r="DW795" s="111"/>
      <c r="DX795" s="111"/>
      <c r="DY795" s="111"/>
      <c r="DZ795" s="111"/>
      <c r="EA795" s="111"/>
      <c r="EB795" s="111"/>
      <c r="EC795" s="111"/>
      <c r="ED795" s="111"/>
      <c r="EE795" s="111"/>
      <c r="EF795" s="111"/>
      <c r="EG795" s="111"/>
      <c r="EH795" s="111"/>
      <c r="EI795" s="111"/>
      <c r="EJ795" s="111"/>
      <c r="EK795" s="111"/>
      <c r="EL795" s="111"/>
      <c r="EM795" s="111"/>
      <c r="EN795" s="111"/>
      <c r="EO795" s="111"/>
      <c r="EP795" s="111"/>
      <c r="EQ795" s="111"/>
      <c r="ER795" s="111"/>
      <c r="ES795" s="111"/>
      <c r="ET795" s="111"/>
      <c r="EU795" s="111"/>
      <c r="EV795" s="111"/>
      <c r="EW795" s="111"/>
      <c r="EX795" s="111"/>
      <c r="EY795" s="111"/>
      <c r="EZ795" s="111"/>
      <c r="FA795" s="111"/>
      <c r="FB795" s="111"/>
      <c r="FC795" s="111"/>
      <c r="FD795" s="111"/>
      <c r="FE795" s="111"/>
      <c r="FF795" s="111"/>
      <c r="FG795" s="111"/>
      <c r="FH795" s="111"/>
      <c r="FI795" s="111"/>
      <c r="FJ795" s="111"/>
      <c r="FK795" s="111"/>
      <c r="FL795" s="111"/>
      <c r="FM795" s="111"/>
      <c r="FN795" s="111"/>
      <c r="FO795" s="111"/>
      <c r="FP795" s="111"/>
      <c r="FQ795" s="111"/>
      <c r="FR795" s="111"/>
      <c r="FS795" s="111"/>
      <c r="FT795" s="111"/>
      <c r="FU795" s="111"/>
      <c r="FV795" s="111"/>
      <c r="FW795" s="111"/>
      <c r="FX795" s="111"/>
      <c r="FY795" s="111"/>
      <c r="FZ795" s="111"/>
      <c r="GA795" s="111"/>
      <c r="GB795" s="111"/>
      <c r="GC795" s="111"/>
      <c r="GD795" s="111"/>
      <c r="GE795" s="111"/>
      <c r="GF795" s="111"/>
      <c r="GG795" s="111"/>
      <c r="GH795" s="111"/>
      <c r="GI795" s="111"/>
      <c r="GJ795" s="111"/>
      <c r="GK795" s="111"/>
      <c r="GL795" s="111"/>
      <c r="GM795" s="111"/>
      <c r="GN795" s="111"/>
      <c r="GO795" s="111"/>
      <c r="GP795" s="111"/>
      <c r="GQ795" s="111"/>
      <c r="GR795" s="111"/>
      <c r="GS795" s="111"/>
      <c r="GT795" s="111"/>
      <c r="GU795" s="111"/>
      <c r="GV795" s="111"/>
      <c r="GW795" s="111"/>
      <c r="GX795" s="111"/>
      <c r="GY795" s="111"/>
      <c r="GZ795" s="111"/>
      <c r="HA795" s="111"/>
      <c r="HB795" s="111"/>
      <c r="HC795" s="111"/>
      <c r="HD795" s="111"/>
      <c r="HE795" s="111"/>
      <c r="HF795" s="111"/>
      <c r="HG795" s="111"/>
      <c r="HH795" s="111"/>
      <c r="HI795" s="111"/>
      <c r="HJ795" s="111"/>
      <c r="HK795" s="111"/>
      <c r="HL795" s="111"/>
      <c r="HM795" s="111"/>
      <c r="HN795" s="111"/>
      <c r="HO795" s="111"/>
      <c r="HP795" s="111"/>
      <c r="HQ795" s="111"/>
      <c r="HR795" s="111"/>
      <c r="HS795" s="111"/>
      <c r="HT795" s="111"/>
      <c r="HU795" s="111"/>
      <c r="HV795" s="111"/>
      <c r="HW795" s="111"/>
      <c r="HX795" s="111"/>
      <c r="HY795" s="111"/>
      <c r="HZ795" s="111"/>
      <c r="IA795" s="111"/>
      <c r="IB795" s="111"/>
      <c r="IC795" s="111"/>
      <c r="ID795" s="111"/>
      <c r="IE795" s="111"/>
      <c r="IF795" s="111"/>
      <c r="IG795" s="111"/>
      <c r="IH795" s="111"/>
      <c r="II795" s="111"/>
    </row>
    <row r="796" s="1" customFormat="1" hidden="1" spans="1:243">
      <c r="A796" s="157">
        <v>2150303</v>
      </c>
      <c r="B796" s="152" t="s">
        <v>74</v>
      </c>
      <c r="C796" s="145">
        <v>0</v>
      </c>
      <c r="D796" s="146"/>
      <c r="E796" s="147">
        <f t="shared" si="35"/>
        <v>0</v>
      </c>
      <c r="F796" s="148"/>
      <c r="G796" s="151" t="s">
        <v>75</v>
      </c>
      <c r="H796" s="140">
        <f t="shared" si="36"/>
        <v>7</v>
      </c>
      <c r="I796" s="140"/>
      <c r="J796" s="111"/>
      <c r="K796" s="111"/>
      <c r="L796" s="111"/>
      <c r="M796" s="111"/>
      <c r="N796" s="111"/>
      <c r="O796" s="111"/>
      <c r="P796" s="111"/>
      <c r="Q796" s="111"/>
      <c r="R796" s="111"/>
      <c r="S796" s="111"/>
      <c r="T796" s="111"/>
      <c r="U796" s="111"/>
      <c r="V796" s="111"/>
      <c r="W796" s="111"/>
      <c r="X796" s="111"/>
      <c r="Y796" s="111"/>
      <c r="Z796" s="111"/>
      <c r="AA796" s="111"/>
      <c r="AB796" s="111"/>
      <c r="AC796" s="111"/>
      <c r="AD796" s="111"/>
      <c r="AE796" s="111"/>
      <c r="AF796" s="111"/>
      <c r="AG796" s="111"/>
      <c r="AH796" s="111"/>
      <c r="AI796" s="111"/>
      <c r="AJ796" s="111"/>
      <c r="AK796" s="111"/>
      <c r="AL796" s="111"/>
      <c r="AM796" s="111"/>
      <c r="AN796" s="111"/>
      <c r="AO796" s="111"/>
      <c r="AP796" s="111"/>
      <c r="AQ796" s="111"/>
      <c r="AR796" s="111"/>
      <c r="AS796" s="111"/>
      <c r="AT796" s="111"/>
      <c r="AU796" s="111"/>
      <c r="AV796" s="111"/>
      <c r="AW796" s="111"/>
      <c r="AX796" s="111"/>
      <c r="AY796" s="111"/>
      <c r="AZ796" s="111"/>
      <c r="BA796" s="111"/>
      <c r="BB796" s="111"/>
      <c r="BC796" s="111"/>
      <c r="BD796" s="111"/>
      <c r="BE796" s="111"/>
      <c r="BF796" s="111"/>
      <c r="BG796" s="111"/>
      <c r="BH796" s="111"/>
      <c r="BI796" s="111"/>
      <c r="BJ796" s="111"/>
      <c r="BK796" s="111"/>
      <c r="BL796" s="111"/>
      <c r="BM796" s="111"/>
      <c r="BN796" s="111"/>
      <c r="BO796" s="111"/>
      <c r="BP796" s="111"/>
      <c r="BQ796" s="111"/>
      <c r="BR796" s="111"/>
      <c r="BS796" s="111"/>
      <c r="BT796" s="111"/>
      <c r="BU796" s="111"/>
      <c r="BV796" s="111"/>
      <c r="BW796" s="111"/>
      <c r="BX796" s="111"/>
      <c r="BY796" s="111"/>
      <c r="BZ796" s="111"/>
      <c r="CA796" s="111"/>
      <c r="CB796" s="111"/>
      <c r="CC796" s="111"/>
      <c r="CD796" s="111"/>
      <c r="CE796" s="111"/>
      <c r="CF796" s="111"/>
      <c r="CG796" s="111"/>
      <c r="CH796" s="111"/>
      <c r="CI796" s="111"/>
      <c r="CJ796" s="111"/>
      <c r="CK796" s="111"/>
      <c r="CL796" s="111"/>
      <c r="CM796" s="111"/>
      <c r="CN796" s="111"/>
      <c r="CO796" s="111"/>
      <c r="CP796" s="111"/>
      <c r="CQ796" s="111"/>
      <c r="CR796" s="111"/>
      <c r="CS796" s="111"/>
      <c r="CT796" s="111"/>
      <c r="CU796" s="111"/>
      <c r="CV796" s="111"/>
      <c r="CW796" s="111"/>
      <c r="CX796" s="111"/>
      <c r="CY796" s="111"/>
      <c r="CZ796" s="111"/>
      <c r="DA796" s="111"/>
      <c r="DB796" s="111"/>
      <c r="DC796" s="111"/>
      <c r="DD796" s="111"/>
      <c r="DE796" s="111"/>
      <c r="DF796" s="111"/>
      <c r="DG796" s="111"/>
      <c r="DH796" s="111"/>
      <c r="DI796" s="111"/>
      <c r="DJ796" s="111"/>
      <c r="DK796" s="111"/>
      <c r="DL796" s="111"/>
      <c r="DM796" s="111"/>
      <c r="DN796" s="111"/>
      <c r="DO796" s="111"/>
      <c r="DP796" s="111"/>
      <c r="DQ796" s="111"/>
      <c r="DR796" s="111"/>
      <c r="DS796" s="111"/>
      <c r="DT796" s="111"/>
      <c r="DU796" s="111"/>
      <c r="DV796" s="111"/>
      <c r="DW796" s="111"/>
      <c r="DX796" s="111"/>
      <c r="DY796" s="111"/>
      <c r="DZ796" s="111"/>
      <c r="EA796" s="111"/>
      <c r="EB796" s="111"/>
      <c r="EC796" s="111"/>
      <c r="ED796" s="111"/>
      <c r="EE796" s="111"/>
      <c r="EF796" s="111"/>
      <c r="EG796" s="111"/>
      <c r="EH796" s="111"/>
      <c r="EI796" s="111"/>
      <c r="EJ796" s="111"/>
      <c r="EK796" s="111"/>
      <c r="EL796" s="111"/>
      <c r="EM796" s="111"/>
      <c r="EN796" s="111"/>
      <c r="EO796" s="111"/>
      <c r="EP796" s="111"/>
      <c r="EQ796" s="111"/>
      <c r="ER796" s="111"/>
      <c r="ES796" s="111"/>
      <c r="ET796" s="111"/>
      <c r="EU796" s="111"/>
      <c r="EV796" s="111"/>
      <c r="EW796" s="111"/>
      <c r="EX796" s="111"/>
      <c r="EY796" s="111"/>
      <c r="EZ796" s="111"/>
      <c r="FA796" s="111"/>
      <c r="FB796" s="111"/>
      <c r="FC796" s="111"/>
      <c r="FD796" s="111"/>
      <c r="FE796" s="111"/>
      <c r="FF796" s="111"/>
      <c r="FG796" s="111"/>
      <c r="FH796" s="111"/>
      <c r="FI796" s="111"/>
      <c r="FJ796" s="111"/>
      <c r="FK796" s="111"/>
      <c r="FL796" s="111"/>
      <c r="FM796" s="111"/>
      <c r="FN796" s="111"/>
      <c r="FO796" s="111"/>
      <c r="FP796" s="111"/>
      <c r="FQ796" s="111"/>
      <c r="FR796" s="111"/>
      <c r="FS796" s="111"/>
      <c r="FT796" s="111"/>
      <c r="FU796" s="111"/>
      <c r="FV796" s="111"/>
      <c r="FW796" s="111"/>
      <c r="FX796" s="111"/>
      <c r="FY796" s="111"/>
      <c r="FZ796" s="111"/>
      <c r="GA796" s="111"/>
      <c r="GB796" s="111"/>
      <c r="GC796" s="111"/>
      <c r="GD796" s="111"/>
      <c r="GE796" s="111"/>
      <c r="GF796" s="111"/>
      <c r="GG796" s="111"/>
      <c r="GH796" s="111"/>
      <c r="GI796" s="111"/>
      <c r="GJ796" s="111"/>
      <c r="GK796" s="111"/>
      <c r="GL796" s="111"/>
      <c r="GM796" s="111"/>
      <c r="GN796" s="111"/>
      <c r="GO796" s="111"/>
      <c r="GP796" s="111"/>
      <c r="GQ796" s="111"/>
      <c r="GR796" s="111"/>
      <c r="GS796" s="111"/>
      <c r="GT796" s="111"/>
      <c r="GU796" s="111"/>
      <c r="GV796" s="111"/>
      <c r="GW796" s="111"/>
      <c r="GX796" s="111"/>
      <c r="GY796" s="111"/>
      <c r="GZ796" s="111"/>
      <c r="HA796" s="111"/>
      <c r="HB796" s="111"/>
      <c r="HC796" s="111"/>
      <c r="HD796" s="111"/>
      <c r="HE796" s="111"/>
      <c r="HF796" s="111"/>
      <c r="HG796" s="111"/>
      <c r="HH796" s="111"/>
      <c r="HI796" s="111"/>
      <c r="HJ796" s="111"/>
      <c r="HK796" s="111"/>
      <c r="HL796" s="111"/>
      <c r="HM796" s="111"/>
      <c r="HN796" s="111"/>
      <c r="HO796" s="111"/>
      <c r="HP796" s="111"/>
      <c r="HQ796" s="111"/>
      <c r="HR796" s="111"/>
      <c r="HS796" s="111"/>
      <c r="HT796" s="111"/>
      <c r="HU796" s="111"/>
      <c r="HV796" s="111"/>
      <c r="HW796" s="111"/>
      <c r="HX796" s="111"/>
      <c r="HY796" s="111"/>
      <c r="HZ796" s="111"/>
      <c r="IA796" s="111"/>
      <c r="IB796" s="111"/>
      <c r="IC796" s="111"/>
      <c r="ID796" s="111"/>
      <c r="IE796" s="111"/>
      <c r="IF796" s="111"/>
      <c r="IG796" s="111"/>
      <c r="IH796" s="111"/>
      <c r="II796" s="111"/>
    </row>
    <row r="797" s="1" customFormat="1" hidden="1" spans="1:243">
      <c r="A797" s="157">
        <v>2150399</v>
      </c>
      <c r="B797" s="152" t="s">
        <v>688</v>
      </c>
      <c r="C797" s="145">
        <v>0</v>
      </c>
      <c r="D797" s="146"/>
      <c r="E797" s="147">
        <f t="shared" si="35"/>
        <v>0</v>
      </c>
      <c r="F797" s="148"/>
      <c r="G797" s="151" t="s">
        <v>75</v>
      </c>
      <c r="H797" s="140">
        <f t="shared" si="36"/>
        <v>7</v>
      </c>
      <c r="I797" s="140"/>
      <c r="J797" s="111"/>
      <c r="K797" s="111"/>
      <c r="L797" s="111"/>
      <c r="M797" s="111"/>
      <c r="N797" s="111"/>
      <c r="O797" s="111"/>
      <c r="P797" s="111"/>
      <c r="Q797" s="111"/>
      <c r="R797" s="111"/>
      <c r="S797" s="111"/>
      <c r="T797" s="111"/>
      <c r="U797" s="111"/>
      <c r="V797" s="111"/>
      <c r="W797" s="111"/>
      <c r="X797" s="111"/>
      <c r="Y797" s="111"/>
      <c r="Z797" s="111"/>
      <c r="AA797" s="111"/>
      <c r="AB797" s="111"/>
      <c r="AC797" s="111"/>
      <c r="AD797" s="111"/>
      <c r="AE797" s="111"/>
      <c r="AF797" s="111"/>
      <c r="AG797" s="111"/>
      <c r="AH797" s="111"/>
      <c r="AI797" s="111"/>
      <c r="AJ797" s="111"/>
      <c r="AK797" s="111"/>
      <c r="AL797" s="111"/>
      <c r="AM797" s="111"/>
      <c r="AN797" s="111"/>
      <c r="AO797" s="111"/>
      <c r="AP797" s="111"/>
      <c r="AQ797" s="111"/>
      <c r="AR797" s="111"/>
      <c r="AS797" s="111"/>
      <c r="AT797" s="111"/>
      <c r="AU797" s="111"/>
      <c r="AV797" s="111"/>
      <c r="AW797" s="111"/>
      <c r="AX797" s="111"/>
      <c r="AY797" s="111"/>
      <c r="AZ797" s="111"/>
      <c r="BA797" s="111"/>
      <c r="BB797" s="111"/>
      <c r="BC797" s="111"/>
      <c r="BD797" s="111"/>
      <c r="BE797" s="111"/>
      <c r="BF797" s="111"/>
      <c r="BG797" s="111"/>
      <c r="BH797" s="111"/>
      <c r="BI797" s="111"/>
      <c r="BJ797" s="111"/>
      <c r="BK797" s="111"/>
      <c r="BL797" s="111"/>
      <c r="BM797" s="111"/>
      <c r="BN797" s="111"/>
      <c r="BO797" s="111"/>
      <c r="BP797" s="111"/>
      <c r="BQ797" s="111"/>
      <c r="BR797" s="111"/>
      <c r="BS797" s="111"/>
      <c r="BT797" s="111"/>
      <c r="BU797" s="111"/>
      <c r="BV797" s="111"/>
      <c r="BW797" s="111"/>
      <c r="BX797" s="111"/>
      <c r="BY797" s="111"/>
      <c r="BZ797" s="111"/>
      <c r="CA797" s="111"/>
      <c r="CB797" s="111"/>
      <c r="CC797" s="111"/>
      <c r="CD797" s="111"/>
      <c r="CE797" s="111"/>
      <c r="CF797" s="111"/>
      <c r="CG797" s="111"/>
      <c r="CH797" s="111"/>
      <c r="CI797" s="111"/>
      <c r="CJ797" s="111"/>
      <c r="CK797" s="111"/>
      <c r="CL797" s="111"/>
      <c r="CM797" s="111"/>
      <c r="CN797" s="111"/>
      <c r="CO797" s="111"/>
      <c r="CP797" s="111"/>
      <c r="CQ797" s="111"/>
      <c r="CR797" s="111"/>
      <c r="CS797" s="111"/>
      <c r="CT797" s="111"/>
      <c r="CU797" s="111"/>
      <c r="CV797" s="111"/>
      <c r="CW797" s="111"/>
      <c r="CX797" s="111"/>
      <c r="CY797" s="111"/>
      <c r="CZ797" s="111"/>
      <c r="DA797" s="111"/>
      <c r="DB797" s="111"/>
      <c r="DC797" s="111"/>
      <c r="DD797" s="111"/>
      <c r="DE797" s="111"/>
      <c r="DF797" s="111"/>
      <c r="DG797" s="111"/>
      <c r="DH797" s="111"/>
      <c r="DI797" s="111"/>
      <c r="DJ797" s="111"/>
      <c r="DK797" s="111"/>
      <c r="DL797" s="111"/>
      <c r="DM797" s="111"/>
      <c r="DN797" s="111"/>
      <c r="DO797" s="111"/>
      <c r="DP797" s="111"/>
      <c r="DQ797" s="111"/>
      <c r="DR797" s="111"/>
      <c r="DS797" s="111"/>
      <c r="DT797" s="111"/>
      <c r="DU797" s="111"/>
      <c r="DV797" s="111"/>
      <c r="DW797" s="111"/>
      <c r="DX797" s="111"/>
      <c r="DY797" s="111"/>
      <c r="DZ797" s="111"/>
      <c r="EA797" s="111"/>
      <c r="EB797" s="111"/>
      <c r="EC797" s="111"/>
      <c r="ED797" s="111"/>
      <c r="EE797" s="111"/>
      <c r="EF797" s="111"/>
      <c r="EG797" s="111"/>
      <c r="EH797" s="111"/>
      <c r="EI797" s="111"/>
      <c r="EJ797" s="111"/>
      <c r="EK797" s="111"/>
      <c r="EL797" s="111"/>
      <c r="EM797" s="111"/>
      <c r="EN797" s="111"/>
      <c r="EO797" s="111"/>
      <c r="EP797" s="111"/>
      <c r="EQ797" s="111"/>
      <c r="ER797" s="111"/>
      <c r="ES797" s="111"/>
      <c r="ET797" s="111"/>
      <c r="EU797" s="111"/>
      <c r="EV797" s="111"/>
      <c r="EW797" s="111"/>
      <c r="EX797" s="111"/>
      <c r="EY797" s="111"/>
      <c r="EZ797" s="111"/>
      <c r="FA797" s="111"/>
      <c r="FB797" s="111"/>
      <c r="FC797" s="111"/>
      <c r="FD797" s="111"/>
      <c r="FE797" s="111"/>
      <c r="FF797" s="111"/>
      <c r="FG797" s="111"/>
      <c r="FH797" s="111"/>
      <c r="FI797" s="111"/>
      <c r="FJ797" s="111"/>
      <c r="FK797" s="111"/>
      <c r="FL797" s="111"/>
      <c r="FM797" s="111"/>
      <c r="FN797" s="111"/>
      <c r="FO797" s="111"/>
      <c r="FP797" s="111"/>
      <c r="FQ797" s="111"/>
      <c r="FR797" s="111"/>
      <c r="FS797" s="111"/>
      <c r="FT797" s="111"/>
      <c r="FU797" s="111"/>
      <c r="FV797" s="111"/>
      <c r="FW797" s="111"/>
      <c r="FX797" s="111"/>
      <c r="FY797" s="111"/>
      <c r="FZ797" s="111"/>
      <c r="GA797" s="111"/>
      <c r="GB797" s="111"/>
      <c r="GC797" s="111"/>
      <c r="GD797" s="111"/>
      <c r="GE797" s="111"/>
      <c r="GF797" s="111"/>
      <c r="GG797" s="111"/>
      <c r="GH797" s="111"/>
      <c r="GI797" s="111"/>
      <c r="GJ797" s="111"/>
      <c r="GK797" s="111"/>
      <c r="GL797" s="111"/>
      <c r="GM797" s="111"/>
      <c r="GN797" s="111"/>
      <c r="GO797" s="111"/>
      <c r="GP797" s="111"/>
      <c r="GQ797" s="111"/>
      <c r="GR797" s="111"/>
      <c r="GS797" s="111"/>
      <c r="GT797" s="111"/>
      <c r="GU797" s="111"/>
      <c r="GV797" s="111"/>
      <c r="GW797" s="111"/>
      <c r="GX797" s="111"/>
      <c r="GY797" s="111"/>
      <c r="GZ797" s="111"/>
      <c r="HA797" s="111"/>
      <c r="HB797" s="111"/>
      <c r="HC797" s="111"/>
      <c r="HD797" s="111"/>
      <c r="HE797" s="111"/>
      <c r="HF797" s="111"/>
      <c r="HG797" s="111"/>
      <c r="HH797" s="111"/>
      <c r="HI797" s="111"/>
      <c r="HJ797" s="111"/>
      <c r="HK797" s="111"/>
      <c r="HL797" s="111"/>
      <c r="HM797" s="111"/>
      <c r="HN797" s="111"/>
      <c r="HO797" s="111"/>
      <c r="HP797" s="111"/>
      <c r="HQ797" s="111"/>
      <c r="HR797" s="111"/>
      <c r="HS797" s="111"/>
      <c r="HT797" s="111"/>
      <c r="HU797" s="111"/>
      <c r="HV797" s="111"/>
      <c r="HW797" s="111"/>
      <c r="HX797" s="111"/>
      <c r="HY797" s="111"/>
      <c r="HZ797" s="111"/>
      <c r="IA797" s="111"/>
      <c r="IB797" s="111"/>
      <c r="IC797" s="111"/>
      <c r="ID797" s="111"/>
      <c r="IE797" s="111"/>
      <c r="IF797" s="111"/>
      <c r="IG797" s="111"/>
      <c r="IH797" s="111"/>
      <c r="II797" s="111"/>
    </row>
    <row r="798" s="1" customFormat="1" spans="1:243">
      <c r="A798" s="141">
        <v>21505</v>
      </c>
      <c r="B798" s="142" t="s">
        <v>689</v>
      </c>
      <c r="C798" s="143">
        <f>SUM(C799:C808)</f>
        <v>414</v>
      </c>
      <c r="D798" s="143">
        <f>SUM(D799:D808)</f>
        <v>483</v>
      </c>
      <c r="E798" s="137">
        <f t="shared" si="35"/>
        <v>69</v>
      </c>
      <c r="F798" s="138">
        <f>E798/C798</f>
        <v>0.166666666666667</v>
      </c>
      <c r="G798" s="139"/>
      <c r="H798" s="140">
        <f t="shared" si="36"/>
        <v>5</v>
      </c>
      <c r="I798" s="140"/>
      <c r="J798" s="111"/>
      <c r="K798" s="111"/>
      <c r="L798" s="111"/>
      <c r="M798" s="111"/>
      <c r="N798" s="111"/>
      <c r="O798" s="111"/>
      <c r="P798" s="111"/>
      <c r="Q798" s="111"/>
      <c r="R798" s="111"/>
      <c r="S798" s="111"/>
      <c r="T798" s="111"/>
      <c r="U798" s="111"/>
      <c r="V798" s="111"/>
      <c r="W798" s="111"/>
      <c r="X798" s="111"/>
      <c r="Y798" s="111"/>
      <c r="Z798" s="111"/>
      <c r="AA798" s="111"/>
      <c r="AB798" s="111"/>
      <c r="AC798" s="111"/>
      <c r="AD798" s="111"/>
      <c r="AE798" s="111"/>
      <c r="AF798" s="111"/>
      <c r="AG798" s="111"/>
      <c r="AH798" s="111"/>
      <c r="AI798" s="111"/>
      <c r="AJ798" s="111"/>
      <c r="AK798" s="111"/>
      <c r="AL798" s="111"/>
      <c r="AM798" s="111"/>
      <c r="AN798" s="111"/>
      <c r="AO798" s="111"/>
      <c r="AP798" s="111"/>
      <c r="AQ798" s="111"/>
      <c r="AR798" s="111"/>
      <c r="AS798" s="111"/>
      <c r="AT798" s="111"/>
      <c r="AU798" s="111"/>
      <c r="AV798" s="111"/>
      <c r="AW798" s="111"/>
      <c r="AX798" s="111"/>
      <c r="AY798" s="111"/>
      <c r="AZ798" s="111"/>
      <c r="BA798" s="111"/>
      <c r="BB798" s="111"/>
      <c r="BC798" s="111"/>
      <c r="BD798" s="111"/>
      <c r="BE798" s="111"/>
      <c r="BF798" s="111"/>
      <c r="BG798" s="111"/>
      <c r="BH798" s="111"/>
      <c r="BI798" s="111"/>
      <c r="BJ798" s="111"/>
      <c r="BK798" s="111"/>
      <c r="BL798" s="111"/>
      <c r="BM798" s="111"/>
      <c r="BN798" s="111"/>
      <c r="BO798" s="111"/>
      <c r="BP798" s="111"/>
      <c r="BQ798" s="111"/>
      <c r="BR798" s="111"/>
      <c r="BS798" s="111"/>
      <c r="BT798" s="111"/>
      <c r="BU798" s="111"/>
      <c r="BV798" s="111"/>
      <c r="BW798" s="111"/>
      <c r="BX798" s="111"/>
      <c r="BY798" s="111"/>
      <c r="BZ798" s="111"/>
      <c r="CA798" s="111"/>
      <c r="CB798" s="111"/>
      <c r="CC798" s="111"/>
      <c r="CD798" s="111"/>
      <c r="CE798" s="111"/>
      <c r="CF798" s="111"/>
      <c r="CG798" s="111"/>
      <c r="CH798" s="111"/>
      <c r="CI798" s="111"/>
      <c r="CJ798" s="111"/>
      <c r="CK798" s="111"/>
      <c r="CL798" s="111"/>
      <c r="CM798" s="111"/>
      <c r="CN798" s="111"/>
      <c r="CO798" s="111"/>
      <c r="CP798" s="111"/>
      <c r="CQ798" s="111"/>
      <c r="CR798" s="111"/>
      <c r="CS798" s="111"/>
      <c r="CT798" s="111"/>
      <c r="CU798" s="111"/>
      <c r="CV798" s="111"/>
      <c r="CW798" s="111"/>
      <c r="CX798" s="111"/>
      <c r="CY798" s="111"/>
      <c r="CZ798" s="111"/>
      <c r="DA798" s="111"/>
      <c r="DB798" s="111"/>
      <c r="DC798" s="111"/>
      <c r="DD798" s="111"/>
      <c r="DE798" s="111"/>
      <c r="DF798" s="111"/>
      <c r="DG798" s="111"/>
      <c r="DH798" s="111"/>
      <c r="DI798" s="111"/>
      <c r="DJ798" s="111"/>
      <c r="DK798" s="111"/>
      <c r="DL798" s="111"/>
      <c r="DM798" s="111"/>
      <c r="DN798" s="111"/>
      <c r="DO798" s="111"/>
      <c r="DP798" s="111"/>
      <c r="DQ798" s="111"/>
      <c r="DR798" s="111"/>
      <c r="DS798" s="111"/>
      <c r="DT798" s="111"/>
      <c r="DU798" s="111"/>
      <c r="DV798" s="111"/>
      <c r="DW798" s="111"/>
      <c r="DX798" s="111"/>
      <c r="DY798" s="111"/>
      <c r="DZ798" s="111"/>
      <c r="EA798" s="111"/>
      <c r="EB798" s="111"/>
      <c r="EC798" s="111"/>
      <c r="ED798" s="111"/>
      <c r="EE798" s="111"/>
      <c r="EF798" s="111"/>
      <c r="EG798" s="111"/>
      <c r="EH798" s="111"/>
      <c r="EI798" s="111"/>
      <c r="EJ798" s="111"/>
      <c r="EK798" s="111"/>
      <c r="EL798" s="111"/>
      <c r="EM798" s="111"/>
      <c r="EN798" s="111"/>
      <c r="EO798" s="111"/>
      <c r="EP798" s="111"/>
      <c r="EQ798" s="111"/>
      <c r="ER798" s="111"/>
      <c r="ES798" s="111"/>
      <c r="ET798" s="111"/>
      <c r="EU798" s="111"/>
      <c r="EV798" s="111"/>
      <c r="EW798" s="111"/>
      <c r="EX798" s="111"/>
      <c r="EY798" s="111"/>
      <c r="EZ798" s="111"/>
      <c r="FA798" s="111"/>
      <c r="FB798" s="111"/>
      <c r="FC798" s="111"/>
      <c r="FD798" s="111"/>
      <c r="FE798" s="111"/>
      <c r="FF798" s="111"/>
      <c r="FG798" s="111"/>
      <c r="FH798" s="111"/>
      <c r="FI798" s="111"/>
      <c r="FJ798" s="111"/>
      <c r="FK798" s="111"/>
      <c r="FL798" s="111"/>
      <c r="FM798" s="111"/>
      <c r="FN798" s="111"/>
      <c r="FO798" s="111"/>
      <c r="FP798" s="111"/>
      <c r="FQ798" s="111"/>
      <c r="FR798" s="111"/>
      <c r="FS798" s="111"/>
      <c r="FT798" s="111"/>
      <c r="FU798" s="111"/>
      <c r="FV798" s="111"/>
      <c r="FW798" s="111"/>
      <c r="FX798" s="111"/>
      <c r="FY798" s="111"/>
      <c r="FZ798" s="111"/>
      <c r="GA798" s="111"/>
      <c r="GB798" s="111"/>
      <c r="GC798" s="111"/>
      <c r="GD798" s="111"/>
      <c r="GE798" s="111"/>
      <c r="GF798" s="111"/>
      <c r="GG798" s="111"/>
      <c r="GH798" s="111"/>
      <c r="GI798" s="111"/>
      <c r="GJ798" s="111"/>
      <c r="GK798" s="111"/>
      <c r="GL798" s="111"/>
      <c r="GM798" s="111"/>
      <c r="GN798" s="111"/>
      <c r="GO798" s="111"/>
      <c r="GP798" s="111"/>
      <c r="GQ798" s="111"/>
      <c r="GR798" s="111"/>
      <c r="GS798" s="111"/>
      <c r="GT798" s="111"/>
      <c r="GU798" s="111"/>
      <c r="GV798" s="111"/>
      <c r="GW798" s="111"/>
      <c r="GX798" s="111"/>
      <c r="GY798" s="111"/>
      <c r="GZ798" s="111"/>
      <c r="HA798" s="111"/>
      <c r="HB798" s="111"/>
      <c r="HC798" s="111"/>
      <c r="HD798" s="111"/>
      <c r="HE798" s="111"/>
      <c r="HF798" s="111"/>
      <c r="HG798" s="111"/>
      <c r="HH798" s="111"/>
      <c r="HI798" s="111"/>
      <c r="HJ798" s="111"/>
      <c r="HK798" s="111"/>
      <c r="HL798" s="111"/>
      <c r="HM798" s="111"/>
      <c r="HN798" s="111"/>
      <c r="HO798" s="111"/>
      <c r="HP798" s="111"/>
      <c r="HQ798" s="111"/>
      <c r="HR798" s="111"/>
      <c r="HS798" s="111"/>
      <c r="HT798" s="111"/>
      <c r="HU798" s="111"/>
      <c r="HV798" s="111"/>
      <c r="HW798" s="111"/>
      <c r="HX798" s="111"/>
      <c r="HY798" s="111"/>
      <c r="HZ798" s="111"/>
      <c r="IA798" s="111"/>
      <c r="IB798" s="111"/>
      <c r="IC798" s="111"/>
      <c r="ID798" s="111"/>
      <c r="IE798" s="111"/>
      <c r="IF798" s="111"/>
      <c r="IG798" s="111"/>
      <c r="IH798" s="111"/>
      <c r="II798" s="111"/>
    </row>
    <row r="799" s="1" customFormat="1" spans="1:243">
      <c r="A799" s="157">
        <v>2150501</v>
      </c>
      <c r="B799" s="152" t="s">
        <v>72</v>
      </c>
      <c r="C799" s="145">
        <v>378</v>
      </c>
      <c r="D799" s="146">
        <v>406</v>
      </c>
      <c r="E799" s="147">
        <f t="shared" si="35"/>
        <v>28</v>
      </c>
      <c r="F799" s="148">
        <f>E799/C799</f>
        <v>0.0740740740740741</v>
      </c>
      <c r="G799" s="149"/>
      <c r="H799" s="140">
        <f t="shared" si="36"/>
        <v>7</v>
      </c>
      <c r="I799" s="140"/>
      <c r="J799" s="111"/>
      <c r="K799" s="111"/>
      <c r="L799" s="111"/>
      <c r="M799" s="111"/>
      <c r="N799" s="111"/>
      <c r="O799" s="111"/>
      <c r="P799" s="111"/>
      <c r="Q799" s="111"/>
      <c r="R799" s="111"/>
      <c r="S799" s="111"/>
      <c r="T799" s="111"/>
      <c r="U799" s="111"/>
      <c r="V799" s="111"/>
      <c r="W799" s="111"/>
      <c r="X799" s="111"/>
      <c r="Y799" s="111"/>
      <c r="Z799" s="111"/>
      <c r="AA799" s="111"/>
      <c r="AB799" s="111"/>
      <c r="AC799" s="111"/>
      <c r="AD799" s="111"/>
      <c r="AE799" s="111"/>
      <c r="AF799" s="111"/>
      <c r="AG799" s="111"/>
      <c r="AH799" s="111"/>
      <c r="AI799" s="111"/>
      <c r="AJ799" s="111"/>
      <c r="AK799" s="111"/>
      <c r="AL799" s="111"/>
      <c r="AM799" s="111"/>
      <c r="AN799" s="111"/>
      <c r="AO799" s="111"/>
      <c r="AP799" s="111"/>
      <c r="AQ799" s="111"/>
      <c r="AR799" s="111"/>
      <c r="AS799" s="111"/>
      <c r="AT799" s="111"/>
      <c r="AU799" s="111"/>
      <c r="AV799" s="111"/>
      <c r="AW799" s="111"/>
      <c r="AX799" s="111"/>
      <c r="AY799" s="111"/>
      <c r="AZ799" s="111"/>
      <c r="BA799" s="111"/>
      <c r="BB799" s="111"/>
      <c r="BC799" s="111"/>
      <c r="BD799" s="111"/>
      <c r="BE799" s="111"/>
      <c r="BF799" s="111"/>
      <c r="BG799" s="111"/>
      <c r="BH799" s="111"/>
      <c r="BI799" s="111"/>
      <c r="BJ799" s="111"/>
      <c r="BK799" s="111"/>
      <c r="BL799" s="111"/>
      <c r="BM799" s="111"/>
      <c r="BN799" s="111"/>
      <c r="BO799" s="111"/>
      <c r="BP799" s="111"/>
      <c r="BQ799" s="111"/>
      <c r="BR799" s="111"/>
      <c r="BS799" s="111"/>
      <c r="BT799" s="111"/>
      <c r="BU799" s="111"/>
      <c r="BV799" s="111"/>
      <c r="BW799" s="111"/>
      <c r="BX799" s="111"/>
      <c r="BY799" s="111"/>
      <c r="BZ799" s="111"/>
      <c r="CA799" s="111"/>
      <c r="CB799" s="111"/>
      <c r="CC799" s="111"/>
      <c r="CD799" s="111"/>
      <c r="CE799" s="111"/>
      <c r="CF799" s="111"/>
      <c r="CG799" s="111"/>
      <c r="CH799" s="111"/>
      <c r="CI799" s="111"/>
      <c r="CJ799" s="111"/>
      <c r="CK799" s="111"/>
      <c r="CL799" s="111"/>
      <c r="CM799" s="111"/>
      <c r="CN799" s="111"/>
      <c r="CO799" s="111"/>
      <c r="CP799" s="111"/>
      <c r="CQ799" s="111"/>
      <c r="CR799" s="111"/>
      <c r="CS799" s="111"/>
      <c r="CT799" s="111"/>
      <c r="CU799" s="111"/>
      <c r="CV799" s="111"/>
      <c r="CW799" s="111"/>
      <c r="CX799" s="111"/>
      <c r="CY799" s="111"/>
      <c r="CZ799" s="111"/>
      <c r="DA799" s="111"/>
      <c r="DB799" s="111"/>
      <c r="DC799" s="111"/>
      <c r="DD799" s="111"/>
      <c r="DE799" s="111"/>
      <c r="DF799" s="111"/>
      <c r="DG799" s="111"/>
      <c r="DH799" s="111"/>
      <c r="DI799" s="111"/>
      <c r="DJ799" s="111"/>
      <c r="DK799" s="111"/>
      <c r="DL799" s="111"/>
      <c r="DM799" s="111"/>
      <c r="DN799" s="111"/>
      <c r="DO799" s="111"/>
      <c r="DP799" s="111"/>
      <c r="DQ799" s="111"/>
      <c r="DR799" s="111"/>
      <c r="DS799" s="111"/>
      <c r="DT799" s="111"/>
      <c r="DU799" s="111"/>
      <c r="DV799" s="111"/>
      <c r="DW799" s="111"/>
      <c r="DX799" s="111"/>
      <c r="DY799" s="111"/>
      <c r="DZ799" s="111"/>
      <c r="EA799" s="111"/>
      <c r="EB799" s="111"/>
      <c r="EC799" s="111"/>
      <c r="ED799" s="111"/>
      <c r="EE799" s="111"/>
      <c r="EF799" s="111"/>
      <c r="EG799" s="111"/>
      <c r="EH799" s="111"/>
      <c r="EI799" s="111"/>
      <c r="EJ799" s="111"/>
      <c r="EK799" s="111"/>
      <c r="EL799" s="111"/>
      <c r="EM799" s="111"/>
      <c r="EN799" s="111"/>
      <c r="EO799" s="111"/>
      <c r="EP799" s="111"/>
      <c r="EQ799" s="111"/>
      <c r="ER799" s="111"/>
      <c r="ES799" s="111"/>
      <c r="ET799" s="111"/>
      <c r="EU799" s="111"/>
      <c r="EV799" s="111"/>
      <c r="EW799" s="111"/>
      <c r="EX799" s="111"/>
      <c r="EY799" s="111"/>
      <c r="EZ799" s="111"/>
      <c r="FA799" s="111"/>
      <c r="FB799" s="111"/>
      <c r="FC799" s="111"/>
      <c r="FD799" s="111"/>
      <c r="FE799" s="111"/>
      <c r="FF799" s="111"/>
      <c r="FG799" s="111"/>
      <c r="FH799" s="111"/>
      <c r="FI799" s="111"/>
      <c r="FJ799" s="111"/>
      <c r="FK799" s="111"/>
      <c r="FL799" s="111"/>
      <c r="FM799" s="111"/>
      <c r="FN799" s="111"/>
      <c r="FO799" s="111"/>
      <c r="FP799" s="111"/>
      <c r="FQ799" s="111"/>
      <c r="FR799" s="111"/>
      <c r="FS799" s="111"/>
      <c r="FT799" s="111"/>
      <c r="FU799" s="111"/>
      <c r="FV799" s="111"/>
      <c r="FW799" s="111"/>
      <c r="FX799" s="111"/>
      <c r="FY799" s="111"/>
      <c r="FZ799" s="111"/>
      <c r="GA799" s="111"/>
      <c r="GB799" s="111"/>
      <c r="GC799" s="111"/>
      <c r="GD799" s="111"/>
      <c r="GE799" s="111"/>
      <c r="GF799" s="111"/>
      <c r="GG799" s="111"/>
      <c r="GH799" s="111"/>
      <c r="GI799" s="111"/>
      <c r="GJ799" s="111"/>
      <c r="GK799" s="111"/>
      <c r="GL799" s="111"/>
      <c r="GM799" s="111"/>
      <c r="GN799" s="111"/>
      <c r="GO799" s="111"/>
      <c r="GP799" s="111"/>
      <c r="GQ799" s="111"/>
      <c r="GR799" s="111"/>
      <c r="GS799" s="111"/>
      <c r="GT799" s="111"/>
      <c r="GU799" s="111"/>
      <c r="GV799" s="111"/>
      <c r="GW799" s="111"/>
      <c r="GX799" s="111"/>
      <c r="GY799" s="111"/>
      <c r="GZ799" s="111"/>
      <c r="HA799" s="111"/>
      <c r="HB799" s="111"/>
      <c r="HC799" s="111"/>
      <c r="HD799" s="111"/>
      <c r="HE799" s="111"/>
      <c r="HF799" s="111"/>
      <c r="HG799" s="111"/>
      <c r="HH799" s="111"/>
      <c r="HI799" s="111"/>
      <c r="HJ799" s="111"/>
      <c r="HK799" s="111"/>
      <c r="HL799" s="111"/>
      <c r="HM799" s="111"/>
      <c r="HN799" s="111"/>
      <c r="HO799" s="111"/>
      <c r="HP799" s="111"/>
      <c r="HQ799" s="111"/>
      <c r="HR799" s="111"/>
      <c r="HS799" s="111"/>
      <c r="HT799" s="111"/>
      <c r="HU799" s="111"/>
      <c r="HV799" s="111"/>
      <c r="HW799" s="111"/>
      <c r="HX799" s="111"/>
      <c r="HY799" s="111"/>
      <c r="HZ799" s="111"/>
      <c r="IA799" s="111"/>
      <c r="IB799" s="111"/>
      <c r="IC799" s="111"/>
      <c r="ID799" s="111"/>
      <c r="IE799" s="111"/>
      <c r="IF799" s="111"/>
      <c r="IG799" s="111"/>
      <c r="IH799" s="111"/>
      <c r="II799" s="111"/>
    </row>
    <row r="800" s="1" customFormat="1" spans="1:243">
      <c r="A800" s="157">
        <v>2150502</v>
      </c>
      <c r="B800" s="152" t="s">
        <v>73</v>
      </c>
      <c r="C800" s="145">
        <v>36</v>
      </c>
      <c r="D800" s="146">
        <v>48</v>
      </c>
      <c r="E800" s="147">
        <f t="shared" si="35"/>
        <v>12</v>
      </c>
      <c r="F800" s="148">
        <f>E800/C800</f>
        <v>0.333333333333333</v>
      </c>
      <c r="G800" s="149"/>
      <c r="H800" s="140">
        <f t="shared" si="36"/>
        <v>7</v>
      </c>
      <c r="I800" s="140"/>
      <c r="J800" s="111"/>
      <c r="K800" s="111"/>
      <c r="L800" s="111"/>
      <c r="M800" s="111"/>
      <c r="N800" s="111"/>
      <c r="O800" s="111"/>
      <c r="P800" s="111"/>
      <c r="Q800" s="111"/>
      <c r="R800" s="111"/>
      <c r="S800" s="111"/>
      <c r="T800" s="111"/>
      <c r="U800" s="111"/>
      <c r="V800" s="111"/>
      <c r="W800" s="111"/>
      <c r="X800" s="111"/>
      <c r="Y800" s="111"/>
      <c r="Z800" s="111"/>
      <c r="AA800" s="111"/>
      <c r="AB800" s="111"/>
      <c r="AC800" s="111"/>
      <c r="AD800" s="111"/>
      <c r="AE800" s="111"/>
      <c r="AF800" s="111"/>
      <c r="AG800" s="111"/>
      <c r="AH800" s="111"/>
      <c r="AI800" s="111"/>
      <c r="AJ800" s="111"/>
      <c r="AK800" s="111"/>
      <c r="AL800" s="111"/>
      <c r="AM800" s="111"/>
      <c r="AN800" s="111"/>
      <c r="AO800" s="111"/>
      <c r="AP800" s="111"/>
      <c r="AQ800" s="111"/>
      <c r="AR800" s="111"/>
      <c r="AS800" s="111"/>
      <c r="AT800" s="111"/>
      <c r="AU800" s="111"/>
      <c r="AV800" s="111"/>
      <c r="AW800" s="111"/>
      <c r="AX800" s="111"/>
      <c r="AY800" s="111"/>
      <c r="AZ800" s="111"/>
      <c r="BA800" s="111"/>
      <c r="BB800" s="111"/>
      <c r="BC800" s="111"/>
      <c r="BD800" s="111"/>
      <c r="BE800" s="111"/>
      <c r="BF800" s="111"/>
      <c r="BG800" s="111"/>
      <c r="BH800" s="111"/>
      <c r="BI800" s="111"/>
      <c r="BJ800" s="111"/>
      <c r="BK800" s="111"/>
      <c r="BL800" s="111"/>
      <c r="BM800" s="111"/>
      <c r="BN800" s="111"/>
      <c r="BO800" s="111"/>
      <c r="BP800" s="111"/>
      <c r="BQ800" s="111"/>
      <c r="BR800" s="111"/>
      <c r="BS800" s="111"/>
      <c r="BT800" s="111"/>
      <c r="BU800" s="111"/>
      <c r="BV800" s="111"/>
      <c r="BW800" s="111"/>
      <c r="BX800" s="111"/>
      <c r="BY800" s="111"/>
      <c r="BZ800" s="111"/>
      <c r="CA800" s="111"/>
      <c r="CB800" s="111"/>
      <c r="CC800" s="111"/>
      <c r="CD800" s="111"/>
      <c r="CE800" s="111"/>
      <c r="CF800" s="111"/>
      <c r="CG800" s="111"/>
      <c r="CH800" s="111"/>
      <c r="CI800" s="111"/>
      <c r="CJ800" s="111"/>
      <c r="CK800" s="111"/>
      <c r="CL800" s="111"/>
      <c r="CM800" s="111"/>
      <c r="CN800" s="111"/>
      <c r="CO800" s="111"/>
      <c r="CP800" s="111"/>
      <c r="CQ800" s="111"/>
      <c r="CR800" s="111"/>
      <c r="CS800" s="111"/>
      <c r="CT800" s="111"/>
      <c r="CU800" s="111"/>
      <c r="CV800" s="111"/>
      <c r="CW800" s="111"/>
      <c r="CX800" s="111"/>
      <c r="CY800" s="111"/>
      <c r="CZ800" s="111"/>
      <c r="DA800" s="111"/>
      <c r="DB800" s="111"/>
      <c r="DC800" s="111"/>
      <c r="DD800" s="111"/>
      <c r="DE800" s="111"/>
      <c r="DF800" s="111"/>
      <c r="DG800" s="111"/>
      <c r="DH800" s="111"/>
      <c r="DI800" s="111"/>
      <c r="DJ800" s="111"/>
      <c r="DK800" s="111"/>
      <c r="DL800" s="111"/>
      <c r="DM800" s="111"/>
      <c r="DN800" s="111"/>
      <c r="DO800" s="111"/>
      <c r="DP800" s="111"/>
      <c r="DQ800" s="111"/>
      <c r="DR800" s="111"/>
      <c r="DS800" s="111"/>
      <c r="DT800" s="111"/>
      <c r="DU800" s="111"/>
      <c r="DV800" s="111"/>
      <c r="DW800" s="111"/>
      <c r="DX800" s="111"/>
      <c r="DY800" s="111"/>
      <c r="DZ800" s="111"/>
      <c r="EA800" s="111"/>
      <c r="EB800" s="111"/>
      <c r="EC800" s="111"/>
      <c r="ED800" s="111"/>
      <c r="EE800" s="111"/>
      <c r="EF800" s="111"/>
      <c r="EG800" s="111"/>
      <c r="EH800" s="111"/>
      <c r="EI800" s="111"/>
      <c r="EJ800" s="111"/>
      <c r="EK800" s="111"/>
      <c r="EL800" s="111"/>
      <c r="EM800" s="111"/>
      <c r="EN800" s="111"/>
      <c r="EO800" s="111"/>
      <c r="EP800" s="111"/>
      <c r="EQ800" s="111"/>
      <c r="ER800" s="111"/>
      <c r="ES800" s="111"/>
      <c r="ET800" s="111"/>
      <c r="EU800" s="111"/>
      <c r="EV800" s="111"/>
      <c r="EW800" s="111"/>
      <c r="EX800" s="111"/>
      <c r="EY800" s="111"/>
      <c r="EZ800" s="111"/>
      <c r="FA800" s="111"/>
      <c r="FB800" s="111"/>
      <c r="FC800" s="111"/>
      <c r="FD800" s="111"/>
      <c r="FE800" s="111"/>
      <c r="FF800" s="111"/>
      <c r="FG800" s="111"/>
      <c r="FH800" s="111"/>
      <c r="FI800" s="111"/>
      <c r="FJ800" s="111"/>
      <c r="FK800" s="111"/>
      <c r="FL800" s="111"/>
      <c r="FM800" s="111"/>
      <c r="FN800" s="111"/>
      <c r="FO800" s="111"/>
      <c r="FP800" s="111"/>
      <c r="FQ800" s="111"/>
      <c r="FR800" s="111"/>
      <c r="FS800" s="111"/>
      <c r="FT800" s="111"/>
      <c r="FU800" s="111"/>
      <c r="FV800" s="111"/>
      <c r="FW800" s="111"/>
      <c r="FX800" s="111"/>
      <c r="FY800" s="111"/>
      <c r="FZ800" s="111"/>
      <c r="GA800" s="111"/>
      <c r="GB800" s="111"/>
      <c r="GC800" s="111"/>
      <c r="GD800" s="111"/>
      <c r="GE800" s="111"/>
      <c r="GF800" s="111"/>
      <c r="GG800" s="111"/>
      <c r="GH800" s="111"/>
      <c r="GI800" s="111"/>
      <c r="GJ800" s="111"/>
      <c r="GK800" s="111"/>
      <c r="GL800" s="111"/>
      <c r="GM800" s="111"/>
      <c r="GN800" s="111"/>
      <c r="GO800" s="111"/>
      <c r="GP800" s="111"/>
      <c r="GQ800" s="111"/>
      <c r="GR800" s="111"/>
      <c r="GS800" s="111"/>
      <c r="GT800" s="111"/>
      <c r="GU800" s="111"/>
      <c r="GV800" s="111"/>
      <c r="GW800" s="111"/>
      <c r="GX800" s="111"/>
      <c r="GY800" s="111"/>
      <c r="GZ800" s="111"/>
      <c r="HA800" s="111"/>
      <c r="HB800" s="111"/>
      <c r="HC800" s="111"/>
      <c r="HD800" s="111"/>
      <c r="HE800" s="111"/>
      <c r="HF800" s="111"/>
      <c r="HG800" s="111"/>
      <c r="HH800" s="111"/>
      <c r="HI800" s="111"/>
      <c r="HJ800" s="111"/>
      <c r="HK800" s="111"/>
      <c r="HL800" s="111"/>
      <c r="HM800" s="111"/>
      <c r="HN800" s="111"/>
      <c r="HO800" s="111"/>
      <c r="HP800" s="111"/>
      <c r="HQ800" s="111"/>
      <c r="HR800" s="111"/>
      <c r="HS800" s="111"/>
      <c r="HT800" s="111"/>
      <c r="HU800" s="111"/>
      <c r="HV800" s="111"/>
      <c r="HW800" s="111"/>
      <c r="HX800" s="111"/>
      <c r="HY800" s="111"/>
      <c r="HZ800" s="111"/>
      <c r="IA800" s="111"/>
      <c r="IB800" s="111"/>
      <c r="IC800" s="111"/>
      <c r="ID800" s="111"/>
      <c r="IE800" s="111"/>
      <c r="IF800" s="111"/>
      <c r="IG800" s="111"/>
      <c r="IH800" s="111"/>
      <c r="II800" s="111"/>
    </row>
    <row r="801" s="1" customFormat="1" hidden="1" spans="1:243">
      <c r="A801" s="157">
        <v>2150503</v>
      </c>
      <c r="B801" s="152" t="s">
        <v>74</v>
      </c>
      <c r="C801" s="145">
        <v>0</v>
      </c>
      <c r="D801" s="146"/>
      <c r="E801" s="147">
        <f t="shared" si="35"/>
        <v>0</v>
      </c>
      <c r="F801" s="148"/>
      <c r="G801" s="151" t="s">
        <v>75</v>
      </c>
      <c r="H801" s="140">
        <f t="shared" si="36"/>
        <v>7</v>
      </c>
      <c r="I801" s="140"/>
      <c r="J801" s="111"/>
      <c r="K801" s="111"/>
      <c r="L801" s="111"/>
      <c r="M801" s="111"/>
      <c r="N801" s="111"/>
      <c r="O801" s="111"/>
      <c r="P801" s="111"/>
      <c r="Q801" s="111"/>
      <c r="R801" s="111"/>
      <c r="S801" s="111"/>
      <c r="T801" s="111"/>
      <c r="U801" s="111"/>
      <c r="V801" s="111"/>
      <c r="W801" s="111"/>
      <c r="X801" s="111"/>
      <c r="Y801" s="111"/>
      <c r="Z801" s="111"/>
      <c r="AA801" s="111"/>
      <c r="AB801" s="111"/>
      <c r="AC801" s="111"/>
      <c r="AD801" s="111"/>
      <c r="AE801" s="111"/>
      <c r="AF801" s="111"/>
      <c r="AG801" s="111"/>
      <c r="AH801" s="111"/>
      <c r="AI801" s="111"/>
      <c r="AJ801" s="111"/>
      <c r="AK801" s="111"/>
      <c r="AL801" s="111"/>
      <c r="AM801" s="111"/>
      <c r="AN801" s="111"/>
      <c r="AO801" s="111"/>
      <c r="AP801" s="111"/>
      <c r="AQ801" s="111"/>
      <c r="AR801" s="111"/>
      <c r="AS801" s="111"/>
      <c r="AT801" s="111"/>
      <c r="AU801" s="111"/>
      <c r="AV801" s="111"/>
      <c r="AW801" s="111"/>
      <c r="AX801" s="111"/>
      <c r="AY801" s="111"/>
      <c r="AZ801" s="111"/>
      <c r="BA801" s="111"/>
      <c r="BB801" s="111"/>
      <c r="BC801" s="111"/>
      <c r="BD801" s="111"/>
      <c r="BE801" s="111"/>
      <c r="BF801" s="111"/>
      <c r="BG801" s="111"/>
      <c r="BH801" s="111"/>
      <c r="BI801" s="111"/>
      <c r="BJ801" s="111"/>
      <c r="BK801" s="111"/>
      <c r="BL801" s="111"/>
      <c r="BM801" s="111"/>
      <c r="BN801" s="111"/>
      <c r="BO801" s="111"/>
      <c r="BP801" s="111"/>
      <c r="BQ801" s="111"/>
      <c r="BR801" s="111"/>
      <c r="BS801" s="111"/>
      <c r="BT801" s="111"/>
      <c r="BU801" s="111"/>
      <c r="BV801" s="111"/>
      <c r="BW801" s="111"/>
      <c r="BX801" s="111"/>
      <c r="BY801" s="111"/>
      <c r="BZ801" s="111"/>
      <c r="CA801" s="111"/>
      <c r="CB801" s="111"/>
      <c r="CC801" s="111"/>
      <c r="CD801" s="111"/>
      <c r="CE801" s="111"/>
      <c r="CF801" s="111"/>
      <c r="CG801" s="111"/>
      <c r="CH801" s="111"/>
      <c r="CI801" s="111"/>
      <c r="CJ801" s="111"/>
      <c r="CK801" s="111"/>
      <c r="CL801" s="111"/>
      <c r="CM801" s="111"/>
      <c r="CN801" s="111"/>
      <c r="CO801" s="111"/>
      <c r="CP801" s="111"/>
      <c r="CQ801" s="111"/>
      <c r="CR801" s="111"/>
      <c r="CS801" s="111"/>
      <c r="CT801" s="111"/>
      <c r="CU801" s="111"/>
      <c r="CV801" s="111"/>
      <c r="CW801" s="111"/>
      <c r="CX801" s="111"/>
      <c r="CY801" s="111"/>
      <c r="CZ801" s="111"/>
      <c r="DA801" s="111"/>
      <c r="DB801" s="111"/>
      <c r="DC801" s="111"/>
      <c r="DD801" s="111"/>
      <c r="DE801" s="111"/>
      <c r="DF801" s="111"/>
      <c r="DG801" s="111"/>
      <c r="DH801" s="111"/>
      <c r="DI801" s="111"/>
      <c r="DJ801" s="111"/>
      <c r="DK801" s="111"/>
      <c r="DL801" s="111"/>
      <c r="DM801" s="111"/>
      <c r="DN801" s="111"/>
      <c r="DO801" s="111"/>
      <c r="DP801" s="111"/>
      <c r="DQ801" s="111"/>
      <c r="DR801" s="111"/>
      <c r="DS801" s="111"/>
      <c r="DT801" s="111"/>
      <c r="DU801" s="111"/>
      <c r="DV801" s="111"/>
      <c r="DW801" s="111"/>
      <c r="DX801" s="111"/>
      <c r="DY801" s="111"/>
      <c r="DZ801" s="111"/>
      <c r="EA801" s="111"/>
      <c r="EB801" s="111"/>
      <c r="EC801" s="111"/>
      <c r="ED801" s="111"/>
      <c r="EE801" s="111"/>
      <c r="EF801" s="111"/>
      <c r="EG801" s="111"/>
      <c r="EH801" s="111"/>
      <c r="EI801" s="111"/>
      <c r="EJ801" s="111"/>
      <c r="EK801" s="111"/>
      <c r="EL801" s="111"/>
      <c r="EM801" s="111"/>
      <c r="EN801" s="111"/>
      <c r="EO801" s="111"/>
      <c r="EP801" s="111"/>
      <c r="EQ801" s="111"/>
      <c r="ER801" s="111"/>
      <c r="ES801" s="111"/>
      <c r="ET801" s="111"/>
      <c r="EU801" s="111"/>
      <c r="EV801" s="111"/>
      <c r="EW801" s="111"/>
      <c r="EX801" s="111"/>
      <c r="EY801" s="111"/>
      <c r="EZ801" s="111"/>
      <c r="FA801" s="111"/>
      <c r="FB801" s="111"/>
      <c r="FC801" s="111"/>
      <c r="FD801" s="111"/>
      <c r="FE801" s="111"/>
      <c r="FF801" s="111"/>
      <c r="FG801" s="111"/>
      <c r="FH801" s="111"/>
      <c r="FI801" s="111"/>
      <c r="FJ801" s="111"/>
      <c r="FK801" s="111"/>
      <c r="FL801" s="111"/>
      <c r="FM801" s="111"/>
      <c r="FN801" s="111"/>
      <c r="FO801" s="111"/>
      <c r="FP801" s="111"/>
      <c r="FQ801" s="111"/>
      <c r="FR801" s="111"/>
      <c r="FS801" s="111"/>
      <c r="FT801" s="111"/>
      <c r="FU801" s="111"/>
      <c r="FV801" s="111"/>
      <c r="FW801" s="111"/>
      <c r="FX801" s="111"/>
      <c r="FY801" s="111"/>
      <c r="FZ801" s="111"/>
      <c r="GA801" s="111"/>
      <c r="GB801" s="111"/>
      <c r="GC801" s="111"/>
      <c r="GD801" s="111"/>
      <c r="GE801" s="111"/>
      <c r="GF801" s="111"/>
      <c r="GG801" s="111"/>
      <c r="GH801" s="111"/>
      <c r="GI801" s="111"/>
      <c r="GJ801" s="111"/>
      <c r="GK801" s="111"/>
      <c r="GL801" s="111"/>
      <c r="GM801" s="111"/>
      <c r="GN801" s="111"/>
      <c r="GO801" s="111"/>
      <c r="GP801" s="111"/>
      <c r="GQ801" s="111"/>
      <c r="GR801" s="111"/>
      <c r="GS801" s="111"/>
      <c r="GT801" s="111"/>
      <c r="GU801" s="111"/>
      <c r="GV801" s="111"/>
      <c r="GW801" s="111"/>
      <c r="GX801" s="111"/>
      <c r="GY801" s="111"/>
      <c r="GZ801" s="111"/>
      <c r="HA801" s="111"/>
      <c r="HB801" s="111"/>
      <c r="HC801" s="111"/>
      <c r="HD801" s="111"/>
      <c r="HE801" s="111"/>
      <c r="HF801" s="111"/>
      <c r="HG801" s="111"/>
      <c r="HH801" s="111"/>
      <c r="HI801" s="111"/>
      <c r="HJ801" s="111"/>
      <c r="HK801" s="111"/>
      <c r="HL801" s="111"/>
      <c r="HM801" s="111"/>
      <c r="HN801" s="111"/>
      <c r="HO801" s="111"/>
      <c r="HP801" s="111"/>
      <c r="HQ801" s="111"/>
      <c r="HR801" s="111"/>
      <c r="HS801" s="111"/>
      <c r="HT801" s="111"/>
      <c r="HU801" s="111"/>
      <c r="HV801" s="111"/>
      <c r="HW801" s="111"/>
      <c r="HX801" s="111"/>
      <c r="HY801" s="111"/>
      <c r="HZ801" s="111"/>
      <c r="IA801" s="111"/>
      <c r="IB801" s="111"/>
      <c r="IC801" s="111"/>
      <c r="ID801" s="111"/>
      <c r="IE801" s="111"/>
      <c r="IF801" s="111"/>
      <c r="IG801" s="111"/>
      <c r="IH801" s="111"/>
      <c r="II801" s="111"/>
    </row>
    <row r="802" s="1" customFormat="1" hidden="1" spans="1:243">
      <c r="A802" s="157">
        <v>2150505</v>
      </c>
      <c r="B802" s="152" t="s">
        <v>690</v>
      </c>
      <c r="C802" s="145">
        <v>0</v>
      </c>
      <c r="D802" s="146"/>
      <c r="E802" s="147">
        <f t="shared" si="35"/>
        <v>0</v>
      </c>
      <c r="F802" s="148"/>
      <c r="G802" s="151" t="s">
        <v>75</v>
      </c>
      <c r="H802" s="140">
        <f t="shared" si="36"/>
        <v>7</v>
      </c>
      <c r="I802" s="140"/>
      <c r="J802" s="111"/>
      <c r="K802" s="111"/>
      <c r="L802" s="111"/>
      <c r="M802" s="111"/>
      <c r="N802" s="111"/>
      <c r="O802" s="111"/>
      <c r="P802" s="111"/>
      <c r="Q802" s="111"/>
      <c r="R802" s="111"/>
      <c r="S802" s="111"/>
      <c r="T802" s="111"/>
      <c r="U802" s="111"/>
      <c r="V802" s="111"/>
      <c r="W802" s="111"/>
      <c r="X802" s="111"/>
      <c r="Y802" s="111"/>
      <c r="Z802" s="111"/>
      <c r="AA802" s="111"/>
      <c r="AB802" s="111"/>
      <c r="AC802" s="111"/>
      <c r="AD802" s="111"/>
      <c r="AE802" s="111"/>
      <c r="AF802" s="111"/>
      <c r="AG802" s="111"/>
      <c r="AH802" s="111"/>
      <c r="AI802" s="111"/>
      <c r="AJ802" s="111"/>
      <c r="AK802" s="111"/>
      <c r="AL802" s="111"/>
      <c r="AM802" s="111"/>
      <c r="AN802" s="111"/>
      <c r="AO802" s="111"/>
      <c r="AP802" s="111"/>
      <c r="AQ802" s="111"/>
      <c r="AR802" s="111"/>
      <c r="AS802" s="111"/>
      <c r="AT802" s="111"/>
      <c r="AU802" s="111"/>
      <c r="AV802" s="111"/>
      <c r="AW802" s="111"/>
      <c r="AX802" s="111"/>
      <c r="AY802" s="111"/>
      <c r="AZ802" s="111"/>
      <c r="BA802" s="111"/>
      <c r="BB802" s="111"/>
      <c r="BC802" s="111"/>
      <c r="BD802" s="111"/>
      <c r="BE802" s="111"/>
      <c r="BF802" s="111"/>
      <c r="BG802" s="111"/>
      <c r="BH802" s="111"/>
      <c r="BI802" s="111"/>
      <c r="BJ802" s="111"/>
      <c r="BK802" s="111"/>
      <c r="BL802" s="111"/>
      <c r="BM802" s="111"/>
      <c r="BN802" s="111"/>
      <c r="BO802" s="111"/>
      <c r="BP802" s="111"/>
      <c r="BQ802" s="111"/>
      <c r="BR802" s="111"/>
      <c r="BS802" s="111"/>
      <c r="BT802" s="111"/>
      <c r="BU802" s="111"/>
      <c r="BV802" s="111"/>
      <c r="BW802" s="111"/>
      <c r="BX802" s="111"/>
      <c r="BY802" s="111"/>
      <c r="BZ802" s="111"/>
      <c r="CA802" s="111"/>
      <c r="CB802" s="111"/>
      <c r="CC802" s="111"/>
      <c r="CD802" s="111"/>
      <c r="CE802" s="111"/>
      <c r="CF802" s="111"/>
      <c r="CG802" s="111"/>
      <c r="CH802" s="111"/>
      <c r="CI802" s="111"/>
      <c r="CJ802" s="111"/>
      <c r="CK802" s="111"/>
      <c r="CL802" s="111"/>
      <c r="CM802" s="111"/>
      <c r="CN802" s="111"/>
      <c r="CO802" s="111"/>
      <c r="CP802" s="111"/>
      <c r="CQ802" s="111"/>
      <c r="CR802" s="111"/>
      <c r="CS802" s="111"/>
      <c r="CT802" s="111"/>
      <c r="CU802" s="111"/>
      <c r="CV802" s="111"/>
      <c r="CW802" s="111"/>
      <c r="CX802" s="111"/>
      <c r="CY802" s="111"/>
      <c r="CZ802" s="111"/>
      <c r="DA802" s="111"/>
      <c r="DB802" s="111"/>
      <c r="DC802" s="111"/>
      <c r="DD802" s="111"/>
      <c r="DE802" s="111"/>
      <c r="DF802" s="111"/>
      <c r="DG802" s="111"/>
      <c r="DH802" s="111"/>
      <c r="DI802" s="111"/>
      <c r="DJ802" s="111"/>
      <c r="DK802" s="111"/>
      <c r="DL802" s="111"/>
      <c r="DM802" s="111"/>
      <c r="DN802" s="111"/>
      <c r="DO802" s="111"/>
      <c r="DP802" s="111"/>
      <c r="DQ802" s="111"/>
      <c r="DR802" s="111"/>
      <c r="DS802" s="111"/>
      <c r="DT802" s="111"/>
      <c r="DU802" s="111"/>
      <c r="DV802" s="111"/>
      <c r="DW802" s="111"/>
      <c r="DX802" s="111"/>
      <c r="DY802" s="111"/>
      <c r="DZ802" s="111"/>
      <c r="EA802" s="111"/>
      <c r="EB802" s="111"/>
      <c r="EC802" s="111"/>
      <c r="ED802" s="111"/>
      <c r="EE802" s="111"/>
      <c r="EF802" s="111"/>
      <c r="EG802" s="111"/>
      <c r="EH802" s="111"/>
      <c r="EI802" s="111"/>
      <c r="EJ802" s="111"/>
      <c r="EK802" s="111"/>
      <c r="EL802" s="111"/>
      <c r="EM802" s="111"/>
      <c r="EN802" s="111"/>
      <c r="EO802" s="111"/>
      <c r="EP802" s="111"/>
      <c r="EQ802" s="111"/>
      <c r="ER802" s="111"/>
      <c r="ES802" s="111"/>
      <c r="ET802" s="111"/>
      <c r="EU802" s="111"/>
      <c r="EV802" s="111"/>
      <c r="EW802" s="111"/>
      <c r="EX802" s="111"/>
      <c r="EY802" s="111"/>
      <c r="EZ802" s="111"/>
      <c r="FA802" s="111"/>
      <c r="FB802" s="111"/>
      <c r="FC802" s="111"/>
      <c r="FD802" s="111"/>
      <c r="FE802" s="111"/>
      <c r="FF802" s="111"/>
      <c r="FG802" s="111"/>
      <c r="FH802" s="111"/>
      <c r="FI802" s="111"/>
      <c r="FJ802" s="111"/>
      <c r="FK802" s="111"/>
      <c r="FL802" s="111"/>
      <c r="FM802" s="111"/>
      <c r="FN802" s="111"/>
      <c r="FO802" s="111"/>
      <c r="FP802" s="111"/>
      <c r="FQ802" s="111"/>
      <c r="FR802" s="111"/>
      <c r="FS802" s="111"/>
      <c r="FT802" s="111"/>
      <c r="FU802" s="111"/>
      <c r="FV802" s="111"/>
      <c r="FW802" s="111"/>
      <c r="FX802" s="111"/>
      <c r="FY802" s="111"/>
      <c r="FZ802" s="111"/>
      <c r="GA802" s="111"/>
      <c r="GB802" s="111"/>
      <c r="GC802" s="111"/>
      <c r="GD802" s="111"/>
      <c r="GE802" s="111"/>
      <c r="GF802" s="111"/>
      <c r="GG802" s="111"/>
      <c r="GH802" s="111"/>
      <c r="GI802" s="111"/>
      <c r="GJ802" s="111"/>
      <c r="GK802" s="111"/>
      <c r="GL802" s="111"/>
      <c r="GM802" s="111"/>
      <c r="GN802" s="111"/>
      <c r="GO802" s="111"/>
      <c r="GP802" s="111"/>
      <c r="GQ802" s="111"/>
      <c r="GR802" s="111"/>
      <c r="GS802" s="111"/>
      <c r="GT802" s="111"/>
      <c r="GU802" s="111"/>
      <c r="GV802" s="111"/>
      <c r="GW802" s="111"/>
      <c r="GX802" s="111"/>
      <c r="GY802" s="111"/>
      <c r="GZ802" s="111"/>
      <c r="HA802" s="111"/>
      <c r="HB802" s="111"/>
      <c r="HC802" s="111"/>
      <c r="HD802" s="111"/>
      <c r="HE802" s="111"/>
      <c r="HF802" s="111"/>
      <c r="HG802" s="111"/>
      <c r="HH802" s="111"/>
      <c r="HI802" s="111"/>
      <c r="HJ802" s="111"/>
      <c r="HK802" s="111"/>
      <c r="HL802" s="111"/>
      <c r="HM802" s="111"/>
      <c r="HN802" s="111"/>
      <c r="HO802" s="111"/>
      <c r="HP802" s="111"/>
      <c r="HQ802" s="111"/>
      <c r="HR802" s="111"/>
      <c r="HS802" s="111"/>
      <c r="HT802" s="111"/>
      <c r="HU802" s="111"/>
      <c r="HV802" s="111"/>
      <c r="HW802" s="111"/>
      <c r="HX802" s="111"/>
      <c r="HY802" s="111"/>
      <c r="HZ802" s="111"/>
      <c r="IA802" s="111"/>
      <c r="IB802" s="111"/>
      <c r="IC802" s="111"/>
      <c r="ID802" s="111"/>
      <c r="IE802" s="111"/>
      <c r="IF802" s="111"/>
      <c r="IG802" s="111"/>
      <c r="IH802" s="111"/>
      <c r="II802" s="111"/>
    </row>
    <row r="803" s="1" customFormat="1" hidden="1" spans="1:243">
      <c r="A803" s="157">
        <v>2150507</v>
      </c>
      <c r="B803" s="152" t="s">
        <v>691</v>
      </c>
      <c r="C803" s="145">
        <v>0</v>
      </c>
      <c r="D803" s="146"/>
      <c r="E803" s="147">
        <f t="shared" si="35"/>
        <v>0</v>
      </c>
      <c r="F803" s="148"/>
      <c r="G803" s="151" t="s">
        <v>75</v>
      </c>
      <c r="H803" s="140">
        <f t="shared" si="36"/>
        <v>7</v>
      </c>
      <c r="I803" s="140"/>
      <c r="J803" s="111"/>
      <c r="K803" s="111"/>
      <c r="L803" s="111"/>
      <c r="M803" s="111"/>
      <c r="N803" s="111"/>
      <c r="O803" s="111"/>
      <c r="P803" s="111"/>
      <c r="Q803" s="111"/>
      <c r="R803" s="111"/>
      <c r="S803" s="111"/>
      <c r="T803" s="111"/>
      <c r="U803" s="111"/>
      <c r="V803" s="111"/>
      <c r="W803" s="111"/>
      <c r="X803" s="111"/>
      <c r="Y803" s="111"/>
      <c r="Z803" s="111"/>
      <c r="AA803" s="111"/>
      <c r="AB803" s="111"/>
      <c r="AC803" s="111"/>
      <c r="AD803" s="111"/>
      <c r="AE803" s="111"/>
      <c r="AF803" s="111"/>
      <c r="AG803" s="111"/>
      <c r="AH803" s="111"/>
      <c r="AI803" s="111"/>
      <c r="AJ803" s="111"/>
      <c r="AK803" s="111"/>
      <c r="AL803" s="111"/>
      <c r="AM803" s="111"/>
      <c r="AN803" s="111"/>
      <c r="AO803" s="111"/>
      <c r="AP803" s="111"/>
      <c r="AQ803" s="111"/>
      <c r="AR803" s="111"/>
      <c r="AS803" s="111"/>
      <c r="AT803" s="111"/>
      <c r="AU803" s="111"/>
      <c r="AV803" s="111"/>
      <c r="AW803" s="111"/>
      <c r="AX803" s="111"/>
      <c r="AY803" s="111"/>
      <c r="AZ803" s="111"/>
      <c r="BA803" s="111"/>
      <c r="BB803" s="111"/>
      <c r="BC803" s="111"/>
      <c r="BD803" s="111"/>
      <c r="BE803" s="111"/>
      <c r="BF803" s="111"/>
      <c r="BG803" s="111"/>
      <c r="BH803" s="111"/>
      <c r="BI803" s="111"/>
      <c r="BJ803" s="111"/>
      <c r="BK803" s="111"/>
      <c r="BL803" s="111"/>
      <c r="BM803" s="111"/>
      <c r="BN803" s="111"/>
      <c r="BO803" s="111"/>
      <c r="BP803" s="111"/>
      <c r="BQ803" s="111"/>
      <c r="BR803" s="111"/>
      <c r="BS803" s="111"/>
      <c r="BT803" s="111"/>
      <c r="BU803" s="111"/>
      <c r="BV803" s="111"/>
      <c r="BW803" s="111"/>
      <c r="BX803" s="111"/>
      <c r="BY803" s="111"/>
      <c r="BZ803" s="111"/>
      <c r="CA803" s="111"/>
      <c r="CB803" s="111"/>
      <c r="CC803" s="111"/>
      <c r="CD803" s="111"/>
      <c r="CE803" s="111"/>
      <c r="CF803" s="111"/>
      <c r="CG803" s="111"/>
      <c r="CH803" s="111"/>
      <c r="CI803" s="111"/>
      <c r="CJ803" s="111"/>
      <c r="CK803" s="111"/>
      <c r="CL803" s="111"/>
      <c r="CM803" s="111"/>
      <c r="CN803" s="111"/>
      <c r="CO803" s="111"/>
      <c r="CP803" s="111"/>
      <c r="CQ803" s="111"/>
      <c r="CR803" s="111"/>
      <c r="CS803" s="111"/>
      <c r="CT803" s="111"/>
      <c r="CU803" s="111"/>
      <c r="CV803" s="111"/>
      <c r="CW803" s="111"/>
      <c r="CX803" s="111"/>
      <c r="CY803" s="111"/>
      <c r="CZ803" s="111"/>
      <c r="DA803" s="111"/>
      <c r="DB803" s="111"/>
      <c r="DC803" s="111"/>
      <c r="DD803" s="111"/>
      <c r="DE803" s="111"/>
      <c r="DF803" s="111"/>
      <c r="DG803" s="111"/>
      <c r="DH803" s="111"/>
      <c r="DI803" s="111"/>
      <c r="DJ803" s="111"/>
      <c r="DK803" s="111"/>
      <c r="DL803" s="111"/>
      <c r="DM803" s="111"/>
      <c r="DN803" s="111"/>
      <c r="DO803" s="111"/>
      <c r="DP803" s="111"/>
      <c r="DQ803" s="111"/>
      <c r="DR803" s="111"/>
      <c r="DS803" s="111"/>
      <c r="DT803" s="111"/>
      <c r="DU803" s="111"/>
      <c r="DV803" s="111"/>
      <c r="DW803" s="111"/>
      <c r="DX803" s="111"/>
      <c r="DY803" s="111"/>
      <c r="DZ803" s="111"/>
      <c r="EA803" s="111"/>
      <c r="EB803" s="111"/>
      <c r="EC803" s="111"/>
      <c r="ED803" s="111"/>
      <c r="EE803" s="111"/>
      <c r="EF803" s="111"/>
      <c r="EG803" s="111"/>
      <c r="EH803" s="111"/>
      <c r="EI803" s="111"/>
      <c r="EJ803" s="111"/>
      <c r="EK803" s="111"/>
      <c r="EL803" s="111"/>
      <c r="EM803" s="111"/>
      <c r="EN803" s="111"/>
      <c r="EO803" s="111"/>
      <c r="EP803" s="111"/>
      <c r="EQ803" s="111"/>
      <c r="ER803" s="111"/>
      <c r="ES803" s="111"/>
      <c r="ET803" s="111"/>
      <c r="EU803" s="111"/>
      <c r="EV803" s="111"/>
      <c r="EW803" s="111"/>
      <c r="EX803" s="111"/>
      <c r="EY803" s="111"/>
      <c r="EZ803" s="111"/>
      <c r="FA803" s="111"/>
      <c r="FB803" s="111"/>
      <c r="FC803" s="111"/>
      <c r="FD803" s="111"/>
      <c r="FE803" s="111"/>
      <c r="FF803" s="111"/>
      <c r="FG803" s="111"/>
      <c r="FH803" s="111"/>
      <c r="FI803" s="111"/>
      <c r="FJ803" s="111"/>
      <c r="FK803" s="111"/>
      <c r="FL803" s="111"/>
      <c r="FM803" s="111"/>
      <c r="FN803" s="111"/>
      <c r="FO803" s="111"/>
      <c r="FP803" s="111"/>
      <c r="FQ803" s="111"/>
      <c r="FR803" s="111"/>
      <c r="FS803" s="111"/>
      <c r="FT803" s="111"/>
      <c r="FU803" s="111"/>
      <c r="FV803" s="111"/>
      <c r="FW803" s="111"/>
      <c r="FX803" s="111"/>
      <c r="FY803" s="111"/>
      <c r="FZ803" s="111"/>
      <c r="GA803" s="111"/>
      <c r="GB803" s="111"/>
      <c r="GC803" s="111"/>
      <c r="GD803" s="111"/>
      <c r="GE803" s="111"/>
      <c r="GF803" s="111"/>
      <c r="GG803" s="111"/>
      <c r="GH803" s="111"/>
      <c r="GI803" s="111"/>
      <c r="GJ803" s="111"/>
      <c r="GK803" s="111"/>
      <c r="GL803" s="111"/>
      <c r="GM803" s="111"/>
      <c r="GN803" s="111"/>
      <c r="GO803" s="111"/>
      <c r="GP803" s="111"/>
      <c r="GQ803" s="111"/>
      <c r="GR803" s="111"/>
      <c r="GS803" s="111"/>
      <c r="GT803" s="111"/>
      <c r="GU803" s="111"/>
      <c r="GV803" s="111"/>
      <c r="GW803" s="111"/>
      <c r="GX803" s="111"/>
      <c r="GY803" s="111"/>
      <c r="GZ803" s="111"/>
      <c r="HA803" s="111"/>
      <c r="HB803" s="111"/>
      <c r="HC803" s="111"/>
      <c r="HD803" s="111"/>
      <c r="HE803" s="111"/>
      <c r="HF803" s="111"/>
      <c r="HG803" s="111"/>
      <c r="HH803" s="111"/>
      <c r="HI803" s="111"/>
      <c r="HJ803" s="111"/>
      <c r="HK803" s="111"/>
      <c r="HL803" s="111"/>
      <c r="HM803" s="111"/>
      <c r="HN803" s="111"/>
      <c r="HO803" s="111"/>
      <c r="HP803" s="111"/>
      <c r="HQ803" s="111"/>
      <c r="HR803" s="111"/>
      <c r="HS803" s="111"/>
      <c r="HT803" s="111"/>
      <c r="HU803" s="111"/>
      <c r="HV803" s="111"/>
      <c r="HW803" s="111"/>
      <c r="HX803" s="111"/>
      <c r="HY803" s="111"/>
      <c r="HZ803" s="111"/>
      <c r="IA803" s="111"/>
      <c r="IB803" s="111"/>
      <c r="IC803" s="111"/>
      <c r="ID803" s="111"/>
      <c r="IE803" s="111"/>
      <c r="IF803" s="111"/>
      <c r="IG803" s="111"/>
      <c r="IH803" s="111"/>
      <c r="II803" s="111"/>
    </row>
    <row r="804" s="1" customFormat="1" hidden="1" spans="1:243">
      <c r="A804" s="157">
        <v>2150508</v>
      </c>
      <c r="B804" s="152" t="s">
        <v>692</v>
      </c>
      <c r="C804" s="145">
        <v>0</v>
      </c>
      <c r="D804" s="146"/>
      <c r="E804" s="147">
        <f t="shared" si="35"/>
        <v>0</v>
      </c>
      <c r="F804" s="148"/>
      <c r="G804" s="151" t="s">
        <v>75</v>
      </c>
      <c r="H804" s="140">
        <f t="shared" si="36"/>
        <v>7</v>
      </c>
      <c r="I804" s="140"/>
      <c r="J804" s="111"/>
      <c r="K804" s="111"/>
      <c r="L804" s="111"/>
      <c r="M804" s="111"/>
      <c r="N804" s="111"/>
      <c r="O804" s="111"/>
      <c r="P804" s="111"/>
      <c r="Q804" s="111"/>
      <c r="R804" s="111"/>
      <c r="S804" s="111"/>
      <c r="T804" s="111"/>
      <c r="U804" s="111"/>
      <c r="V804" s="111"/>
      <c r="W804" s="111"/>
      <c r="X804" s="111"/>
      <c r="Y804" s="111"/>
      <c r="Z804" s="111"/>
      <c r="AA804" s="111"/>
      <c r="AB804" s="111"/>
      <c r="AC804" s="111"/>
      <c r="AD804" s="111"/>
      <c r="AE804" s="111"/>
      <c r="AF804" s="111"/>
      <c r="AG804" s="111"/>
      <c r="AH804" s="111"/>
      <c r="AI804" s="111"/>
      <c r="AJ804" s="111"/>
      <c r="AK804" s="111"/>
      <c r="AL804" s="111"/>
      <c r="AM804" s="111"/>
      <c r="AN804" s="111"/>
      <c r="AO804" s="111"/>
      <c r="AP804" s="111"/>
      <c r="AQ804" s="111"/>
      <c r="AR804" s="111"/>
      <c r="AS804" s="111"/>
      <c r="AT804" s="111"/>
      <c r="AU804" s="111"/>
      <c r="AV804" s="111"/>
      <c r="AW804" s="111"/>
      <c r="AX804" s="111"/>
      <c r="AY804" s="111"/>
      <c r="AZ804" s="111"/>
      <c r="BA804" s="111"/>
      <c r="BB804" s="111"/>
      <c r="BC804" s="111"/>
      <c r="BD804" s="111"/>
      <c r="BE804" s="111"/>
      <c r="BF804" s="111"/>
      <c r="BG804" s="111"/>
      <c r="BH804" s="111"/>
      <c r="BI804" s="111"/>
      <c r="BJ804" s="111"/>
      <c r="BK804" s="111"/>
      <c r="BL804" s="111"/>
      <c r="BM804" s="111"/>
      <c r="BN804" s="111"/>
      <c r="BO804" s="111"/>
      <c r="BP804" s="111"/>
      <c r="BQ804" s="111"/>
      <c r="BR804" s="111"/>
      <c r="BS804" s="111"/>
      <c r="BT804" s="111"/>
      <c r="BU804" s="111"/>
      <c r="BV804" s="111"/>
      <c r="BW804" s="111"/>
      <c r="BX804" s="111"/>
      <c r="BY804" s="111"/>
      <c r="BZ804" s="111"/>
      <c r="CA804" s="111"/>
      <c r="CB804" s="111"/>
      <c r="CC804" s="111"/>
      <c r="CD804" s="111"/>
      <c r="CE804" s="111"/>
      <c r="CF804" s="111"/>
      <c r="CG804" s="111"/>
      <c r="CH804" s="111"/>
      <c r="CI804" s="111"/>
      <c r="CJ804" s="111"/>
      <c r="CK804" s="111"/>
      <c r="CL804" s="111"/>
      <c r="CM804" s="111"/>
      <c r="CN804" s="111"/>
      <c r="CO804" s="111"/>
      <c r="CP804" s="111"/>
      <c r="CQ804" s="111"/>
      <c r="CR804" s="111"/>
      <c r="CS804" s="111"/>
      <c r="CT804" s="111"/>
      <c r="CU804" s="111"/>
      <c r="CV804" s="111"/>
      <c r="CW804" s="111"/>
      <c r="CX804" s="111"/>
      <c r="CY804" s="111"/>
      <c r="CZ804" s="111"/>
      <c r="DA804" s="111"/>
      <c r="DB804" s="111"/>
      <c r="DC804" s="111"/>
      <c r="DD804" s="111"/>
      <c r="DE804" s="111"/>
      <c r="DF804" s="111"/>
      <c r="DG804" s="111"/>
      <c r="DH804" s="111"/>
      <c r="DI804" s="111"/>
      <c r="DJ804" s="111"/>
      <c r="DK804" s="111"/>
      <c r="DL804" s="111"/>
      <c r="DM804" s="111"/>
      <c r="DN804" s="111"/>
      <c r="DO804" s="111"/>
      <c r="DP804" s="111"/>
      <c r="DQ804" s="111"/>
      <c r="DR804" s="111"/>
      <c r="DS804" s="111"/>
      <c r="DT804" s="111"/>
      <c r="DU804" s="111"/>
      <c r="DV804" s="111"/>
      <c r="DW804" s="111"/>
      <c r="DX804" s="111"/>
      <c r="DY804" s="111"/>
      <c r="DZ804" s="111"/>
      <c r="EA804" s="111"/>
      <c r="EB804" s="111"/>
      <c r="EC804" s="111"/>
      <c r="ED804" s="111"/>
      <c r="EE804" s="111"/>
      <c r="EF804" s="111"/>
      <c r="EG804" s="111"/>
      <c r="EH804" s="111"/>
      <c r="EI804" s="111"/>
      <c r="EJ804" s="111"/>
      <c r="EK804" s="111"/>
      <c r="EL804" s="111"/>
      <c r="EM804" s="111"/>
      <c r="EN804" s="111"/>
      <c r="EO804" s="111"/>
      <c r="EP804" s="111"/>
      <c r="EQ804" s="111"/>
      <c r="ER804" s="111"/>
      <c r="ES804" s="111"/>
      <c r="ET804" s="111"/>
      <c r="EU804" s="111"/>
      <c r="EV804" s="111"/>
      <c r="EW804" s="111"/>
      <c r="EX804" s="111"/>
      <c r="EY804" s="111"/>
      <c r="EZ804" s="111"/>
      <c r="FA804" s="111"/>
      <c r="FB804" s="111"/>
      <c r="FC804" s="111"/>
      <c r="FD804" s="111"/>
      <c r="FE804" s="111"/>
      <c r="FF804" s="111"/>
      <c r="FG804" s="111"/>
      <c r="FH804" s="111"/>
      <c r="FI804" s="111"/>
      <c r="FJ804" s="111"/>
      <c r="FK804" s="111"/>
      <c r="FL804" s="111"/>
      <c r="FM804" s="111"/>
      <c r="FN804" s="111"/>
      <c r="FO804" s="111"/>
      <c r="FP804" s="111"/>
      <c r="FQ804" s="111"/>
      <c r="FR804" s="111"/>
      <c r="FS804" s="111"/>
      <c r="FT804" s="111"/>
      <c r="FU804" s="111"/>
      <c r="FV804" s="111"/>
      <c r="FW804" s="111"/>
      <c r="FX804" s="111"/>
      <c r="FY804" s="111"/>
      <c r="FZ804" s="111"/>
      <c r="GA804" s="111"/>
      <c r="GB804" s="111"/>
      <c r="GC804" s="111"/>
      <c r="GD804" s="111"/>
      <c r="GE804" s="111"/>
      <c r="GF804" s="111"/>
      <c r="GG804" s="111"/>
      <c r="GH804" s="111"/>
      <c r="GI804" s="111"/>
      <c r="GJ804" s="111"/>
      <c r="GK804" s="111"/>
      <c r="GL804" s="111"/>
      <c r="GM804" s="111"/>
      <c r="GN804" s="111"/>
      <c r="GO804" s="111"/>
      <c r="GP804" s="111"/>
      <c r="GQ804" s="111"/>
      <c r="GR804" s="111"/>
      <c r="GS804" s="111"/>
      <c r="GT804" s="111"/>
      <c r="GU804" s="111"/>
      <c r="GV804" s="111"/>
      <c r="GW804" s="111"/>
      <c r="GX804" s="111"/>
      <c r="GY804" s="111"/>
      <c r="GZ804" s="111"/>
      <c r="HA804" s="111"/>
      <c r="HB804" s="111"/>
      <c r="HC804" s="111"/>
      <c r="HD804" s="111"/>
      <c r="HE804" s="111"/>
      <c r="HF804" s="111"/>
      <c r="HG804" s="111"/>
      <c r="HH804" s="111"/>
      <c r="HI804" s="111"/>
      <c r="HJ804" s="111"/>
      <c r="HK804" s="111"/>
      <c r="HL804" s="111"/>
      <c r="HM804" s="111"/>
      <c r="HN804" s="111"/>
      <c r="HO804" s="111"/>
      <c r="HP804" s="111"/>
      <c r="HQ804" s="111"/>
      <c r="HR804" s="111"/>
      <c r="HS804" s="111"/>
      <c r="HT804" s="111"/>
      <c r="HU804" s="111"/>
      <c r="HV804" s="111"/>
      <c r="HW804" s="111"/>
      <c r="HX804" s="111"/>
      <c r="HY804" s="111"/>
      <c r="HZ804" s="111"/>
      <c r="IA804" s="111"/>
      <c r="IB804" s="111"/>
      <c r="IC804" s="111"/>
      <c r="ID804" s="111"/>
      <c r="IE804" s="111"/>
      <c r="IF804" s="111"/>
      <c r="IG804" s="111"/>
      <c r="IH804" s="111"/>
      <c r="II804" s="111"/>
    </row>
    <row r="805" s="1" customFormat="1" hidden="1" spans="1:243">
      <c r="A805" s="157">
        <v>2150516</v>
      </c>
      <c r="B805" s="152" t="s">
        <v>693</v>
      </c>
      <c r="C805" s="145">
        <v>0</v>
      </c>
      <c r="D805" s="146"/>
      <c r="E805" s="147">
        <f t="shared" si="35"/>
        <v>0</v>
      </c>
      <c r="F805" s="148"/>
      <c r="G805" s="151" t="s">
        <v>75</v>
      </c>
      <c r="H805" s="140">
        <f t="shared" si="36"/>
        <v>7</v>
      </c>
      <c r="I805" s="140"/>
      <c r="J805" s="111"/>
      <c r="K805" s="111"/>
      <c r="L805" s="111"/>
      <c r="M805" s="111"/>
      <c r="N805" s="111"/>
      <c r="O805" s="111"/>
      <c r="P805" s="111"/>
      <c r="Q805" s="111"/>
      <c r="R805" s="111"/>
      <c r="S805" s="111"/>
      <c r="T805" s="111"/>
      <c r="U805" s="111"/>
      <c r="V805" s="111"/>
      <c r="W805" s="111"/>
      <c r="X805" s="111"/>
      <c r="Y805" s="111"/>
      <c r="Z805" s="111"/>
      <c r="AA805" s="111"/>
      <c r="AB805" s="111"/>
      <c r="AC805" s="111"/>
      <c r="AD805" s="111"/>
      <c r="AE805" s="111"/>
      <c r="AF805" s="111"/>
      <c r="AG805" s="111"/>
      <c r="AH805" s="111"/>
      <c r="AI805" s="111"/>
      <c r="AJ805" s="111"/>
      <c r="AK805" s="111"/>
      <c r="AL805" s="111"/>
      <c r="AM805" s="111"/>
      <c r="AN805" s="111"/>
      <c r="AO805" s="111"/>
      <c r="AP805" s="111"/>
      <c r="AQ805" s="111"/>
      <c r="AR805" s="111"/>
      <c r="AS805" s="111"/>
      <c r="AT805" s="111"/>
      <c r="AU805" s="111"/>
      <c r="AV805" s="111"/>
      <c r="AW805" s="111"/>
      <c r="AX805" s="111"/>
      <c r="AY805" s="111"/>
      <c r="AZ805" s="111"/>
      <c r="BA805" s="111"/>
      <c r="BB805" s="111"/>
      <c r="BC805" s="111"/>
      <c r="BD805" s="111"/>
      <c r="BE805" s="111"/>
      <c r="BF805" s="111"/>
      <c r="BG805" s="111"/>
      <c r="BH805" s="111"/>
      <c r="BI805" s="111"/>
      <c r="BJ805" s="111"/>
      <c r="BK805" s="111"/>
      <c r="BL805" s="111"/>
      <c r="BM805" s="111"/>
      <c r="BN805" s="111"/>
      <c r="BO805" s="111"/>
      <c r="BP805" s="111"/>
      <c r="BQ805" s="111"/>
      <c r="BR805" s="111"/>
      <c r="BS805" s="111"/>
      <c r="BT805" s="111"/>
      <c r="BU805" s="111"/>
      <c r="BV805" s="111"/>
      <c r="BW805" s="111"/>
      <c r="BX805" s="111"/>
      <c r="BY805" s="111"/>
      <c r="BZ805" s="111"/>
      <c r="CA805" s="111"/>
      <c r="CB805" s="111"/>
      <c r="CC805" s="111"/>
      <c r="CD805" s="111"/>
      <c r="CE805" s="111"/>
      <c r="CF805" s="111"/>
      <c r="CG805" s="111"/>
      <c r="CH805" s="111"/>
      <c r="CI805" s="111"/>
      <c r="CJ805" s="111"/>
      <c r="CK805" s="111"/>
      <c r="CL805" s="111"/>
      <c r="CM805" s="111"/>
      <c r="CN805" s="111"/>
      <c r="CO805" s="111"/>
      <c r="CP805" s="111"/>
      <c r="CQ805" s="111"/>
      <c r="CR805" s="111"/>
      <c r="CS805" s="111"/>
      <c r="CT805" s="111"/>
      <c r="CU805" s="111"/>
      <c r="CV805" s="111"/>
      <c r="CW805" s="111"/>
      <c r="CX805" s="111"/>
      <c r="CY805" s="111"/>
      <c r="CZ805" s="111"/>
      <c r="DA805" s="111"/>
      <c r="DB805" s="111"/>
      <c r="DC805" s="111"/>
      <c r="DD805" s="111"/>
      <c r="DE805" s="111"/>
      <c r="DF805" s="111"/>
      <c r="DG805" s="111"/>
      <c r="DH805" s="111"/>
      <c r="DI805" s="111"/>
      <c r="DJ805" s="111"/>
      <c r="DK805" s="111"/>
      <c r="DL805" s="111"/>
      <c r="DM805" s="111"/>
      <c r="DN805" s="111"/>
      <c r="DO805" s="111"/>
      <c r="DP805" s="111"/>
      <c r="DQ805" s="111"/>
      <c r="DR805" s="111"/>
      <c r="DS805" s="111"/>
      <c r="DT805" s="111"/>
      <c r="DU805" s="111"/>
      <c r="DV805" s="111"/>
      <c r="DW805" s="111"/>
      <c r="DX805" s="111"/>
      <c r="DY805" s="111"/>
      <c r="DZ805" s="111"/>
      <c r="EA805" s="111"/>
      <c r="EB805" s="111"/>
      <c r="EC805" s="111"/>
      <c r="ED805" s="111"/>
      <c r="EE805" s="111"/>
      <c r="EF805" s="111"/>
      <c r="EG805" s="111"/>
      <c r="EH805" s="111"/>
      <c r="EI805" s="111"/>
      <c r="EJ805" s="111"/>
      <c r="EK805" s="111"/>
      <c r="EL805" s="111"/>
      <c r="EM805" s="111"/>
      <c r="EN805" s="111"/>
      <c r="EO805" s="111"/>
      <c r="EP805" s="111"/>
      <c r="EQ805" s="111"/>
      <c r="ER805" s="111"/>
      <c r="ES805" s="111"/>
      <c r="ET805" s="111"/>
      <c r="EU805" s="111"/>
      <c r="EV805" s="111"/>
      <c r="EW805" s="111"/>
      <c r="EX805" s="111"/>
      <c r="EY805" s="111"/>
      <c r="EZ805" s="111"/>
      <c r="FA805" s="111"/>
      <c r="FB805" s="111"/>
      <c r="FC805" s="111"/>
      <c r="FD805" s="111"/>
      <c r="FE805" s="111"/>
      <c r="FF805" s="111"/>
      <c r="FG805" s="111"/>
      <c r="FH805" s="111"/>
      <c r="FI805" s="111"/>
      <c r="FJ805" s="111"/>
      <c r="FK805" s="111"/>
      <c r="FL805" s="111"/>
      <c r="FM805" s="111"/>
      <c r="FN805" s="111"/>
      <c r="FO805" s="111"/>
      <c r="FP805" s="111"/>
      <c r="FQ805" s="111"/>
      <c r="FR805" s="111"/>
      <c r="FS805" s="111"/>
      <c r="FT805" s="111"/>
      <c r="FU805" s="111"/>
      <c r="FV805" s="111"/>
      <c r="FW805" s="111"/>
      <c r="FX805" s="111"/>
      <c r="FY805" s="111"/>
      <c r="FZ805" s="111"/>
      <c r="GA805" s="111"/>
      <c r="GB805" s="111"/>
      <c r="GC805" s="111"/>
      <c r="GD805" s="111"/>
      <c r="GE805" s="111"/>
      <c r="GF805" s="111"/>
      <c r="GG805" s="111"/>
      <c r="GH805" s="111"/>
      <c r="GI805" s="111"/>
      <c r="GJ805" s="111"/>
      <c r="GK805" s="111"/>
      <c r="GL805" s="111"/>
      <c r="GM805" s="111"/>
      <c r="GN805" s="111"/>
      <c r="GO805" s="111"/>
      <c r="GP805" s="111"/>
      <c r="GQ805" s="111"/>
      <c r="GR805" s="111"/>
      <c r="GS805" s="111"/>
      <c r="GT805" s="111"/>
      <c r="GU805" s="111"/>
      <c r="GV805" s="111"/>
      <c r="GW805" s="111"/>
      <c r="GX805" s="111"/>
      <c r="GY805" s="111"/>
      <c r="GZ805" s="111"/>
      <c r="HA805" s="111"/>
      <c r="HB805" s="111"/>
      <c r="HC805" s="111"/>
      <c r="HD805" s="111"/>
      <c r="HE805" s="111"/>
      <c r="HF805" s="111"/>
      <c r="HG805" s="111"/>
      <c r="HH805" s="111"/>
      <c r="HI805" s="111"/>
      <c r="HJ805" s="111"/>
      <c r="HK805" s="111"/>
      <c r="HL805" s="111"/>
      <c r="HM805" s="111"/>
      <c r="HN805" s="111"/>
      <c r="HO805" s="111"/>
      <c r="HP805" s="111"/>
      <c r="HQ805" s="111"/>
      <c r="HR805" s="111"/>
      <c r="HS805" s="111"/>
      <c r="HT805" s="111"/>
      <c r="HU805" s="111"/>
      <c r="HV805" s="111"/>
      <c r="HW805" s="111"/>
      <c r="HX805" s="111"/>
      <c r="HY805" s="111"/>
      <c r="HZ805" s="111"/>
      <c r="IA805" s="111"/>
      <c r="IB805" s="111"/>
      <c r="IC805" s="111"/>
      <c r="ID805" s="111"/>
      <c r="IE805" s="111"/>
      <c r="IF805" s="111"/>
      <c r="IG805" s="111"/>
      <c r="IH805" s="111"/>
      <c r="II805" s="111"/>
    </row>
    <row r="806" s="1" customFormat="1" hidden="1" spans="1:243">
      <c r="A806" s="157">
        <v>2150517</v>
      </c>
      <c r="B806" s="152" t="s">
        <v>694</v>
      </c>
      <c r="C806" s="145">
        <v>0</v>
      </c>
      <c r="D806" s="146"/>
      <c r="E806" s="147">
        <f t="shared" si="35"/>
        <v>0</v>
      </c>
      <c r="F806" s="148"/>
      <c r="G806" s="151" t="s">
        <v>75</v>
      </c>
      <c r="H806" s="140">
        <f t="shared" si="36"/>
        <v>7</v>
      </c>
      <c r="I806" s="140"/>
      <c r="J806" s="111"/>
      <c r="K806" s="111"/>
      <c r="L806" s="111"/>
      <c r="M806" s="111"/>
      <c r="N806" s="111"/>
      <c r="O806" s="111"/>
      <c r="P806" s="111"/>
      <c r="Q806" s="111"/>
      <c r="R806" s="111"/>
      <c r="S806" s="111"/>
      <c r="T806" s="111"/>
      <c r="U806" s="111"/>
      <c r="V806" s="111"/>
      <c r="W806" s="111"/>
      <c r="X806" s="111"/>
      <c r="Y806" s="111"/>
      <c r="Z806" s="111"/>
      <c r="AA806" s="111"/>
      <c r="AB806" s="111"/>
      <c r="AC806" s="111"/>
      <c r="AD806" s="111"/>
      <c r="AE806" s="111"/>
      <c r="AF806" s="111"/>
      <c r="AG806" s="111"/>
      <c r="AH806" s="111"/>
      <c r="AI806" s="111"/>
      <c r="AJ806" s="111"/>
      <c r="AK806" s="111"/>
      <c r="AL806" s="111"/>
      <c r="AM806" s="111"/>
      <c r="AN806" s="111"/>
      <c r="AO806" s="111"/>
      <c r="AP806" s="111"/>
      <c r="AQ806" s="111"/>
      <c r="AR806" s="111"/>
      <c r="AS806" s="111"/>
      <c r="AT806" s="111"/>
      <c r="AU806" s="111"/>
      <c r="AV806" s="111"/>
      <c r="AW806" s="111"/>
      <c r="AX806" s="111"/>
      <c r="AY806" s="111"/>
      <c r="AZ806" s="111"/>
      <c r="BA806" s="111"/>
      <c r="BB806" s="111"/>
      <c r="BC806" s="111"/>
      <c r="BD806" s="111"/>
      <c r="BE806" s="111"/>
      <c r="BF806" s="111"/>
      <c r="BG806" s="111"/>
      <c r="BH806" s="111"/>
      <c r="BI806" s="111"/>
      <c r="BJ806" s="111"/>
      <c r="BK806" s="111"/>
      <c r="BL806" s="111"/>
      <c r="BM806" s="111"/>
      <c r="BN806" s="111"/>
      <c r="BO806" s="111"/>
      <c r="BP806" s="111"/>
      <c r="BQ806" s="111"/>
      <c r="BR806" s="111"/>
      <c r="BS806" s="111"/>
      <c r="BT806" s="111"/>
      <c r="BU806" s="111"/>
      <c r="BV806" s="111"/>
      <c r="BW806" s="111"/>
      <c r="BX806" s="111"/>
      <c r="BY806" s="111"/>
      <c r="BZ806" s="111"/>
      <c r="CA806" s="111"/>
      <c r="CB806" s="111"/>
      <c r="CC806" s="111"/>
      <c r="CD806" s="111"/>
      <c r="CE806" s="111"/>
      <c r="CF806" s="111"/>
      <c r="CG806" s="111"/>
      <c r="CH806" s="111"/>
      <c r="CI806" s="111"/>
      <c r="CJ806" s="111"/>
      <c r="CK806" s="111"/>
      <c r="CL806" s="111"/>
      <c r="CM806" s="111"/>
      <c r="CN806" s="111"/>
      <c r="CO806" s="111"/>
      <c r="CP806" s="111"/>
      <c r="CQ806" s="111"/>
      <c r="CR806" s="111"/>
      <c r="CS806" s="111"/>
      <c r="CT806" s="111"/>
      <c r="CU806" s="111"/>
      <c r="CV806" s="111"/>
      <c r="CW806" s="111"/>
      <c r="CX806" s="111"/>
      <c r="CY806" s="111"/>
      <c r="CZ806" s="111"/>
      <c r="DA806" s="111"/>
      <c r="DB806" s="111"/>
      <c r="DC806" s="111"/>
      <c r="DD806" s="111"/>
      <c r="DE806" s="111"/>
      <c r="DF806" s="111"/>
      <c r="DG806" s="111"/>
      <c r="DH806" s="111"/>
      <c r="DI806" s="111"/>
      <c r="DJ806" s="111"/>
      <c r="DK806" s="111"/>
      <c r="DL806" s="111"/>
      <c r="DM806" s="111"/>
      <c r="DN806" s="111"/>
      <c r="DO806" s="111"/>
      <c r="DP806" s="111"/>
      <c r="DQ806" s="111"/>
      <c r="DR806" s="111"/>
      <c r="DS806" s="111"/>
      <c r="DT806" s="111"/>
      <c r="DU806" s="111"/>
      <c r="DV806" s="111"/>
      <c r="DW806" s="111"/>
      <c r="DX806" s="111"/>
      <c r="DY806" s="111"/>
      <c r="DZ806" s="111"/>
      <c r="EA806" s="111"/>
      <c r="EB806" s="111"/>
      <c r="EC806" s="111"/>
      <c r="ED806" s="111"/>
      <c r="EE806" s="111"/>
      <c r="EF806" s="111"/>
      <c r="EG806" s="111"/>
      <c r="EH806" s="111"/>
      <c r="EI806" s="111"/>
      <c r="EJ806" s="111"/>
      <c r="EK806" s="111"/>
      <c r="EL806" s="111"/>
      <c r="EM806" s="111"/>
      <c r="EN806" s="111"/>
      <c r="EO806" s="111"/>
      <c r="EP806" s="111"/>
      <c r="EQ806" s="111"/>
      <c r="ER806" s="111"/>
      <c r="ES806" s="111"/>
      <c r="ET806" s="111"/>
      <c r="EU806" s="111"/>
      <c r="EV806" s="111"/>
      <c r="EW806" s="111"/>
      <c r="EX806" s="111"/>
      <c r="EY806" s="111"/>
      <c r="EZ806" s="111"/>
      <c r="FA806" s="111"/>
      <c r="FB806" s="111"/>
      <c r="FC806" s="111"/>
      <c r="FD806" s="111"/>
      <c r="FE806" s="111"/>
      <c r="FF806" s="111"/>
      <c r="FG806" s="111"/>
      <c r="FH806" s="111"/>
      <c r="FI806" s="111"/>
      <c r="FJ806" s="111"/>
      <c r="FK806" s="111"/>
      <c r="FL806" s="111"/>
      <c r="FM806" s="111"/>
      <c r="FN806" s="111"/>
      <c r="FO806" s="111"/>
      <c r="FP806" s="111"/>
      <c r="FQ806" s="111"/>
      <c r="FR806" s="111"/>
      <c r="FS806" s="111"/>
      <c r="FT806" s="111"/>
      <c r="FU806" s="111"/>
      <c r="FV806" s="111"/>
      <c r="FW806" s="111"/>
      <c r="FX806" s="111"/>
      <c r="FY806" s="111"/>
      <c r="FZ806" s="111"/>
      <c r="GA806" s="111"/>
      <c r="GB806" s="111"/>
      <c r="GC806" s="111"/>
      <c r="GD806" s="111"/>
      <c r="GE806" s="111"/>
      <c r="GF806" s="111"/>
      <c r="GG806" s="111"/>
      <c r="GH806" s="111"/>
      <c r="GI806" s="111"/>
      <c r="GJ806" s="111"/>
      <c r="GK806" s="111"/>
      <c r="GL806" s="111"/>
      <c r="GM806" s="111"/>
      <c r="GN806" s="111"/>
      <c r="GO806" s="111"/>
      <c r="GP806" s="111"/>
      <c r="GQ806" s="111"/>
      <c r="GR806" s="111"/>
      <c r="GS806" s="111"/>
      <c r="GT806" s="111"/>
      <c r="GU806" s="111"/>
      <c r="GV806" s="111"/>
      <c r="GW806" s="111"/>
      <c r="GX806" s="111"/>
      <c r="GY806" s="111"/>
      <c r="GZ806" s="111"/>
      <c r="HA806" s="111"/>
      <c r="HB806" s="111"/>
      <c r="HC806" s="111"/>
      <c r="HD806" s="111"/>
      <c r="HE806" s="111"/>
      <c r="HF806" s="111"/>
      <c r="HG806" s="111"/>
      <c r="HH806" s="111"/>
      <c r="HI806" s="111"/>
      <c r="HJ806" s="111"/>
      <c r="HK806" s="111"/>
      <c r="HL806" s="111"/>
      <c r="HM806" s="111"/>
      <c r="HN806" s="111"/>
      <c r="HO806" s="111"/>
      <c r="HP806" s="111"/>
      <c r="HQ806" s="111"/>
      <c r="HR806" s="111"/>
      <c r="HS806" s="111"/>
      <c r="HT806" s="111"/>
      <c r="HU806" s="111"/>
      <c r="HV806" s="111"/>
      <c r="HW806" s="111"/>
      <c r="HX806" s="111"/>
      <c r="HY806" s="111"/>
      <c r="HZ806" s="111"/>
      <c r="IA806" s="111"/>
      <c r="IB806" s="111"/>
      <c r="IC806" s="111"/>
      <c r="ID806" s="111"/>
      <c r="IE806" s="111"/>
      <c r="IF806" s="111"/>
      <c r="IG806" s="111"/>
      <c r="IH806" s="111"/>
      <c r="II806" s="111"/>
    </row>
    <row r="807" s="1" customFormat="1" hidden="1" spans="1:243">
      <c r="A807" s="157">
        <v>2150550</v>
      </c>
      <c r="B807" s="152" t="s">
        <v>81</v>
      </c>
      <c r="C807" s="145">
        <v>0</v>
      </c>
      <c r="D807" s="146"/>
      <c r="E807" s="147">
        <f t="shared" si="35"/>
        <v>0</v>
      </c>
      <c r="F807" s="148"/>
      <c r="G807" s="151" t="s">
        <v>75</v>
      </c>
      <c r="H807" s="140">
        <f t="shared" si="36"/>
        <v>7</v>
      </c>
      <c r="I807" s="140"/>
      <c r="J807" s="111"/>
      <c r="K807" s="111"/>
      <c r="L807" s="111"/>
      <c r="M807" s="111"/>
      <c r="N807" s="111"/>
      <c r="O807" s="111"/>
      <c r="P807" s="111"/>
      <c r="Q807" s="111"/>
      <c r="R807" s="111"/>
      <c r="S807" s="111"/>
      <c r="T807" s="111"/>
      <c r="U807" s="111"/>
      <c r="V807" s="111"/>
      <c r="W807" s="111"/>
      <c r="X807" s="111"/>
      <c r="Y807" s="111"/>
      <c r="Z807" s="111"/>
      <c r="AA807" s="111"/>
      <c r="AB807" s="111"/>
      <c r="AC807" s="111"/>
      <c r="AD807" s="111"/>
      <c r="AE807" s="111"/>
      <c r="AF807" s="111"/>
      <c r="AG807" s="111"/>
      <c r="AH807" s="111"/>
      <c r="AI807" s="111"/>
      <c r="AJ807" s="111"/>
      <c r="AK807" s="111"/>
      <c r="AL807" s="111"/>
      <c r="AM807" s="111"/>
      <c r="AN807" s="111"/>
      <c r="AO807" s="111"/>
      <c r="AP807" s="111"/>
      <c r="AQ807" s="111"/>
      <c r="AR807" s="111"/>
      <c r="AS807" s="111"/>
      <c r="AT807" s="111"/>
      <c r="AU807" s="111"/>
      <c r="AV807" s="111"/>
      <c r="AW807" s="111"/>
      <c r="AX807" s="111"/>
      <c r="AY807" s="111"/>
      <c r="AZ807" s="111"/>
      <c r="BA807" s="111"/>
      <c r="BB807" s="111"/>
      <c r="BC807" s="111"/>
      <c r="BD807" s="111"/>
      <c r="BE807" s="111"/>
      <c r="BF807" s="111"/>
      <c r="BG807" s="111"/>
      <c r="BH807" s="111"/>
      <c r="BI807" s="111"/>
      <c r="BJ807" s="111"/>
      <c r="BK807" s="111"/>
      <c r="BL807" s="111"/>
      <c r="BM807" s="111"/>
      <c r="BN807" s="111"/>
      <c r="BO807" s="111"/>
      <c r="BP807" s="111"/>
      <c r="BQ807" s="111"/>
      <c r="BR807" s="111"/>
      <c r="BS807" s="111"/>
      <c r="BT807" s="111"/>
      <c r="BU807" s="111"/>
      <c r="BV807" s="111"/>
      <c r="BW807" s="111"/>
      <c r="BX807" s="111"/>
      <c r="BY807" s="111"/>
      <c r="BZ807" s="111"/>
      <c r="CA807" s="111"/>
      <c r="CB807" s="111"/>
      <c r="CC807" s="111"/>
      <c r="CD807" s="111"/>
      <c r="CE807" s="111"/>
      <c r="CF807" s="111"/>
      <c r="CG807" s="111"/>
      <c r="CH807" s="111"/>
      <c r="CI807" s="111"/>
      <c r="CJ807" s="111"/>
      <c r="CK807" s="111"/>
      <c r="CL807" s="111"/>
      <c r="CM807" s="111"/>
      <c r="CN807" s="111"/>
      <c r="CO807" s="111"/>
      <c r="CP807" s="111"/>
      <c r="CQ807" s="111"/>
      <c r="CR807" s="111"/>
      <c r="CS807" s="111"/>
      <c r="CT807" s="111"/>
      <c r="CU807" s="111"/>
      <c r="CV807" s="111"/>
      <c r="CW807" s="111"/>
      <c r="CX807" s="111"/>
      <c r="CY807" s="111"/>
      <c r="CZ807" s="111"/>
      <c r="DA807" s="111"/>
      <c r="DB807" s="111"/>
      <c r="DC807" s="111"/>
      <c r="DD807" s="111"/>
      <c r="DE807" s="111"/>
      <c r="DF807" s="111"/>
      <c r="DG807" s="111"/>
      <c r="DH807" s="111"/>
      <c r="DI807" s="111"/>
      <c r="DJ807" s="111"/>
      <c r="DK807" s="111"/>
      <c r="DL807" s="111"/>
      <c r="DM807" s="111"/>
      <c r="DN807" s="111"/>
      <c r="DO807" s="111"/>
      <c r="DP807" s="111"/>
      <c r="DQ807" s="111"/>
      <c r="DR807" s="111"/>
      <c r="DS807" s="111"/>
      <c r="DT807" s="111"/>
      <c r="DU807" s="111"/>
      <c r="DV807" s="111"/>
      <c r="DW807" s="111"/>
      <c r="DX807" s="111"/>
      <c r="DY807" s="111"/>
      <c r="DZ807" s="111"/>
      <c r="EA807" s="111"/>
      <c r="EB807" s="111"/>
      <c r="EC807" s="111"/>
      <c r="ED807" s="111"/>
      <c r="EE807" s="111"/>
      <c r="EF807" s="111"/>
      <c r="EG807" s="111"/>
      <c r="EH807" s="111"/>
      <c r="EI807" s="111"/>
      <c r="EJ807" s="111"/>
      <c r="EK807" s="111"/>
      <c r="EL807" s="111"/>
      <c r="EM807" s="111"/>
      <c r="EN807" s="111"/>
      <c r="EO807" s="111"/>
      <c r="EP807" s="111"/>
      <c r="EQ807" s="111"/>
      <c r="ER807" s="111"/>
      <c r="ES807" s="111"/>
      <c r="ET807" s="111"/>
      <c r="EU807" s="111"/>
      <c r="EV807" s="111"/>
      <c r="EW807" s="111"/>
      <c r="EX807" s="111"/>
      <c r="EY807" s="111"/>
      <c r="EZ807" s="111"/>
      <c r="FA807" s="111"/>
      <c r="FB807" s="111"/>
      <c r="FC807" s="111"/>
      <c r="FD807" s="111"/>
      <c r="FE807" s="111"/>
      <c r="FF807" s="111"/>
      <c r="FG807" s="111"/>
      <c r="FH807" s="111"/>
      <c r="FI807" s="111"/>
      <c r="FJ807" s="111"/>
      <c r="FK807" s="111"/>
      <c r="FL807" s="111"/>
      <c r="FM807" s="111"/>
      <c r="FN807" s="111"/>
      <c r="FO807" s="111"/>
      <c r="FP807" s="111"/>
      <c r="FQ807" s="111"/>
      <c r="FR807" s="111"/>
      <c r="FS807" s="111"/>
      <c r="FT807" s="111"/>
      <c r="FU807" s="111"/>
      <c r="FV807" s="111"/>
      <c r="FW807" s="111"/>
      <c r="FX807" s="111"/>
      <c r="FY807" s="111"/>
      <c r="FZ807" s="111"/>
      <c r="GA807" s="111"/>
      <c r="GB807" s="111"/>
      <c r="GC807" s="111"/>
      <c r="GD807" s="111"/>
      <c r="GE807" s="111"/>
      <c r="GF807" s="111"/>
      <c r="GG807" s="111"/>
      <c r="GH807" s="111"/>
      <c r="GI807" s="111"/>
      <c r="GJ807" s="111"/>
      <c r="GK807" s="111"/>
      <c r="GL807" s="111"/>
      <c r="GM807" s="111"/>
      <c r="GN807" s="111"/>
      <c r="GO807" s="111"/>
      <c r="GP807" s="111"/>
      <c r="GQ807" s="111"/>
      <c r="GR807" s="111"/>
      <c r="GS807" s="111"/>
      <c r="GT807" s="111"/>
      <c r="GU807" s="111"/>
      <c r="GV807" s="111"/>
      <c r="GW807" s="111"/>
      <c r="GX807" s="111"/>
      <c r="GY807" s="111"/>
      <c r="GZ807" s="111"/>
      <c r="HA807" s="111"/>
      <c r="HB807" s="111"/>
      <c r="HC807" s="111"/>
      <c r="HD807" s="111"/>
      <c r="HE807" s="111"/>
      <c r="HF807" s="111"/>
      <c r="HG807" s="111"/>
      <c r="HH807" s="111"/>
      <c r="HI807" s="111"/>
      <c r="HJ807" s="111"/>
      <c r="HK807" s="111"/>
      <c r="HL807" s="111"/>
      <c r="HM807" s="111"/>
      <c r="HN807" s="111"/>
      <c r="HO807" s="111"/>
      <c r="HP807" s="111"/>
      <c r="HQ807" s="111"/>
      <c r="HR807" s="111"/>
      <c r="HS807" s="111"/>
      <c r="HT807" s="111"/>
      <c r="HU807" s="111"/>
      <c r="HV807" s="111"/>
      <c r="HW807" s="111"/>
      <c r="HX807" s="111"/>
      <c r="HY807" s="111"/>
      <c r="HZ807" s="111"/>
      <c r="IA807" s="111"/>
      <c r="IB807" s="111"/>
      <c r="IC807" s="111"/>
      <c r="ID807" s="111"/>
      <c r="IE807" s="111"/>
      <c r="IF807" s="111"/>
      <c r="IG807" s="111"/>
      <c r="IH807" s="111"/>
      <c r="II807" s="111"/>
    </row>
    <row r="808" s="1" customFormat="1" spans="1:243">
      <c r="A808" s="157">
        <v>2150599</v>
      </c>
      <c r="B808" s="152" t="s">
        <v>695</v>
      </c>
      <c r="C808" s="145">
        <v>0</v>
      </c>
      <c r="D808" s="146">
        <v>29</v>
      </c>
      <c r="E808" s="147">
        <f t="shared" si="35"/>
        <v>29</v>
      </c>
      <c r="F808" s="148"/>
      <c r="G808" s="149"/>
      <c r="H808" s="140">
        <f t="shared" si="36"/>
        <v>7</v>
      </c>
      <c r="I808" s="140"/>
      <c r="J808" s="111"/>
      <c r="K808" s="111"/>
      <c r="L808" s="111"/>
      <c r="M808" s="111"/>
      <c r="N808" s="111"/>
      <c r="O808" s="111"/>
      <c r="P808" s="111"/>
      <c r="Q808" s="111"/>
      <c r="R808" s="111"/>
      <c r="S808" s="111"/>
      <c r="T808" s="111"/>
      <c r="U808" s="111"/>
      <c r="V808" s="111"/>
      <c r="W808" s="111"/>
      <c r="X808" s="111"/>
      <c r="Y808" s="111"/>
      <c r="Z808" s="111"/>
      <c r="AA808" s="111"/>
      <c r="AB808" s="111"/>
      <c r="AC808" s="111"/>
      <c r="AD808" s="111"/>
      <c r="AE808" s="111"/>
      <c r="AF808" s="111"/>
      <c r="AG808" s="111"/>
      <c r="AH808" s="111"/>
      <c r="AI808" s="111"/>
      <c r="AJ808" s="111"/>
      <c r="AK808" s="111"/>
      <c r="AL808" s="111"/>
      <c r="AM808" s="111"/>
      <c r="AN808" s="111"/>
      <c r="AO808" s="111"/>
      <c r="AP808" s="111"/>
      <c r="AQ808" s="111"/>
      <c r="AR808" s="111"/>
      <c r="AS808" s="111"/>
      <c r="AT808" s="111"/>
      <c r="AU808" s="111"/>
      <c r="AV808" s="111"/>
      <c r="AW808" s="111"/>
      <c r="AX808" s="111"/>
      <c r="AY808" s="111"/>
      <c r="AZ808" s="111"/>
      <c r="BA808" s="111"/>
      <c r="BB808" s="111"/>
      <c r="BC808" s="111"/>
      <c r="BD808" s="111"/>
      <c r="BE808" s="111"/>
      <c r="BF808" s="111"/>
      <c r="BG808" s="111"/>
      <c r="BH808" s="111"/>
      <c r="BI808" s="111"/>
      <c r="BJ808" s="111"/>
      <c r="BK808" s="111"/>
      <c r="BL808" s="111"/>
      <c r="BM808" s="111"/>
      <c r="BN808" s="111"/>
      <c r="BO808" s="111"/>
      <c r="BP808" s="111"/>
      <c r="BQ808" s="111"/>
      <c r="BR808" s="111"/>
      <c r="BS808" s="111"/>
      <c r="BT808" s="111"/>
      <c r="BU808" s="111"/>
      <c r="BV808" s="111"/>
      <c r="BW808" s="111"/>
      <c r="BX808" s="111"/>
      <c r="BY808" s="111"/>
      <c r="BZ808" s="111"/>
      <c r="CA808" s="111"/>
      <c r="CB808" s="111"/>
      <c r="CC808" s="111"/>
      <c r="CD808" s="111"/>
      <c r="CE808" s="111"/>
      <c r="CF808" s="111"/>
      <c r="CG808" s="111"/>
      <c r="CH808" s="111"/>
      <c r="CI808" s="111"/>
      <c r="CJ808" s="111"/>
      <c r="CK808" s="111"/>
      <c r="CL808" s="111"/>
      <c r="CM808" s="111"/>
      <c r="CN808" s="111"/>
      <c r="CO808" s="111"/>
      <c r="CP808" s="111"/>
      <c r="CQ808" s="111"/>
      <c r="CR808" s="111"/>
      <c r="CS808" s="111"/>
      <c r="CT808" s="111"/>
      <c r="CU808" s="111"/>
      <c r="CV808" s="111"/>
      <c r="CW808" s="111"/>
      <c r="CX808" s="111"/>
      <c r="CY808" s="111"/>
      <c r="CZ808" s="111"/>
      <c r="DA808" s="111"/>
      <c r="DB808" s="111"/>
      <c r="DC808" s="111"/>
      <c r="DD808" s="111"/>
      <c r="DE808" s="111"/>
      <c r="DF808" s="111"/>
      <c r="DG808" s="111"/>
      <c r="DH808" s="111"/>
      <c r="DI808" s="111"/>
      <c r="DJ808" s="111"/>
      <c r="DK808" s="111"/>
      <c r="DL808" s="111"/>
      <c r="DM808" s="111"/>
      <c r="DN808" s="111"/>
      <c r="DO808" s="111"/>
      <c r="DP808" s="111"/>
      <c r="DQ808" s="111"/>
      <c r="DR808" s="111"/>
      <c r="DS808" s="111"/>
      <c r="DT808" s="111"/>
      <c r="DU808" s="111"/>
      <c r="DV808" s="111"/>
      <c r="DW808" s="111"/>
      <c r="DX808" s="111"/>
      <c r="DY808" s="111"/>
      <c r="DZ808" s="111"/>
      <c r="EA808" s="111"/>
      <c r="EB808" s="111"/>
      <c r="EC808" s="111"/>
      <c r="ED808" s="111"/>
      <c r="EE808" s="111"/>
      <c r="EF808" s="111"/>
      <c r="EG808" s="111"/>
      <c r="EH808" s="111"/>
      <c r="EI808" s="111"/>
      <c r="EJ808" s="111"/>
      <c r="EK808" s="111"/>
      <c r="EL808" s="111"/>
      <c r="EM808" s="111"/>
      <c r="EN808" s="111"/>
      <c r="EO808" s="111"/>
      <c r="EP808" s="111"/>
      <c r="EQ808" s="111"/>
      <c r="ER808" s="111"/>
      <c r="ES808" s="111"/>
      <c r="ET808" s="111"/>
      <c r="EU808" s="111"/>
      <c r="EV808" s="111"/>
      <c r="EW808" s="111"/>
      <c r="EX808" s="111"/>
      <c r="EY808" s="111"/>
      <c r="EZ808" s="111"/>
      <c r="FA808" s="111"/>
      <c r="FB808" s="111"/>
      <c r="FC808" s="111"/>
      <c r="FD808" s="111"/>
      <c r="FE808" s="111"/>
      <c r="FF808" s="111"/>
      <c r="FG808" s="111"/>
      <c r="FH808" s="111"/>
      <c r="FI808" s="111"/>
      <c r="FJ808" s="111"/>
      <c r="FK808" s="111"/>
      <c r="FL808" s="111"/>
      <c r="FM808" s="111"/>
      <c r="FN808" s="111"/>
      <c r="FO808" s="111"/>
      <c r="FP808" s="111"/>
      <c r="FQ808" s="111"/>
      <c r="FR808" s="111"/>
      <c r="FS808" s="111"/>
      <c r="FT808" s="111"/>
      <c r="FU808" s="111"/>
      <c r="FV808" s="111"/>
      <c r="FW808" s="111"/>
      <c r="FX808" s="111"/>
      <c r="FY808" s="111"/>
      <c r="FZ808" s="111"/>
      <c r="GA808" s="111"/>
      <c r="GB808" s="111"/>
      <c r="GC808" s="111"/>
      <c r="GD808" s="111"/>
      <c r="GE808" s="111"/>
      <c r="GF808" s="111"/>
      <c r="GG808" s="111"/>
      <c r="GH808" s="111"/>
      <c r="GI808" s="111"/>
      <c r="GJ808" s="111"/>
      <c r="GK808" s="111"/>
      <c r="GL808" s="111"/>
      <c r="GM808" s="111"/>
      <c r="GN808" s="111"/>
      <c r="GO808" s="111"/>
      <c r="GP808" s="111"/>
      <c r="GQ808" s="111"/>
      <c r="GR808" s="111"/>
      <c r="GS808" s="111"/>
      <c r="GT808" s="111"/>
      <c r="GU808" s="111"/>
      <c r="GV808" s="111"/>
      <c r="GW808" s="111"/>
      <c r="GX808" s="111"/>
      <c r="GY808" s="111"/>
      <c r="GZ808" s="111"/>
      <c r="HA808" s="111"/>
      <c r="HB808" s="111"/>
      <c r="HC808" s="111"/>
      <c r="HD808" s="111"/>
      <c r="HE808" s="111"/>
      <c r="HF808" s="111"/>
      <c r="HG808" s="111"/>
      <c r="HH808" s="111"/>
      <c r="HI808" s="111"/>
      <c r="HJ808" s="111"/>
      <c r="HK808" s="111"/>
      <c r="HL808" s="111"/>
      <c r="HM808" s="111"/>
      <c r="HN808" s="111"/>
      <c r="HO808" s="111"/>
      <c r="HP808" s="111"/>
      <c r="HQ808" s="111"/>
      <c r="HR808" s="111"/>
      <c r="HS808" s="111"/>
      <c r="HT808" s="111"/>
      <c r="HU808" s="111"/>
      <c r="HV808" s="111"/>
      <c r="HW808" s="111"/>
      <c r="HX808" s="111"/>
      <c r="HY808" s="111"/>
      <c r="HZ808" s="111"/>
      <c r="IA808" s="111"/>
      <c r="IB808" s="111"/>
      <c r="IC808" s="111"/>
      <c r="ID808" s="111"/>
      <c r="IE808" s="111"/>
      <c r="IF808" s="111"/>
      <c r="IG808" s="111"/>
      <c r="IH808" s="111"/>
      <c r="II808" s="111"/>
    </row>
    <row r="809" s="1" customFormat="1" spans="1:243">
      <c r="A809" s="141">
        <v>21507</v>
      </c>
      <c r="B809" s="142" t="s">
        <v>696</v>
      </c>
      <c r="C809" s="159">
        <v>0</v>
      </c>
      <c r="D809" s="143">
        <v>0</v>
      </c>
      <c r="E809" s="137">
        <f t="shared" si="35"/>
        <v>0</v>
      </c>
      <c r="F809" s="138"/>
      <c r="G809" s="151"/>
      <c r="H809" s="140">
        <f t="shared" si="36"/>
        <v>5</v>
      </c>
      <c r="I809" s="140"/>
      <c r="J809" s="111"/>
      <c r="K809" s="111"/>
      <c r="L809" s="111"/>
      <c r="M809" s="111"/>
      <c r="N809" s="111"/>
      <c r="O809" s="111"/>
      <c r="P809" s="111"/>
      <c r="Q809" s="111"/>
      <c r="R809" s="111"/>
      <c r="S809" s="111"/>
      <c r="T809" s="111"/>
      <c r="U809" s="111"/>
      <c r="V809" s="111"/>
      <c r="W809" s="111"/>
      <c r="X809" s="111"/>
      <c r="Y809" s="111"/>
      <c r="Z809" s="111"/>
      <c r="AA809" s="111"/>
      <c r="AB809" s="111"/>
      <c r="AC809" s="111"/>
      <c r="AD809" s="111"/>
      <c r="AE809" s="111"/>
      <c r="AF809" s="111"/>
      <c r="AG809" s="111"/>
      <c r="AH809" s="111"/>
      <c r="AI809" s="111"/>
      <c r="AJ809" s="111"/>
      <c r="AK809" s="111"/>
      <c r="AL809" s="111"/>
      <c r="AM809" s="111"/>
      <c r="AN809" s="111"/>
      <c r="AO809" s="111"/>
      <c r="AP809" s="111"/>
      <c r="AQ809" s="111"/>
      <c r="AR809" s="111"/>
      <c r="AS809" s="111"/>
      <c r="AT809" s="111"/>
      <c r="AU809" s="111"/>
      <c r="AV809" s="111"/>
      <c r="AW809" s="111"/>
      <c r="AX809" s="111"/>
      <c r="AY809" s="111"/>
      <c r="AZ809" s="111"/>
      <c r="BA809" s="111"/>
      <c r="BB809" s="111"/>
      <c r="BC809" s="111"/>
      <c r="BD809" s="111"/>
      <c r="BE809" s="111"/>
      <c r="BF809" s="111"/>
      <c r="BG809" s="111"/>
      <c r="BH809" s="111"/>
      <c r="BI809" s="111"/>
      <c r="BJ809" s="111"/>
      <c r="BK809" s="111"/>
      <c r="BL809" s="111"/>
      <c r="BM809" s="111"/>
      <c r="BN809" s="111"/>
      <c r="BO809" s="111"/>
      <c r="BP809" s="111"/>
      <c r="BQ809" s="111"/>
      <c r="BR809" s="111"/>
      <c r="BS809" s="111"/>
      <c r="BT809" s="111"/>
      <c r="BU809" s="111"/>
      <c r="BV809" s="111"/>
      <c r="BW809" s="111"/>
      <c r="BX809" s="111"/>
      <c r="BY809" s="111"/>
      <c r="BZ809" s="111"/>
      <c r="CA809" s="111"/>
      <c r="CB809" s="111"/>
      <c r="CC809" s="111"/>
      <c r="CD809" s="111"/>
      <c r="CE809" s="111"/>
      <c r="CF809" s="111"/>
      <c r="CG809" s="111"/>
      <c r="CH809" s="111"/>
      <c r="CI809" s="111"/>
      <c r="CJ809" s="111"/>
      <c r="CK809" s="111"/>
      <c r="CL809" s="111"/>
      <c r="CM809" s="111"/>
      <c r="CN809" s="111"/>
      <c r="CO809" s="111"/>
      <c r="CP809" s="111"/>
      <c r="CQ809" s="111"/>
      <c r="CR809" s="111"/>
      <c r="CS809" s="111"/>
      <c r="CT809" s="111"/>
      <c r="CU809" s="111"/>
      <c r="CV809" s="111"/>
      <c r="CW809" s="111"/>
      <c r="CX809" s="111"/>
      <c r="CY809" s="111"/>
      <c r="CZ809" s="111"/>
      <c r="DA809" s="111"/>
      <c r="DB809" s="111"/>
      <c r="DC809" s="111"/>
      <c r="DD809" s="111"/>
      <c r="DE809" s="111"/>
      <c r="DF809" s="111"/>
      <c r="DG809" s="111"/>
      <c r="DH809" s="111"/>
      <c r="DI809" s="111"/>
      <c r="DJ809" s="111"/>
      <c r="DK809" s="111"/>
      <c r="DL809" s="111"/>
      <c r="DM809" s="111"/>
      <c r="DN809" s="111"/>
      <c r="DO809" s="111"/>
      <c r="DP809" s="111"/>
      <c r="DQ809" s="111"/>
      <c r="DR809" s="111"/>
      <c r="DS809" s="111"/>
      <c r="DT809" s="111"/>
      <c r="DU809" s="111"/>
      <c r="DV809" s="111"/>
      <c r="DW809" s="111"/>
      <c r="DX809" s="111"/>
      <c r="DY809" s="111"/>
      <c r="DZ809" s="111"/>
      <c r="EA809" s="111"/>
      <c r="EB809" s="111"/>
      <c r="EC809" s="111"/>
      <c r="ED809" s="111"/>
      <c r="EE809" s="111"/>
      <c r="EF809" s="111"/>
      <c r="EG809" s="111"/>
      <c r="EH809" s="111"/>
      <c r="EI809" s="111"/>
      <c r="EJ809" s="111"/>
      <c r="EK809" s="111"/>
      <c r="EL809" s="111"/>
      <c r="EM809" s="111"/>
      <c r="EN809" s="111"/>
      <c r="EO809" s="111"/>
      <c r="EP809" s="111"/>
      <c r="EQ809" s="111"/>
      <c r="ER809" s="111"/>
      <c r="ES809" s="111"/>
      <c r="ET809" s="111"/>
      <c r="EU809" s="111"/>
      <c r="EV809" s="111"/>
      <c r="EW809" s="111"/>
      <c r="EX809" s="111"/>
      <c r="EY809" s="111"/>
      <c r="EZ809" s="111"/>
      <c r="FA809" s="111"/>
      <c r="FB809" s="111"/>
      <c r="FC809" s="111"/>
      <c r="FD809" s="111"/>
      <c r="FE809" s="111"/>
      <c r="FF809" s="111"/>
      <c r="FG809" s="111"/>
      <c r="FH809" s="111"/>
      <c r="FI809" s="111"/>
      <c r="FJ809" s="111"/>
      <c r="FK809" s="111"/>
      <c r="FL809" s="111"/>
      <c r="FM809" s="111"/>
      <c r="FN809" s="111"/>
      <c r="FO809" s="111"/>
      <c r="FP809" s="111"/>
      <c r="FQ809" s="111"/>
      <c r="FR809" s="111"/>
      <c r="FS809" s="111"/>
      <c r="FT809" s="111"/>
      <c r="FU809" s="111"/>
      <c r="FV809" s="111"/>
      <c r="FW809" s="111"/>
      <c r="FX809" s="111"/>
      <c r="FY809" s="111"/>
      <c r="FZ809" s="111"/>
      <c r="GA809" s="111"/>
      <c r="GB809" s="111"/>
      <c r="GC809" s="111"/>
      <c r="GD809" s="111"/>
      <c r="GE809" s="111"/>
      <c r="GF809" s="111"/>
      <c r="GG809" s="111"/>
      <c r="GH809" s="111"/>
      <c r="GI809" s="111"/>
      <c r="GJ809" s="111"/>
      <c r="GK809" s="111"/>
      <c r="GL809" s="111"/>
      <c r="GM809" s="111"/>
      <c r="GN809" s="111"/>
      <c r="GO809" s="111"/>
      <c r="GP809" s="111"/>
      <c r="GQ809" s="111"/>
      <c r="GR809" s="111"/>
      <c r="GS809" s="111"/>
      <c r="GT809" s="111"/>
      <c r="GU809" s="111"/>
      <c r="GV809" s="111"/>
      <c r="GW809" s="111"/>
      <c r="GX809" s="111"/>
      <c r="GY809" s="111"/>
      <c r="GZ809" s="111"/>
      <c r="HA809" s="111"/>
      <c r="HB809" s="111"/>
      <c r="HC809" s="111"/>
      <c r="HD809" s="111"/>
      <c r="HE809" s="111"/>
      <c r="HF809" s="111"/>
      <c r="HG809" s="111"/>
      <c r="HH809" s="111"/>
      <c r="HI809" s="111"/>
      <c r="HJ809" s="111"/>
      <c r="HK809" s="111"/>
      <c r="HL809" s="111"/>
      <c r="HM809" s="111"/>
      <c r="HN809" s="111"/>
      <c r="HO809" s="111"/>
      <c r="HP809" s="111"/>
      <c r="HQ809" s="111"/>
      <c r="HR809" s="111"/>
      <c r="HS809" s="111"/>
      <c r="HT809" s="111"/>
      <c r="HU809" s="111"/>
      <c r="HV809" s="111"/>
      <c r="HW809" s="111"/>
      <c r="HX809" s="111"/>
      <c r="HY809" s="111"/>
      <c r="HZ809" s="111"/>
      <c r="IA809" s="111"/>
      <c r="IB809" s="111"/>
      <c r="IC809" s="111"/>
      <c r="ID809" s="111"/>
      <c r="IE809" s="111"/>
      <c r="IF809" s="111"/>
      <c r="IG809" s="111"/>
      <c r="IH809" s="111"/>
      <c r="II809" s="111"/>
    </row>
    <row r="810" s="1" customFormat="1" spans="1:243">
      <c r="A810" s="141">
        <v>21508</v>
      </c>
      <c r="B810" s="142" t="s">
        <v>697</v>
      </c>
      <c r="C810" s="159">
        <f>SUM(C811:C817)</f>
        <v>0</v>
      </c>
      <c r="D810" s="159">
        <f>SUM(D811:D817)</f>
        <v>417</v>
      </c>
      <c r="E810" s="137">
        <f t="shared" si="35"/>
        <v>417</v>
      </c>
      <c r="F810" s="138"/>
      <c r="G810" s="139"/>
      <c r="H810" s="140">
        <f t="shared" si="36"/>
        <v>5</v>
      </c>
      <c r="I810" s="140"/>
      <c r="J810" s="111"/>
      <c r="K810" s="111"/>
      <c r="L810" s="111"/>
      <c r="M810" s="111"/>
      <c r="N810" s="111"/>
      <c r="O810" s="111"/>
      <c r="P810" s="111"/>
      <c r="Q810" s="111"/>
      <c r="R810" s="111"/>
      <c r="S810" s="111"/>
      <c r="T810" s="111"/>
      <c r="U810" s="111"/>
      <c r="V810" s="111"/>
      <c r="W810" s="111"/>
      <c r="X810" s="111"/>
      <c r="Y810" s="111"/>
      <c r="Z810" s="111"/>
      <c r="AA810" s="111"/>
      <c r="AB810" s="111"/>
      <c r="AC810" s="111"/>
      <c r="AD810" s="111"/>
      <c r="AE810" s="111"/>
      <c r="AF810" s="111"/>
      <c r="AG810" s="111"/>
      <c r="AH810" s="111"/>
      <c r="AI810" s="111"/>
      <c r="AJ810" s="111"/>
      <c r="AK810" s="111"/>
      <c r="AL810" s="111"/>
      <c r="AM810" s="111"/>
      <c r="AN810" s="111"/>
      <c r="AO810" s="111"/>
      <c r="AP810" s="111"/>
      <c r="AQ810" s="111"/>
      <c r="AR810" s="111"/>
      <c r="AS810" s="111"/>
      <c r="AT810" s="111"/>
      <c r="AU810" s="111"/>
      <c r="AV810" s="111"/>
      <c r="AW810" s="111"/>
      <c r="AX810" s="111"/>
      <c r="AY810" s="111"/>
      <c r="AZ810" s="111"/>
      <c r="BA810" s="111"/>
      <c r="BB810" s="111"/>
      <c r="BC810" s="111"/>
      <c r="BD810" s="111"/>
      <c r="BE810" s="111"/>
      <c r="BF810" s="111"/>
      <c r="BG810" s="111"/>
      <c r="BH810" s="111"/>
      <c r="BI810" s="111"/>
      <c r="BJ810" s="111"/>
      <c r="BK810" s="111"/>
      <c r="BL810" s="111"/>
      <c r="BM810" s="111"/>
      <c r="BN810" s="111"/>
      <c r="BO810" s="111"/>
      <c r="BP810" s="111"/>
      <c r="BQ810" s="111"/>
      <c r="BR810" s="111"/>
      <c r="BS810" s="111"/>
      <c r="BT810" s="111"/>
      <c r="BU810" s="111"/>
      <c r="BV810" s="111"/>
      <c r="BW810" s="111"/>
      <c r="BX810" s="111"/>
      <c r="BY810" s="111"/>
      <c r="BZ810" s="111"/>
      <c r="CA810" s="111"/>
      <c r="CB810" s="111"/>
      <c r="CC810" s="111"/>
      <c r="CD810" s="111"/>
      <c r="CE810" s="111"/>
      <c r="CF810" s="111"/>
      <c r="CG810" s="111"/>
      <c r="CH810" s="111"/>
      <c r="CI810" s="111"/>
      <c r="CJ810" s="111"/>
      <c r="CK810" s="111"/>
      <c r="CL810" s="111"/>
      <c r="CM810" s="111"/>
      <c r="CN810" s="111"/>
      <c r="CO810" s="111"/>
      <c r="CP810" s="111"/>
      <c r="CQ810" s="111"/>
      <c r="CR810" s="111"/>
      <c r="CS810" s="111"/>
      <c r="CT810" s="111"/>
      <c r="CU810" s="111"/>
      <c r="CV810" s="111"/>
      <c r="CW810" s="111"/>
      <c r="CX810" s="111"/>
      <c r="CY810" s="111"/>
      <c r="CZ810" s="111"/>
      <c r="DA810" s="111"/>
      <c r="DB810" s="111"/>
      <c r="DC810" s="111"/>
      <c r="DD810" s="111"/>
      <c r="DE810" s="111"/>
      <c r="DF810" s="111"/>
      <c r="DG810" s="111"/>
      <c r="DH810" s="111"/>
      <c r="DI810" s="111"/>
      <c r="DJ810" s="111"/>
      <c r="DK810" s="111"/>
      <c r="DL810" s="111"/>
      <c r="DM810" s="111"/>
      <c r="DN810" s="111"/>
      <c r="DO810" s="111"/>
      <c r="DP810" s="111"/>
      <c r="DQ810" s="111"/>
      <c r="DR810" s="111"/>
      <c r="DS810" s="111"/>
      <c r="DT810" s="111"/>
      <c r="DU810" s="111"/>
      <c r="DV810" s="111"/>
      <c r="DW810" s="111"/>
      <c r="DX810" s="111"/>
      <c r="DY810" s="111"/>
      <c r="DZ810" s="111"/>
      <c r="EA810" s="111"/>
      <c r="EB810" s="111"/>
      <c r="EC810" s="111"/>
      <c r="ED810" s="111"/>
      <c r="EE810" s="111"/>
      <c r="EF810" s="111"/>
      <c r="EG810" s="111"/>
      <c r="EH810" s="111"/>
      <c r="EI810" s="111"/>
      <c r="EJ810" s="111"/>
      <c r="EK810" s="111"/>
      <c r="EL810" s="111"/>
      <c r="EM810" s="111"/>
      <c r="EN810" s="111"/>
      <c r="EO810" s="111"/>
      <c r="EP810" s="111"/>
      <c r="EQ810" s="111"/>
      <c r="ER810" s="111"/>
      <c r="ES810" s="111"/>
      <c r="ET810" s="111"/>
      <c r="EU810" s="111"/>
      <c r="EV810" s="111"/>
      <c r="EW810" s="111"/>
      <c r="EX810" s="111"/>
      <c r="EY810" s="111"/>
      <c r="EZ810" s="111"/>
      <c r="FA810" s="111"/>
      <c r="FB810" s="111"/>
      <c r="FC810" s="111"/>
      <c r="FD810" s="111"/>
      <c r="FE810" s="111"/>
      <c r="FF810" s="111"/>
      <c r="FG810" s="111"/>
      <c r="FH810" s="111"/>
      <c r="FI810" s="111"/>
      <c r="FJ810" s="111"/>
      <c r="FK810" s="111"/>
      <c r="FL810" s="111"/>
      <c r="FM810" s="111"/>
      <c r="FN810" s="111"/>
      <c r="FO810" s="111"/>
      <c r="FP810" s="111"/>
      <c r="FQ810" s="111"/>
      <c r="FR810" s="111"/>
      <c r="FS810" s="111"/>
      <c r="FT810" s="111"/>
      <c r="FU810" s="111"/>
      <c r="FV810" s="111"/>
      <c r="FW810" s="111"/>
      <c r="FX810" s="111"/>
      <c r="FY810" s="111"/>
      <c r="FZ810" s="111"/>
      <c r="GA810" s="111"/>
      <c r="GB810" s="111"/>
      <c r="GC810" s="111"/>
      <c r="GD810" s="111"/>
      <c r="GE810" s="111"/>
      <c r="GF810" s="111"/>
      <c r="GG810" s="111"/>
      <c r="GH810" s="111"/>
      <c r="GI810" s="111"/>
      <c r="GJ810" s="111"/>
      <c r="GK810" s="111"/>
      <c r="GL810" s="111"/>
      <c r="GM810" s="111"/>
      <c r="GN810" s="111"/>
      <c r="GO810" s="111"/>
      <c r="GP810" s="111"/>
      <c r="GQ810" s="111"/>
      <c r="GR810" s="111"/>
      <c r="GS810" s="111"/>
      <c r="GT810" s="111"/>
      <c r="GU810" s="111"/>
      <c r="GV810" s="111"/>
      <c r="GW810" s="111"/>
      <c r="GX810" s="111"/>
      <c r="GY810" s="111"/>
      <c r="GZ810" s="111"/>
      <c r="HA810" s="111"/>
      <c r="HB810" s="111"/>
      <c r="HC810" s="111"/>
      <c r="HD810" s="111"/>
      <c r="HE810" s="111"/>
      <c r="HF810" s="111"/>
      <c r="HG810" s="111"/>
      <c r="HH810" s="111"/>
      <c r="HI810" s="111"/>
      <c r="HJ810" s="111"/>
      <c r="HK810" s="111"/>
      <c r="HL810" s="111"/>
      <c r="HM810" s="111"/>
      <c r="HN810" s="111"/>
      <c r="HO810" s="111"/>
      <c r="HP810" s="111"/>
      <c r="HQ810" s="111"/>
      <c r="HR810" s="111"/>
      <c r="HS810" s="111"/>
      <c r="HT810" s="111"/>
      <c r="HU810" s="111"/>
      <c r="HV810" s="111"/>
      <c r="HW810" s="111"/>
      <c r="HX810" s="111"/>
      <c r="HY810" s="111"/>
      <c r="HZ810" s="111"/>
      <c r="IA810" s="111"/>
      <c r="IB810" s="111"/>
      <c r="IC810" s="111"/>
      <c r="ID810" s="111"/>
      <c r="IE810" s="111"/>
      <c r="IF810" s="111"/>
      <c r="IG810" s="111"/>
      <c r="IH810" s="111"/>
      <c r="II810" s="111"/>
    </row>
    <row r="811" s="1" customFormat="1" hidden="1" spans="1:243">
      <c r="A811" s="157">
        <v>2150801</v>
      </c>
      <c r="B811" s="152" t="s">
        <v>72</v>
      </c>
      <c r="C811" s="145">
        <v>0</v>
      </c>
      <c r="D811" s="146"/>
      <c r="E811" s="147">
        <f t="shared" si="35"/>
        <v>0</v>
      </c>
      <c r="F811" s="148"/>
      <c r="G811" s="151" t="s">
        <v>75</v>
      </c>
      <c r="H811" s="140">
        <f t="shared" si="36"/>
        <v>7</v>
      </c>
      <c r="I811" s="140"/>
      <c r="J811" s="111"/>
      <c r="K811" s="111"/>
      <c r="L811" s="111"/>
      <c r="M811" s="111"/>
      <c r="N811" s="111"/>
      <c r="O811" s="111"/>
      <c r="P811" s="111"/>
      <c r="Q811" s="111"/>
      <c r="R811" s="111"/>
      <c r="S811" s="111"/>
      <c r="T811" s="111"/>
      <c r="U811" s="111"/>
      <c r="V811" s="111"/>
      <c r="W811" s="111"/>
      <c r="X811" s="111"/>
      <c r="Y811" s="111"/>
      <c r="Z811" s="111"/>
      <c r="AA811" s="111"/>
      <c r="AB811" s="111"/>
      <c r="AC811" s="111"/>
      <c r="AD811" s="111"/>
      <c r="AE811" s="111"/>
      <c r="AF811" s="111"/>
      <c r="AG811" s="111"/>
      <c r="AH811" s="111"/>
      <c r="AI811" s="111"/>
      <c r="AJ811" s="111"/>
      <c r="AK811" s="111"/>
      <c r="AL811" s="111"/>
      <c r="AM811" s="111"/>
      <c r="AN811" s="111"/>
      <c r="AO811" s="111"/>
      <c r="AP811" s="111"/>
      <c r="AQ811" s="111"/>
      <c r="AR811" s="111"/>
      <c r="AS811" s="111"/>
      <c r="AT811" s="111"/>
      <c r="AU811" s="111"/>
      <c r="AV811" s="111"/>
      <c r="AW811" s="111"/>
      <c r="AX811" s="111"/>
      <c r="AY811" s="111"/>
      <c r="AZ811" s="111"/>
      <c r="BA811" s="111"/>
      <c r="BB811" s="111"/>
      <c r="BC811" s="111"/>
      <c r="BD811" s="111"/>
      <c r="BE811" s="111"/>
      <c r="BF811" s="111"/>
      <c r="BG811" s="111"/>
      <c r="BH811" s="111"/>
      <c r="BI811" s="111"/>
      <c r="BJ811" s="111"/>
      <c r="BK811" s="111"/>
      <c r="BL811" s="111"/>
      <c r="BM811" s="111"/>
      <c r="BN811" s="111"/>
      <c r="BO811" s="111"/>
      <c r="BP811" s="111"/>
      <c r="BQ811" s="111"/>
      <c r="BR811" s="111"/>
      <c r="BS811" s="111"/>
      <c r="BT811" s="111"/>
      <c r="BU811" s="111"/>
      <c r="BV811" s="111"/>
      <c r="BW811" s="111"/>
      <c r="BX811" s="111"/>
      <c r="BY811" s="111"/>
      <c r="BZ811" s="111"/>
      <c r="CA811" s="111"/>
      <c r="CB811" s="111"/>
      <c r="CC811" s="111"/>
      <c r="CD811" s="111"/>
      <c r="CE811" s="111"/>
      <c r="CF811" s="111"/>
      <c r="CG811" s="111"/>
      <c r="CH811" s="111"/>
      <c r="CI811" s="111"/>
      <c r="CJ811" s="111"/>
      <c r="CK811" s="111"/>
      <c r="CL811" s="111"/>
      <c r="CM811" s="111"/>
      <c r="CN811" s="111"/>
      <c r="CO811" s="111"/>
      <c r="CP811" s="111"/>
      <c r="CQ811" s="111"/>
      <c r="CR811" s="111"/>
      <c r="CS811" s="111"/>
      <c r="CT811" s="111"/>
      <c r="CU811" s="111"/>
      <c r="CV811" s="111"/>
      <c r="CW811" s="111"/>
      <c r="CX811" s="111"/>
      <c r="CY811" s="111"/>
      <c r="CZ811" s="111"/>
      <c r="DA811" s="111"/>
      <c r="DB811" s="111"/>
      <c r="DC811" s="111"/>
      <c r="DD811" s="111"/>
      <c r="DE811" s="111"/>
      <c r="DF811" s="111"/>
      <c r="DG811" s="111"/>
      <c r="DH811" s="111"/>
      <c r="DI811" s="111"/>
      <c r="DJ811" s="111"/>
      <c r="DK811" s="111"/>
      <c r="DL811" s="111"/>
      <c r="DM811" s="111"/>
      <c r="DN811" s="111"/>
      <c r="DO811" s="111"/>
      <c r="DP811" s="111"/>
      <c r="DQ811" s="111"/>
      <c r="DR811" s="111"/>
      <c r="DS811" s="111"/>
      <c r="DT811" s="111"/>
      <c r="DU811" s="111"/>
      <c r="DV811" s="111"/>
      <c r="DW811" s="111"/>
      <c r="DX811" s="111"/>
      <c r="DY811" s="111"/>
      <c r="DZ811" s="111"/>
      <c r="EA811" s="111"/>
      <c r="EB811" s="111"/>
      <c r="EC811" s="111"/>
      <c r="ED811" s="111"/>
      <c r="EE811" s="111"/>
      <c r="EF811" s="111"/>
      <c r="EG811" s="111"/>
      <c r="EH811" s="111"/>
      <c r="EI811" s="111"/>
      <c r="EJ811" s="111"/>
      <c r="EK811" s="111"/>
      <c r="EL811" s="111"/>
      <c r="EM811" s="111"/>
      <c r="EN811" s="111"/>
      <c r="EO811" s="111"/>
      <c r="EP811" s="111"/>
      <c r="EQ811" s="111"/>
      <c r="ER811" s="111"/>
      <c r="ES811" s="111"/>
      <c r="ET811" s="111"/>
      <c r="EU811" s="111"/>
      <c r="EV811" s="111"/>
      <c r="EW811" s="111"/>
      <c r="EX811" s="111"/>
      <c r="EY811" s="111"/>
      <c r="EZ811" s="111"/>
      <c r="FA811" s="111"/>
      <c r="FB811" s="111"/>
      <c r="FC811" s="111"/>
      <c r="FD811" s="111"/>
      <c r="FE811" s="111"/>
      <c r="FF811" s="111"/>
      <c r="FG811" s="111"/>
      <c r="FH811" s="111"/>
      <c r="FI811" s="111"/>
      <c r="FJ811" s="111"/>
      <c r="FK811" s="111"/>
      <c r="FL811" s="111"/>
      <c r="FM811" s="111"/>
      <c r="FN811" s="111"/>
      <c r="FO811" s="111"/>
      <c r="FP811" s="111"/>
      <c r="FQ811" s="111"/>
      <c r="FR811" s="111"/>
      <c r="FS811" s="111"/>
      <c r="FT811" s="111"/>
      <c r="FU811" s="111"/>
      <c r="FV811" s="111"/>
      <c r="FW811" s="111"/>
      <c r="FX811" s="111"/>
      <c r="FY811" s="111"/>
      <c r="FZ811" s="111"/>
      <c r="GA811" s="111"/>
      <c r="GB811" s="111"/>
      <c r="GC811" s="111"/>
      <c r="GD811" s="111"/>
      <c r="GE811" s="111"/>
      <c r="GF811" s="111"/>
      <c r="GG811" s="111"/>
      <c r="GH811" s="111"/>
      <c r="GI811" s="111"/>
      <c r="GJ811" s="111"/>
      <c r="GK811" s="111"/>
      <c r="GL811" s="111"/>
      <c r="GM811" s="111"/>
      <c r="GN811" s="111"/>
      <c r="GO811" s="111"/>
      <c r="GP811" s="111"/>
      <c r="GQ811" s="111"/>
      <c r="GR811" s="111"/>
      <c r="GS811" s="111"/>
      <c r="GT811" s="111"/>
      <c r="GU811" s="111"/>
      <c r="GV811" s="111"/>
      <c r="GW811" s="111"/>
      <c r="GX811" s="111"/>
      <c r="GY811" s="111"/>
      <c r="GZ811" s="111"/>
      <c r="HA811" s="111"/>
      <c r="HB811" s="111"/>
      <c r="HC811" s="111"/>
      <c r="HD811" s="111"/>
      <c r="HE811" s="111"/>
      <c r="HF811" s="111"/>
      <c r="HG811" s="111"/>
      <c r="HH811" s="111"/>
      <c r="HI811" s="111"/>
      <c r="HJ811" s="111"/>
      <c r="HK811" s="111"/>
      <c r="HL811" s="111"/>
      <c r="HM811" s="111"/>
      <c r="HN811" s="111"/>
      <c r="HO811" s="111"/>
      <c r="HP811" s="111"/>
      <c r="HQ811" s="111"/>
      <c r="HR811" s="111"/>
      <c r="HS811" s="111"/>
      <c r="HT811" s="111"/>
      <c r="HU811" s="111"/>
      <c r="HV811" s="111"/>
      <c r="HW811" s="111"/>
      <c r="HX811" s="111"/>
      <c r="HY811" s="111"/>
      <c r="HZ811" s="111"/>
      <c r="IA811" s="111"/>
      <c r="IB811" s="111"/>
      <c r="IC811" s="111"/>
      <c r="ID811" s="111"/>
      <c r="IE811" s="111"/>
      <c r="IF811" s="111"/>
      <c r="IG811" s="111"/>
      <c r="IH811" s="111"/>
      <c r="II811" s="111"/>
    </row>
    <row r="812" s="1" customFormat="1" hidden="1" spans="1:243">
      <c r="A812" s="157">
        <v>2150802</v>
      </c>
      <c r="B812" s="152" t="s">
        <v>73</v>
      </c>
      <c r="C812" s="145">
        <v>0</v>
      </c>
      <c r="D812" s="146"/>
      <c r="E812" s="147">
        <f t="shared" si="35"/>
        <v>0</v>
      </c>
      <c r="F812" s="148"/>
      <c r="G812" s="151" t="s">
        <v>75</v>
      </c>
      <c r="H812" s="140">
        <f t="shared" si="36"/>
        <v>7</v>
      </c>
      <c r="I812" s="140"/>
      <c r="J812" s="111"/>
      <c r="K812" s="111"/>
      <c r="L812" s="111"/>
      <c r="M812" s="111"/>
      <c r="N812" s="111"/>
      <c r="O812" s="111"/>
      <c r="P812" s="111"/>
      <c r="Q812" s="111"/>
      <c r="R812" s="111"/>
      <c r="S812" s="111"/>
      <c r="T812" s="111"/>
      <c r="U812" s="111"/>
      <c r="V812" s="111"/>
      <c r="W812" s="111"/>
      <c r="X812" s="111"/>
      <c r="Y812" s="111"/>
      <c r="Z812" s="111"/>
      <c r="AA812" s="111"/>
      <c r="AB812" s="111"/>
      <c r="AC812" s="111"/>
      <c r="AD812" s="111"/>
      <c r="AE812" s="111"/>
      <c r="AF812" s="111"/>
      <c r="AG812" s="111"/>
      <c r="AH812" s="111"/>
      <c r="AI812" s="111"/>
      <c r="AJ812" s="111"/>
      <c r="AK812" s="111"/>
      <c r="AL812" s="111"/>
      <c r="AM812" s="111"/>
      <c r="AN812" s="111"/>
      <c r="AO812" s="111"/>
      <c r="AP812" s="111"/>
      <c r="AQ812" s="111"/>
      <c r="AR812" s="111"/>
      <c r="AS812" s="111"/>
      <c r="AT812" s="111"/>
      <c r="AU812" s="111"/>
      <c r="AV812" s="111"/>
      <c r="AW812" s="111"/>
      <c r="AX812" s="111"/>
      <c r="AY812" s="111"/>
      <c r="AZ812" s="111"/>
      <c r="BA812" s="111"/>
      <c r="BB812" s="111"/>
      <c r="BC812" s="111"/>
      <c r="BD812" s="111"/>
      <c r="BE812" s="111"/>
      <c r="BF812" s="111"/>
      <c r="BG812" s="111"/>
      <c r="BH812" s="111"/>
      <c r="BI812" s="111"/>
      <c r="BJ812" s="111"/>
      <c r="BK812" s="111"/>
      <c r="BL812" s="111"/>
      <c r="BM812" s="111"/>
      <c r="BN812" s="111"/>
      <c r="BO812" s="111"/>
      <c r="BP812" s="111"/>
      <c r="BQ812" s="111"/>
      <c r="BR812" s="111"/>
      <c r="BS812" s="111"/>
      <c r="BT812" s="111"/>
      <c r="BU812" s="111"/>
      <c r="BV812" s="111"/>
      <c r="BW812" s="111"/>
      <c r="BX812" s="111"/>
      <c r="BY812" s="111"/>
      <c r="BZ812" s="111"/>
      <c r="CA812" s="111"/>
      <c r="CB812" s="111"/>
      <c r="CC812" s="111"/>
      <c r="CD812" s="111"/>
      <c r="CE812" s="111"/>
      <c r="CF812" s="111"/>
      <c r="CG812" s="111"/>
      <c r="CH812" s="111"/>
      <c r="CI812" s="111"/>
      <c r="CJ812" s="111"/>
      <c r="CK812" s="111"/>
      <c r="CL812" s="111"/>
      <c r="CM812" s="111"/>
      <c r="CN812" s="111"/>
      <c r="CO812" s="111"/>
      <c r="CP812" s="111"/>
      <c r="CQ812" s="111"/>
      <c r="CR812" s="111"/>
      <c r="CS812" s="111"/>
      <c r="CT812" s="111"/>
      <c r="CU812" s="111"/>
      <c r="CV812" s="111"/>
      <c r="CW812" s="111"/>
      <c r="CX812" s="111"/>
      <c r="CY812" s="111"/>
      <c r="CZ812" s="111"/>
      <c r="DA812" s="111"/>
      <c r="DB812" s="111"/>
      <c r="DC812" s="111"/>
      <c r="DD812" s="111"/>
      <c r="DE812" s="111"/>
      <c r="DF812" s="111"/>
      <c r="DG812" s="111"/>
      <c r="DH812" s="111"/>
      <c r="DI812" s="111"/>
      <c r="DJ812" s="111"/>
      <c r="DK812" s="111"/>
      <c r="DL812" s="111"/>
      <c r="DM812" s="111"/>
      <c r="DN812" s="111"/>
      <c r="DO812" s="111"/>
      <c r="DP812" s="111"/>
      <c r="DQ812" s="111"/>
      <c r="DR812" s="111"/>
      <c r="DS812" s="111"/>
      <c r="DT812" s="111"/>
      <c r="DU812" s="111"/>
      <c r="DV812" s="111"/>
      <c r="DW812" s="111"/>
      <c r="DX812" s="111"/>
      <c r="DY812" s="111"/>
      <c r="DZ812" s="111"/>
      <c r="EA812" s="111"/>
      <c r="EB812" s="111"/>
      <c r="EC812" s="111"/>
      <c r="ED812" s="111"/>
      <c r="EE812" s="111"/>
      <c r="EF812" s="111"/>
      <c r="EG812" s="111"/>
      <c r="EH812" s="111"/>
      <c r="EI812" s="111"/>
      <c r="EJ812" s="111"/>
      <c r="EK812" s="111"/>
      <c r="EL812" s="111"/>
      <c r="EM812" s="111"/>
      <c r="EN812" s="111"/>
      <c r="EO812" s="111"/>
      <c r="EP812" s="111"/>
      <c r="EQ812" s="111"/>
      <c r="ER812" s="111"/>
      <c r="ES812" s="111"/>
      <c r="ET812" s="111"/>
      <c r="EU812" s="111"/>
      <c r="EV812" s="111"/>
      <c r="EW812" s="111"/>
      <c r="EX812" s="111"/>
      <c r="EY812" s="111"/>
      <c r="EZ812" s="111"/>
      <c r="FA812" s="111"/>
      <c r="FB812" s="111"/>
      <c r="FC812" s="111"/>
      <c r="FD812" s="111"/>
      <c r="FE812" s="111"/>
      <c r="FF812" s="111"/>
      <c r="FG812" s="111"/>
      <c r="FH812" s="111"/>
      <c r="FI812" s="111"/>
      <c r="FJ812" s="111"/>
      <c r="FK812" s="111"/>
      <c r="FL812" s="111"/>
      <c r="FM812" s="111"/>
      <c r="FN812" s="111"/>
      <c r="FO812" s="111"/>
      <c r="FP812" s="111"/>
      <c r="FQ812" s="111"/>
      <c r="FR812" s="111"/>
      <c r="FS812" s="111"/>
      <c r="FT812" s="111"/>
      <c r="FU812" s="111"/>
      <c r="FV812" s="111"/>
      <c r="FW812" s="111"/>
      <c r="FX812" s="111"/>
      <c r="FY812" s="111"/>
      <c r="FZ812" s="111"/>
      <c r="GA812" s="111"/>
      <c r="GB812" s="111"/>
      <c r="GC812" s="111"/>
      <c r="GD812" s="111"/>
      <c r="GE812" s="111"/>
      <c r="GF812" s="111"/>
      <c r="GG812" s="111"/>
      <c r="GH812" s="111"/>
      <c r="GI812" s="111"/>
      <c r="GJ812" s="111"/>
      <c r="GK812" s="111"/>
      <c r="GL812" s="111"/>
      <c r="GM812" s="111"/>
      <c r="GN812" s="111"/>
      <c r="GO812" s="111"/>
      <c r="GP812" s="111"/>
      <c r="GQ812" s="111"/>
      <c r="GR812" s="111"/>
      <c r="GS812" s="111"/>
      <c r="GT812" s="111"/>
      <c r="GU812" s="111"/>
      <c r="GV812" s="111"/>
      <c r="GW812" s="111"/>
      <c r="GX812" s="111"/>
      <c r="GY812" s="111"/>
      <c r="GZ812" s="111"/>
      <c r="HA812" s="111"/>
      <c r="HB812" s="111"/>
      <c r="HC812" s="111"/>
      <c r="HD812" s="111"/>
      <c r="HE812" s="111"/>
      <c r="HF812" s="111"/>
      <c r="HG812" s="111"/>
      <c r="HH812" s="111"/>
      <c r="HI812" s="111"/>
      <c r="HJ812" s="111"/>
      <c r="HK812" s="111"/>
      <c r="HL812" s="111"/>
      <c r="HM812" s="111"/>
      <c r="HN812" s="111"/>
      <c r="HO812" s="111"/>
      <c r="HP812" s="111"/>
      <c r="HQ812" s="111"/>
      <c r="HR812" s="111"/>
      <c r="HS812" s="111"/>
      <c r="HT812" s="111"/>
      <c r="HU812" s="111"/>
      <c r="HV812" s="111"/>
      <c r="HW812" s="111"/>
      <c r="HX812" s="111"/>
      <c r="HY812" s="111"/>
      <c r="HZ812" s="111"/>
      <c r="IA812" s="111"/>
      <c r="IB812" s="111"/>
      <c r="IC812" s="111"/>
      <c r="ID812" s="111"/>
      <c r="IE812" s="111"/>
      <c r="IF812" s="111"/>
      <c r="IG812" s="111"/>
      <c r="IH812" s="111"/>
      <c r="II812" s="111"/>
    </row>
    <row r="813" s="1" customFormat="1" hidden="1" spans="1:243">
      <c r="A813" s="157">
        <v>2150803</v>
      </c>
      <c r="B813" s="152" t="s">
        <v>74</v>
      </c>
      <c r="C813" s="145">
        <v>0</v>
      </c>
      <c r="D813" s="146"/>
      <c r="E813" s="147">
        <f t="shared" si="35"/>
        <v>0</v>
      </c>
      <c r="F813" s="148"/>
      <c r="G813" s="151" t="s">
        <v>75</v>
      </c>
      <c r="H813" s="140">
        <f t="shared" si="36"/>
        <v>7</v>
      </c>
      <c r="I813" s="140"/>
      <c r="J813" s="111"/>
      <c r="K813" s="111"/>
      <c r="L813" s="111"/>
      <c r="M813" s="111"/>
      <c r="N813" s="111"/>
      <c r="O813" s="111"/>
      <c r="P813" s="111"/>
      <c r="Q813" s="111"/>
      <c r="R813" s="111"/>
      <c r="S813" s="111"/>
      <c r="T813" s="111"/>
      <c r="U813" s="111"/>
      <c r="V813" s="111"/>
      <c r="W813" s="111"/>
      <c r="X813" s="111"/>
      <c r="Y813" s="111"/>
      <c r="Z813" s="111"/>
      <c r="AA813" s="111"/>
      <c r="AB813" s="111"/>
      <c r="AC813" s="111"/>
      <c r="AD813" s="111"/>
      <c r="AE813" s="111"/>
      <c r="AF813" s="111"/>
      <c r="AG813" s="111"/>
      <c r="AH813" s="111"/>
      <c r="AI813" s="111"/>
      <c r="AJ813" s="111"/>
      <c r="AK813" s="111"/>
      <c r="AL813" s="111"/>
      <c r="AM813" s="111"/>
      <c r="AN813" s="111"/>
      <c r="AO813" s="111"/>
      <c r="AP813" s="111"/>
      <c r="AQ813" s="111"/>
      <c r="AR813" s="111"/>
      <c r="AS813" s="111"/>
      <c r="AT813" s="111"/>
      <c r="AU813" s="111"/>
      <c r="AV813" s="111"/>
      <c r="AW813" s="111"/>
      <c r="AX813" s="111"/>
      <c r="AY813" s="111"/>
      <c r="AZ813" s="111"/>
      <c r="BA813" s="111"/>
      <c r="BB813" s="111"/>
      <c r="BC813" s="111"/>
      <c r="BD813" s="111"/>
      <c r="BE813" s="111"/>
      <c r="BF813" s="111"/>
      <c r="BG813" s="111"/>
      <c r="BH813" s="111"/>
      <c r="BI813" s="111"/>
      <c r="BJ813" s="111"/>
      <c r="BK813" s="111"/>
      <c r="BL813" s="111"/>
      <c r="BM813" s="111"/>
      <c r="BN813" s="111"/>
      <c r="BO813" s="111"/>
      <c r="BP813" s="111"/>
      <c r="BQ813" s="111"/>
      <c r="BR813" s="111"/>
      <c r="BS813" s="111"/>
      <c r="BT813" s="111"/>
      <c r="BU813" s="111"/>
      <c r="BV813" s="111"/>
      <c r="BW813" s="111"/>
      <c r="BX813" s="111"/>
      <c r="BY813" s="111"/>
      <c r="BZ813" s="111"/>
      <c r="CA813" s="111"/>
      <c r="CB813" s="111"/>
      <c r="CC813" s="111"/>
      <c r="CD813" s="111"/>
      <c r="CE813" s="111"/>
      <c r="CF813" s="111"/>
      <c r="CG813" s="111"/>
      <c r="CH813" s="111"/>
      <c r="CI813" s="111"/>
      <c r="CJ813" s="111"/>
      <c r="CK813" s="111"/>
      <c r="CL813" s="111"/>
      <c r="CM813" s="111"/>
      <c r="CN813" s="111"/>
      <c r="CO813" s="111"/>
      <c r="CP813" s="111"/>
      <c r="CQ813" s="111"/>
      <c r="CR813" s="111"/>
      <c r="CS813" s="111"/>
      <c r="CT813" s="111"/>
      <c r="CU813" s="111"/>
      <c r="CV813" s="111"/>
      <c r="CW813" s="111"/>
      <c r="CX813" s="111"/>
      <c r="CY813" s="111"/>
      <c r="CZ813" s="111"/>
      <c r="DA813" s="111"/>
      <c r="DB813" s="111"/>
      <c r="DC813" s="111"/>
      <c r="DD813" s="111"/>
      <c r="DE813" s="111"/>
      <c r="DF813" s="111"/>
      <c r="DG813" s="111"/>
      <c r="DH813" s="111"/>
      <c r="DI813" s="111"/>
      <c r="DJ813" s="111"/>
      <c r="DK813" s="111"/>
      <c r="DL813" s="111"/>
      <c r="DM813" s="111"/>
      <c r="DN813" s="111"/>
      <c r="DO813" s="111"/>
      <c r="DP813" s="111"/>
      <c r="DQ813" s="111"/>
      <c r="DR813" s="111"/>
      <c r="DS813" s="111"/>
      <c r="DT813" s="111"/>
      <c r="DU813" s="111"/>
      <c r="DV813" s="111"/>
      <c r="DW813" s="111"/>
      <c r="DX813" s="111"/>
      <c r="DY813" s="111"/>
      <c r="DZ813" s="111"/>
      <c r="EA813" s="111"/>
      <c r="EB813" s="111"/>
      <c r="EC813" s="111"/>
      <c r="ED813" s="111"/>
      <c r="EE813" s="111"/>
      <c r="EF813" s="111"/>
      <c r="EG813" s="111"/>
      <c r="EH813" s="111"/>
      <c r="EI813" s="111"/>
      <c r="EJ813" s="111"/>
      <c r="EK813" s="111"/>
      <c r="EL813" s="111"/>
      <c r="EM813" s="111"/>
      <c r="EN813" s="111"/>
      <c r="EO813" s="111"/>
      <c r="EP813" s="111"/>
      <c r="EQ813" s="111"/>
      <c r="ER813" s="111"/>
      <c r="ES813" s="111"/>
      <c r="ET813" s="111"/>
      <c r="EU813" s="111"/>
      <c r="EV813" s="111"/>
      <c r="EW813" s="111"/>
      <c r="EX813" s="111"/>
      <c r="EY813" s="111"/>
      <c r="EZ813" s="111"/>
      <c r="FA813" s="111"/>
      <c r="FB813" s="111"/>
      <c r="FC813" s="111"/>
      <c r="FD813" s="111"/>
      <c r="FE813" s="111"/>
      <c r="FF813" s="111"/>
      <c r="FG813" s="111"/>
      <c r="FH813" s="111"/>
      <c r="FI813" s="111"/>
      <c r="FJ813" s="111"/>
      <c r="FK813" s="111"/>
      <c r="FL813" s="111"/>
      <c r="FM813" s="111"/>
      <c r="FN813" s="111"/>
      <c r="FO813" s="111"/>
      <c r="FP813" s="111"/>
      <c r="FQ813" s="111"/>
      <c r="FR813" s="111"/>
      <c r="FS813" s="111"/>
      <c r="FT813" s="111"/>
      <c r="FU813" s="111"/>
      <c r="FV813" s="111"/>
      <c r="FW813" s="111"/>
      <c r="FX813" s="111"/>
      <c r="FY813" s="111"/>
      <c r="FZ813" s="111"/>
      <c r="GA813" s="111"/>
      <c r="GB813" s="111"/>
      <c r="GC813" s="111"/>
      <c r="GD813" s="111"/>
      <c r="GE813" s="111"/>
      <c r="GF813" s="111"/>
      <c r="GG813" s="111"/>
      <c r="GH813" s="111"/>
      <c r="GI813" s="111"/>
      <c r="GJ813" s="111"/>
      <c r="GK813" s="111"/>
      <c r="GL813" s="111"/>
      <c r="GM813" s="111"/>
      <c r="GN813" s="111"/>
      <c r="GO813" s="111"/>
      <c r="GP813" s="111"/>
      <c r="GQ813" s="111"/>
      <c r="GR813" s="111"/>
      <c r="GS813" s="111"/>
      <c r="GT813" s="111"/>
      <c r="GU813" s="111"/>
      <c r="GV813" s="111"/>
      <c r="GW813" s="111"/>
      <c r="GX813" s="111"/>
      <c r="GY813" s="111"/>
      <c r="GZ813" s="111"/>
      <c r="HA813" s="111"/>
      <c r="HB813" s="111"/>
      <c r="HC813" s="111"/>
      <c r="HD813" s="111"/>
      <c r="HE813" s="111"/>
      <c r="HF813" s="111"/>
      <c r="HG813" s="111"/>
      <c r="HH813" s="111"/>
      <c r="HI813" s="111"/>
      <c r="HJ813" s="111"/>
      <c r="HK813" s="111"/>
      <c r="HL813" s="111"/>
      <c r="HM813" s="111"/>
      <c r="HN813" s="111"/>
      <c r="HO813" s="111"/>
      <c r="HP813" s="111"/>
      <c r="HQ813" s="111"/>
      <c r="HR813" s="111"/>
      <c r="HS813" s="111"/>
      <c r="HT813" s="111"/>
      <c r="HU813" s="111"/>
      <c r="HV813" s="111"/>
      <c r="HW813" s="111"/>
      <c r="HX813" s="111"/>
      <c r="HY813" s="111"/>
      <c r="HZ813" s="111"/>
      <c r="IA813" s="111"/>
      <c r="IB813" s="111"/>
      <c r="IC813" s="111"/>
      <c r="ID813" s="111"/>
      <c r="IE813" s="111"/>
      <c r="IF813" s="111"/>
      <c r="IG813" s="111"/>
      <c r="IH813" s="111"/>
      <c r="II813" s="111"/>
    </row>
    <row r="814" s="1" customFormat="1" hidden="1" spans="1:243">
      <c r="A814" s="157">
        <v>2150804</v>
      </c>
      <c r="B814" s="152" t="s">
        <v>698</v>
      </c>
      <c r="C814" s="145">
        <v>0</v>
      </c>
      <c r="D814" s="146"/>
      <c r="E814" s="147">
        <f t="shared" si="35"/>
        <v>0</v>
      </c>
      <c r="F814" s="148"/>
      <c r="G814" s="151" t="s">
        <v>75</v>
      </c>
      <c r="H814" s="140">
        <f t="shared" si="36"/>
        <v>7</v>
      </c>
      <c r="I814" s="140"/>
      <c r="J814" s="111"/>
      <c r="K814" s="111"/>
      <c r="L814" s="111"/>
      <c r="M814" s="111"/>
      <c r="N814" s="111"/>
      <c r="O814" s="111"/>
      <c r="P814" s="111"/>
      <c r="Q814" s="111"/>
      <c r="R814" s="111"/>
      <c r="S814" s="111"/>
      <c r="T814" s="111"/>
      <c r="U814" s="111"/>
      <c r="V814" s="111"/>
      <c r="W814" s="111"/>
      <c r="X814" s="111"/>
      <c r="Y814" s="111"/>
      <c r="Z814" s="111"/>
      <c r="AA814" s="111"/>
      <c r="AB814" s="111"/>
      <c r="AC814" s="111"/>
      <c r="AD814" s="111"/>
      <c r="AE814" s="111"/>
      <c r="AF814" s="111"/>
      <c r="AG814" s="111"/>
      <c r="AH814" s="111"/>
      <c r="AI814" s="111"/>
      <c r="AJ814" s="111"/>
      <c r="AK814" s="111"/>
      <c r="AL814" s="111"/>
      <c r="AM814" s="111"/>
      <c r="AN814" s="111"/>
      <c r="AO814" s="111"/>
      <c r="AP814" s="111"/>
      <c r="AQ814" s="111"/>
      <c r="AR814" s="111"/>
      <c r="AS814" s="111"/>
      <c r="AT814" s="111"/>
      <c r="AU814" s="111"/>
      <c r="AV814" s="111"/>
      <c r="AW814" s="111"/>
      <c r="AX814" s="111"/>
      <c r="AY814" s="111"/>
      <c r="AZ814" s="111"/>
      <c r="BA814" s="111"/>
      <c r="BB814" s="111"/>
      <c r="BC814" s="111"/>
      <c r="BD814" s="111"/>
      <c r="BE814" s="111"/>
      <c r="BF814" s="111"/>
      <c r="BG814" s="111"/>
      <c r="BH814" s="111"/>
      <c r="BI814" s="111"/>
      <c r="BJ814" s="111"/>
      <c r="BK814" s="111"/>
      <c r="BL814" s="111"/>
      <c r="BM814" s="111"/>
      <c r="BN814" s="111"/>
      <c r="BO814" s="111"/>
      <c r="BP814" s="111"/>
      <c r="BQ814" s="111"/>
      <c r="BR814" s="111"/>
      <c r="BS814" s="111"/>
      <c r="BT814" s="111"/>
      <c r="BU814" s="111"/>
      <c r="BV814" s="111"/>
      <c r="BW814" s="111"/>
      <c r="BX814" s="111"/>
      <c r="BY814" s="111"/>
      <c r="BZ814" s="111"/>
      <c r="CA814" s="111"/>
      <c r="CB814" s="111"/>
      <c r="CC814" s="111"/>
      <c r="CD814" s="111"/>
      <c r="CE814" s="111"/>
      <c r="CF814" s="111"/>
      <c r="CG814" s="111"/>
      <c r="CH814" s="111"/>
      <c r="CI814" s="111"/>
      <c r="CJ814" s="111"/>
      <c r="CK814" s="111"/>
      <c r="CL814" s="111"/>
      <c r="CM814" s="111"/>
      <c r="CN814" s="111"/>
      <c r="CO814" s="111"/>
      <c r="CP814" s="111"/>
      <c r="CQ814" s="111"/>
      <c r="CR814" s="111"/>
      <c r="CS814" s="111"/>
      <c r="CT814" s="111"/>
      <c r="CU814" s="111"/>
      <c r="CV814" s="111"/>
      <c r="CW814" s="111"/>
      <c r="CX814" s="111"/>
      <c r="CY814" s="111"/>
      <c r="CZ814" s="111"/>
      <c r="DA814" s="111"/>
      <c r="DB814" s="111"/>
      <c r="DC814" s="111"/>
      <c r="DD814" s="111"/>
      <c r="DE814" s="111"/>
      <c r="DF814" s="111"/>
      <c r="DG814" s="111"/>
      <c r="DH814" s="111"/>
      <c r="DI814" s="111"/>
      <c r="DJ814" s="111"/>
      <c r="DK814" s="111"/>
      <c r="DL814" s="111"/>
      <c r="DM814" s="111"/>
      <c r="DN814" s="111"/>
      <c r="DO814" s="111"/>
      <c r="DP814" s="111"/>
      <c r="DQ814" s="111"/>
      <c r="DR814" s="111"/>
      <c r="DS814" s="111"/>
      <c r="DT814" s="111"/>
      <c r="DU814" s="111"/>
      <c r="DV814" s="111"/>
      <c r="DW814" s="111"/>
      <c r="DX814" s="111"/>
      <c r="DY814" s="111"/>
      <c r="DZ814" s="111"/>
      <c r="EA814" s="111"/>
      <c r="EB814" s="111"/>
      <c r="EC814" s="111"/>
      <c r="ED814" s="111"/>
      <c r="EE814" s="111"/>
      <c r="EF814" s="111"/>
      <c r="EG814" s="111"/>
      <c r="EH814" s="111"/>
      <c r="EI814" s="111"/>
      <c r="EJ814" s="111"/>
      <c r="EK814" s="111"/>
      <c r="EL814" s="111"/>
      <c r="EM814" s="111"/>
      <c r="EN814" s="111"/>
      <c r="EO814" s="111"/>
      <c r="EP814" s="111"/>
      <c r="EQ814" s="111"/>
      <c r="ER814" s="111"/>
      <c r="ES814" s="111"/>
      <c r="ET814" s="111"/>
      <c r="EU814" s="111"/>
      <c r="EV814" s="111"/>
      <c r="EW814" s="111"/>
      <c r="EX814" s="111"/>
      <c r="EY814" s="111"/>
      <c r="EZ814" s="111"/>
      <c r="FA814" s="111"/>
      <c r="FB814" s="111"/>
      <c r="FC814" s="111"/>
      <c r="FD814" s="111"/>
      <c r="FE814" s="111"/>
      <c r="FF814" s="111"/>
      <c r="FG814" s="111"/>
      <c r="FH814" s="111"/>
      <c r="FI814" s="111"/>
      <c r="FJ814" s="111"/>
      <c r="FK814" s="111"/>
      <c r="FL814" s="111"/>
      <c r="FM814" s="111"/>
      <c r="FN814" s="111"/>
      <c r="FO814" s="111"/>
      <c r="FP814" s="111"/>
      <c r="FQ814" s="111"/>
      <c r="FR814" s="111"/>
      <c r="FS814" s="111"/>
      <c r="FT814" s="111"/>
      <c r="FU814" s="111"/>
      <c r="FV814" s="111"/>
      <c r="FW814" s="111"/>
      <c r="FX814" s="111"/>
      <c r="FY814" s="111"/>
      <c r="FZ814" s="111"/>
      <c r="GA814" s="111"/>
      <c r="GB814" s="111"/>
      <c r="GC814" s="111"/>
      <c r="GD814" s="111"/>
      <c r="GE814" s="111"/>
      <c r="GF814" s="111"/>
      <c r="GG814" s="111"/>
      <c r="GH814" s="111"/>
      <c r="GI814" s="111"/>
      <c r="GJ814" s="111"/>
      <c r="GK814" s="111"/>
      <c r="GL814" s="111"/>
      <c r="GM814" s="111"/>
      <c r="GN814" s="111"/>
      <c r="GO814" s="111"/>
      <c r="GP814" s="111"/>
      <c r="GQ814" s="111"/>
      <c r="GR814" s="111"/>
      <c r="GS814" s="111"/>
      <c r="GT814" s="111"/>
      <c r="GU814" s="111"/>
      <c r="GV814" s="111"/>
      <c r="GW814" s="111"/>
      <c r="GX814" s="111"/>
      <c r="GY814" s="111"/>
      <c r="GZ814" s="111"/>
      <c r="HA814" s="111"/>
      <c r="HB814" s="111"/>
      <c r="HC814" s="111"/>
      <c r="HD814" s="111"/>
      <c r="HE814" s="111"/>
      <c r="HF814" s="111"/>
      <c r="HG814" s="111"/>
      <c r="HH814" s="111"/>
      <c r="HI814" s="111"/>
      <c r="HJ814" s="111"/>
      <c r="HK814" s="111"/>
      <c r="HL814" s="111"/>
      <c r="HM814" s="111"/>
      <c r="HN814" s="111"/>
      <c r="HO814" s="111"/>
      <c r="HP814" s="111"/>
      <c r="HQ814" s="111"/>
      <c r="HR814" s="111"/>
      <c r="HS814" s="111"/>
      <c r="HT814" s="111"/>
      <c r="HU814" s="111"/>
      <c r="HV814" s="111"/>
      <c r="HW814" s="111"/>
      <c r="HX814" s="111"/>
      <c r="HY814" s="111"/>
      <c r="HZ814" s="111"/>
      <c r="IA814" s="111"/>
      <c r="IB814" s="111"/>
      <c r="IC814" s="111"/>
      <c r="ID814" s="111"/>
      <c r="IE814" s="111"/>
      <c r="IF814" s="111"/>
      <c r="IG814" s="111"/>
      <c r="IH814" s="111"/>
      <c r="II814" s="111"/>
    </row>
    <row r="815" s="1" customFormat="1" hidden="1" spans="1:243">
      <c r="A815" s="157">
        <v>2150805</v>
      </c>
      <c r="B815" s="152" t="s">
        <v>699</v>
      </c>
      <c r="C815" s="145">
        <v>0</v>
      </c>
      <c r="D815" s="146"/>
      <c r="E815" s="147">
        <f t="shared" si="35"/>
        <v>0</v>
      </c>
      <c r="F815" s="148"/>
      <c r="G815" s="151" t="s">
        <v>75</v>
      </c>
      <c r="H815" s="140">
        <f t="shared" si="36"/>
        <v>7</v>
      </c>
      <c r="I815" s="140"/>
      <c r="J815" s="111"/>
      <c r="K815" s="111"/>
      <c r="L815" s="111"/>
      <c r="M815" s="111"/>
      <c r="N815" s="111"/>
      <c r="O815" s="111"/>
      <c r="P815" s="111"/>
      <c r="Q815" s="111"/>
      <c r="R815" s="111"/>
      <c r="S815" s="111"/>
      <c r="T815" s="111"/>
      <c r="U815" s="111"/>
      <c r="V815" s="111"/>
      <c r="W815" s="111"/>
      <c r="X815" s="111"/>
      <c r="Y815" s="111"/>
      <c r="Z815" s="111"/>
      <c r="AA815" s="111"/>
      <c r="AB815" s="111"/>
      <c r="AC815" s="111"/>
      <c r="AD815" s="111"/>
      <c r="AE815" s="111"/>
      <c r="AF815" s="111"/>
      <c r="AG815" s="111"/>
      <c r="AH815" s="111"/>
      <c r="AI815" s="111"/>
      <c r="AJ815" s="111"/>
      <c r="AK815" s="111"/>
      <c r="AL815" s="111"/>
      <c r="AM815" s="111"/>
      <c r="AN815" s="111"/>
      <c r="AO815" s="111"/>
      <c r="AP815" s="111"/>
      <c r="AQ815" s="111"/>
      <c r="AR815" s="111"/>
      <c r="AS815" s="111"/>
      <c r="AT815" s="111"/>
      <c r="AU815" s="111"/>
      <c r="AV815" s="111"/>
      <c r="AW815" s="111"/>
      <c r="AX815" s="111"/>
      <c r="AY815" s="111"/>
      <c r="AZ815" s="111"/>
      <c r="BA815" s="111"/>
      <c r="BB815" s="111"/>
      <c r="BC815" s="111"/>
      <c r="BD815" s="111"/>
      <c r="BE815" s="111"/>
      <c r="BF815" s="111"/>
      <c r="BG815" s="111"/>
      <c r="BH815" s="111"/>
      <c r="BI815" s="111"/>
      <c r="BJ815" s="111"/>
      <c r="BK815" s="111"/>
      <c r="BL815" s="111"/>
      <c r="BM815" s="111"/>
      <c r="BN815" s="111"/>
      <c r="BO815" s="111"/>
      <c r="BP815" s="111"/>
      <c r="BQ815" s="111"/>
      <c r="BR815" s="111"/>
      <c r="BS815" s="111"/>
      <c r="BT815" s="111"/>
      <c r="BU815" s="111"/>
      <c r="BV815" s="111"/>
      <c r="BW815" s="111"/>
      <c r="BX815" s="111"/>
      <c r="BY815" s="111"/>
      <c r="BZ815" s="111"/>
      <c r="CA815" s="111"/>
      <c r="CB815" s="111"/>
      <c r="CC815" s="111"/>
      <c r="CD815" s="111"/>
      <c r="CE815" s="111"/>
      <c r="CF815" s="111"/>
      <c r="CG815" s="111"/>
      <c r="CH815" s="111"/>
      <c r="CI815" s="111"/>
      <c r="CJ815" s="111"/>
      <c r="CK815" s="111"/>
      <c r="CL815" s="111"/>
      <c r="CM815" s="111"/>
      <c r="CN815" s="111"/>
      <c r="CO815" s="111"/>
      <c r="CP815" s="111"/>
      <c r="CQ815" s="111"/>
      <c r="CR815" s="111"/>
      <c r="CS815" s="111"/>
      <c r="CT815" s="111"/>
      <c r="CU815" s="111"/>
      <c r="CV815" s="111"/>
      <c r="CW815" s="111"/>
      <c r="CX815" s="111"/>
      <c r="CY815" s="111"/>
      <c r="CZ815" s="111"/>
      <c r="DA815" s="111"/>
      <c r="DB815" s="111"/>
      <c r="DC815" s="111"/>
      <c r="DD815" s="111"/>
      <c r="DE815" s="111"/>
      <c r="DF815" s="111"/>
      <c r="DG815" s="111"/>
      <c r="DH815" s="111"/>
      <c r="DI815" s="111"/>
      <c r="DJ815" s="111"/>
      <c r="DK815" s="111"/>
      <c r="DL815" s="111"/>
      <c r="DM815" s="111"/>
      <c r="DN815" s="111"/>
      <c r="DO815" s="111"/>
      <c r="DP815" s="111"/>
      <c r="DQ815" s="111"/>
      <c r="DR815" s="111"/>
      <c r="DS815" s="111"/>
      <c r="DT815" s="111"/>
      <c r="DU815" s="111"/>
      <c r="DV815" s="111"/>
      <c r="DW815" s="111"/>
      <c r="DX815" s="111"/>
      <c r="DY815" s="111"/>
      <c r="DZ815" s="111"/>
      <c r="EA815" s="111"/>
      <c r="EB815" s="111"/>
      <c r="EC815" s="111"/>
      <c r="ED815" s="111"/>
      <c r="EE815" s="111"/>
      <c r="EF815" s="111"/>
      <c r="EG815" s="111"/>
      <c r="EH815" s="111"/>
      <c r="EI815" s="111"/>
      <c r="EJ815" s="111"/>
      <c r="EK815" s="111"/>
      <c r="EL815" s="111"/>
      <c r="EM815" s="111"/>
      <c r="EN815" s="111"/>
      <c r="EO815" s="111"/>
      <c r="EP815" s="111"/>
      <c r="EQ815" s="111"/>
      <c r="ER815" s="111"/>
      <c r="ES815" s="111"/>
      <c r="ET815" s="111"/>
      <c r="EU815" s="111"/>
      <c r="EV815" s="111"/>
      <c r="EW815" s="111"/>
      <c r="EX815" s="111"/>
      <c r="EY815" s="111"/>
      <c r="EZ815" s="111"/>
      <c r="FA815" s="111"/>
      <c r="FB815" s="111"/>
      <c r="FC815" s="111"/>
      <c r="FD815" s="111"/>
      <c r="FE815" s="111"/>
      <c r="FF815" s="111"/>
      <c r="FG815" s="111"/>
      <c r="FH815" s="111"/>
      <c r="FI815" s="111"/>
      <c r="FJ815" s="111"/>
      <c r="FK815" s="111"/>
      <c r="FL815" s="111"/>
      <c r="FM815" s="111"/>
      <c r="FN815" s="111"/>
      <c r="FO815" s="111"/>
      <c r="FP815" s="111"/>
      <c r="FQ815" s="111"/>
      <c r="FR815" s="111"/>
      <c r="FS815" s="111"/>
      <c r="FT815" s="111"/>
      <c r="FU815" s="111"/>
      <c r="FV815" s="111"/>
      <c r="FW815" s="111"/>
      <c r="FX815" s="111"/>
      <c r="FY815" s="111"/>
      <c r="FZ815" s="111"/>
      <c r="GA815" s="111"/>
      <c r="GB815" s="111"/>
      <c r="GC815" s="111"/>
      <c r="GD815" s="111"/>
      <c r="GE815" s="111"/>
      <c r="GF815" s="111"/>
      <c r="GG815" s="111"/>
      <c r="GH815" s="111"/>
      <c r="GI815" s="111"/>
      <c r="GJ815" s="111"/>
      <c r="GK815" s="111"/>
      <c r="GL815" s="111"/>
      <c r="GM815" s="111"/>
      <c r="GN815" s="111"/>
      <c r="GO815" s="111"/>
      <c r="GP815" s="111"/>
      <c r="GQ815" s="111"/>
      <c r="GR815" s="111"/>
      <c r="GS815" s="111"/>
      <c r="GT815" s="111"/>
      <c r="GU815" s="111"/>
      <c r="GV815" s="111"/>
      <c r="GW815" s="111"/>
      <c r="GX815" s="111"/>
      <c r="GY815" s="111"/>
      <c r="GZ815" s="111"/>
      <c r="HA815" s="111"/>
      <c r="HB815" s="111"/>
      <c r="HC815" s="111"/>
      <c r="HD815" s="111"/>
      <c r="HE815" s="111"/>
      <c r="HF815" s="111"/>
      <c r="HG815" s="111"/>
      <c r="HH815" s="111"/>
      <c r="HI815" s="111"/>
      <c r="HJ815" s="111"/>
      <c r="HK815" s="111"/>
      <c r="HL815" s="111"/>
      <c r="HM815" s="111"/>
      <c r="HN815" s="111"/>
      <c r="HO815" s="111"/>
      <c r="HP815" s="111"/>
      <c r="HQ815" s="111"/>
      <c r="HR815" s="111"/>
      <c r="HS815" s="111"/>
      <c r="HT815" s="111"/>
      <c r="HU815" s="111"/>
      <c r="HV815" s="111"/>
      <c r="HW815" s="111"/>
      <c r="HX815" s="111"/>
      <c r="HY815" s="111"/>
      <c r="HZ815" s="111"/>
      <c r="IA815" s="111"/>
      <c r="IB815" s="111"/>
      <c r="IC815" s="111"/>
      <c r="ID815" s="111"/>
      <c r="IE815" s="111"/>
      <c r="IF815" s="111"/>
      <c r="IG815" s="111"/>
      <c r="IH815" s="111"/>
      <c r="II815" s="111"/>
    </row>
    <row r="816" s="1" customFormat="1" hidden="1" spans="1:243">
      <c r="A816" s="157">
        <v>2150806</v>
      </c>
      <c r="B816" s="152" t="s">
        <v>700</v>
      </c>
      <c r="C816" s="145">
        <v>0</v>
      </c>
      <c r="D816" s="146"/>
      <c r="E816" s="147">
        <f t="shared" si="35"/>
        <v>0</v>
      </c>
      <c r="F816" s="148"/>
      <c r="G816" s="151" t="s">
        <v>75</v>
      </c>
      <c r="H816" s="140">
        <f t="shared" si="36"/>
        <v>7</v>
      </c>
      <c r="I816" s="140"/>
      <c r="J816" s="111"/>
      <c r="K816" s="111"/>
      <c r="L816" s="111"/>
      <c r="M816" s="111"/>
      <c r="N816" s="111"/>
      <c r="O816" s="111"/>
      <c r="P816" s="111"/>
      <c r="Q816" s="111"/>
      <c r="R816" s="111"/>
      <c r="S816" s="111"/>
      <c r="T816" s="111"/>
      <c r="U816" s="111"/>
      <c r="V816" s="111"/>
      <c r="W816" s="111"/>
      <c r="X816" s="111"/>
      <c r="Y816" s="111"/>
      <c r="Z816" s="111"/>
      <c r="AA816" s="111"/>
      <c r="AB816" s="111"/>
      <c r="AC816" s="111"/>
      <c r="AD816" s="111"/>
      <c r="AE816" s="111"/>
      <c r="AF816" s="111"/>
      <c r="AG816" s="111"/>
      <c r="AH816" s="111"/>
      <c r="AI816" s="111"/>
      <c r="AJ816" s="111"/>
      <c r="AK816" s="111"/>
      <c r="AL816" s="111"/>
      <c r="AM816" s="111"/>
      <c r="AN816" s="111"/>
      <c r="AO816" s="111"/>
      <c r="AP816" s="111"/>
      <c r="AQ816" s="111"/>
      <c r="AR816" s="111"/>
      <c r="AS816" s="111"/>
      <c r="AT816" s="111"/>
      <c r="AU816" s="111"/>
      <c r="AV816" s="111"/>
      <c r="AW816" s="111"/>
      <c r="AX816" s="111"/>
      <c r="AY816" s="111"/>
      <c r="AZ816" s="111"/>
      <c r="BA816" s="111"/>
      <c r="BB816" s="111"/>
      <c r="BC816" s="111"/>
      <c r="BD816" s="111"/>
      <c r="BE816" s="111"/>
      <c r="BF816" s="111"/>
      <c r="BG816" s="111"/>
      <c r="BH816" s="111"/>
      <c r="BI816" s="111"/>
      <c r="BJ816" s="111"/>
      <c r="BK816" s="111"/>
      <c r="BL816" s="111"/>
      <c r="BM816" s="111"/>
      <c r="BN816" s="111"/>
      <c r="BO816" s="111"/>
      <c r="BP816" s="111"/>
      <c r="BQ816" s="111"/>
      <c r="BR816" s="111"/>
      <c r="BS816" s="111"/>
      <c r="BT816" s="111"/>
      <c r="BU816" s="111"/>
      <c r="BV816" s="111"/>
      <c r="BW816" s="111"/>
      <c r="BX816" s="111"/>
      <c r="BY816" s="111"/>
      <c r="BZ816" s="111"/>
      <c r="CA816" s="111"/>
      <c r="CB816" s="111"/>
      <c r="CC816" s="111"/>
      <c r="CD816" s="111"/>
      <c r="CE816" s="111"/>
      <c r="CF816" s="111"/>
      <c r="CG816" s="111"/>
      <c r="CH816" s="111"/>
      <c r="CI816" s="111"/>
      <c r="CJ816" s="111"/>
      <c r="CK816" s="111"/>
      <c r="CL816" s="111"/>
      <c r="CM816" s="111"/>
      <c r="CN816" s="111"/>
      <c r="CO816" s="111"/>
      <c r="CP816" s="111"/>
      <c r="CQ816" s="111"/>
      <c r="CR816" s="111"/>
      <c r="CS816" s="111"/>
      <c r="CT816" s="111"/>
      <c r="CU816" s="111"/>
      <c r="CV816" s="111"/>
      <c r="CW816" s="111"/>
      <c r="CX816" s="111"/>
      <c r="CY816" s="111"/>
      <c r="CZ816" s="111"/>
      <c r="DA816" s="111"/>
      <c r="DB816" s="111"/>
      <c r="DC816" s="111"/>
      <c r="DD816" s="111"/>
      <c r="DE816" s="111"/>
      <c r="DF816" s="111"/>
      <c r="DG816" s="111"/>
      <c r="DH816" s="111"/>
      <c r="DI816" s="111"/>
      <c r="DJ816" s="111"/>
      <c r="DK816" s="111"/>
      <c r="DL816" s="111"/>
      <c r="DM816" s="111"/>
      <c r="DN816" s="111"/>
      <c r="DO816" s="111"/>
      <c r="DP816" s="111"/>
      <c r="DQ816" s="111"/>
      <c r="DR816" s="111"/>
      <c r="DS816" s="111"/>
      <c r="DT816" s="111"/>
      <c r="DU816" s="111"/>
      <c r="DV816" s="111"/>
      <c r="DW816" s="111"/>
      <c r="DX816" s="111"/>
      <c r="DY816" s="111"/>
      <c r="DZ816" s="111"/>
      <c r="EA816" s="111"/>
      <c r="EB816" s="111"/>
      <c r="EC816" s="111"/>
      <c r="ED816" s="111"/>
      <c r="EE816" s="111"/>
      <c r="EF816" s="111"/>
      <c r="EG816" s="111"/>
      <c r="EH816" s="111"/>
      <c r="EI816" s="111"/>
      <c r="EJ816" s="111"/>
      <c r="EK816" s="111"/>
      <c r="EL816" s="111"/>
      <c r="EM816" s="111"/>
      <c r="EN816" s="111"/>
      <c r="EO816" s="111"/>
      <c r="EP816" s="111"/>
      <c r="EQ816" s="111"/>
      <c r="ER816" s="111"/>
      <c r="ES816" s="111"/>
      <c r="ET816" s="111"/>
      <c r="EU816" s="111"/>
      <c r="EV816" s="111"/>
      <c r="EW816" s="111"/>
      <c r="EX816" s="111"/>
      <c r="EY816" s="111"/>
      <c r="EZ816" s="111"/>
      <c r="FA816" s="111"/>
      <c r="FB816" s="111"/>
      <c r="FC816" s="111"/>
      <c r="FD816" s="111"/>
      <c r="FE816" s="111"/>
      <c r="FF816" s="111"/>
      <c r="FG816" s="111"/>
      <c r="FH816" s="111"/>
      <c r="FI816" s="111"/>
      <c r="FJ816" s="111"/>
      <c r="FK816" s="111"/>
      <c r="FL816" s="111"/>
      <c r="FM816" s="111"/>
      <c r="FN816" s="111"/>
      <c r="FO816" s="111"/>
      <c r="FP816" s="111"/>
      <c r="FQ816" s="111"/>
      <c r="FR816" s="111"/>
      <c r="FS816" s="111"/>
      <c r="FT816" s="111"/>
      <c r="FU816" s="111"/>
      <c r="FV816" s="111"/>
      <c r="FW816" s="111"/>
      <c r="FX816" s="111"/>
      <c r="FY816" s="111"/>
      <c r="FZ816" s="111"/>
      <c r="GA816" s="111"/>
      <c r="GB816" s="111"/>
      <c r="GC816" s="111"/>
      <c r="GD816" s="111"/>
      <c r="GE816" s="111"/>
      <c r="GF816" s="111"/>
      <c r="GG816" s="111"/>
      <c r="GH816" s="111"/>
      <c r="GI816" s="111"/>
      <c r="GJ816" s="111"/>
      <c r="GK816" s="111"/>
      <c r="GL816" s="111"/>
      <c r="GM816" s="111"/>
      <c r="GN816" s="111"/>
      <c r="GO816" s="111"/>
      <c r="GP816" s="111"/>
      <c r="GQ816" s="111"/>
      <c r="GR816" s="111"/>
      <c r="GS816" s="111"/>
      <c r="GT816" s="111"/>
      <c r="GU816" s="111"/>
      <c r="GV816" s="111"/>
      <c r="GW816" s="111"/>
      <c r="GX816" s="111"/>
      <c r="GY816" s="111"/>
      <c r="GZ816" s="111"/>
      <c r="HA816" s="111"/>
      <c r="HB816" s="111"/>
      <c r="HC816" s="111"/>
      <c r="HD816" s="111"/>
      <c r="HE816" s="111"/>
      <c r="HF816" s="111"/>
      <c r="HG816" s="111"/>
      <c r="HH816" s="111"/>
      <c r="HI816" s="111"/>
      <c r="HJ816" s="111"/>
      <c r="HK816" s="111"/>
      <c r="HL816" s="111"/>
      <c r="HM816" s="111"/>
      <c r="HN816" s="111"/>
      <c r="HO816" s="111"/>
      <c r="HP816" s="111"/>
      <c r="HQ816" s="111"/>
      <c r="HR816" s="111"/>
      <c r="HS816" s="111"/>
      <c r="HT816" s="111"/>
      <c r="HU816" s="111"/>
      <c r="HV816" s="111"/>
      <c r="HW816" s="111"/>
      <c r="HX816" s="111"/>
      <c r="HY816" s="111"/>
      <c r="HZ816" s="111"/>
      <c r="IA816" s="111"/>
      <c r="IB816" s="111"/>
      <c r="IC816" s="111"/>
      <c r="ID816" s="111"/>
      <c r="IE816" s="111"/>
      <c r="IF816" s="111"/>
      <c r="IG816" s="111"/>
      <c r="IH816" s="111"/>
      <c r="II816" s="111"/>
    </row>
    <row r="817" s="1" customFormat="1" spans="1:243">
      <c r="A817" s="157">
        <v>2150899</v>
      </c>
      <c r="B817" s="152" t="s">
        <v>701</v>
      </c>
      <c r="C817" s="145">
        <v>0</v>
      </c>
      <c r="D817" s="146">
        <v>417</v>
      </c>
      <c r="E817" s="147">
        <f t="shared" si="35"/>
        <v>417</v>
      </c>
      <c r="F817" s="148"/>
      <c r="G817" s="149"/>
      <c r="H817" s="140">
        <f t="shared" si="36"/>
        <v>7</v>
      </c>
      <c r="I817" s="140"/>
      <c r="J817" s="111"/>
      <c r="K817" s="111"/>
      <c r="L817" s="111"/>
      <c r="M817" s="111"/>
      <c r="N817" s="111"/>
      <c r="O817" s="111"/>
      <c r="P817" s="111"/>
      <c r="Q817" s="111"/>
      <c r="R817" s="111"/>
      <c r="S817" s="111"/>
      <c r="T817" s="111"/>
      <c r="U817" s="111"/>
      <c r="V817" s="111"/>
      <c r="W817" s="111"/>
      <c r="X817" s="111"/>
      <c r="Y817" s="111"/>
      <c r="Z817" s="111"/>
      <c r="AA817" s="111"/>
      <c r="AB817" s="111"/>
      <c r="AC817" s="111"/>
      <c r="AD817" s="111"/>
      <c r="AE817" s="111"/>
      <c r="AF817" s="111"/>
      <c r="AG817" s="111"/>
      <c r="AH817" s="111"/>
      <c r="AI817" s="111"/>
      <c r="AJ817" s="111"/>
      <c r="AK817" s="111"/>
      <c r="AL817" s="111"/>
      <c r="AM817" s="111"/>
      <c r="AN817" s="111"/>
      <c r="AO817" s="111"/>
      <c r="AP817" s="111"/>
      <c r="AQ817" s="111"/>
      <c r="AR817" s="111"/>
      <c r="AS817" s="111"/>
      <c r="AT817" s="111"/>
      <c r="AU817" s="111"/>
      <c r="AV817" s="111"/>
      <c r="AW817" s="111"/>
      <c r="AX817" s="111"/>
      <c r="AY817" s="111"/>
      <c r="AZ817" s="111"/>
      <c r="BA817" s="111"/>
      <c r="BB817" s="111"/>
      <c r="BC817" s="111"/>
      <c r="BD817" s="111"/>
      <c r="BE817" s="111"/>
      <c r="BF817" s="111"/>
      <c r="BG817" s="111"/>
      <c r="BH817" s="111"/>
      <c r="BI817" s="111"/>
      <c r="BJ817" s="111"/>
      <c r="BK817" s="111"/>
      <c r="BL817" s="111"/>
      <c r="BM817" s="111"/>
      <c r="BN817" s="111"/>
      <c r="BO817" s="111"/>
      <c r="BP817" s="111"/>
      <c r="BQ817" s="111"/>
      <c r="BR817" s="111"/>
      <c r="BS817" s="111"/>
      <c r="BT817" s="111"/>
      <c r="BU817" s="111"/>
      <c r="BV817" s="111"/>
      <c r="BW817" s="111"/>
      <c r="BX817" s="111"/>
      <c r="BY817" s="111"/>
      <c r="BZ817" s="111"/>
      <c r="CA817" s="111"/>
      <c r="CB817" s="111"/>
      <c r="CC817" s="111"/>
      <c r="CD817" s="111"/>
      <c r="CE817" s="111"/>
      <c r="CF817" s="111"/>
      <c r="CG817" s="111"/>
      <c r="CH817" s="111"/>
      <c r="CI817" s="111"/>
      <c r="CJ817" s="111"/>
      <c r="CK817" s="111"/>
      <c r="CL817" s="111"/>
      <c r="CM817" s="111"/>
      <c r="CN817" s="111"/>
      <c r="CO817" s="111"/>
      <c r="CP817" s="111"/>
      <c r="CQ817" s="111"/>
      <c r="CR817" s="111"/>
      <c r="CS817" s="111"/>
      <c r="CT817" s="111"/>
      <c r="CU817" s="111"/>
      <c r="CV817" s="111"/>
      <c r="CW817" s="111"/>
      <c r="CX817" s="111"/>
      <c r="CY817" s="111"/>
      <c r="CZ817" s="111"/>
      <c r="DA817" s="111"/>
      <c r="DB817" s="111"/>
      <c r="DC817" s="111"/>
      <c r="DD817" s="111"/>
      <c r="DE817" s="111"/>
      <c r="DF817" s="111"/>
      <c r="DG817" s="111"/>
      <c r="DH817" s="111"/>
      <c r="DI817" s="111"/>
      <c r="DJ817" s="111"/>
      <c r="DK817" s="111"/>
      <c r="DL817" s="111"/>
      <c r="DM817" s="111"/>
      <c r="DN817" s="111"/>
      <c r="DO817" s="111"/>
      <c r="DP817" s="111"/>
      <c r="DQ817" s="111"/>
      <c r="DR817" s="111"/>
      <c r="DS817" s="111"/>
      <c r="DT817" s="111"/>
      <c r="DU817" s="111"/>
      <c r="DV817" s="111"/>
      <c r="DW817" s="111"/>
      <c r="DX817" s="111"/>
      <c r="DY817" s="111"/>
      <c r="DZ817" s="111"/>
      <c r="EA817" s="111"/>
      <c r="EB817" s="111"/>
      <c r="EC817" s="111"/>
      <c r="ED817" s="111"/>
      <c r="EE817" s="111"/>
      <c r="EF817" s="111"/>
      <c r="EG817" s="111"/>
      <c r="EH817" s="111"/>
      <c r="EI817" s="111"/>
      <c r="EJ817" s="111"/>
      <c r="EK817" s="111"/>
      <c r="EL817" s="111"/>
      <c r="EM817" s="111"/>
      <c r="EN817" s="111"/>
      <c r="EO817" s="111"/>
      <c r="EP817" s="111"/>
      <c r="EQ817" s="111"/>
      <c r="ER817" s="111"/>
      <c r="ES817" s="111"/>
      <c r="ET817" s="111"/>
      <c r="EU817" s="111"/>
      <c r="EV817" s="111"/>
      <c r="EW817" s="111"/>
      <c r="EX817" s="111"/>
      <c r="EY817" s="111"/>
      <c r="EZ817" s="111"/>
      <c r="FA817" s="111"/>
      <c r="FB817" s="111"/>
      <c r="FC817" s="111"/>
      <c r="FD817" s="111"/>
      <c r="FE817" s="111"/>
      <c r="FF817" s="111"/>
      <c r="FG817" s="111"/>
      <c r="FH817" s="111"/>
      <c r="FI817" s="111"/>
      <c r="FJ817" s="111"/>
      <c r="FK817" s="111"/>
      <c r="FL817" s="111"/>
      <c r="FM817" s="111"/>
      <c r="FN817" s="111"/>
      <c r="FO817" s="111"/>
      <c r="FP817" s="111"/>
      <c r="FQ817" s="111"/>
      <c r="FR817" s="111"/>
      <c r="FS817" s="111"/>
      <c r="FT817" s="111"/>
      <c r="FU817" s="111"/>
      <c r="FV817" s="111"/>
      <c r="FW817" s="111"/>
      <c r="FX817" s="111"/>
      <c r="FY817" s="111"/>
      <c r="FZ817" s="111"/>
      <c r="GA817" s="111"/>
      <c r="GB817" s="111"/>
      <c r="GC817" s="111"/>
      <c r="GD817" s="111"/>
      <c r="GE817" s="111"/>
      <c r="GF817" s="111"/>
      <c r="GG817" s="111"/>
      <c r="GH817" s="111"/>
      <c r="GI817" s="111"/>
      <c r="GJ817" s="111"/>
      <c r="GK817" s="111"/>
      <c r="GL817" s="111"/>
      <c r="GM817" s="111"/>
      <c r="GN817" s="111"/>
      <c r="GO817" s="111"/>
      <c r="GP817" s="111"/>
      <c r="GQ817" s="111"/>
      <c r="GR817" s="111"/>
      <c r="GS817" s="111"/>
      <c r="GT817" s="111"/>
      <c r="GU817" s="111"/>
      <c r="GV817" s="111"/>
      <c r="GW817" s="111"/>
      <c r="GX817" s="111"/>
      <c r="GY817" s="111"/>
      <c r="GZ817" s="111"/>
      <c r="HA817" s="111"/>
      <c r="HB817" s="111"/>
      <c r="HC817" s="111"/>
      <c r="HD817" s="111"/>
      <c r="HE817" s="111"/>
      <c r="HF817" s="111"/>
      <c r="HG817" s="111"/>
      <c r="HH817" s="111"/>
      <c r="HI817" s="111"/>
      <c r="HJ817" s="111"/>
      <c r="HK817" s="111"/>
      <c r="HL817" s="111"/>
      <c r="HM817" s="111"/>
      <c r="HN817" s="111"/>
      <c r="HO817" s="111"/>
      <c r="HP817" s="111"/>
      <c r="HQ817" s="111"/>
      <c r="HR817" s="111"/>
      <c r="HS817" s="111"/>
      <c r="HT817" s="111"/>
      <c r="HU817" s="111"/>
      <c r="HV817" s="111"/>
      <c r="HW817" s="111"/>
      <c r="HX817" s="111"/>
      <c r="HY817" s="111"/>
      <c r="HZ817" s="111"/>
      <c r="IA817" s="111"/>
      <c r="IB817" s="111"/>
      <c r="IC817" s="111"/>
      <c r="ID817" s="111"/>
      <c r="IE817" s="111"/>
      <c r="IF817" s="111"/>
      <c r="IG817" s="111"/>
      <c r="IH817" s="111"/>
      <c r="II817" s="111"/>
    </row>
    <row r="818" s="1" customFormat="1" spans="1:243">
      <c r="A818" s="141">
        <v>21599</v>
      </c>
      <c r="B818" s="142" t="s">
        <v>702</v>
      </c>
      <c r="C818" s="159">
        <f>SUM(C819:C820)</f>
        <v>0</v>
      </c>
      <c r="D818" s="159">
        <f>SUM(D819:D820)</f>
        <v>0</v>
      </c>
      <c r="E818" s="137">
        <f t="shared" si="35"/>
        <v>0</v>
      </c>
      <c r="F818" s="138"/>
      <c r="G818" s="151"/>
      <c r="H818" s="140">
        <f t="shared" si="36"/>
        <v>5</v>
      </c>
      <c r="I818" s="140"/>
      <c r="J818" s="111"/>
      <c r="K818" s="111"/>
      <c r="L818" s="111"/>
      <c r="M818" s="111"/>
      <c r="N818" s="111"/>
      <c r="O818" s="111"/>
      <c r="P818" s="111"/>
      <c r="Q818" s="111"/>
      <c r="R818" s="111"/>
      <c r="S818" s="111"/>
      <c r="T818" s="111"/>
      <c r="U818" s="111"/>
      <c r="V818" s="111"/>
      <c r="W818" s="111"/>
      <c r="X818" s="111"/>
      <c r="Y818" s="111"/>
      <c r="Z818" s="111"/>
      <c r="AA818" s="111"/>
      <c r="AB818" s="111"/>
      <c r="AC818" s="111"/>
      <c r="AD818" s="111"/>
      <c r="AE818" s="111"/>
      <c r="AF818" s="111"/>
      <c r="AG818" s="111"/>
      <c r="AH818" s="111"/>
      <c r="AI818" s="111"/>
      <c r="AJ818" s="111"/>
      <c r="AK818" s="111"/>
      <c r="AL818" s="111"/>
      <c r="AM818" s="111"/>
      <c r="AN818" s="111"/>
      <c r="AO818" s="111"/>
      <c r="AP818" s="111"/>
      <c r="AQ818" s="111"/>
      <c r="AR818" s="111"/>
      <c r="AS818" s="111"/>
      <c r="AT818" s="111"/>
      <c r="AU818" s="111"/>
      <c r="AV818" s="111"/>
      <c r="AW818" s="111"/>
      <c r="AX818" s="111"/>
      <c r="AY818" s="111"/>
      <c r="AZ818" s="111"/>
      <c r="BA818" s="111"/>
      <c r="BB818" s="111"/>
      <c r="BC818" s="111"/>
      <c r="BD818" s="111"/>
      <c r="BE818" s="111"/>
      <c r="BF818" s="111"/>
      <c r="BG818" s="111"/>
      <c r="BH818" s="111"/>
      <c r="BI818" s="111"/>
      <c r="BJ818" s="111"/>
      <c r="BK818" s="111"/>
      <c r="BL818" s="111"/>
      <c r="BM818" s="111"/>
      <c r="BN818" s="111"/>
      <c r="BO818" s="111"/>
      <c r="BP818" s="111"/>
      <c r="BQ818" s="111"/>
      <c r="BR818" s="111"/>
      <c r="BS818" s="111"/>
      <c r="BT818" s="111"/>
      <c r="BU818" s="111"/>
      <c r="BV818" s="111"/>
      <c r="BW818" s="111"/>
      <c r="BX818" s="111"/>
      <c r="BY818" s="111"/>
      <c r="BZ818" s="111"/>
      <c r="CA818" s="111"/>
      <c r="CB818" s="111"/>
      <c r="CC818" s="111"/>
      <c r="CD818" s="111"/>
      <c r="CE818" s="111"/>
      <c r="CF818" s="111"/>
      <c r="CG818" s="111"/>
      <c r="CH818" s="111"/>
      <c r="CI818" s="111"/>
      <c r="CJ818" s="111"/>
      <c r="CK818" s="111"/>
      <c r="CL818" s="111"/>
      <c r="CM818" s="111"/>
      <c r="CN818" s="111"/>
      <c r="CO818" s="111"/>
      <c r="CP818" s="111"/>
      <c r="CQ818" s="111"/>
      <c r="CR818" s="111"/>
      <c r="CS818" s="111"/>
      <c r="CT818" s="111"/>
      <c r="CU818" s="111"/>
      <c r="CV818" s="111"/>
      <c r="CW818" s="111"/>
      <c r="CX818" s="111"/>
      <c r="CY818" s="111"/>
      <c r="CZ818" s="111"/>
      <c r="DA818" s="111"/>
      <c r="DB818" s="111"/>
      <c r="DC818" s="111"/>
      <c r="DD818" s="111"/>
      <c r="DE818" s="111"/>
      <c r="DF818" s="111"/>
      <c r="DG818" s="111"/>
      <c r="DH818" s="111"/>
      <c r="DI818" s="111"/>
      <c r="DJ818" s="111"/>
      <c r="DK818" s="111"/>
      <c r="DL818" s="111"/>
      <c r="DM818" s="111"/>
      <c r="DN818" s="111"/>
      <c r="DO818" s="111"/>
      <c r="DP818" s="111"/>
      <c r="DQ818" s="111"/>
      <c r="DR818" s="111"/>
      <c r="DS818" s="111"/>
      <c r="DT818" s="111"/>
      <c r="DU818" s="111"/>
      <c r="DV818" s="111"/>
      <c r="DW818" s="111"/>
      <c r="DX818" s="111"/>
      <c r="DY818" s="111"/>
      <c r="DZ818" s="111"/>
      <c r="EA818" s="111"/>
      <c r="EB818" s="111"/>
      <c r="EC818" s="111"/>
      <c r="ED818" s="111"/>
      <c r="EE818" s="111"/>
      <c r="EF818" s="111"/>
      <c r="EG818" s="111"/>
      <c r="EH818" s="111"/>
      <c r="EI818" s="111"/>
      <c r="EJ818" s="111"/>
      <c r="EK818" s="111"/>
      <c r="EL818" s="111"/>
      <c r="EM818" s="111"/>
      <c r="EN818" s="111"/>
      <c r="EO818" s="111"/>
      <c r="EP818" s="111"/>
      <c r="EQ818" s="111"/>
      <c r="ER818" s="111"/>
      <c r="ES818" s="111"/>
      <c r="ET818" s="111"/>
      <c r="EU818" s="111"/>
      <c r="EV818" s="111"/>
      <c r="EW818" s="111"/>
      <c r="EX818" s="111"/>
      <c r="EY818" s="111"/>
      <c r="EZ818" s="111"/>
      <c r="FA818" s="111"/>
      <c r="FB818" s="111"/>
      <c r="FC818" s="111"/>
      <c r="FD818" s="111"/>
      <c r="FE818" s="111"/>
      <c r="FF818" s="111"/>
      <c r="FG818" s="111"/>
      <c r="FH818" s="111"/>
      <c r="FI818" s="111"/>
      <c r="FJ818" s="111"/>
      <c r="FK818" s="111"/>
      <c r="FL818" s="111"/>
      <c r="FM818" s="111"/>
      <c r="FN818" s="111"/>
      <c r="FO818" s="111"/>
      <c r="FP818" s="111"/>
      <c r="FQ818" s="111"/>
      <c r="FR818" s="111"/>
      <c r="FS818" s="111"/>
      <c r="FT818" s="111"/>
      <c r="FU818" s="111"/>
      <c r="FV818" s="111"/>
      <c r="FW818" s="111"/>
      <c r="FX818" s="111"/>
      <c r="FY818" s="111"/>
      <c r="FZ818" s="111"/>
      <c r="GA818" s="111"/>
      <c r="GB818" s="111"/>
      <c r="GC818" s="111"/>
      <c r="GD818" s="111"/>
      <c r="GE818" s="111"/>
      <c r="GF818" s="111"/>
      <c r="GG818" s="111"/>
      <c r="GH818" s="111"/>
      <c r="GI818" s="111"/>
      <c r="GJ818" s="111"/>
      <c r="GK818" s="111"/>
      <c r="GL818" s="111"/>
      <c r="GM818" s="111"/>
      <c r="GN818" s="111"/>
      <c r="GO818" s="111"/>
      <c r="GP818" s="111"/>
      <c r="GQ818" s="111"/>
      <c r="GR818" s="111"/>
      <c r="GS818" s="111"/>
      <c r="GT818" s="111"/>
      <c r="GU818" s="111"/>
      <c r="GV818" s="111"/>
      <c r="GW818" s="111"/>
      <c r="GX818" s="111"/>
      <c r="GY818" s="111"/>
      <c r="GZ818" s="111"/>
      <c r="HA818" s="111"/>
      <c r="HB818" s="111"/>
      <c r="HC818" s="111"/>
      <c r="HD818" s="111"/>
      <c r="HE818" s="111"/>
      <c r="HF818" s="111"/>
      <c r="HG818" s="111"/>
      <c r="HH818" s="111"/>
      <c r="HI818" s="111"/>
      <c r="HJ818" s="111"/>
      <c r="HK818" s="111"/>
      <c r="HL818" s="111"/>
      <c r="HM818" s="111"/>
      <c r="HN818" s="111"/>
      <c r="HO818" s="111"/>
      <c r="HP818" s="111"/>
      <c r="HQ818" s="111"/>
      <c r="HR818" s="111"/>
      <c r="HS818" s="111"/>
      <c r="HT818" s="111"/>
      <c r="HU818" s="111"/>
      <c r="HV818" s="111"/>
      <c r="HW818" s="111"/>
      <c r="HX818" s="111"/>
      <c r="HY818" s="111"/>
      <c r="HZ818" s="111"/>
      <c r="IA818" s="111"/>
      <c r="IB818" s="111"/>
      <c r="IC818" s="111"/>
      <c r="ID818" s="111"/>
      <c r="IE818" s="111"/>
      <c r="IF818" s="111"/>
      <c r="IG818" s="111"/>
      <c r="IH818" s="111"/>
      <c r="II818" s="111"/>
    </row>
    <row r="819" s="1" customFormat="1" hidden="1" spans="1:243">
      <c r="A819" s="157">
        <v>2159904</v>
      </c>
      <c r="B819" s="152" t="s">
        <v>703</v>
      </c>
      <c r="C819" s="145">
        <v>0</v>
      </c>
      <c r="D819" s="146"/>
      <c r="E819" s="147">
        <f t="shared" si="35"/>
        <v>0</v>
      </c>
      <c r="F819" s="148"/>
      <c r="G819" s="151" t="s">
        <v>75</v>
      </c>
      <c r="H819" s="140">
        <f t="shared" si="36"/>
        <v>7</v>
      </c>
      <c r="I819" s="140"/>
      <c r="J819" s="111"/>
      <c r="K819" s="111"/>
      <c r="L819" s="111"/>
      <c r="M819" s="111"/>
      <c r="N819" s="111"/>
      <c r="O819" s="111"/>
      <c r="P819" s="111"/>
      <c r="Q819" s="111"/>
      <c r="R819" s="111"/>
      <c r="S819" s="111"/>
      <c r="T819" s="111"/>
      <c r="U819" s="111"/>
      <c r="V819" s="111"/>
      <c r="W819" s="111"/>
      <c r="X819" s="111"/>
      <c r="Y819" s="111"/>
      <c r="Z819" s="111"/>
      <c r="AA819" s="111"/>
      <c r="AB819" s="111"/>
      <c r="AC819" s="111"/>
      <c r="AD819" s="111"/>
      <c r="AE819" s="111"/>
      <c r="AF819" s="111"/>
      <c r="AG819" s="111"/>
      <c r="AH819" s="111"/>
      <c r="AI819" s="111"/>
      <c r="AJ819" s="111"/>
      <c r="AK819" s="111"/>
      <c r="AL819" s="111"/>
      <c r="AM819" s="111"/>
      <c r="AN819" s="111"/>
      <c r="AO819" s="111"/>
      <c r="AP819" s="111"/>
      <c r="AQ819" s="111"/>
      <c r="AR819" s="111"/>
      <c r="AS819" s="111"/>
      <c r="AT819" s="111"/>
      <c r="AU819" s="111"/>
      <c r="AV819" s="111"/>
      <c r="AW819" s="111"/>
      <c r="AX819" s="111"/>
      <c r="AY819" s="111"/>
      <c r="AZ819" s="111"/>
      <c r="BA819" s="111"/>
      <c r="BB819" s="111"/>
      <c r="BC819" s="111"/>
      <c r="BD819" s="111"/>
      <c r="BE819" s="111"/>
      <c r="BF819" s="111"/>
      <c r="BG819" s="111"/>
      <c r="BH819" s="111"/>
      <c r="BI819" s="111"/>
      <c r="BJ819" s="111"/>
      <c r="BK819" s="111"/>
      <c r="BL819" s="111"/>
      <c r="BM819" s="111"/>
      <c r="BN819" s="111"/>
      <c r="BO819" s="111"/>
      <c r="BP819" s="111"/>
      <c r="BQ819" s="111"/>
      <c r="BR819" s="111"/>
      <c r="BS819" s="111"/>
      <c r="BT819" s="111"/>
      <c r="BU819" s="111"/>
      <c r="BV819" s="111"/>
      <c r="BW819" s="111"/>
      <c r="BX819" s="111"/>
      <c r="BY819" s="111"/>
      <c r="BZ819" s="111"/>
      <c r="CA819" s="111"/>
      <c r="CB819" s="111"/>
      <c r="CC819" s="111"/>
      <c r="CD819" s="111"/>
      <c r="CE819" s="111"/>
      <c r="CF819" s="111"/>
      <c r="CG819" s="111"/>
      <c r="CH819" s="111"/>
      <c r="CI819" s="111"/>
      <c r="CJ819" s="111"/>
      <c r="CK819" s="111"/>
      <c r="CL819" s="111"/>
      <c r="CM819" s="111"/>
      <c r="CN819" s="111"/>
      <c r="CO819" s="111"/>
      <c r="CP819" s="111"/>
      <c r="CQ819" s="111"/>
      <c r="CR819" s="111"/>
      <c r="CS819" s="111"/>
      <c r="CT819" s="111"/>
      <c r="CU819" s="111"/>
      <c r="CV819" s="111"/>
      <c r="CW819" s="111"/>
      <c r="CX819" s="111"/>
      <c r="CY819" s="111"/>
      <c r="CZ819" s="111"/>
      <c r="DA819" s="111"/>
      <c r="DB819" s="111"/>
      <c r="DC819" s="111"/>
      <c r="DD819" s="111"/>
      <c r="DE819" s="111"/>
      <c r="DF819" s="111"/>
      <c r="DG819" s="111"/>
      <c r="DH819" s="111"/>
      <c r="DI819" s="111"/>
      <c r="DJ819" s="111"/>
      <c r="DK819" s="111"/>
      <c r="DL819" s="111"/>
      <c r="DM819" s="111"/>
      <c r="DN819" s="111"/>
      <c r="DO819" s="111"/>
      <c r="DP819" s="111"/>
      <c r="DQ819" s="111"/>
      <c r="DR819" s="111"/>
      <c r="DS819" s="111"/>
      <c r="DT819" s="111"/>
      <c r="DU819" s="111"/>
      <c r="DV819" s="111"/>
      <c r="DW819" s="111"/>
      <c r="DX819" s="111"/>
      <c r="DY819" s="111"/>
      <c r="DZ819" s="111"/>
      <c r="EA819" s="111"/>
      <c r="EB819" s="111"/>
      <c r="EC819" s="111"/>
      <c r="ED819" s="111"/>
      <c r="EE819" s="111"/>
      <c r="EF819" s="111"/>
      <c r="EG819" s="111"/>
      <c r="EH819" s="111"/>
      <c r="EI819" s="111"/>
      <c r="EJ819" s="111"/>
      <c r="EK819" s="111"/>
      <c r="EL819" s="111"/>
      <c r="EM819" s="111"/>
      <c r="EN819" s="111"/>
      <c r="EO819" s="111"/>
      <c r="EP819" s="111"/>
      <c r="EQ819" s="111"/>
      <c r="ER819" s="111"/>
      <c r="ES819" s="111"/>
      <c r="ET819" s="111"/>
      <c r="EU819" s="111"/>
      <c r="EV819" s="111"/>
      <c r="EW819" s="111"/>
      <c r="EX819" s="111"/>
      <c r="EY819" s="111"/>
      <c r="EZ819" s="111"/>
      <c r="FA819" s="111"/>
      <c r="FB819" s="111"/>
      <c r="FC819" s="111"/>
      <c r="FD819" s="111"/>
      <c r="FE819" s="111"/>
      <c r="FF819" s="111"/>
      <c r="FG819" s="111"/>
      <c r="FH819" s="111"/>
      <c r="FI819" s="111"/>
      <c r="FJ819" s="111"/>
      <c r="FK819" s="111"/>
      <c r="FL819" s="111"/>
      <c r="FM819" s="111"/>
      <c r="FN819" s="111"/>
      <c r="FO819" s="111"/>
      <c r="FP819" s="111"/>
      <c r="FQ819" s="111"/>
      <c r="FR819" s="111"/>
      <c r="FS819" s="111"/>
      <c r="FT819" s="111"/>
      <c r="FU819" s="111"/>
      <c r="FV819" s="111"/>
      <c r="FW819" s="111"/>
      <c r="FX819" s="111"/>
      <c r="FY819" s="111"/>
      <c r="FZ819" s="111"/>
      <c r="GA819" s="111"/>
      <c r="GB819" s="111"/>
      <c r="GC819" s="111"/>
      <c r="GD819" s="111"/>
      <c r="GE819" s="111"/>
      <c r="GF819" s="111"/>
      <c r="GG819" s="111"/>
      <c r="GH819" s="111"/>
      <c r="GI819" s="111"/>
      <c r="GJ819" s="111"/>
      <c r="GK819" s="111"/>
      <c r="GL819" s="111"/>
      <c r="GM819" s="111"/>
      <c r="GN819" s="111"/>
      <c r="GO819" s="111"/>
      <c r="GP819" s="111"/>
      <c r="GQ819" s="111"/>
      <c r="GR819" s="111"/>
      <c r="GS819" s="111"/>
      <c r="GT819" s="111"/>
      <c r="GU819" s="111"/>
      <c r="GV819" s="111"/>
      <c r="GW819" s="111"/>
      <c r="GX819" s="111"/>
      <c r="GY819" s="111"/>
      <c r="GZ819" s="111"/>
      <c r="HA819" s="111"/>
      <c r="HB819" s="111"/>
      <c r="HC819" s="111"/>
      <c r="HD819" s="111"/>
      <c r="HE819" s="111"/>
      <c r="HF819" s="111"/>
      <c r="HG819" s="111"/>
      <c r="HH819" s="111"/>
      <c r="HI819" s="111"/>
      <c r="HJ819" s="111"/>
      <c r="HK819" s="111"/>
      <c r="HL819" s="111"/>
      <c r="HM819" s="111"/>
      <c r="HN819" s="111"/>
      <c r="HO819" s="111"/>
      <c r="HP819" s="111"/>
      <c r="HQ819" s="111"/>
      <c r="HR819" s="111"/>
      <c r="HS819" s="111"/>
      <c r="HT819" s="111"/>
      <c r="HU819" s="111"/>
      <c r="HV819" s="111"/>
      <c r="HW819" s="111"/>
      <c r="HX819" s="111"/>
      <c r="HY819" s="111"/>
      <c r="HZ819" s="111"/>
      <c r="IA819" s="111"/>
      <c r="IB819" s="111"/>
      <c r="IC819" s="111"/>
      <c r="ID819" s="111"/>
      <c r="IE819" s="111"/>
      <c r="IF819" s="111"/>
      <c r="IG819" s="111"/>
      <c r="IH819" s="111"/>
      <c r="II819" s="111"/>
    </row>
    <row r="820" s="1" customFormat="1" hidden="1" spans="1:243">
      <c r="A820" s="157">
        <v>2159999</v>
      </c>
      <c r="B820" s="152" t="s">
        <v>704</v>
      </c>
      <c r="C820" s="145">
        <v>0</v>
      </c>
      <c r="D820" s="146"/>
      <c r="E820" s="147">
        <f t="shared" si="35"/>
        <v>0</v>
      </c>
      <c r="F820" s="148"/>
      <c r="G820" s="151" t="s">
        <v>75</v>
      </c>
      <c r="H820" s="140">
        <f t="shared" si="36"/>
        <v>7</v>
      </c>
      <c r="I820" s="140"/>
      <c r="J820" s="111"/>
      <c r="K820" s="111"/>
      <c r="L820" s="111"/>
      <c r="M820" s="111"/>
      <c r="N820" s="111"/>
      <c r="O820" s="111"/>
      <c r="P820" s="111"/>
      <c r="Q820" s="111"/>
      <c r="R820" s="111"/>
      <c r="S820" s="111"/>
      <c r="T820" s="111"/>
      <c r="U820" s="111"/>
      <c r="V820" s="111"/>
      <c r="W820" s="111"/>
      <c r="X820" s="111"/>
      <c r="Y820" s="111"/>
      <c r="Z820" s="111"/>
      <c r="AA820" s="111"/>
      <c r="AB820" s="111"/>
      <c r="AC820" s="111"/>
      <c r="AD820" s="111"/>
      <c r="AE820" s="111"/>
      <c r="AF820" s="111"/>
      <c r="AG820" s="111"/>
      <c r="AH820" s="111"/>
      <c r="AI820" s="111"/>
      <c r="AJ820" s="111"/>
      <c r="AK820" s="111"/>
      <c r="AL820" s="111"/>
      <c r="AM820" s="111"/>
      <c r="AN820" s="111"/>
      <c r="AO820" s="111"/>
      <c r="AP820" s="111"/>
      <c r="AQ820" s="111"/>
      <c r="AR820" s="111"/>
      <c r="AS820" s="111"/>
      <c r="AT820" s="111"/>
      <c r="AU820" s="111"/>
      <c r="AV820" s="111"/>
      <c r="AW820" s="111"/>
      <c r="AX820" s="111"/>
      <c r="AY820" s="111"/>
      <c r="AZ820" s="111"/>
      <c r="BA820" s="111"/>
      <c r="BB820" s="111"/>
      <c r="BC820" s="111"/>
      <c r="BD820" s="111"/>
      <c r="BE820" s="111"/>
      <c r="BF820" s="111"/>
      <c r="BG820" s="111"/>
      <c r="BH820" s="111"/>
      <c r="BI820" s="111"/>
      <c r="BJ820" s="111"/>
      <c r="BK820" s="111"/>
      <c r="BL820" s="111"/>
      <c r="BM820" s="111"/>
      <c r="BN820" s="111"/>
      <c r="BO820" s="111"/>
      <c r="BP820" s="111"/>
      <c r="BQ820" s="111"/>
      <c r="BR820" s="111"/>
      <c r="BS820" s="111"/>
      <c r="BT820" s="111"/>
      <c r="BU820" s="111"/>
      <c r="BV820" s="111"/>
      <c r="BW820" s="111"/>
      <c r="BX820" s="111"/>
      <c r="BY820" s="111"/>
      <c r="BZ820" s="111"/>
      <c r="CA820" s="111"/>
      <c r="CB820" s="111"/>
      <c r="CC820" s="111"/>
      <c r="CD820" s="111"/>
      <c r="CE820" s="111"/>
      <c r="CF820" s="111"/>
      <c r="CG820" s="111"/>
      <c r="CH820" s="111"/>
      <c r="CI820" s="111"/>
      <c r="CJ820" s="111"/>
      <c r="CK820" s="111"/>
      <c r="CL820" s="111"/>
      <c r="CM820" s="111"/>
      <c r="CN820" s="111"/>
      <c r="CO820" s="111"/>
      <c r="CP820" s="111"/>
      <c r="CQ820" s="111"/>
      <c r="CR820" s="111"/>
      <c r="CS820" s="111"/>
      <c r="CT820" s="111"/>
      <c r="CU820" s="111"/>
      <c r="CV820" s="111"/>
      <c r="CW820" s="111"/>
      <c r="CX820" s="111"/>
      <c r="CY820" s="111"/>
      <c r="CZ820" s="111"/>
      <c r="DA820" s="111"/>
      <c r="DB820" s="111"/>
      <c r="DC820" s="111"/>
      <c r="DD820" s="111"/>
      <c r="DE820" s="111"/>
      <c r="DF820" s="111"/>
      <c r="DG820" s="111"/>
      <c r="DH820" s="111"/>
      <c r="DI820" s="111"/>
      <c r="DJ820" s="111"/>
      <c r="DK820" s="111"/>
      <c r="DL820" s="111"/>
      <c r="DM820" s="111"/>
      <c r="DN820" s="111"/>
      <c r="DO820" s="111"/>
      <c r="DP820" s="111"/>
      <c r="DQ820" s="111"/>
      <c r="DR820" s="111"/>
      <c r="DS820" s="111"/>
      <c r="DT820" s="111"/>
      <c r="DU820" s="111"/>
      <c r="DV820" s="111"/>
      <c r="DW820" s="111"/>
      <c r="DX820" s="111"/>
      <c r="DY820" s="111"/>
      <c r="DZ820" s="111"/>
      <c r="EA820" s="111"/>
      <c r="EB820" s="111"/>
      <c r="EC820" s="111"/>
      <c r="ED820" s="111"/>
      <c r="EE820" s="111"/>
      <c r="EF820" s="111"/>
      <c r="EG820" s="111"/>
      <c r="EH820" s="111"/>
      <c r="EI820" s="111"/>
      <c r="EJ820" s="111"/>
      <c r="EK820" s="111"/>
      <c r="EL820" s="111"/>
      <c r="EM820" s="111"/>
      <c r="EN820" s="111"/>
      <c r="EO820" s="111"/>
      <c r="EP820" s="111"/>
      <c r="EQ820" s="111"/>
      <c r="ER820" s="111"/>
      <c r="ES820" s="111"/>
      <c r="ET820" s="111"/>
      <c r="EU820" s="111"/>
      <c r="EV820" s="111"/>
      <c r="EW820" s="111"/>
      <c r="EX820" s="111"/>
      <c r="EY820" s="111"/>
      <c r="EZ820" s="111"/>
      <c r="FA820" s="111"/>
      <c r="FB820" s="111"/>
      <c r="FC820" s="111"/>
      <c r="FD820" s="111"/>
      <c r="FE820" s="111"/>
      <c r="FF820" s="111"/>
      <c r="FG820" s="111"/>
      <c r="FH820" s="111"/>
      <c r="FI820" s="111"/>
      <c r="FJ820" s="111"/>
      <c r="FK820" s="111"/>
      <c r="FL820" s="111"/>
      <c r="FM820" s="111"/>
      <c r="FN820" s="111"/>
      <c r="FO820" s="111"/>
      <c r="FP820" s="111"/>
      <c r="FQ820" s="111"/>
      <c r="FR820" s="111"/>
      <c r="FS820" s="111"/>
      <c r="FT820" s="111"/>
      <c r="FU820" s="111"/>
      <c r="FV820" s="111"/>
      <c r="FW820" s="111"/>
      <c r="FX820" s="111"/>
      <c r="FY820" s="111"/>
      <c r="FZ820" s="111"/>
      <c r="GA820" s="111"/>
      <c r="GB820" s="111"/>
      <c r="GC820" s="111"/>
      <c r="GD820" s="111"/>
      <c r="GE820" s="111"/>
      <c r="GF820" s="111"/>
      <c r="GG820" s="111"/>
      <c r="GH820" s="111"/>
      <c r="GI820" s="111"/>
      <c r="GJ820" s="111"/>
      <c r="GK820" s="111"/>
      <c r="GL820" s="111"/>
      <c r="GM820" s="111"/>
      <c r="GN820" s="111"/>
      <c r="GO820" s="111"/>
      <c r="GP820" s="111"/>
      <c r="GQ820" s="111"/>
      <c r="GR820" s="111"/>
      <c r="GS820" s="111"/>
      <c r="GT820" s="111"/>
      <c r="GU820" s="111"/>
      <c r="GV820" s="111"/>
      <c r="GW820" s="111"/>
      <c r="GX820" s="111"/>
      <c r="GY820" s="111"/>
      <c r="GZ820" s="111"/>
      <c r="HA820" s="111"/>
      <c r="HB820" s="111"/>
      <c r="HC820" s="111"/>
      <c r="HD820" s="111"/>
      <c r="HE820" s="111"/>
      <c r="HF820" s="111"/>
      <c r="HG820" s="111"/>
      <c r="HH820" s="111"/>
      <c r="HI820" s="111"/>
      <c r="HJ820" s="111"/>
      <c r="HK820" s="111"/>
      <c r="HL820" s="111"/>
      <c r="HM820" s="111"/>
      <c r="HN820" s="111"/>
      <c r="HO820" s="111"/>
      <c r="HP820" s="111"/>
      <c r="HQ820" s="111"/>
      <c r="HR820" s="111"/>
      <c r="HS820" s="111"/>
      <c r="HT820" s="111"/>
      <c r="HU820" s="111"/>
      <c r="HV820" s="111"/>
      <c r="HW820" s="111"/>
      <c r="HX820" s="111"/>
      <c r="HY820" s="111"/>
      <c r="HZ820" s="111"/>
      <c r="IA820" s="111"/>
      <c r="IB820" s="111"/>
      <c r="IC820" s="111"/>
      <c r="ID820" s="111"/>
      <c r="IE820" s="111"/>
      <c r="IF820" s="111"/>
      <c r="IG820" s="111"/>
      <c r="IH820" s="111"/>
      <c r="II820" s="111"/>
    </row>
    <row r="821" s="1" customFormat="1" spans="1:243">
      <c r="A821" s="167">
        <v>216</v>
      </c>
      <c r="B821" s="136" t="s">
        <v>705</v>
      </c>
      <c r="C821" s="137">
        <f>SUM(C822,C832,C838)</f>
        <v>553</v>
      </c>
      <c r="D821" s="137">
        <f>SUM(D822,D832,D838)</f>
        <v>4309</v>
      </c>
      <c r="E821" s="137">
        <f t="shared" si="35"/>
        <v>3756</v>
      </c>
      <c r="F821" s="138">
        <f>E821/C821</f>
        <v>6.79204339963834</v>
      </c>
      <c r="G821" s="149"/>
      <c r="H821" s="140">
        <f t="shared" si="36"/>
        <v>3</v>
      </c>
      <c r="I821" s="140"/>
      <c r="J821" s="111"/>
      <c r="K821" s="111"/>
      <c r="L821" s="111"/>
      <c r="M821" s="111"/>
      <c r="N821" s="111"/>
      <c r="O821" s="111"/>
      <c r="P821" s="111"/>
      <c r="Q821" s="111"/>
      <c r="R821" s="111"/>
      <c r="S821" s="111"/>
      <c r="T821" s="111"/>
      <c r="U821" s="111"/>
      <c r="V821" s="111"/>
      <c r="W821" s="111"/>
      <c r="X821" s="111"/>
      <c r="Y821" s="111"/>
      <c r="Z821" s="111"/>
      <c r="AA821" s="111"/>
      <c r="AB821" s="111"/>
      <c r="AC821" s="111"/>
      <c r="AD821" s="111"/>
      <c r="AE821" s="111"/>
      <c r="AF821" s="111"/>
      <c r="AG821" s="111"/>
      <c r="AH821" s="111"/>
      <c r="AI821" s="111"/>
      <c r="AJ821" s="111"/>
      <c r="AK821" s="111"/>
      <c r="AL821" s="111"/>
      <c r="AM821" s="111"/>
      <c r="AN821" s="111"/>
      <c r="AO821" s="111"/>
      <c r="AP821" s="111"/>
      <c r="AQ821" s="111"/>
      <c r="AR821" s="111"/>
      <c r="AS821" s="111"/>
      <c r="AT821" s="111"/>
      <c r="AU821" s="111"/>
      <c r="AV821" s="111"/>
      <c r="AW821" s="111"/>
      <c r="AX821" s="111"/>
      <c r="AY821" s="111"/>
      <c r="AZ821" s="111"/>
      <c r="BA821" s="111"/>
      <c r="BB821" s="111"/>
      <c r="BC821" s="111"/>
      <c r="BD821" s="111"/>
      <c r="BE821" s="111"/>
      <c r="BF821" s="111"/>
      <c r="BG821" s="111"/>
      <c r="BH821" s="111"/>
      <c r="BI821" s="111"/>
      <c r="BJ821" s="111"/>
      <c r="BK821" s="111"/>
      <c r="BL821" s="111"/>
      <c r="BM821" s="111"/>
      <c r="BN821" s="111"/>
      <c r="BO821" s="111"/>
      <c r="BP821" s="111"/>
      <c r="BQ821" s="111"/>
      <c r="BR821" s="111"/>
      <c r="BS821" s="111"/>
      <c r="BT821" s="111"/>
      <c r="BU821" s="111"/>
      <c r="BV821" s="111"/>
      <c r="BW821" s="111"/>
      <c r="BX821" s="111"/>
      <c r="BY821" s="111"/>
      <c r="BZ821" s="111"/>
      <c r="CA821" s="111"/>
      <c r="CB821" s="111"/>
      <c r="CC821" s="111"/>
      <c r="CD821" s="111"/>
      <c r="CE821" s="111"/>
      <c r="CF821" s="111"/>
      <c r="CG821" s="111"/>
      <c r="CH821" s="111"/>
      <c r="CI821" s="111"/>
      <c r="CJ821" s="111"/>
      <c r="CK821" s="111"/>
      <c r="CL821" s="111"/>
      <c r="CM821" s="111"/>
      <c r="CN821" s="111"/>
      <c r="CO821" s="111"/>
      <c r="CP821" s="111"/>
      <c r="CQ821" s="111"/>
      <c r="CR821" s="111"/>
      <c r="CS821" s="111"/>
      <c r="CT821" s="111"/>
      <c r="CU821" s="111"/>
      <c r="CV821" s="111"/>
      <c r="CW821" s="111"/>
      <c r="CX821" s="111"/>
      <c r="CY821" s="111"/>
      <c r="CZ821" s="111"/>
      <c r="DA821" s="111"/>
      <c r="DB821" s="111"/>
      <c r="DC821" s="111"/>
      <c r="DD821" s="111"/>
      <c r="DE821" s="111"/>
      <c r="DF821" s="111"/>
      <c r="DG821" s="111"/>
      <c r="DH821" s="111"/>
      <c r="DI821" s="111"/>
      <c r="DJ821" s="111"/>
      <c r="DK821" s="111"/>
      <c r="DL821" s="111"/>
      <c r="DM821" s="111"/>
      <c r="DN821" s="111"/>
      <c r="DO821" s="111"/>
      <c r="DP821" s="111"/>
      <c r="DQ821" s="111"/>
      <c r="DR821" s="111"/>
      <c r="DS821" s="111"/>
      <c r="DT821" s="111"/>
      <c r="DU821" s="111"/>
      <c r="DV821" s="111"/>
      <c r="DW821" s="111"/>
      <c r="DX821" s="111"/>
      <c r="DY821" s="111"/>
      <c r="DZ821" s="111"/>
      <c r="EA821" s="111"/>
      <c r="EB821" s="111"/>
      <c r="EC821" s="111"/>
      <c r="ED821" s="111"/>
      <c r="EE821" s="111"/>
      <c r="EF821" s="111"/>
      <c r="EG821" s="111"/>
      <c r="EH821" s="111"/>
      <c r="EI821" s="111"/>
      <c r="EJ821" s="111"/>
      <c r="EK821" s="111"/>
      <c r="EL821" s="111"/>
      <c r="EM821" s="111"/>
      <c r="EN821" s="111"/>
      <c r="EO821" s="111"/>
      <c r="EP821" s="111"/>
      <c r="EQ821" s="111"/>
      <c r="ER821" s="111"/>
      <c r="ES821" s="111"/>
      <c r="ET821" s="111"/>
      <c r="EU821" s="111"/>
      <c r="EV821" s="111"/>
      <c r="EW821" s="111"/>
      <c r="EX821" s="111"/>
      <c r="EY821" s="111"/>
      <c r="EZ821" s="111"/>
      <c r="FA821" s="111"/>
      <c r="FB821" s="111"/>
      <c r="FC821" s="111"/>
      <c r="FD821" s="111"/>
      <c r="FE821" s="111"/>
      <c r="FF821" s="111"/>
      <c r="FG821" s="111"/>
      <c r="FH821" s="111"/>
      <c r="FI821" s="111"/>
      <c r="FJ821" s="111"/>
      <c r="FK821" s="111"/>
      <c r="FL821" s="111"/>
      <c r="FM821" s="111"/>
      <c r="FN821" s="111"/>
      <c r="FO821" s="111"/>
      <c r="FP821" s="111"/>
      <c r="FQ821" s="111"/>
      <c r="FR821" s="111"/>
      <c r="FS821" s="111"/>
      <c r="FT821" s="111"/>
      <c r="FU821" s="111"/>
      <c r="FV821" s="111"/>
      <c r="FW821" s="111"/>
      <c r="FX821" s="111"/>
      <c r="FY821" s="111"/>
      <c r="FZ821" s="111"/>
      <c r="GA821" s="111"/>
      <c r="GB821" s="111"/>
      <c r="GC821" s="111"/>
      <c r="GD821" s="111"/>
      <c r="GE821" s="111"/>
      <c r="GF821" s="111"/>
      <c r="GG821" s="111"/>
      <c r="GH821" s="111"/>
      <c r="GI821" s="111"/>
      <c r="GJ821" s="111"/>
      <c r="GK821" s="111"/>
      <c r="GL821" s="111"/>
      <c r="GM821" s="111"/>
      <c r="GN821" s="111"/>
      <c r="GO821" s="111"/>
      <c r="GP821" s="111"/>
      <c r="GQ821" s="111"/>
      <c r="GR821" s="111"/>
      <c r="GS821" s="111"/>
      <c r="GT821" s="111"/>
      <c r="GU821" s="111"/>
      <c r="GV821" s="111"/>
      <c r="GW821" s="111"/>
      <c r="GX821" s="111"/>
      <c r="GY821" s="111"/>
      <c r="GZ821" s="111"/>
      <c r="HA821" s="111"/>
      <c r="HB821" s="111"/>
      <c r="HC821" s="111"/>
      <c r="HD821" s="111"/>
      <c r="HE821" s="111"/>
      <c r="HF821" s="111"/>
      <c r="HG821" s="111"/>
      <c r="HH821" s="111"/>
      <c r="HI821" s="111"/>
      <c r="HJ821" s="111"/>
      <c r="HK821" s="111"/>
      <c r="HL821" s="111"/>
      <c r="HM821" s="111"/>
      <c r="HN821" s="111"/>
      <c r="HO821" s="111"/>
      <c r="HP821" s="111"/>
      <c r="HQ821" s="111"/>
      <c r="HR821" s="111"/>
      <c r="HS821" s="111"/>
      <c r="HT821" s="111"/>
      <c r="HU821" s="111"/>
      <c r="HV821" s="111"/>
      <c r="HW821" s="111"/>
      <c r="HX821" s="111"/>
      <c r="HY821" s="111"/>
      <c r="HZ821" s="111"/>
      <c r="IA821" s="111"/>
      <c r="IB821" s="111"/>
      <c r="IC821" s="111"/>
      <c r="ID821" s="111"/>
      <c r="IE821" s="111"/>
      <c r="IF821" s="111"/>
      <c r="IG821" s="111"/>
      <c r="IH821" s="111"/>
      <c r="II821" s="111"/>
    </row>
    <row r="822" s="1" customFormat="1" spans="1:243">
      <c r="A822" s="141">
        <v>21602</v>
      </c>
      <c r="B822" s="142" t="s">
        <v>706</v>
      </c>
      <c r="C822" s="143">
        <f>SUM(C823:C831)</f>
        <v>553</v>
      </c>
      <c r="D822" s="143">
        <f>SUM(D823:D831)</f>
        <v>224</v>
      </c>
      <c r="E822" s="137">
        <f t="shared" si="35"/>
        <v>-329</v>
      </c>
      <c r="F822" s="138">
        <f>E822/C822</f>
        <v>-0.594936708860759</v>
      </c>
      <c r="G822" s="139"/>
      <c r="H822" s="140">
        <f t="shared" si="36"/>
        <v>5</v>
      </c>
      <c r="I822" s="140"/>
      <c r="J822" s="111"/>
      <c r="K822" s="111"/>
      <c r="L822" s="111"/>
      <c r="M822" s="111"/>
      <c r="N822" s="111"/>
      <c r="O822" s="111"/>
      <c r="P822" s="111"/>
      <c r="Q822" s="111"/>
      <c r="R822" s="111"/>
      <c r="S822" s="111"/>
      <c r="T822" s="111"/>
      <c r="U822" s="111"/>
      <c r="V822" s="111"/>
      <c r="W822" s="111"/>
      <c r="X822" s="111"/>
      <c r="Y822" s="111"/>
      <c r="Z822" s="111"/>
      <c r="AA822" s="111"/>
      <c r="AB822" s="111"/>
      <c r="AC822" s="111"/>
      <c r="AD822" s="111"/>
      <c r="AE822" s="111"/>
      <c r="AF822" s="111"/>
      <c r="AG822" s="111"/>
      <c r="AH822" s="111"/>
      <c r="AI822" s="111"/>
      <c r="AJ822" s="111"/>
      <c r="AK822" s="111"/>
      <c r="AL822" s="111"/>
      <c r="AM822" s="111"/>
      <c r="AN822" s="111"/>
      <c r="AO822" s="111"/>
      <c r="AP822" s="111"/>
      <c r="AQ822" s="111"/>
      <c r="AR822" s="111"/>
      <c r="AS822" s="111"/>
      <c r="AT822" s="111"/>
      <c r="AU822" s="111"/>
      <c r="AV822" s="111"/>
      <c r="AW822" s="111"/>
      <c r="AX822" s="111"/>
      <c r="AY822" s="111"/>
      <c r="AZ822" s="111"/>
      <c r="BA822" s="111"/>
      <c r="BB822" s="111"/>
      <c r="BC822" s="111"/>
      <c r="BD822" s="111"/>
      <c r="BE822" s="111"/>
      <c r="BF822" s="111"/>
      <c r="BG822" s="111"/>
      <c r="BH822" s="111"/>
      <c r="BI822" s="111"/>
      <c r="BJ822" s="111"/>
      <c r="BK822" s="111"/>
      <c r="BL822" s="111"/>
      <c r="BM822" s="111"/>
      <c r="BN822" s="111"/>
      <c r="BO822" s="111"/>
      <c r="BP822" s="111"/>
      <c r="BQ822" s="111"/>
      <c r="BR822" s="111"/>
      <c r="BS822" s="111"/>
      <c r="BT822" s="111"/>
      <c r="BU822" s="111"/>
      <c r="BV822" s="111"/>
      <c r="BW822" s="111"/>
      <c r="BX822" s="111"/>
      <c r="BY822" s="111"/>
      <c r="BZ822" s="111"/>
      <c r="CA822" s="111"/>
      <c r="CB822" s="111"/>
      <c r="CC822" s="111"/>
      <c r="CD822" s="111"/>
      <c r="CE822" s="111"/>
      <c r="CF822" s="111"/>
      <c r="CG822" s="111"/>
      <c r="CH822" s="111"/>
      <c r="CI822" s="111"/>
      <c r="CJ822" s="111"/>
      <c r="CK822" s="111"/>
      <c r="CL822" s="111"/>
      <c r="CM822" s="111"/>
      <c r="CN822" s="111"/>
      <c r="CO822" s="111"/>
      <c r="CP822" s="111"/>
      <c r="CQ822" s="111"/>
      <c r="CR822" s="111"/>
      <c r="CS822" s="111"/>
      <c r="CT822" s="111"/>
      <c r="CU822" s="111"/>
      <c r="CV822" s="111"/>
      <c r="CW822" s="111"/>
      <c r="CX822" s="111"/>
      <c r="CY822" s="111"/>
      <c r="CZ822" s="111"/>
      <c r="DA822" s="111"/>
      <c r="DB822" s="111"/>
      <c r="DC822" s="111"/>
      <c r="DD822" s="111"/>
      <c r="DE822" s="111"/>
      <c r="DF822" s="111"/>
      <c r="DG822" s="111"/>
      <c r="DH822" s="111"/>
      <c r="DI822" s="111"/>
      <c r="DJ822" s="111"/>
      <c r="DK822" s="111"/>
      <c r="DL822" s="111"/>
      <c r="DM822" s="111"/>
      <c r="DN822" s="111"/>
      <c r="DO822" s="111"/>
      <c r="DP822" s="111"/>
      <c r="DQ822" s="111"/>
      <c r="DR822" s="111"/>
      <c r="DS822" s="111"/>
      <c r="DT822" s="111"/>
      <c r="DU822" s="111"/>
      <c r="DV822" s="111"/>
      <c r="DW822" s="111"/>
      <c r="DX822" s="111"/>
      <c r="DY822" s="111"/>
      <c r="DZ822" s="111"/>
      <c r="EA822" s="111"/>
      <c r="EB822" s="111"/>
      <c r="EC822" s="111"/>
      <c r="ED822" s="111"/>
      <c r="EE822" s="111"/>
      <c r="EF822" s="111"/>
      <c r="EG822" s="111"/>
      <c r="EH822" s="111"/>
      <c r="EI822" s="111"/>
      <c r="EJ822" s="111"/>
      <c r="EK822" s="111"/>
      <c r="EL822" s="111"/>
      <c r="EM822" s="111"/>
      <c r="EN822" s="111"/>
      <c r="EO822" s="111"/>
      <c r="EP822" s="111"/>
      <c r="EQ822" s="111"/>
      <c r="ER822" s="111"/>
      <c r="ES822" s="111"/>
      <c r="ET822" s="111"/>
      <c r="EU822" s="111"/>
      <c r="EV822" s="111"/>
      <c r="EW822" s="111"/>
      <c r="EX822" s="111"/>
      <c r="EY822" s="111"/>
      <c r="EZ822" s="111"/>
      <c r="FA822" s="111"/>
      <c r="FB822" s="111"/>
      <c r="FC822" s="111"/>
      <c r="FD822" s="111"/>
      <c r="FE822" s="111"/>
      <c r="FF822" s="111"/>
      <c r="FG822" s="111"/>
      <c r="FH822" s="111"/>
      <c r="FI822" s="111"/>
      <c r="FJ822" s="111"/>
      <c r="FK822" s="111"/>
      <c r="FL822" s="111"/>
      <c r="FM822" s="111"/>
      <c r="FN822" s="111"/>
      <c r="FO822" s="111"/>
      <c r="FP822" s="111"/>
      <c r="FQ822" s="111"/>
      <c r="FR822" s="111"/>
      <c r="FS822" s="111"/>
      <c r="FT822" s="111"/>
      <c r="FU822" s="111"/>
      <c r="FV822" s="111"/>
      <c r="FW822" s="111"/>
      <c r="FX822" s="111"/>
      <c r="FY822" s="111"/>
      <c r="FZ822" s="111"/>
      <c r="GA822" s="111"/>
      <c r="GB822" s="111"/>
      <c r="GC822" s="111"/>
      <c r="GD822" s="111"/>
      <c r="GE822" s="111"/>
      <c r="GF822" s="111"/>
      <c r="GG822" s="111"/>
      <c r="GH822" s="111"/>
      <c r="GI822" s="111"/>
      <c r="GJ822" s="111"/>
      <c r="GK822" s="111"/>
      <c r="GL822" s="111"/>
      <c r="GM822" s="111"/>
      <c r="GN822" s="111"/>
      <c r="GO822" s="111"/>
      <c r="GP822" s="111"/>
      <c r="GQ822" s="111"/>
      <c r="GR822" s="111"/>
      <c r="GS822" s="111"/>
      <c r="GT822" s="111"/>
      <c r="GU822" s="111"/>
      <c r="GV822" s="111"/>
      <c r="GW822" s="111"/>
      <c r="GX822" s="111"/>
      <c r="GY822" s="111"/>
      <c r="GZ822" s="111"/>
      <c r="HA822" s="111"/>
      <c r="HB822" s="111"/>
      <c r="HC822" s="111"/>
      <c r="HD822" s="111"/>
      <c r="HE822" s="111"/>
      <c r="HF822" s="111"/>
      <c r="HG822" s="111"/>
      <c r="HH822" s="111"/>
      <c r="HI822" s="111"/>
      <c r="HJ822" s="111"/>
      <c r="HK822" s="111"/>
      <c r="HL822" s="111"/>
      <c r="HM822" s="111"/>
      <c r="HN822" s="111"/>
      <c r="HO822" s="111"/>
      <c r="HP822" s="111"/>
      <c r="HQ822" s="111"/>
      <c r="HR822" s="111"/>
      <c r="HS822" s="111"/>
      <c r="HT822" s="111"/>
      <c r="HU822" s="111"/>
      <c r="HV822" s="111"/>
      <c r="HW822" s="111"/>
      <c r="HX822" s="111"/>
      <c r="HY822" s="111"/>
      <c r="HZ822" s="111"/>
      <c r="IA822" s="111"/>
      <c r="IB822" s="111"/>
      <c r="IC822" s="111"/>
      <c r="ID822" s="111"/>
      <c r="IE822" s="111"/>
      <c r="IF822" s="111"/>
      <c r="IG822" s="111"/>
      <c r="IH822" s="111"/>
      <c r="II822" s="111"/>
    </row>
    <row r="823" s="1" customFormat="1" hidden="1" spans="1:243">
      <c r="A823" s="157">
        <v>2160201</v>
      </c>
      <c r="B823" s="152" t="s">
        <v>72</v>
      </c>
      <c r="C823" s="145">
        <v>0</v>
      </c>
      <c r="D823" s="146"/>
      <c r="E823" s="147">
        <f t="shared" si="35"/>
        <v>0</v>
      </c>
      <c r="F823" s="148"/>
      <c r="G823" s="151" t="s">
        <v>75</v>
      </c>
      <c r="H823" s="140">
        <f t="shared" si="36"/>
        <v>7</v>
      </c>
      <c r="I823" s="140"/>
      <c r="J823" s="111"/>
      <c r="K823" s="111"/>
      <c r="L823" s="111"/>
      <c r="M823" s="111"/>
      <c r="N823" s="111"/>
      <c r="O823" s="111"/>
      <c r="P823" s="111"/>
      <c r="Q823" s="111"/>
      <c r="R823" s="111"/>
      <c r="S823" s="111"/>
      <c r="T823" s="111"/>
      <c r="U823" s="111"/>
      <c r="V823" s="111"/>
      <c r="W823" s="111"/>
      <c r="X823" s="111"/>
      <c r="Y823" s="111"/>
      <c r="Z823" s="111"/>
      <c r="AA823" s="111"/>
      <c r="AB823" s="111"/>
      <c r="AC823" s="111"/>
      <c r="AD823" s="111"/>
      <c r="AE823" s="111"/>
      <c r="AF823" s="111"/>
      <c r="AG823" s="111"/>
      <c r="AH823" s="111"/>
      <c r="AI823" s="111"/>
      <c r="AJ823" s="111"/>
      <c r="AK823" s="111"/>
      <c r="AL823" s="111"/>
      <c r="AM823" s="111"/>
      <c r="AN823" s="111"/>
      <c r="AO823" s="111"/>
      <c r="AP823" s="111"/>
      <c r="AQ823" s="111"/>
      <c r="AR823" s="111"/>
      <c r="AS823" s="111"/>
      <c r="AT823" s="111"/>
      <c r="AU823" s="111"/>
      <c r="AV823" s="111"/>
      <c r="AW823" s="111"/>
      <c r="AX823" s="111"/>
      <c r="AY823" s="111"/>
      <c r="AZ823" s="111"/>
      <c r="BA823" s="111"/>
      <c r="BB823" s="111"/>
      <c r="BC823" s="111"/>
      <c r="BD823" s="111"/>
      <c r="BE823" s="111"/>
      <c r="BF823" s="111"/>
      <c r="BG823" s="111"/>
      <c r="BH823" s="111"/>
      <c r="BI823" s="111"/>
      <c r="BJ823" s="111"/>
      <c r="BK823" s="111"/>
      <c r="BL823" s="111"/>
      <c r="BM823" s="111"/>
      <c r="BN823" s="111"/>
      <c r="BO823" s="111"/>
      <c r="BP823" s="111"/>
      <c r="BQ823" s="111"/>
      <c r="BR823" s="111"/>
      <c r="BS823" s="111"/>
      <c r="BT823" s="111"/>
      <c r="BU823" s="111"/>
      <c r="BV823" s="111"/>
      <c r="BW823" s="111"/>
      <c r="BX823" s="111"/>
      <c r="BY823" s="111"/>
      <c r="BZ823" s="111"/>
      <c r="CA823" s="111"/>
      <c r="CB823" s="111"/>
      <c r="CC823" s="111"/>
      <c r="CD823" s="111"/>
      <c r="CE823" s="111"/>
      <c r="CF823" s="111"/>
      <c r="CG823" s="111"/>
      <c r="CH823" s="111"/>
      <c r="CI823" s="111"/>
      <c r="CJ823" s="111"/>
      <c r="CK823" s="111"/>
      <c r="CL823" s="111"/>
      <c r="CM823" s="111"/>
      <c r="CN823" s="111"/>
      <c r="CO823" s="111"/>
      <c r="CP823" s="111"/>
      <c r="CQ823" s="111"/>
      <c r="CR823" s="111"/>
      <c r="CS823" s="111"/>
      <c r="CT823" s="111"/>
      <c r="CU823" s="111"/>
      <c r="CV823" s="111"/>
      <c r="CW823" s="111"/>
      <c r="CX823" s="111"/>
      <c r="CY823" s="111"/>
      <c r="CZ823" s="111"/>
      <c r="DA823" s="111"/>
      <c r="DB823" s="111"/>
      <c r="DC823" s="111"/>
      <c r="DD823" s="111"/>
      <c r="DE823" s="111"/>
      <c r="DF823" s="111"/>
      <c r="DG823" s="111"/>
      <c r="DH823" s="111"/>
      <c r="DI823" s="111"/>
      <c r="DJ823" s="111"/>
      <c r="DK823" s="111"/>
      <c r="DL823" s="111"/>
      <c r="DM823" s="111"/>
      <c r="DN823" s="111"/>
      <c r="DO823" s="111"/>
      <c r="DP823" s="111"/>
      <c r="DQ823" s="111"/>
      <c r="DR823" s="111"/>
      <c r="DS823" s="111"/>
      <c r="DT823" s="111"/>
      <c r="DU823" s="111"/>
      <c r="DV823" s="111"/>
      <c r="DW823" s="111"/>
      <c r="DX823" s="111"/>
      <c r="DY823" s="111"/>
      <c r="DZ823" s="111"/>
      <c r="EA823" s="111"/>
      <c r="EB823" s="111"/>
      <c r="EC823" s="111"/>
      <c r="ED823" s="111"/>
      <c r="EE823" s="111"/>
      <c r="EF823" s="111"/>
      <c r="EG823" s="111"/>
      <c r="EH823" s="111"/>
      <c r="EI823" s="111"/>
      <c r="EJ823" s="111"/>
      <c r="EK823" s="111"/>
      <c r="EL823" s="111"/>
      <c r="EM823" s="111"/>
      <c r="EN823" s="111"/>
      <c r="EO823" s="111"/>
      <c r="EP823" s="111"/>
      <c r="EQ823" s="111"/>
      <c r="ER823" s="111"/>
      <c r="ES823" s="111"/>
      <c r="ET823" s="111"/>
      <c r="EU823" s="111"/>
      <c r="EV823" s="111"/>
      <c r="EW823" s="111"/>
      <c r="EX823" s="111"/>
      <c r="EY823" s="111"/>
      <c r="EZ823" s="111"/>
      <c r="FA823" s="111"/>
      <c r="FB823" s="111"/>
      <c r="FC823" s="111"/>
      <c r="FD823" s="111"/>
      <c r="FE823" s="111"/>
      <c r="FF823" s="111"/>
      <c r="FG823" s="111"/>
      <c r="FH823" s="111"/>
      <c r="FI823" s="111"/>
      <c r="FJ823" s="111"/>
      <c r="FK823" s="111"/>
      <c r="FL823" s="111"/>
      <c r="FM823" s="111"/>
      <c r="FN823" s="111"/>
      <c r="FO823" s="111"/>
      <c r="FP823" s="111"/>
      <c r="FQ823" s="111"/>
      <c r="FR823" s="111"/>
      <c r="FS823" s="111"/>
      <c r="FT823" s="111"/>
      <c r="FU823" s="111"/>
      <c r="FV823" s="111"/>
      <c r="FW823" s="111"/>
      <c r="FX823" s="111"/>
      <c r="FY823" s="111"/>
      <c r="FZ823" s="111"/>
      <c r="GA823" s="111"/>
      <c r="GB823" s="111"/>
      <c r="GC823" s="111"/>
      <c r="GD823" s="111"/>
      <c r="GE823" s="111"/>
      <c r="GF823" s="111"/>
      <c r="GG823" s="111"/>
      <c r="GH823" s="111"/>
      <c r="GI823" s="111"/>
      <c r="GJ823" s="111"/>
      <c r="GK823" s="111"/>
      <c r="GL823" s="111"/>
      <c r="GM823" s="111"/>
      <c r="GN823" s="111"/>
      <c r="GO823" s="111"/>
      <c r="GP823" s="111"/>
      <c r="GQ823" s="111"/>
      <c r="GR823" s="111"/>
      <c r="GS823" s="111"/>
      <c r="GT823" s="111"/>
      <c r="GU823" s="111"/>
      <c r="GV823" s="111"/>
      <c r="GW823" s="111"/>
      <c r="GX823" s="111"/>
      <c r="GY823" s="111"/>
      <c r="GZ823" s="111"/>
      <c r="HA823" s="111"/>
      <c r="HB823" s="111"/>
      <c r="HC823" s="111"/>
      <c r="HD823" s="111"/>
      <c r="HE823" s="111"/>
      <c r="HF823" s="111"/>
      <c r="HG823" s="111"/>
      <c r="HH823" s="111"/>
      <c r="HI823" s="111"/>
      <c r="HJ823" s="111"/>
      <c r="HK823" s="111"/>
      <c r="HL823" s="111"/>
      <c r="HM823" s="111"/>
      <c r="HN823" s="111"/>
      <c r="HO823" s="111"/>
      <c r="HP823" s="111"/>
      <c r="HQ823" s="111"/>
      <c r="HR823" s="111"/>
      <c r="HS823" s="111"/>
      <c r="HT823" s="111"/>
      <c r="HU823" s="111"/>
      <c r="HV823" s="111"/>
      <c r="HW823" s="111"/>
      <c r="HX823" s="111"/>
      <c r="HY823" s="111"/>
      <c r="HZ823" s="111"/>
      <c r="IA823" s="111"/>
      <c r="IB823" s="111"/>
      <c r="IC823" s="111"/>
      <c r="ID823" s="111"/>
      <c r="IE823" s="111"/>
      <c r="IF823" s="111"/>
      <c r="IG823" s="111"/>
      <c r="IH823" s="111"/>
      <c r="II823" s="111"/>
    </row>
    <row r="824" s="1" customFormat="1" hidden="1" spans="1:243">
      <c r="A824" s="157">
        <v>2160202</v>
      </c>
      <c r="B824" s="152" t="s">
        <v>73</v>
      </c>
      <c r="C824" s="145">
        <v>0</v>
      </c>
      <c r="D824" s="146"/>
      <c r="E824" s="147">
        <f t="shared" si="35"/>
        <v>0</v>
      </c>
      <c r="F824" s="148"/>
      <c r="G824" s="151" t="s">
        <v>75</v>
      </c>
      <c r="H824" s="140">
        <f t="shared" si="36"/>
        <v>7</v>
      </c>
      <c r="I824" s="140"/>
      <c r="J824" s="111"/>
      <c r="K824" s="111"/>
      <c r="L824" s="111"/>
      <c r="M824" s="111"/>
      <c r="N824" s="111"/>
      <c r="O824" s="111"/>
      <c r="P824" s="111"/>
      <c r="Q824" s="111"/>
      <c r="R824" s="111"/>
      <c r="S824" s="111"/>
      <c r="T824" s="111"/>
      <c r="U824" s="111"/>
      <c r="V824" s="111"/>
      <c r="W824" s="111"/>
      <c r="X824" s="111"/>
      <c r="Y824" s="111"/>
      <c r="Z824" s="111"/>
      <c r="AA824" s="111"/>
      <c r="AB824" s="111"/>
      <c r="AC824" s="111"/>
      <c r="AD824" s="111"/>
      <c r="AE824" s="111"/>
      <c r="AF824" s="111"/>
      <c r="AG824" s="111"/>
      <c r="AH824" s="111"/>
      <c r="AI824" s="111"/>
      <c r="AJ824" s="111"/>
      <c r="AK824" s="111"/>
      <c r="AL824" s="111"/>
      <c r="AM824" s="111"/>
      <c r="AN824" s="111"/>
      <c r="AO824" s="111"/>
      <c r="AP824" s="111"/>
      <c r="AQ824" s="111"/>
      <c r="AR824" s="111"/>
      <c r="AS824" s="111"/>
      <c r="AT824" s="111"/>
      <c r="AU824" s="111"/>
      <c r="AV824" s="111"/>
      <c r="AW824" s="111"/>
      <c r="AX824" s="111"/>
      <c r="AY824" s="111"/>
      <c r="AZ824" s="111"/>
      <c r="BA824" s="111"/>
      <c r="BB824" s="111"/>
      <c r="BC824" s="111"/>
      <c r="BD824" s="111"/>
      <c r="BE824" s="111"/>
      <c r="BF824" s="111"/>
      <c r="BG824" s="111"/>
      <c r="BH824" s="111"/>
      <c r="BI824" s="111"/>
      <c r="BJ824" s="111"/>
      <c r="BK824" s="111"/>
      <c r="BL824" s="111"/>
      <c r="BM824" s="111"/>
      <c r="BN824" s="111"/>
      <c r="BO824" s="111"/>
      <c r="BP824" s="111"/>
      <c r="BQ824" s="111"/>
      <c r="BR824" s="111"/>
      <c r="BS824" s="111"/>
      <c r="BT824" s="111"/>
      <c r="BU824" s="111"/>
      <c r="BV824" s="111"/>
      <c r="BW824" s="111"/>
      <c r="BX824" s="111"/>
      <c r="BY824" s="111"/>
      <c r="BZ824" s="111"/>
      <c r="CA824" s="111"/>
      <c r="CB824" s="111"/>
      <c r="CC824" s="111"/>
      <c r="CD824" s="111"/>
      <c r="CE824" s="111"/>
      <c r="CF824" s="111"/>
      <c r="CG824" s="111"/>
      <c r="CH824" s="111"/>
      <c r="CI824" s="111"/>
      <c r="CJ824" s="111"/>
      <c r="CK824" s="111"/>
      <c r="CL824" s="111"/>
      <c r="CM824" s="111"/>
      <c r="CN824" s="111"/>
      <c r="CO824" s="111"/>
      <c r="CP824" s="111"/>
      <c r="CQ824" s="111"/>
      <c r="CR824" s="111"/>
      <c r="CS824" s="111"/>
      <c r="CT824" s="111"/>
      <c r="CU824" s="111"/>
      <c r="CV824" s="111"/>
      <c r="CW824" s="111"/>
      <c r="CX824" s="111"/>
      <c r="CY824" s="111"/>
      <c r="CZ824" s="111"/>
      <c r="DA824" s="111"/>
      <c r="DB824" s="111"/>
      <c r="DC824" s="111"/>
      <c r="DD824" s="111"/>
      <c r="DE824" s="111"/>
      <c r="DF824" s="111"/>
      <c r="DG824" s="111"/>
      <c r="DH824" s="111"/>
      <c r="DI824" s="111"/>
      <c r="DJ824" s="111"/>
      <c r="DK824" s="111"/>
      <c r="DL824" s="111"/>
      <c r="DM824" s="111"/>
      <c r="DN824" s="111"/>
      <c r="DO824" s="111"/>
      <c r="DP824" s="111"/>
      <c r="DQ824" s="111"/>
      <c r="DR824" s="111"/>
      <c r="DS824" s="111"/>
      <c r="DT824" s="111"/>
      <c r="DU824" s="111"/>
      <c r="DV824" s="111"/>
      <c r="DW824" s="111"/>
      <c r="DX824" s="111"/>
      <c r="DY824" s="111"/>
      <c r="DZ824" s="111"/>
      <c r="EA824" s="111"/>
      <c r="EB824" s="111"/>
      <c r="EC824" s="111"/>
      <c r="ED824" s="111"/>
      <c r="EE824" s="111"/>
      <c r="EF824" s="111"/>
      <c r="EG824" s="111"/>
      <c r="EH824" s="111"/>
      <c r="EI824" s="111"/>
      <c r="EJ824" s="111"/>
      <c r="EK824" s="111"/>
      <c r="EL824" s="111"/>
      <c r="EM824" s="111"/>
      <c r="EN824" s="111"/>
      <c r="EO824" s="111"/>
      <c r="EP824" s="111"/>
      <c r="EQ824" s="111"/>
      <c r="ER824" s="111"/>
      <c r="ES824" s="111"/>
      <c r="ET824" s="111"/>
      <c r="EU824" s="111"/>
      <c r="EV824" s="111"/>
      <c r="EW824" s="111"/>
      <c r="EX824" s="111"/>
      <c r="EY824" s="111"/>
      <c r="EZ824" s="111"/>
      <c r="FA824" s="111"/>
      <c r="FB824" s="111"/>
      <c r="FC824" s="111"/>
      <c r="FD824" s="111"/>
      <c r="FE824" s="111"/>
      <c r="FF824" s="111"/>
      <c r="FG824" s="111"/>
      <c r="FH824" s="111"/>
      <c r="FI824" s="111"/>
      <c r="FJ824" s="111"/>
      <c r="FK824" s="111"/>
      <c r="FL824" s="111"/>
      <c r="FM824" s="111"/>
      <c r="FN824" s="111"/>
      <c r="FO824" s="111"/>
      <c r="FP824" s="111"/>
      <c r="FQ824" s="111"/>
      <c r="FR824" s="111"/>
      <c r="FS824" s="111"/>
      <c r="FT824" s="111"/>
      <c r="FU824" s="111"/>
      <c r="FV824" s="111"/>
      <c r="FW824" s="111"/>
      <c r="FX824" s="111"/>
      <c r="FY824" s="111"/>
      <c r="FZ824" s="111"/>
      <c r="GA824" s="111"/>
      <c r="GB824" s="111"/>
      <c r="GC824" s="111"/>
      <c r="GD824" s="111"/>
      <c r="GE824" s="111"/>
      <c r="GF824" s="111"/>
      <c r="GG824" s="111"/>
      <c r="GH824" s="111"/>
      <c r="GI824" s="111"/>
      <c r="GJ824" s="111"/>
      <c r="GK824" s="111"/>
      <c r="GL824" s="111"/>
      <c r="GM824" s="111"/>
      <c r="GN824" s="111"/>
      <c r="GO824" s="111"/>
      <c r="GP824" s="111"/>
      <c r="GQ824" s="111"/>
      <c r="GR824" s="111"/>
      <c r="GS824" s="111"/>
      <c r="GT824" s="111"/>
      <c r="GU824" s="111"/>
      <c r="GV824" s="111"/>
      <c r="GW824" s="111"/>
      <c r="GX824" s="111"/>
      <c r="GY824" s="111"/>
      <c r="GZ824" s="111"/>
      <c r="HA824" s="111"/>
      <c r="HB824" s="111"/>
      <c r="HC824" s="111"/>
      <c r="HD824" s="111"/>
      <c r="HE824" s="111"/>
      <c r="HF824" s="111"/>
      <c r="HG824" s="111"/>
      <c r="HH824" s="111"/>
      <c r="HI824" s="111"/>
      <c r="HJ824" s="111"/>
      <c r="HK824" s="111"/>
      <c r="HL824" s="111"/>
      <c r="HM824" s="111"/>
      <c r="HN824" s="111"/>
      <c r="HO824" s="111"/>
      <c r="HP824" s="111"/>
      <c r="HQ824" s="111"/>
      <c r="HR824" s="111"/>
      <c r="HS824" s="111"/>
      <c r="HT824" s="111"/>
      <c r="HU824" s="111"/>
      <c r="HV824" s="111"/>
      <c r="HW824" s="111"/>
      <c r="HX824" s="111"/>
      <c r="HY824" s="111"/>
      <c r="HZ824" s="111"/>
      <c r="IA824" s="111"/>
      <c r="IB824" s="111"/>
      <c r="IC824" s="111"/>
      <c r="ID824" s="111"/>
      <c r="IE824" s="111"/>
      <c r="IF824" s="111"/>
      <c r="IG824" s="111"/>
      <c r="IH824" s="111"/>
      <c r="II824" s="111"/>
    </row>
    <row r="825" s="1" customFormat="1" hidden="1" spans="1:243">
      <c r="A825" s="157">
        <v>2160203</v>
      </c>
      <c r="B825" s="152" t="s">
        <v>74</v>
      </c>
      <c r="C825" s="145">
        <v>0</v>
      </c>
      <c r="D825" s="146"/>
      <c r="E825" s="147">
        <f t="shared" si="35"/>
        <v>0</v>
      </c>
      <c r="F825" s="148"/>
      <c r="G825" s="151" t="s">
        <v>75</v>
      </c>
      <c r="H825" s="140">
        <f t="shared" si="36"/>
        <v>7</v>
      </c>
      <c r="I825" s="140"/>
      <c r="J825" s="111"/>
      <c r="K825" s="111"/>
      <c r="L825" s="111"/>
      <c r="M825" s="111"/>
      <c r="N825" s="111"/>
      <c r="O825" s="111"/>
      <c r="P825" s="111"/>
      <c r="Q825" s="111"/>
      <c r="R825" s="111"/>
      <c r="S825" s="111"/>
      <c r="T825" s="111"/>
      <c r="U825" s="111"/>
      <c r="V825" s="111"/>
      <c r="W825" s="111"/>
      <c r="X825" s="111"/>
      <c r="Y825" s="111"/>
      <c r="Z825" s="111"/>
      <c r="AA825" s="111"/>
      <c r="AB825" s="111"/>
      <c r="AC825" s="111"/>
      <c r="AD825" s="111"/>
      <c r="AE825" s="111"/>
      <c r="AF825" s="111"/>
      <c r="AG825" s="111"/>
      <c r="AH825" s="111"/>
      <c r="AI825" s="111"/>
      <c r="AJ825" s="111"/>
      <c r="AK825" s="111"/>
      <c r="AL825" s="111"/>
      <c r="AM825" s="111"/>
      <c r="AN825" s="111"/>
      <c r="AO825" s="111"/>
      <c r="AP825" s="111"/>
      <c r="AQ825" s="111"/>
      <c r="AR825" s="111"/>
      <c r="AS825" s="111"/>
      <c r="AT825" s="111"/>
      <c r="AU825" s="111"/>
      <c r="AV825" s="111"/>
      <c r="AW825" s="111"/>
      <c r="AX825" s="111"/>
      <c r="AY825" s="111"/>
      <c r="AZ825" s="111"/>
      <c r="BA825" s="111"/>
      <c r="BB825" s="111"/>
      <c r="BC825" s="111"/>
      <c r="BD825" s="111"/>
      <c r="BE825" s="111"/>
      <c r="BF825" s="111"/>
      <c r="BG825" s="111"/>
      <c r="BH825" s="111"/>
      <c r="BI825" s="111"/>
      <c r="BJ825" s="111"/>
      <c r="BK825" s="111"/>
      <c r="BL825" s="111"/>
      <c r="BM825" s="111"/>
      <c r="BN825" s="111"/>
      <c r="BO825" s="111"/>
      <c r="BP825" s="111"/>
      <c r="BQ825" s="111"/>
      <c r="BR825" s="111"/>
      <c r="BS825" s="111"/>
      <c r="BT825" s="111"/>
      <c r="BU825" s="111"/>
      <c r="BV825" s="111"/>
      <c r="BW825" s="111"/>
      <c r="BX825" s="111"/>
      <c r="BY825" s="111"/>
      <c r="BZ825" s="111"/>
      <c r="CA825" s="111"/>
      <c r="CB825" s="111"/>
      <c r="CC825" s="111"/>
      <c r="CD825" s="111"/>
      <c r="CE825" s="111"/>
      <c r="CF825" s="111"/>
      <c r="CG825" s="111"/>
      <c r="CH825" s="111"/>
      <c r="CI825" s="111"/>
      <c r="CJ825" s="111"/>
      <c r="CK825" s="111"/>
      <c r="CL825" s="111"/>
      <c r="CM825" s="111"/>
      <c r="CN825" s="111"/>
      <c r="CO825" s="111"/>
      <c r="CP825" s="111"/>
      <c r="CQ825" s="111"/>
      <c r="CR825" s="111"/>
      <c r="CS825" s="111"/>
      <c r="CT825" s="111"/>
      <c r="CU825" s="111"/>
      <c r="CV825" s="111"/>
      <c r="CW825" s="111"/>
      <c r="CX825" s="111"/>
      <c r="CY825" s="111"/>
      <c r="CZ825" s="111"/>
      <c r="DA825" s="111"/>
      <c r="DB825" s="111"/>
      <c r="DC825" s="111"/>
      <c r="DD825" s="111"/>
      <c r="DE825" s="111"/>
      <c r="DF825" s="111"/>
      <c r="DG825" s="111"/>
      <c r="DH825" s="111"/>
      <c r="DI825" s="111"/>
      <c r="DJ825" s="111"/>
      <c r="DK825" s="111"/>
      <c r="DL825" s="111"/>
      <c r="DM825" s="111"/>
      <c r="DN825" s="111"/>
      <c r="DO825" s="111"/>
      <c r="DP825" s="111"/>
      <c r="DQ825" s="111"/>
      <c r="DR825" s="111"/>
      <c r="DS825" s="111"/>
      <c r="DT825" s="111"/>
      <c r="DU825" s="111"/>
      <c r="DV825" s="111"/>
      <c r="DW825" s="111"/>
      <c r="DX825" s="111"/>
      <c r="DY825" s="111"/>
      <c r="DZ825" s="111"/>
      <c r="EA825" s="111"/>
      <c r="EB825" s="111"/>
      <c r="EC825" s="111"/>
      <c r="ED825" s="111"/>
      <c r="EE825" s="111"/>
      <c r="EF825" s="111"/>
      <c r="EG825" s="111"/>
      <c r="EH825" s="111"/>
      <c r="EI825" s="111"/>
      <c r="EJ825" s="111"/>
      <c r="EK825" s="111"/>
      <c r="EL825" s="111"/>
      <c r="EM825" s="111"/>
      <c r="EN825" s="111"/>
      <c r="EO825" s="111"/>
      <c r="EP825" s="111"/>
      <c r="EQ825" s="111"/>
      <c r="ER825" s="111"/>
      <c r="ES825" s="111"/>
      <c r="ET825" s="111"/>
      <c r="EU825" s="111"/>
      <c r="EV825" s="111"/>
      <c r="EW825" s="111"/>
      <c r="EX825" s="111"/>
      <c r="EY825" s="111"/>
      <c r="EZ825" s="111"/>
      <c r="FA825" s="111"/>
      <c r="FB825" s="111"/>
      <c r="FC825" s="111"/>
      <c r="FD825" s="111"/>
      <c r="FE825" s="111"/>
      <c r="FF825" s="111"/>
      <c r="FG825" s="111"/>
      <c r="FH825" s="111"/>
      <c r="FI825" s="111"/>
      <c r="FJ825" s="111"/>
      <c r="FK825" s="111"/>
      <c r="FL825" s="111"/>
      <c r="FM825" s="111"/>
      <c r="FN825" s="111"/>
      <c r="FO825" s="111"/>
      <c r="FP825" s="111"/>
      <c r="FQ825" s="111"/>
      <c r="FR825" s="111"/>
      <c r="FS825" s="111"/>
      <c r="FT825" s="111"/>
      <c r="FU825" s="111"/>
      <c r="FV825" s="111"/>
      <c r="FW825" s="111"/>
      <c r="FX825" s="111"/>
      <c r="FY825" s="111"/>
      <c r="FZ825" s="111"/>
      <c r="GA825" s="111"/>
      <c r="GB825" s="111"/>
      <c r="GC825" s="111"/>
      <c r="GD825" s="111"/>
      <c r="GE825" s="111"/>
      <c r="GF825" s="111"/>
      <c r="GG825" s="111"/>
      <c r="GH825" s="111"/>
      <c r="GI825" s="111"/>
      <c r="GJ825" s="111"/>
      <c r="GK825" s="111"/>
      <c r="GL825" s="111"/>
      <c r="GM825" s="111"/>
      <c r="GN825" s="111"/>
      <c r="GO825" s="111"/>
      <c r="GP825" s="111"/>
      <c r="GQ825" s="111"/>
      <c r="GR825" s="111"/>
      <c r="GS825" s="111"/>
      <c r="GT825" s="111"/>
      <c r="GU825" s="111"/>
      <c r="GV825" s="111"/>
      <c r="GW825" s="111"/>
      <c r="GX825" s="111"/>
      <c r="GY825" s="111"/>
      <c r="GZ825" s="111"/>
      <c r="HA825" s="111"/>
      <c r="HB825" s="111"/>
      <c r="HC825" s="111"/>
      <c r="HD825" s="111"/>
      <c r="HE825" s="111"/>
      <c r="HF825" s="111"/>
      <c r="HG825" s="111"/>
      <c r="HH825" s="111"/>
      <c r="HI825" s="111"/>
      <c r="HJ825" s="111"/>
      <c r="HK825" s="111"/>
      <c r="HL825" s="111"/>
      <c r="HM825" s="111"/>
      <c r="HN825" s="111"/>
      <c r="HO825" s="111"/>
      <c r="HP825" s="111"/>
      <c r="HQ825" s="111"/>
      <c r="HR825" s="111"/>
      <c r="HS825" s="111"/>
      <c r="HT825" s="111"/>
      <c r="HU825" s="111"/>
      <c r="HV825" s="111"/>
      <c r="HW825" s="111"/>
      <c r="HX825" s="111"/>
      <c r="HY825" s="111"/>
      <c r="HZ825" s="111"/>
      <c r="IA825" s="111"/>
      <c r="IB825" s="111"/>
      <c r="IC825" s="111"/>
      <c r="ID825" s="111"/>
      <c r="IE825" s="111"/>
      <c r="IF825" s="111"/>
      <c r="IG825" s="111"/>
      <c r="IH825" s="111"/>
      <c r="II825" s="111"/>
    </row>
    <row r="826" s="1" customFormat="1" hidden="1" spans="1:243">
      <c r="A826" s="157">
        <v>2160216</v>
      </c>
      <c r="B826" s="152" t="s">
        <v>707</v>
      </c>
      <c r="C826" s="145">
        <v>0</v>
      </c>
      <c r="D826" s="146"/>
      <c r="E826" s="147">
        <f t="shared" si="35"/>
        <v>0</v>
      </c>
      <c r="F826" s="148"/>
      <c r="G826" s="151" t="s">
        <v>75</v>
      </c>
      <c r="H826" s="140">
        <f t="shared" si="36"/>
        <v>7</v>
      </c>
      <c r="I826" s="140"/>
      <c r="J826" s="111"/>
      <c r="K826" s="111"/>
      <c r="L826" s="111"/>
      <c r="M826" s="111"/>
      <c r="N826" s="111"/>
      <c r="O826" s="111"/>
      <c r="P826" s="111"/>
      <c r="Q826" s="111"/>
      <c r="R826" s="111"/>
      <c r="S826" s="111"/>
      <c r="T826" s="111"/>
      <c r="U826" s="111"/>
      <c r="V826" s="111"/>
      <c r="W826" s="111"/>
      <c r="X826" s="111"/>
      <c r="Y826" s="111"/>
      <c r="Z826" s="111"/>
      <c r="AA826" s="111"/>
      <c r="AB826" s="111"/>
      <c r="AC826" s="111"/>
      <c r="AD826" s="111"/>
      <c r="AE826" s="111"/>
      <c r="AF826" s="111"/>
      <c r="AG826" s="111"/>
      <c r="AH826" s="111"/>
      <c r="AI826" s="111"/>
      <c r="AJ826" s="111"/>
      <c r="AK826" s="111"/>
      <c r="AL826" s="111"/>
      <c r="AM826" s="111"/>
      <c r="AN826" s="111"/>
      <c r="AO826" s="111"/>
      <c r="AP826" s="111"/>
      <c r="AQ826" s="111"/>
      <c r="AR826" s="111"/>
      <c r="AS826" s="111"/>
      <c r="AT826" s="111"/>
      <c r="AU826" s="111"/>
      <c r="AV826" s="111"/>
      <c r="AW826" s="111"/>
      <c r="AX826" s="111"/>
      <c r="AY826" s="111"/>
      <c r="AZ826" s="111"/>
      <c r="BA826" s="111"/>
      <c r="BB826" s="111"/>
      <c r="BC826" s="111"/>
      <c r="BD826" s="111"/>
      <c r="BE826" s="111"/>
      <c r="BF826" s="111"/>
      <c r="BG826" s="111"/>
      <c r="BH826" s="111"/>
      <c r="BI826" s="111"/>
      <c r="BJ826" s="111"/>
      <c r="BK826" s="111"/>
      <c r="BL826" s="111"/>
      <c r="BM826" s="111"/>
      <c r="BN826" s="111"/>
      <c r="BO826" s="111"/>
      <c r="BP826" s="111"/>
      <c r="BQ826" s="111"/>
      <c r="BR826" s="111"/>
      <c r="BS826" s="111"/>
      <c r="BT826" s="111"/>
      <c r="BU826" s="111"/>
      <c r="BV826" s="111"/>
      <c r="BW826" s="111"/>
      <c r="BX826" s="111"/>
      <c r="BY826" s="111"/>
      <c r="BZ826" s="111"/>
      <c r="CA826" s="111"/>
      <c r="CB826" s="111"/>
      <c r="CC826" s="111"/>
      <c r="CD826" s="111"/>
      <c r="CE826" s="111"/>
      <c r="CF826" s="111"/>
      <c r="CG826" s="111"/>
      <c r="CH826" s="111"/>
      <c r="CI826" s="111"/>
      <c r="CJ826" s="111"/>
      <c r="CK826" s="111"/>
      <c r="CL826" s="111"/>
      <c r="CM826" s="111"/>
      <c r="CN826" s="111"/>
      <c r="CO826" s="111"/>
      <c r="CP826" s="111"/>
      <c r="CQ826" s="111"/>
      <c r="CR826" s="111"/>
      <c r="CS826" s="111"/>
      <c r="CT826" s="111"/>
      <c r="CU826" s="111"/>
      <c r="CV826" s="111"/>
      <c r="CW826" s="111"/>
      <c r="CX826" s="111"/>
      <c r="CY826" s="111"/>
      <c r="CZ826" s="111"/>
      <c r="DA826" s="111"/>
      <c r="DB826" s="111"/>
      <c r="DC826" s="111"/>
      <c r="DD826" s="111"/>
      <c r="DE826" s="111"/>
      <c r="DF826" s="111"/>
      <c r="DG826" s="111"/>
      <c r="DH826" s="111"/>
      <c r="DI826" s="111"/>
      <c r="DJ826" s="111"/>
      <c r="DK826" s="111"/>
      <c r="DL826" s="111"/>
      <c r="DM826" s="111"/>
      <c r="DN826" s="111"/>
      <c r="DO826" s="111"/>
      <c r="DP826" s="111"/>
      <c r="DQ826" s="111"/>
      <c r="DR826" s="111"/>
      <c r="DS826" s="111"/>
      <c r="DT826" s="111"/>
      <c r="DU826" s="111"/>
      <c r="DV826" s="111"/>
      <c r="DW826" s="111"/>
      <c r="DX826" s="111"/>
      <c r="DY826" s="111"/>
      <c r="DZ826" s="111"/>
      <c r="EA826" s="111"/>
      <c r="EB826" s="111"/>
      <c r="EC826" s="111"/>
      <c r="ED826" s="111"/>
      <c r="EE826" s="111"/>
      <c r="EF826" s="111"/>
      <c r="EG826" s="111"/>
      <c r="EH826" s="111"/>
      <c r="EI826" s="111"/>
      <c r="EJ826" s="111"/>
      <c r="EK826" s="111"/>
      <c r="EL826" s="111"/>
      <c r="EM826" s="111"/>
      <c r="EN826" s="111"/>
      <c r="EO826" s="111"/>
      <c r="EP826" s="111"/>
      <c r="EQ826" s="111"/>
      <c r="ER826" s="111"/>
      <c r="ES826" s="111"/>
      <c r="ET826" s="111"/>
      <c r="EU826" s="111"/>
      <c r="EV826" s="111"/>
      <c r="EW826" s="111"/>
      <c r="EX826" s="111"/>
      <c r="EY826" s="111"/>
      <c r="EZ826" s="111"/>
      <c r="FA826" s="111"/>
      <c r="FB826" s="111"/>
      <c r="FC826" s="111"/>
      <c r="FD826" s="111"/>
      <c r="FE826" s="111"/>
      <c r="FF826" s="111"/>
      <c r="FG826" s="111"/>
      <c r="FH826" s="111"/>
      <c r="FI826" s="111"/>
      <c r="FJ826" s="111"/>
      <c r="FK826" s="111"/>
      <c r="FL826" s="111"/>
      <c r="FM826" s="111"/>
      <c r="FN826" s="111"/>
      <c r="FO826" s="111"/>
      <c r="FP826" s="111"/>
      <c r="FQ826" s="111"/>
      <c r="FR826" s="111"/>
      <c r="FS826" s="111"/>
      <c r="FT826" s="111"/>
      <c r="FU826" s="111"/>
      <c r="FV826" s="111"/>
      <c r="FW826" s="111"/>
      <c r="FX826" s="111"/>
      <c r="FY826" s="111"/>
      <c r="FZ826" s="111"/>
      <c r="GA826" s="111"/>
      <c r="GB826" s="111"/>
      <c r="GC826" s="111"/>
      <c r="GD826" s="111"/>
      <c r="GE826" s="111"/>
      <c r="GF826" s="111"/>
      <c r="GG826" s="111"/>
      <c r="GH826" s="111"/>
      <c r="GI826" s="111"/>
      <c r="GJ826" s="111"/>
      <c r="GK826" s="111"/>
      <c r="GL826" s="111"/>
      <c r="GM826" s="111"/>
      <c r="GN826" s="111"/>
      <c r="GO826" s="111"/>
      <c r="GP826" s="111"/>
      <c r="GQ826" s="111"/>
      <c r="GR826" s="111"/>
      <c r="GS826" s="111"/>
      <c r="GT826" s="111"/>
      <c r="GU826" s="111"/>
      <c r="GV826" s="111"/>
      <c r="GW826" s="111"/>
      <c r="GX826" s="111"/>
      <c r="GY826" s="111"/>
      <c r="GZ826" s="111"/>
      <c r="HA826" s="111"/>
      <c r="HB826" s="111"/>
      <c r="HC826" s="111"/>
      <c r="HD826" s="111"/>
      <c r="HE826" s="111"/>
      <c r="HF826" s="111"/>
      <c r="HG826" s="111"/>
      <c r="HH826" s="111"/>
      <c r="HI826" s="111"/>
      <c r="HJ826" s="111"/>
      <c r="HK826" s="111"/>
      <c r="HL826" s="111"/>
      <c r="HM826" s="111"/>
      <c r="HN826" s="111"/>
      <c r="HO826" s="111"/>
      <c r="HP826" s="111"/>
      <c r="HQ826" s="111"/>
      <c r="HR826" s="111"/>
      <c r="HS826" s="111"/>
      <c r="HT826" s="111"/>
      <c r="HU826" s="111"/>
      <c r="HV826" s="111"/>
      <c r="HW826" s="111"/>
      <c r="HX826" s="111"/>
      <c r="HY826" s="111"/>
      <c r="HZ826" s="111"/>
      <c r="IA826" s="111"/>
      <c r="IB826" s="111"/>
      <c r="IC826" s="111"/>
      <c r="ID826" s="111"/>
      <c r="IE826" s="111"/>
      <c r="IF826" s="111"/>
      <c r="IG826" s="111"/>
      <c r="IH826" s="111"/>
      <c r="II826" s="111"/>
    </row>
    <row r="827" s="1" customFormat="1" hidden="1" spans="1:243">
      <c r="A827" s="157">
        <v>2160217</v>
      </c>
      <c r="B827" s="152" t="s">
        <v>708</v>
      </c>
      <c r="C827" s="145">
        <v>0</v>
      </c>
      <c r="D827" s="146"/>
      <c r="E827" s="147">
        <f t="shared" si="35"/>
        <v>0</v>
      </c>
      <c r="F827" s="148"/>
      <c r="G827" s="151" t="s">
        <v>75</v>
      </c>
      <c r="H827" s="140">
        <f t="shared" si="36"/>
        <v>7</v>
      </c>
      <c r="I827" s="140"/>
      <c r="J827" s="111"/>
      <c r="K827" s="111"/>
      <c r="L827" s="111"/>
      <c r="M827" s="111"/>
      <c r="N827" s="111"/>
      <c r="O827" s="111"/>
      <c r="P827" s="111"/>
      <c r="Q827" s="111"/>
      <c r="R827" s="111"/>
      <c r="S827" s="111"/>
      <c r="T827" s="111"/>
      <c r="U827" s="111"/>
      <c r="V827" s="111"/>
      <c r="W827" s="111"/>
      <c r="X827" s="111"/>
      <c r="Y827" s="111"/>
      <c r="Z827" s="111"/>
      <c r="AA827" s="111"/>
      <c r="AB827" s="111"/>
      <c r="AC827" s="111"/>
      <c r="AD827" s="111"/>
      <c r="AE827" s="111"/>
      <c r="AF827" s="111"/>
      <c r="AG827" s="111"/>
      <c r="AH827" s="111"/>
      <c r="AI827" s="111"/>
      <c r="AJ827" s="111"/>
      <c r="AK827" s="111"/>
      <c r="AL827" s="111"/>
      <c r="AM827" s="111"/>
      <c r="AN827" s="111"/>
      <c r="AO827" s="111"/>
      <c r="AP827" s="111"/>
      <c r="AQ827" s="111"/>
      <c r="AR827" s="111"/>
      <c r="AS827" s="111"/>
      <c r="AT827" s="111"/>
      <c r="AU827" s="111"/>
      <c r="AV827" s="111"/>
      <c r="AW827" s="111"/>
      <c r="AX827" s="111"/>
      <c r="AY827" s="111"/>
      <c r="AZ827" s="111"/>
      <c r="BA827" s="111"/>
      <c r="BB827" s="111"/>
      <c r="BC827" s="111"/>
      <c r="BD827" s="111"/>
      <c r="BE827" s="111"/>
      <c r="BF827" s="111"/>
      <c r="BG827" s="111"/>
      <c r="BH827" s="111"/>
      <c r="BI827" s="111"/>
      <c r="BJ827" s="111"/>
      <c r="BK827" s="111"/>
      <c r="BL827" s="111"/>
      <c r="BM827" s="111"/>
      <c r="BN827" s="111"/>
      <c r="BO827" s="111"/>
      <c r="BP827" s="111"/>
      <c r="BQ827" s="111"/>
      <c r="BR827" s="111"/>
      <c r="BS827" s="111"/>
      <c r="BT827" s="111"/>
      <c r="BU827" s="111"/>
      <c r="BV827" s="111"/>
      <c r="BW827" s="111"/>
      <c r="BX827" s="111"/>
      <c r="BY827" s="111"/>
      <c r="BZ827" s="111"/>
      <c r="CA827" s="111"/>
      <c r="CB827" s="111"/>
      <c r="CC827" s="111"/>
      <c r="CD827" s="111"/>
      <c r="CE827" s="111"/>
      <c r="CF827" s="111"/>
      <c r="CG827" s="111"/>
      <c r="CH827" s="111"/>
      <c r="CI827" s="111"/>
      <c r="CJ827" s="111"/>
      <c r="CK827" s="111"/>
      <c r="CL827" s="111"/>
      <c r="CM827" s="111"/>
      <c r="CN827" s="111"/>
      <c r="CO827" s="111"/>
      <c r="CP827" s="111"/>
      <c r="CQ827" s="111"/>
      <c r="CR827" s="111"/>
      <c r="CS827" s="111"/>
      <c r="CT827" s="111"/>
      <c r="CU827" s="111"/>
      <c r="CV827" s="111"/>
      <c r="CW827" s="111"/>
      <c r="CX827" s="111"/>
      <c r="CY827" s="111"/>
      <c r="CZ827" s="111"/>
      <c r="DA827" s="111"/>
      <c r="DB827" s="111"/>
      <c r="DC827" s="111"/>
      <c r="DD827" s="111"/>
      <c r="DE827" s="111"/>
      <c r="DF827" s="111"/>
      <c r="DG827" s="111"/>
      <c r="DH827" s="111"/>
      <c r="DI827" s="111"/>
      <c r="DJ827" s="111"/>
      <c r="DK827" s="111"/>
      <c r="DL827" s="111"/>
      <c r="DM827" s="111"/>
      <c r="DN827" s="111"/>
      <c r="DO827" s="111"/>
      <c r="DP827" s="111"/>
      <c r="DQ827" s="111"/>
      <c r="DR827" s="111"/>
      <c r="DS827" s="111"/>
      <c r="DT827" s="111"/>
      <c r="DU827" s="111"/>
      <c r="DV827" s="111"/>
      <c r="DW827" s="111"/>
      <c r="DX827" s="111"/>
      <c r="DY827" s="111"/>
      <c r="DZ827" s="111"/>
      <c r="EA827" s="111"/>
      <c r="EB827" s="111"/>
      <c r="EC827" s="111"/>
      <c r="ED827" s="111"/>
      <c r="EE827" s="111"/>
      <c r="EF827" s="111"/>
      <c r="EG827" s="111"/>
      <c r="EH827" s="111"/>
      <c r="EI827" s="111"/>
      <c r="EJ827" s="111"/>
      <c r="EK827" s="111"/>
      <c r="EL827" s="111"/>
      <c r="EM827" s="111"/>
      <c r="EN827" s="111"/>
      <c r="EO827" s="111"/>
      <c r="EP827" s="111"/>
      <c r="EQ827" s="111"/>
      <c r="ER827" s="111"/>
      <c r="ES827" s="111"/>
      <c r="ET827" s="111"/>
      <c r="EU827" s="111"/>
      <c r="EV827" s="111"/>
      <c r="EW827" s="111"/>
      <c r="EX827" s="111"/>
      <c r="EY827" s="111"/>
      <c r="EZ827" s="111"/>
      <c r="FA827" s="111"/>
      <c r="FB827" s="111"/>
      <c r="FC827" s="111"/>
      <c r="FD827" s="111"/>
      <c r="FE827" s="111"/>
      <c r="FF827" s="111"/>
      <c r="FG827" s="111"/>
      <c r="FH827" s="111"/>
      <c r="FI827" s="111"/>
      <c r="FJ827" s="111"/>
      <c r="FK827" s="111"/>
      <c r="FL827" s="111"/>
      <c r="FM827" s="111"/>
      <c r="FN827" s="111"/>
      <c r="FO827" s="111"/>
      <c r="FP827" s="111"/>
      <c r="FQ827" s="111"/>
      <c r="FR827" s="111"/>
      <c r="FS827" s="111"/>
      <c r="FT827" s="111"/>
      <c r="FU827" s="111"/>
      <c r="FV827" s="111"/>
      <c r="FW827" s="111"/>
      <c r="FX827" s="111"/>
      <c r="FY827" s="111"/>
      <c r="FZ827" s="111"/>
      <c r="GA827" s="111"/>
      <c r="GB827" s="111"/>
      <c r="GC827" s="111"/>
      <c r="GD827" s="111"/>
      <c r="GE827" s="111"/>
      <c r="GF827" s="111"/>
      <c r="GG827" s="111"/>
      <c r="GH827" s="111"/>
      <c r="GI827" s="111"/>
      <c r="GJ827" s="111"/>
      <c r="GK827" s="111"/>
      <c r="GL827" s="111"/>
      <c r="GM827" s="111"/>
      <c r="GN827" s="111"/>
      <c r="GO827" s="111"/>
      <c r="GP827" s="111"/>
      <c r="GQ827" s="111"/>
      <c r="GR827" s="111"/>
      <c r="GS827" s="111"/>
      <c r="GT827" s="111"/>
      <c r="GU827" s="111"/>
      <c r="GV827" s="111"/>
      <c r="GW827" s="111"/>
      <c r="GX827" s="111"/>
      <c r="GY827" s="111"/>
      <c r="GZ827" s="111"/>
      <c r="HA827" s="111"/>
      <c r="HB827" s="111"/>
      <c r="HC827" s="111"/>
      <c r="HD827" s="111"/>
      <c r="HE827" s="111"/>
      <c r="HF827" s="111"/>
      <c r="HG827" s="111"/>
      <c r="HH827" s="111"/>
      <c r="HI827" s="111"/>
      <c r="HJ827" s="111"/>
      <c r="HK827" s="111"/>
      <c r="HL827" s="111"/>
      <c r="HM827" s="111"/>
      <c r="HN827" s="111"/>
      <c r="HO827" s="111"/>
      <c r="HP827" s="111"/>
      <c r="HQ827" s="111"/>
      <c r="HR827" s="111"/>
      <c r="HS827" s="111"/>
      <c r="HT827" s="111"/>
      <c r="HU827" s="111"/>
      <c r="HV827" s="111"/>
      <c r="HW827" s="111"/>
      <c r="HX827" s="111"/>
      <c r="HY827" s="111"/>
      <c r="HZ827" s="111"/>
      <c r="IA827" s="111"/>
      <c r="IB827" s="111"/>
      <c r="IC827" s="111"/>
      <c r="ID827" s="111"/>
      <c r="IE827" s="111"/>
      <c r="IF827" s="111"/>
      <c r="IG827" s="111"/>
      <c r="IH827" s="111"/>
      <c r="II827" s="111"/>
    </row>
    <row r="828" s="1" customFormat="1" hidden="1" spans="1:243">
      <c r="A828" s="157">
        <v>2160218</v>
      </c>
      <c r="B828" s="152" t="s">
        <v>709</v>
      </c>
      <c r="C828" s="145">
        <v>0</v>
      </c>
      <c r="D828" s="146"/>
      <c r="E828" s="147">
        <f t="shared" si="35"/>
        <v>0</v>
      </c>
      <c r="F828" s="148"/>
      <c r="G828" s="151" t="s">
        <v>75</v>
      </c>
      <c r="H828" s="140">
        <f t="shared" si="36"/>
        <v>7</v>
      </c>
      <c r="I828" s="140"/>
      <c r="J828" s="111"/>
      <c r="K828" s="111"/>
      <c r="L828" s="111"/>
      <c r="M828" s="111"/>
      <c r="N828" s="111"/>
      <c r="O828" s="111"/>
      <c r="P828" s="111"/>
      <c r="Q828" s="111"/>
      <c r="R828" s="111"/>
      <c r="S828" s="111"/>
      <c r="T828" s="111"/>
      <c r="U828" s="111"/>
      <c r="V828" s="111"/>
      <c r="W828" s="111"/>
      <c r="X828" s="111"/>
      <c r="Y828" s="111"/>
      <c r="Z828" s="111"/>
      <c r="AA828" s="111"/>
      <c r="AB828" s="111"/>
      <c r="AC828" s="111"/>
      <c r="AD828" s="111"/>
      <c r="AE828" s="111"/>
      <c r="AF828" s="111"/>
      <c r="AG828" s="111"/>
      <c r="AH828" s="111"/>
      <c r="AI828" s="111"/>
      <c r="AJ828" s="111"/>
      <c r="AK828" s="111"/>
      <c r="AL828" s="111"/>
      <c r="AM828" s="111"/>
      <c r="AN828" s="111"/>
      <c r="AO828" s="111"/>
      <c r="AP828" s="111"/>
      <c r="AQ828" s="111"/>
      <c r="AR828" s="111"/>
      <c r="AS828" s="111"/>
      <c r="AT828" s="111"/>
      <c r="AU828" s="111"/>
      <c r="AV828" s="111"/>
      <c r="AW828" s="111"/>
      <c r="AX828" s="111"/>
      <c r="AY828" s="111"/>
      <c r="AZ828" s="111"/>
      <c r="BA828" s="111"/>
      <c r="BB828" s="111"/>
      <c r="BC828" s="111"/>
      <c r="BD828" s="111"/>
      <c r="BE828" s="111"/>
      <c r="BF828" s="111"/>
      <c r="BG828" s="111"/>
      <c r="BH828" s="111"/>
      <c r="BI828" s="111"/>
      <c r="BJ828" s="111"/>
      <c r="BK828" s="111"/>
      <c r="BL828" s="111"/>
      <c r="BM828" s="111"/>
      <c r="BN828" s="111"/>
      <c r="BO828" s="111"/>
      <c r="BP828" s="111"/>
      <c r="BQ828" s="111"/>
      <c r="BR828" s="111"/>
      <c r="BS828" s="111"/>
      <c r="BT828" s="111"/>
      <c r="BU828" s="111"/>
      <c r="BV828" s="111"/>
      <c r="BW828" s="111"/>
      <c r="BX828" s="111"/>
      <c r="BY828" s="111"/>
      <c r="BZ828" s="111"/>
      <c r="CA828" s="111"/>
      <c r="CB828" s="111"/>
      <c r="CC828" s="111"/>
      <c r="CD828" s="111"/>
      <c r="CE828" s="111"/>
      <c r="CF828" s="111"/>
      <c r="CG828" s="111"/>
      <c r="CH828" s="111"/>
      <c r="CI828" s="111"/>
      <c r="CJ828" s="111"/>
      <c r="CK828" s="111"/>
      <c r="CL828" s="111"/>
      <c r="CM828" s="111"/>
      <c r="CN828" s="111"/>
      <c r="CO828" s="111"/>
      <c r="CP828" s="111"/>
      <c r="CQ828" s="111"/>
      <c r="CR828" s="111"/>
      <c r="CS828" s="111"/>
      <c r="CT828" s="111"/>
      <c r="CU828" s="111"/>
      <c r="CV828" s="111"/>
      <c r="CW828" s="111"/>
      <c r="CX828" s="111"/>
      <c r="CY828" s="111"/>
      <c r="CZ828" s="111"/>
      <c r="DA828" s="111"/>
      <c r="DB828" s="111"/>
      <c r="DC828" s="111"/>
      <c r="DD828" s="111"/>
      <c r="DE828" s="111"/>
      <c r="DF828" s="111"/>
      <c r="DG828" s="111"/>
      <c r="DH828" s="111"/>
      <c r="DI828" s="111"/>
      <c r="DJ828" s="111"/>
      <c r="DK828" s="111"/>
      <c r="DL828" s="111"/>
      <c r="DM828" s="111"/>
      <c r="DN828" s="111"/>
      <c r="DO828" s="111"/>
      <c r="DP828" s="111"/>
      <c r="DQ828" s="111"/>
      <c r="DR828" s="111"/>
      <c r="DS828" s="111"/>
      <c r="DT828" s="111"/>
      <c r="DU828" s="111"/>
      <c r="DV828" s="111"/>
      <c r="DW828" s="111"/>
      <c r="DX828" s="111"/>
      <c r="DY828" s="111"/>
      <c r="DZ828" s="111"/>
      <c r="EA828" s="111"/>
      <c r="EB828" s="111"/>
      <c r="EC828" s="111"/>
      <c r="ED828" s="111"/>
      <c r="EE828" s="111"/>
      <c r="EF828" s="111"/>
      <c r="EG828" s="111"/>
      <c r="EH828" s="111"/>
      <c r="EI828" s="111"/>
      <c r="EJ828" s="111"/>
      <c r="EK828" s="111"/>
      <c r="EL828" s="111"/>
      <c r="EM828" s="111"/>
      <c r="EN828" s="111"/>
      <c r="EO828" s="111"/>
      <c r="EP828" s="111"/>
      <c r="EQ828" s="111"/>
      <c r="ER828" s="111"/>
      <c r="ES828" s="111"/>
      <c r="ET828" s="111"/>
      <c r="EU828" s="111"/>
      <c r="EV828" s="111"/>
      <c r="EW828" s="111"/>
      <c r="EX828" s="111"/>
      <c r="EY828" s="111"/>
      <c r="EZ828" s="111"/>
      <c r="FA828" s="111"/>
      <c r="FB828" s="111"/>
      <c r="FC828" s="111"/>
      <c r="FD828" s="111"/>
      <c r="FE828" s="111"/>
      <c r="FF828" s="111"/>
      <c r="FG828" s="111"/>
      <c r="FH828" s="111"/>
      <c r="FI828" s="111"/>
      <c r="FJ828" s="111"/>
      <c r="FK828" s="111"/>
      <c r="FL828" s="111"/>
      <c r="FM828" s="111"/>
      <c r="FN828" s="111"/>
      <c r="FO828" s="111"/>
      <c r="FP828" s="111"/>
      <c r="FQ828" s="111"/>
      <c r="FR828" s="111"/>
      <c r="FS828" s="111"/>
      <c r="FT828" s="111"/>
      <c r="FU828" s="111"/>
      <c r="FV828" s="111"/>
      <c r="FW828" s="111"/>
      <c r="FX828" s="111"/>
      <c r="FY828" s="111"/>
      <c r="FZ828" s="111"/>
      <c r="GA828" s="111"/>
      <c r="GB828" s="111"/>
      <c r="GC828" s="111"/>
      <c r="GD828" s="111"/>
      <c r="GE828" s="111"/>
      <c r="GF828" s="111"/>
      <c r="GG828" s="111"/>
      <c r="GH828" s="111"/>
      <c r="GI828" s="111"/>
      <c r="GJ828" s="111"/>
      <c r="GK828" s="111"/>
      <c r="GL828" s="111"/>
      <c r="GM828" s="111"/>
      <c r="GN828" s="111"/>
      <c r="GO828" s="111"/>
      <c r="GP828" s="111"/>
      <c r="GQ828" s="111"/>
      <c r="GR828" s="111"/>
      <c r="GS828" s="111"/>
      <c r="GT828" s="111"/>
      <c r="GU828" s="111"/>
      <c r="GV828" s="111"/>
      <c r="GW828" s="111"/>
      <c r="GX828" s="111"/>
      <c r="GY828" s="111"/>
      <c r="GZ828" s="111"/>
      <c r="HA828" s="111"/>
      <c r="HB828" s="111"/>
      <c r="HC828" s="111"/>
      <c r="HD828" s="111"/>
      <c r="HE828" s="111"/>
      <c r="HF828" s="111"/>
      <c r="HG828" s="111"/>
      <c r="HH828" s="111"/>
      <c r="HI828" s="111"/>
      <c r="HJ828" s="111"/>
      <c r="HK828" s="111"/>
      <c r="HL828" s="111"/>
      <c r="HM828" s="111"/>
      <c r="HN828" s="111"/>
      <c r="HO828" s="111"/>
      <c r="HP828" s="111"/>
      <c r="HQ828" s="111"/>
      <c r="HR828" s="111"/>
      <c r="HS828" s="111"/>
      <c r="HT828" s="111"/>
      <c r="HU828" s="111"/>
      <c r="HV828" s="111"/>
      <c r="HW828" s="111"/>
      <c r="HX828" s="111"/>
      <c r="HY828" s="111"/>
      <c r="HZ828" s="111"/>
      <c r="IA828" s="111"/>
      <c r="IB828" s="111"/>
      <c r="IC828" s="111"/>
      <c r="ID828" s="111"/>
      <c r="IE828" s="111"/>
      <c r="IF828" s="111"/>
      <c r="IG828" s="111"/>
      <c r="IH828" s="111"/>
      <c r="II828" s="111"/>
    </row>
    <row r="829" s="1" customFormat="1" hidden="1" spans="1:243">
      <c r="A829" s="157">
        <v>2160219</v>
      </c>
      <c r="B829" s="152" t="s">
        <v>710</v>
      </c>
      <c r="C829" s="145">
        <v>0</v>
      </c>
      <c r="D829" s="146"/>
      <c r="E829" s="147">
        <f t="shared" si="35"/>
        <v>0</v>
      </c>
      <c r="F829" s="148"/>
      <c r="G829" s="151" t="s">
        <v>75</v>
      </c>
      <c r="H829" s="140">
        <f t="shared" si="36"/>
        <v>7</v>
      </c>
      <c r="I829" s="140"/>
      <c r="J829" s="111"/>
      <c r="K829" s="111"/>
      <c r="L829" s="111"/>
      <c r="M829" s="111"/>
      <c r="N829" s="111"/>
      <c r="O829" s="111"/>
      <c r="P829" s="111"/>
      <c r="Q829" s="111"/>
      <c r="R829" s="111"/>
      <c r="S829" s="111"/>
      <c r="T829" s="111"/>
      <c r="U829" s="111"/>
      <c r="V829" s="111"/>
      <c r="W829" s="111"/>
      <c r="X829" s="111"/>
      <c r="Y829" s="111"/>
      <c r="Z829" s="111"/>
      <c r="AA829" s="111"/>
      <c r="AB829" s="111"/>
      <c r="AC829" s="111"/>
      <c r="AD829" s="111"/>
      <c r="AE829" s="111"/>
      <c r="AF829" s="111"/>
      <c r="AG829" s="111"/>
      <c r="AH829" s="111"/>
      <c r="AI829" s="111"/>
      <c r="AJ829" s="111"/>
      <c r="AK829" s="111"/>
      <c r="AL829" s="111"/>
      <c r="AM829" s="111"/>
      <c r="AN829" s="111"/>
      <c r="AO829" s="111"/>
      <c r="AP829" s="111"/>
      <c r="AQ829" s="111"/>
      <c r="AR829" s="111"/>
      <c r="AS829" s="111"/>
      <c r="AT829" s="111"/>
      <c r="AU829" s="111"/>
      <c r="AV829" s="111"/>
      <c r="AW829" s="111"/>
      <c r="AX829" s="111"/>
      <c r="AY829" s="111"/>
      <c r="AZ829" s="111"/>
      <c r="BA829" s="111"/>
      <c r="BB829" s="111"/>
      <c r="BC829" s="111"/>
      <c r="BD829" s="111"/>
      <c r="BE829" s="111"/>
      <c r="BF829" s="111"/>
      <c r="BG829" s="111"/>
      <c r="BH829" s="111"/>
      <c r="BI829" s="111"/>
      <c r="BJ829" s="111"/>
      <c r="BK829" s="111"/>
      <c r="BL829" s="111"/>
      <c r="BM829" s="111"/>
      <c r="BN829" s="111"/>
      <c r="BO829" s="111"/>
      <c r="BP829" s="111"/>
      <c r="BQ829" s="111"/>
      <c r="BR829" s="111"/>
      <c r="BS829" s="111"/>
      <c r="BT829" s="111"/>
      <c r="BU829" s="111"/>
      <c r="BV829" s="111"/>
      <c r="BW829" s="111"/>
      <c r="BX829" s="111"/>
      <c r="BY829" s="111"/>
      <c r="BZ829" s="111"/>
      <c r="CA829" s="111"/>
      <c r="CB829" s="111"/>
      <c r="CC829" s="111"/>
      <c r="CD829" s="111"/>
      <c r="CE829" s="111"/>
      <c r="CF829" s="111"/>
      <c r="CG829" s="111"/>
      <c r="CH829" s="111"/>
      <c r="CI829" s="111"/>
      <c r="CJ829" s="111"/>
      <c r="CK829" s="111"/>
      <c r="CL829" s="111"/>
      <c r="CM829" s="111"/>
      <c r="CN829" s="111"/>
      <c r="CO829" s="111"/>
      <c r="CP829" s="111"/>
      <c r="CQ829" s="111"/>
      <c r="CR829" s="111"/>
      <c r="CS829" s="111"/>
      <c r="CT829" s="111"/>
      <c r="CU829" s="111"/>
      <c r="CV829" s="111"/>
      <c r="CW829" s="111"/>
      <c r="CX829" s="111"/>
      <c r="CY829" s="111"/>
      <c r="CZ829" s="111"/>
      <c r="DA829" s="111"/>
      <c r="DB829" s="111"/>
      <c r="DC829" s="111"/>
      <c r="DD829" s="111"/>
      <c r="DE829" s="111"/>
      <c r="DF829" s="111"/>
      <c r="DG829" s="111"/>
      <c r="DH829" s="111"/>
      <c r="DI829" s="111"/>
      <c r="DJ829" s="111"/>
      <c r="DK829" s="111"/>
      <c r="DL829" s="111"/>
      <c r="DM829" s="111"/>
      <c r="DN829" s="111"/>
      <c r="DO829" s="111"/>
      <c r="DP829" s="111"/>
      <c r="DQ829" s="111"/>
      <c r="DR829" s="111"/>
      <c r="DS829" s="111"/>
      <c r="DT829" s="111"/>
      <c r="DU829" s="111"/>
      <c r="DV829" s="111"/>
      <c r="DW829" s="111"/>
      <c r="DX829" s="111"/>
      <c r="DY829" s="111"/>
      <c r="DZ829" s="111"/>
      <c r="EA829" s="111"/>
      <c r="EB829" s="111"/>
      <c r="EC829" s="111"/>
      <c r="ED829" s="111"/>
      <c r="EE829" s="111"/>
      <c r="EF829" s="111"/>
      <c r="EG829" s="111"/>
      <c r="EH829" s="111"/>
      <c r="EI829" s="111"/>
      <c r="EJ829" s="111"/>
      <c r="EK829" s="111"/>
      <c r="EL829" s="111"/>
      <c r="EM829" s="111"/>
      <c r="EN829" s="111"/>
      <c r="EO829" s="111"/>
      <c r="EP829" s="111"/>
      <c r="EQ829" s="111"/>
      <c r="ER829" s="111"/>
      <c r="ES829" s="111"/>
      <c r="ET829" s="111"/>
      <c r="EU829" s="111"/>
      <c r="EV829" s="111"/>
      <c r="EW829" s="111"/>
      <c r="EX829" s="111"/>
      <c r="EY829" s="111"/>
      <c r="EZ829" s="111"/>
      <c r="FA829" s="111"/>
      <c r="FB829" s="111"/>
      <c r="FC829" s="111"/>
      <c r="FD829" s="111"/>
      <c r="FE829" s="111"/>
      <c r="FF829" s="111"/>
      <c r="FG829" s="111"/>
      <c r="FH829" s="111"/>
      <c r="FI829" s="111"/>
      <c r="FJ829" s="111"/>
      <c r="FK829" s="111"/>
      <c r="FL829" s="111"/>
      <c r="FM829" s="111"/>
      <c r="FN829" s="111"/>
      <c r="FO829" s="111"/>
      <c r="FP829" s="111"/>
      <c r="FQ829" s="111"/>
      <c r="FR829" s="111"/>
      <c r="FS829" s="111"/>
      <c r="FT829" s="111"/>
      <c r="FU829" s="111"/>
      <c r="FV829" s="111"/>
      <c r="FW829" s="111"/>
      <c r="FX829" s="111"/>
      <c r="FY829" s="111"/>
      <c r="FZ829" s="111"/>
      <c r="GA829" s="111"/>
      <c r="GB829" s="111"/>
      <c r="GC829" s="111"/>
      <c r="GD829" s="111"/>
      <c r="GE829" s="111"/>
      <c r="GF829" s="111"/>
      <c r="GG829" s="111"/>
      <c r="GH829" s="111"/>
      <c r="GI829" s="111"/>
      <c r="GJ829" s="111"/>
      <c r="GK829" s="111"/>
      <c r="GL829" s="111"/>
      <c r="GM829" s="111"/>
      <c r="GN829" s="111"/>
      <c r="GO829" s="111"/>
      <c r="GP829" s="111"/>
      <c r="GQ829" s="111"/>
      <c r="GR829" s="111"/>
      <c r="GS829" s="111"/>
      <c r="GT829" s="111"/>
      <c r="GU829" s="111"/>
      <c r="GV829" s="111"/>
      <c r="GW829" s="111"/>
      <c r="GX829" s="111"/>
      <c r="GY829" s="111"/>
      <c r="GZ829" s="111"/>
      <c r="HA829" s="111"/>
      <c r="HB829" s="111"/>
      <c r="HC829" s="111"/>
      <c r="HD829" s="111"/>
      <c r="HE829" s="111"/>
      <c r="HF829" s="111"/>
      <c r="HG829" s="111"/>
      <c r="HH829" s="111"/>
      <c r="HI829" s="111"/>
      <c r="HJ829" s="111"/>
      <c r="HK829" s="111"/>
      <c r="HL829" s="111"/>
      <c r="HM829" s="111"/>
      <c r="HN829" s="111"/>
      <c r="HO829" s="111"/>
      <c r="HP829" s="111"/>
      <c r="HQ829" s="111"/>
      <c r="HR829" s="111"/>
      <c r="HS829" s="111"/>
      <c r="HT829" s="111"/>
      <c r="HU829" s="111"/>
      <c r="HV829" s="111"/>
      <c r="HW829" s="111"/>
      <c r="HX829" s="111"/>
      <c r="HY829" s="111"/>
      <c r="HZ829" s="111"/>
      <c r="IA829" s="111"/>
      <c r="IB829" s="111"/>
      <c r="IC829" s="111"/>
      <c r="ID829" s="111"/>
      <c r="IE829" s="111"/>
      <c r="IF829" s="111"/>
      <c r="IG829" s="111"/>
      <c r="IH829" s="111"/>
      <c r="II829" s="111"/>
    </row>
    <row r="830" s="1" customFormat="1" spans="1:243">
      <c r="A830" s="157">
        <v>2160250</v>
      </c>
      <c r="B830" s="152" t="s">
        <v>81</v>
      </c>
      <c r="C830" s="145">
        <v>121</v>
      </c>
      <c r="D830" s="146">
        <v>124</v>
      </c>
      <c r="E830" s="147">
        <f t="shared" si="35"/>
        <v>3</v>
      </c>
      <c r="F830" s="148">
        <f>E830/C830</f>
        <v>0.0247933884297521</v>
      </c>
      <c r="G830" s="149"/>
      <c r="H830" s="140">
        <f t="shared" si="36"/>
        <v>7</v>
      </c>
      <c r="I830" s="140"/>
      <c r="J830" s="111"/>
      <c r="K830" s="111"/>
      <c r="L830" s="111"/>
      <c r="M830" s="111"/>
      <c r="N830" s="111"/>
      <c r="O830" s="111"/>
      <c r="P830" s="111"/>
      <c r="Q830" s="111"/>
      <c r="R830" s="111"/>
      <c r="S830" s="111"/>
      <c r="T830" s="111"/>
      <c r="U830" s="111"/>
      <c r="V830" s="111"/>
      <c r="W830" s="111"/>
      <c r="X830" s="111"/>
      <c r="Y830" s="111"/>
      <c r="Z830" s="111"/>
      <c r="AA830" s="111"/>
      <c r="AB830" s="111"/>
      <c r="AC830" s="111"/>
      <c r="AD830" s="111"/>
      <c r="AE830" s="111"/>
      <c r="AF830" s="111"/>
      <c r="AG830" s="111"/>
      <c r="AH830" s="111"/>
      <c r="AI830" s="111"/>
      <c r="AJ830" s="111"/>
      <c r="AK830" s="111"/>
      <c r="AL830" s="111"/>
      <c r="AM830" s="111"/>
      <c r="AN830" s="111"/>
      <c r="AO830" s="111"/>
      <c r="AP830" s="111"/>
      <c r="AQ830" s="111"/>
      <c r="AR830" s="111"/>
      <c r="AS830" s="111"/>
      <c r="AT830" s="111"/>
      <c r="AU830" s="111"/>
      <c r="AV830" s="111"/>
      <c r="AW830" s="111"/>
      <c r="AX830" s="111"/>
      <c r="AY830" s="111"/>
      <c r="AZ830" s="111"/>
      <c r="BA830" s="111"/>
      <c r="BB830" s="111"/>
      <c r="BC830" s="111"/>
      <c r="BD830" s="111"/>
      <c r="BE830" s="111"/>
      <c r="BF830" s="111"/>
      <c r="BG830" s="111"/>
      <c r="BH830" s="111"/>
      <c r="BI830" s="111"/>
      <c r="BJ830" s="111"/>
      <c r="BK830" s="111"/>
      <c r="BL830" s="111"/>
      <c r="BM830" s="111"/>
      <c r="BN830" s="111"/>
      <c r="BO830" s="111"/>
      <c r="BP830" s="111"/>
      <c r="BQ830" s="111"/>
      <c r="BR830" s="111"/>
      <c r="BS830" s="111"/>
      <c r="BT830" s="111"/>
      <c r="BU830" s="111"/>
      <c r="BV830" s="111"/>
      <c r="BW830" s="111"/>
      <c r="BX830" s="111"/>
      <c r="BY830" s="111"/>
      <c r="BZ830" s="111"/>
      <c r="CA830" s="111"/>
      <c r="CB830" s="111"/>
      <c r="CC830" s="111"/>
      <c r="CD830" s="111"/>
      <c r="CE830" s="111"/>
      <c r="CF830" s="111"/>
      <c r="CG830" s="111"/>
      <c r="CH830" s="111"/>
      <c r="CI830" s="111"/>
      <c r="CJ830" s="111"/>
      <c r="CK830" s="111"/>
      <c r="CL830" s="111"/>
      <c r="CM830" s="111"/>
      <c r="CN830" s="111"/>
      <c r="CO830" s="111"/>
      <c r="CP830" s="111"/>
      <c r="CQ830" s="111"/>
      <c r="CR830" s="111"/>
      <c r="CS830" s="111"/>
      <c r="CT830" s="111"/>
      <c r="CU830" s="111"/>
      <c r="CV830" s="111"/>
      <c r="CW830" s="111"/>
      <c r="CX830" s="111"/>
      <c r="CY830" s="111"/>
      <c r="CZ830" s="111"/>
      <c r="DA830" s="111"/>
      <c r="DB830" s="111"/>
      <c r="DC830" s="111"/>
      <c r="DD830" s="111"/>
      <c r="DE830" s="111"/>
      <c r="DF830" s="111"/>
      <c r="DG830" s="111"/>
      <c r="DH830" s="111"/>
      <c r="DI830" s="111"/>
      <c r="DJ830" s="111"/>
      <c r="DK830" s="111"/>
      <c r="DL830" s="111"/>
      <c r="DM830" s="111"/>
      <c r="DN830" s="111"/>
      <c r="DO830" s="111"/>
      <c r="DP830" s="111"/>
      <c r="DQ830" s="111"/>
      <c r="DR830" s="111"/>
      <c r="DS830" s="111"/>
      <c r="DT830" s="111"/>
      <c r="DU830" s="111"/>
      <c r="DV830" s="111"/>
      <c r="DW830" s="111"/>
      <c r="DX830" s="111"/>
      <c r="DY830" s="111"/>
      <c r="DZ830" s="111"/>
      <c r="EA830" s="111"/>
      <c r="EB830" s="111"/>
      <c r="EC830" s="111"/>
      <c r="ED830" s="111"/>
      <c r="EE830" s="111"/>
      <c r="EF830" s="111"/>
      <c r="EG830" s="111"/>
      <c r="EH830" s="111"/>
      <c r="EI830" s="111"/>
      <c r="EJ830" s="111"/>
      <c r="EK830" s="111"/>
      <c r="EL830" s="111"/>
      <c r="EM830" s="111"/>
      <c r="EN830" s="111"/>
      <c r="EO830" s="111"/>
      <c r="EP830" s="111"/>
      <c r="EQ830" s="111"/>
      <c r="ER830" s="111"/>
      <c r="ES830" s="111"/>
      <c r="ET830" s="111"/>
      <c r="EU830" s="111"/>
      <c r="EV830" s="111"/>
      <c r="EW830" s="111"/>
      <c r="EX830" s="111"/>
      <c r="EY830" s="111"/>
      <c r="EZ830" s="111"/>
      <c r="FA830" s="111"/>
      <c r="FB830" s="111"/>
      <c r="FC830" s="111"/>
      <c r="FD830" s="111"/>
      <c r="FE830" s="111"/>
      <c r="FF830" s="111"/>
      <c r="FG830" s="111"/>
      <c r="FH830" s="111"/>
      <c r="FI830" s="111"/>
      <c r="FJ830" s="111"/>
      <c r="FK830" s="111"/>
      <c r="FL830" s="111"/>
      <c r="FM830" s="111"/>
      <c r="FN830" s="111"/>
      <c r="FO830" s="111"/>
      <c r="FP830" s="111"/>
      <c r="FQ830" s="111"/>
      <c r="FR830" s="111"/>
      <c r="FS830" s="111"/>
      <c r="FT830" s="111"/>
      <c r="FU830" s="111"/>
      <c r="FV830" s="111"/>
      <c r="FW830" s="111"/>
      <c r="FX830" s="111"/>
      <c r="FY830" s="111"/>
      <c r="FZ830" s="111"/>
      <c r="GA830" s="111"/>
      <c r="GB830" s="111"/>
      <c r="GC830" s="111"/>
      <c r="GD830" s="111"/>
      <c r="GE830" s="111"/>
      <c r="GF830" s="111"/>
      <c r="GG830" s="111"/>
      <c r="GH830" s="111"/>
      <c r="GI830" s="111"/>
      <c r="GJ830" s="111"/>
      <c r="GK830" s="111"/>
      <c r="GL830" s="111"/>
      <c r="GM830" s="111"/>
      <c r="GN830" s="111"/>
      <c r="GO830" s="111"/>
      <c r="GP830" s="111"/>
      <c r="GQ830" s="111"/>
      <c r="GR830" s="111"/>
      <c r="GS830" s="111"/>
      <c r="GT830" s="111"/>
      <c r="GU830" s="111"/>
      <c r="GV830" s="111"/>
      <c r="GW830" s="111"/>
      <c r="GX830" s="111"/>
      <c r="GY830" s="111"/>
      <c r="GZ830" s="111"/>
      <c r="HA830" s="111"/>
      <c r="HB830" s="111"/>
      <c r="HC830" s="111"/>
      <c r="HD830" s="111"/>
      <c r="HE830" s="111"/>
      <c r="HF830" s="111"/>
      <c r="HG830" s="111"/>
      <c r="HH830" s="111"/>
      <c r="HI830" s="111"/>
      <c r="HJ830" s="111"/>
      <c r="HK830" s="111"/>
      <c r="HL830" s="111"/>
      <c r="HM830" s="111"/>
      <c r="HN830" s="111"/>
      <c r="HO830" s="111"/>
      <c r="HP830" s="111"/>
      <c r="HQ830" s="111"/>
      <c r="HR830" s="111"/>
      <c r="HS830" s="111"/>
      <c r="HT830" s="111"/>
      <c r="HU830" s="111"/>
      <c r="HV830" s="111"/>
      <c r="HW830" s="111"/>
      <c r="HX830" s="111"/>
      <c r="HY830" s="111"/>
      <c r="HZ830" s="111"/>
      <c r="IA830" s="111"/>
      <c r="IB830" s="111"/>
      <c r="IC830" s="111"/>
      <c r="ID830" s="111"/>
      <c r="IE830" s="111"/>
      <c r="IF830" s="111"/>
      <c r="IG830" s="111"/>
      <c r="IH830" s="111"/>
      <c r="II830" s="111"/>
    </row>
    <row r="831" s="1" customFormat="1" spans="1:243">
      <c r="A831" s="157">
        <v>2160299</v>
      </c>
      <c r="B831" s="152" t="s">
        <v>711</v>
      </c>
      <c r="C831" s="145">
        <v>432</v>
      </c>
      <c r="D831" s="146">
        <v>100</v>
      </c>
      <c r="E831" s="147">
        <f t="shared" si="35"/>
        <v>-332</v>
      </c>
      <c r="F831" s="148">
        <f>E831/C831</f>
        <v>-0.768518518518518</v>
      </c>
      <c r="G831" s="149"/>
      <c r="H831" s="140">
        <f t="shared" si="36"/>
        <v>7</v>
      </c>
      <c r="I831" s="140"/>
      <c r="J831" s="111"/>
      <c r="K831" s="111"/>
      <c r="L831" s="111"/>
      <c r="M831" s="111"/>
      <c r="N831" s="111"/>
      <c r="O831" s="111"/>
      <c r="P831" s="111"/>
      <c r="Q831" s="111"/>
      <c r="R831" s="111"/>
      <c r="S831" s="111"/>
      <c r="T831" s="111"/>
      <c r="U831" s="111"/>
      <c r="V831" s="111"/>
      <c r="W831" s="111"/>
      <c r="X831" s="111"/>
      <c r="Y831" s="111"/>
      <c r="Z831" s="111"/>
      <c r="AA831" s="111"/>
      <c r="AB831" s="111"/>
      <c r="AC831" s="111"/>
      <c r="AD831" s="111"/>
      <c r="AE831" s="111"/>
      <c r="AF831" s="111"/>
      <c r="AG831" s="111"/>
      <c r="AH831" s="111"/>
      <c r="AI831" s="111"/>
      <c r="AJ831" s="111"/>
      <c r="AK831" s="111"/>
      <c r="AL831" s="111"/>
      <c r="AM831" s="111"/>
      <c r="AN831" s="111"/>
      <c r="AO831" s="111"/>
      <c r="AP831" s="111"/>
      <c r="AQ831" s="111"/>
      <c r="AR831" s="111"/>
      <c r="AS831" s="111"/>
      <c r="AT831" s="111"/>
      <c r="AU831" s="111"/>
      <c r="AV831" s="111"/>
      <c r="AW831" s="111"/>
      <c r="AX831" s="111"/>
      <c r="AY831" s="111"/>
      <c r="AZ831" s="111"/>
      <c r="BA831" s="111"/>
      <c r="BB831" s="111"/>
      <c r="BC831" s="111"/>
      <c r="BD831" s="111"/>
      <c r="BE831" s="111"/>
      <c r="BF831" s="111"/>
      <c r="BG831" s="111"/>
      <c r="BH831" s="111"/>
      <c r="BI831" s="111"/>
      <c r="BJ831" s="111"/>
      <c r="BK831" s="111"/>
      <c r="BL831" s="111"/>
      <c r="BM831" s="111"/>
      <c r="BN831" s="111"/>
      <c r="BO831" s="111"/>
      <c r="BP831" s="111"/>
      <c r="BQ831" s="111"/>
      <c r="BR831" s="111"/>
      <c r="BS831" s="111"/>
      <c r="BT831" s="111"/>
      <c r="BU831" s="111"/>
      <c r="BV831" s="111"/>
      <c r="BW831" s="111"/>
      <c r="BX831" s="111"/>
      <c r="BY831" s="111"/>
      <c r="BZ831" s="111"/>
      <c r="CA831" s="111"/>
      <c r="CB831" s="111"/>
      <c r="CC831" s="111"/>
      <c r="CD831" s="111"/>
      <c r="CE831" s="111"/>
      <c r="CF831" s="111"/>
      <c r="CG831" s="111"/>
      <c r="CH831" s="111"/>
      <c r="CI831" s="111"/>
      <c r="CJ831" s="111"/>
      <c r="CK831" s="111"/>
      <c r="CL831" s="111"/>
      <c r="CM831" s="111"/>
      <c r="CN831" s="111"/>
      <c r="CO831" s="111"/>
      <c r="CP831" s="111"/>
      <c r="CQ831" s="111"/>
      <c r="CR831" s="111"/>
      <c r="CS831" s="111"/>
      <c r="CT831" s="111"/>
      <c r="CU831" s="111"/>
      <c r="CV831" s="111"/>
      <c r="CW831" s="111"/>
      <c r="CX831" s="111"/>
      <c r="CY831" s="111"/>
      <c r="CZ831" s="111"/>
      <c r="DA831" s="111"/>
      <c r="DB831" s="111"/>
      <c r="DC831" s="111"/>
      <c r="DD831" s="111"/>
      <c r="DE831" s="111"/>
      <c r="DF831" s="111"/>
      <c r="DG831" s="111"/>
      <c r="DH831" s="111"/>
      <c r="DI831" s="111"/>
      <c r="DJ831" s="111"/>
      <c r="DK831" s="111"/>
      <c r="DL831" s="111"/>
      <c r="DM831" s="111"/>
      <c r="DN831" s="111"/>
      <c r="DO831" s="111"/>
      <c r="DP831" s="111"/>
      <c r="DQ831" s="111"/>
      <c r="DR831" s="111"/>
      <c r="DS831" s="111"/>
      <c r="DT831" s="111"/>
      <c r="DU831" s="111"/>
      <c r="DV831" s="111"/>
      <c r="DW831" s="111"/>
      <c r="DX831" s="111"/>
      <c r="DY831" s="111"/>
      <c r="DZ831" s="111"/>
      <c r="EA831" s="111"/>
      <c r="EB831" s="111"/>
      <c r="EC831" s="111"/>
      <c r="ED831" s="111"/>
      <c r="EE831" s="111"/>
      <c r="EF831" s="111"/>
      <c r="EG831" s="111"/>
      <c r="EH831" s="111"/>
      <c r="EI831" s="111"/>
      <c r="EJ831" s="111"/>
      <c r="EK831" s="111"/>
      <c r="EL831" s="111"/>
      <c r="EM831" s="111"/>
      <c r="EN831" s="111"/>
      <c r="EO831" s="111"/>
      <c r="EP831" s="111"/>
      <c r="EQ831" s="111"/>
      <c r="ER831" s="111"/>
      <c r="ES831" s="111"/>
      <c r="ET831" s="111"/>
      <c r="EU831" s="111"/>
      <c r="EV831" s="111"/>
      <c r="EW831" s="111"/>
      <c r="EX831" s="111"/>
      <c r="EY831" s="111"/>
      <c r="EZ831" s="111"/>
      <c r="FA831" s="111"/>
      <c r="FB831" s="111"/>
      <c r="FC831" s="111"/>
      <c r="FD831" s="111"/>
      <c r="FE831" s="111"/>
      <c r="FF831" s="111"/>
      <c r="FG831" s="111"/>
      <c r="FH831" s="111"/>
      <c r="FI831" s="111"/>
      <c r="FJ831" s="111"/>
      <c r="FK831" s="111"/>
      <c r="FL831" s="111"/>
      <c r="FM831" s="111"/>
      <c r="FN831" s="111"/>
      <c r="FO831" s="111"/>
      <c r="FP831" s="111"/>
      <c r="FQ831" s="111"/>
      <c r="FR831" s="111"/>
      <c r="FS831" s="111"/>
      <c r="FT831" s="111"/>
      <c r="FU831" s="111"/>
      <c r="FV831" s="111"/>
      <c r="FW831" s="111"/>
      <c r="FX831" s="111"/>
      <c r="FY831" s="111"/>
      <c r="FZ831" s="111"/>
      <c r="GA831" s="111"/>
      <c r="GB831" s="111"/>
      <c r="GC831" s="111"/>
      <c r="GD831" s="111"/>
      <c r="GE831" s="111"/>
      <c r="GF831" s="111"/>
      <c r="GG831" s="111"/>
      <c r="GH831" s="111"/>
      <c r="GI831" s="111"/>
      <c r="GJ831" s="111"/>
      <c r="GK831" s="111"/>
      <c r="GL831" s="111"/>
      <c r="GM831" s="111"/>
      <c r="GN831" s="111"/>
      <c r="GO831" s="111"/>
      <c r="GP831" s="111"/>
      <c r="GQ831" s="111"/>
      <c r="GR831" s="111"/>
      <c r="GS831" s="111"/>
      <c r="GT831" s="111"/>
      <c r="GU831" s="111"/>
      <c r="GV831" s="111"/>
      <c r="GW831" s="111"/>
      <c r="GX831" s="111"/>
      <c r="GY831" s="111"/>
      <c r="GZ831" s="111"/>
      <c r="HA831" s="111"/>
      <c r="HB831" s="111"/>
      <c r="HC831" s="111"/>
      <c r="HD831" s="111"/>
      <c r="HE831" s="111"/>
      <c r="HF831" s="111"/>
      <c r="HG831" s="111"/>
      <c r="HH831" s="111"/>
      <c r="HI831" s="111"/>
      <c r="HJ831" s="111"/>
      <c r="HK831" s="111"/>
      <c r="HL831" s="111"/>
      <c r="HM831" s="111"/>
      <c r="HN831" s="111"/>
      <c r="HO831" s="111"/>
      <c r="HP831" s="111"/>
      <c r="HQ831" s="111"/>
      <c r="HR831" s="111"/>
      <c r="HS831" s="111"/>
      <c r="HT831" s="111"/>
      <c r="HU831" s="111"/>
      <c r="HV831" s="111"/>
      <c r="HW831" s="111"/>
      <c r="HX831" s="111"/>
      <c r="HY831" s="111"/>
      <c r="HZ831" s="111"/>
      <c r="IA831" s="111"/>
      <c r="IB831" s="111"/>
      <c r="IC831" s="111"/>
      <c r="ID831" s="111"/>
      <c r="IE831" s="111"/>
      <c r="IF831" s="111"/>
      <c r="IG831" s="111"/>
      <c r="IH831" s="111"/>
      <c r="II831" s="111"/>
    </row>
    <row r="832" s="1" customFormat="1" spans="1:243">
      <c r="A832" s="141">
        <v>21606</v>
      </c>
      <c r="B832" s="142" t="s">
        <v>712</v>
      </c>
      <c r="C832" s="159">
        <f>SUM(C833:C837)</f>
        <v>0</v>
      </c>
      <c r="D832" s="159">
        <f>SUM(D833:D837)</f>
        <v>0</v>
      </c>
      <c r="E832" s="137">
        <f t="shared" si="35"/>
        <v>0</v>
      </c>
      <c r="F832" s="138"/>
      <c r="G832" s="151"/>
      <c r="H832" s="140">
        <f t="shared" si="36"/>
        <v>5</v>
      </c>
      <c r="I832" s="140"/>
      <c r="J832" s="111"/>
      <c r="K832" s="111"/>
      <c r="L832" s="111"/>
      <c r="M832" s="111"/>
      <c r="N832" s="111"/>
      <c r="O832" s="111"/>
      <c r="P832" s="111"/>
      <c r="Q832" s="111"/>
      <c r="R832" s="111"/>
      <c r="S832" s="111"/>
      <c r="T832" s="111"/>
      <c r="U832" s="111"/>
      <c r="V832" s="111"/>
      <c r="W832" s="111"/>
      <c r="X832" s="111"/>
      <c r="Y832" s="111"/>
      <c r="Z832" s="111"/>
      <c r="AA832" s="111"/>
      <c r="AB832" s="111"/>
      <c r="AC832" s="111"/>
      <c r="AD832" s="111"/>
      <c r="AE832" s="111"/>
      <c r="AF832" s="111"/>
      <c r="AG832" s="111"/>
      <c r="AH832" s="111"/>
      <c r="AI832" s="111"/>
      <c r="AJ832" s="111"/>
      <c r="AK832" s="111"/>
      <c r="AL832" s="111"/>
      <c r="AM832" s="111"/>
      <c r="AN832" s="111"/>
      <c r="AO832" s="111"/>
      <c r="AP832" s="111"/>
      <c r="AQ832" s="111"/>
      <c r="AR832" s="111"/>
      <c r="AS832" s="111"/>
      <c r="AT832" s="111"/>
      <c r="AU832" s="111"/>
      <c r="AV832" s="111"/>
      <c r="AW832" s="111"/>
      <c r="AX832" s="111"/>
      <c r="AY832" s="111"/>
      <c r="AZ832" s="111"/>
      <c r="BA832" s="111"/>
      <c r="BB832" s="111"/>
      <c r="BC832" s="111"/>
      <c r="BD832" s="111"/>
      <c r="BE832" s="111"/>
      <c r="BF832" s="111"/>
      <c r="BG832" s="111"/>
      <c r="BH832" s="111"/>
      <c r="BI832" s="111"/>
      <c r="BJ832" s="111"/>
      <c r="BK832" s="111"/>
      <c r="BL832" s="111"/>
      <c r="BM832" s="111"/>
      <c r="BN832" s="111"/>
      <c r="BO832" s="111"/>
      <c r="BP832" s="111"/>
      <c r="BQ832" s="111"/>
      <c r="BR832" s="111"/>
      <c r="BS832" s="111"/>
      <c r="BT832" s="111"/>
      <c r="BU832" s="111"/>
      <c r="BV832" s="111"/>
      <c r="BW832" s="111"/>
      <c r="BX832" s="111"/>
      <c r="BY832" s="111"/>
      <c r="BZ832" s="111"/>
      <c r="CA832" s="111"/>
      <c r="CB832" s="111"/>
      <c r="CC832" s="111"/>
      <c r="CD832" s="111"/>
      <c r="CE832" s="111"/>
      <c r="CF832" s="111"/>
      <c r="CG832" s="111"/>
      <c r="CH832" s="111"/>
      <c r="CI832" s="111"/>
      <c r="CJ832" s="111"/>
      <c r="CK832" s="111"/>
      <c r="CL832" s="111"/>
      <c r="CM832" s="111"/>
      <c r="CN832" s="111"/>
      <c r="CO832" s="111"/>
      <c r="CP832" s="111"/>
      <c r="CQ832" s="111"/>
      <c r="CR832" s="111"/>
      <c r="CS832" s="111"/>
      <c r="CT832" s="111"/>
      <c r="CU832" s="111"/>
      <c r="CV832" s="111"/>
      <c r="CW832" s="111"/>
      <c r="CX832" s="111"/>
      <c r="CY832" s="111"/>
      <c r="CZ832" s="111"/>
      <c r="DA832" s="111"/>
      <c r="DB832" s="111"/>
      <c r="DC832" s="111"/>
      <c r="DD832" s="111"/>
      <c r="DE832" s="111"/>
      <c r="DF832" s="111"/>
      <c r="DG832" s="111"/>
      <c r="DH832" s="111"/>
      <c r="DI832" s="111"/>
      <c r="DJ832" s="111"/>
      <c r="DK832" s="111"/>
      <c r="DL832" s="111"/>
      <c r="DM832" s="111"/>
      <c r="DN832" s="111"/>
      <c r="DO832" s="111"/>
      <c r="DP832" s="111"/>
      <c r="DQ832" s="111"/>
      <c r="DR832" s="111"/>
      <c r="DS832" s="111"/>
      <c r="DT832" s="111"/>
      <c r="DU832" s="111"/>
      <c r="DV832" s="111"/>
      <c r="DW832" s="111"/>
      <c r="DX832" s="111"/>
      <c r="DY832" s="111"/>
      <c r="DZ832" s="111"/>
      <c r="EA832" s="111"/>
      <c r="EB832" s="111"/>
      <c r="EC832" s="111"/>
      <c r="ED832" s="111"/>
      <c r="EE832" s="111"/>
      <c r="EF832" s="111"/>
      <c r="EG832" s="111"/>
      <c r="EH832" s="111"/>
      <c r="EI832" s="111"/>
      <c r="EJ832" s="111"/>
      <c r="EK832" s="111"/>
      <c r="EL832" s="111"/>
      <c r="EM832" s="111"/>
      <c r="EN832" s="111"/>
      <c r="EO832" s="111"/>
      <c r="EP832" s="111"/>
      <c r="EQ832" s="111"/>
      <c r="ER832" s="111"/>
      <c r="ES832" s="111"/>
      <c r="ET832" s="111"/>
      <c r="EU832" s="111"/>
      <c r="EV832" s="111"/>
      <c r="EW832" s="111"/>
      <c r="EX832" s="111"/>
      <c r="EY832" s="111"/>
      <c r="EZ832" s="111"/>
      <c r="FA832" s="111"/>
      <c r="FB832" s="111"/>
      <c r="FC832" s="111"/>
      <c r="FD832" s="111"/>
      <c r="FE832" s="111"/>
      <c r="FF832" s="111"/>
      <c r="FG832" s="111"/>
      <c r="FH832" s="111"/>
      <c r="FI832" s="111"/>
      <c r="FJ832" s="111"/>
      <c r="FK832" s="111"/>
      <c r="FL832" s="111"/>
      <c r="FM832" s="111"/>
      <c r="FN832" s="111"/>
      <c r="FO832" s="111"/>
      <c r="FP832" s="111"/>
      <c r="FQ832" s="111"/>
      <c r="FR832" s="111"/>
      <c r="FS832" s="111"/>
      <c r="FT832" s="111"/>
      <c r="FU832" s="111"/>
      <c r="FV832" s="111"/>
      <c r="FW832" s="111"/>
      <c r="FX832" s="111"/>
      <c r="FY832" s="111"/>
      <c r="FZ832" s="111"/>
      <c r="GA832" s="111"/>
      <c r="GB832" s="111"/>
      <c r="GC832" s="111"/>
      <c r="GD832" s="111"/>
      <c r="GE832" s="111"/>
      <c r="GF832" s="111"/>
      <c r="GG832" s="111"/>
      <c r="GH832" s="111"/>
      <c r="GI832" s="111"/>
      <c r="GJ832" s="111"/>
      <c r="GK832" s="111"/>
      <c r="GL832" s="111"/>
      <c r="GM832" s="111"/>
      <c r="GN832" s="111"/>
      <c r="GO832" s="111"/>
      <c r="GP832" s="111"/>
      <c r="GQ832" s="111"/>
      <c r="GR832" s="111"/>
      <c r="GS832" s="111"/>
      <c r="GT832" s="111"/>
      <c r="GU832" s="111"/>
      <c r="GV832" s="111"/>
      <c r="GW832" s="111"/>
      <c r="GX832" s="111"/>
      <c r="GY832" s="111"/>
      <c r="GZ832" s="111"/>
      <c r="HA832" s="111"/>
      <c r="HB832" s="111"/>
      <c r="HC832" s="111"/>
      <c r="HD832" s="111"/>
      <c r="HE832" s="111"/>
      <c r="HF832" s="111"/>
      <c r="HG832" s="111"/>
      <c r="HH832" s="111"/>
      <c r="HI832" s="111"/>
      <c r="HJ832" s="111"/>
      <c r="HK832" s="111"/>
      <c r="HL832" s="111"/>
      <c r="HM832" s="111"/>
      <c r="HN832" s="111"/>
      <c r="HO832" s="111"/>
      <c r="HP832" s="111"/>
      <c r="HQ832" s="111"/>
      <c r="HR832" s="111"/>
      <c r="HS832" s="111"/>
      <c r="HT832" s="111"/>
      <c r="HU832" s="111"/>
      <c r="HV832" s="111"/>
      <c r="HW832" s="111"/>
      <c r="HX832" s="111"/>
      <c r="HY832" s="111"/>
      <c r="HZ832" s="111"/>
      <c r="IA832" s="111"/>
      <c r="IB832" s="111"/>
      <c r="IC832" s="111"/>
      <c r="ID832" s="111"/>
      <c r="IE832" s="111"/>
      <c r="IF832" s="111"/>
      <c r="IG832" s="111"/>
      <c r="IH832" s="111"/>
      <c r="II832" s="111"/>
    </row>
    <row r="833" s="1" customFormat="1" hidden="1" spans="1:243">
      <c r="A833" s="157">
        <v>2160601</v>
      </c>
      <c r="B833" s="152" t="s">
        <v>72</v>
      </c>
      <c r="C833" s="145">
        <v>0</v>
      </c>
      <c r="D833" s="146"/>
      <c r="E833" s="147">
        <f t="shared" ref="E833:E896" si="37">D833-C833</f>
        <v>0</v>
      </c>
      <c r="F833" s="148"/>
      <c r="G833" s="151" t="s">
        <v>75</v>
      </c>
      <c r="H833" s="140">
        <f t="shared" ref="H833:H896" si="38">LEN(A833)</f>
        <v>7</v>
      </c>
      <c r="I833" s="140"/>
      <c r="J833" s="111"/>
      <c r="K833" s="111"/>
      <c r="L833" s="111"/>
      <c r="M833" s="111"/>
      <c r="N833" s="111"/>
      <c r="O833" s="111"/>
      <c r="P833" s="111"/>
      <c r="Q833" s="111"/>
      <c r="R833" s="111"/>
      <c r="S833" s="111"/>
      <c r="T833" s="111"/>
      <c r="U833" s="111"/>
      <c r="V833" s="111"/>
      <c r="W833" s="111"/>
      <c r="X833" s="111"/>
      <c r="Y833" s="111"/>
      <c r="Z833" s="111"/>
      <c r="AA833" s="111"/>
      <c r="AB833" s="111"/>
      <c r="AC833" s="111"/>
      <c r="AD833" s="111"/>
      <c r="AE833" s="111"/>
      <c r="AF833" s="111"/>
      <c r="AG833" s="111"/>
      <c r="AH833" s="111"/>
      <c r="AI833" s="111"/>
      <c r="AJ833" s="111"/>
      <c r="AK833" s="111"/>
      <c r="AL833" s="111"/>
      <c r="AM833" s="111"/>
      <c r="AN833" s="111"/>
      <c r="AO833" s="111"/>
      <c r="AP833" s="111"/>
      <c r="AQ833" s="111"/>
      <c r="AR833" s="111"/>
      <c r="AS833" s="111"/>
      <c r="AT833" s="111"/>
      <c r="AU833" s="111"/>
      <c r="AV833" s="111"/>
      <c r="AW833" s="111"/>
      <c r="AX833" s="111"/>
      <c r="AY833" s="111"/>
      <c r="AZ833" s="111"/>
      <c r="BA833" s="111"/>
      <c r="BB833" s="111"/>
      <c r="BC833" s="111"/>
      <c r="BD833" s="111"/>
      <c r="BE833" s="111"/>
      <c r="BF833" s="111"/>
      <c r="BG833" s="111"/>
      <c r="BH833" s="111"/>
      <c r="BI833" s="111"/>
      <c r="BJ833" s="111"/>
      <c r="BK833" s="111"/>
      <c r="BL833" s="111"/>
      <c r="BM833" s="111"/>
      <c r="BN833" s="111"/>
      <c r="BO833" s="111"/>
      <c r="BP833" s="111"/>
      <c r="BQ833" s="111"/>
      <c r="BR833" s="111"/>
      <c r="BS833" s="111"/>
      <c r="BT833" s="111"/>
      <c r="BU833" s="111"/>
      <c r="BV833" s="111"/>
      <c r="BW833" s="111"/>
      <c r="BX833" s="111"/>
      <c r="BY833" s="111"/>
      <c r="BZ833" s="111"/>
      <c r="CA833" s="111"/>
      <c r="CB833" s="111"/>
      <c r="CC833" s="111"/>
      <c r="CD833" s="111"/>
      <c r="CE833" s="111"/>
      <c r="CF833" s="111"/>
      <c r="CG833" s="111"/>
      <c r="CH833" s="111"/>
      <c r="CI833" s="111"/>
      <c r="CJ833" s="111"/>
      <c r="CK833" s="111"/>
      <c r="CL833" s="111"/>
      <c r="CM833" s="111"/>
      <c r="CN833" s="111"/>
      <c r="CO833" s="111"/>
      <c r="CP833" s="111"/>
      <c r="CQ833" s="111"/>
      <c r="CR833" s="111"/>
      <c r="CS833" s="111"/>
      <c r="CT833" s="111"/>
      <c r="CU833" s="111"/>
      <c r="CV833" s="111"/>
      <c r="CW833" s="111"/>
      <c r="CX833" s="111"/>
      <c r="CY833" s="111"/>
      <c r="CZ833" s="111"/>
      <c r="DA833" s="111"/>
      <c r="DB833" s="111"/>
      <c r="DC833" s="111"/>
      <c r="DD833" s="111"/>
      <c r="DE833" s="111"/>
      <c r="DF833" s="111"/>
      <c r="DG833" s="111"/>
      <c r="DH833" s="111"/>
      <c r="DI833" s="111"/>
      <c r="DJ833" s="111"/>
      <c r="DK833" s="111"/>
      <c r="DL833" s="111"/>
      <c r="DM833" s="111"/>
      <c r="DN833" s="111"/>
      <c r="DO833" s="111"/>
      <c r="DP833" s="111"/>
      <c r="DQ833" s="111"/>
      <c r="DR833" s="111"/>
      <c r="DS833" s="111"/>
      <c r="DT833" s="111"/>
      <c r="DU833" s="111"/>
      <c r="DV833" s="111"/>
      <c r="DW833" s="111"/>
      <c r="DX833" s="111"/>
      <c r="DY833" s="111"/>
      <c r="DZ833" s="111"/>
      <c r="EA833" s="111"/>
      <c r="EB833" s="111"/>
      <c r="EC833" s="111"/>
      <c r="ED833" s="111"/>
      <c r="EE833" s="111"/>
      <c r="EF833" s="111"/>
      <c r="EG833" s="111"/>
      <c r="EH833" s="111"/>
      <c r="EI833" s="111"/>
      <c r="EJ833" s="111"/>
      <c r="EK833" s="111"/>
      <c r="EL833" s="111"/>
      <c r="EM833" s="111"/>
      <c r="EN833" s="111"/>
      <c r="EO833" s="111"/>
      <c r="EP833" s="111"/>
      <c r="EQ833" s="111"/>
      <c r="ER833" s="111"/>
      <c r="ES833" s="111"/>
      <c r="ET833" s="111"/>
      <c r="EU833" s="111"/>
      <c r="EV833" s="111"/>
      <c r="EW833" s="111"/>
      <c r="EX833" s="111"/>
      <c r="EY833" s="111"/>
      <c r="EZ833" s="111"/>
      <c r="FA833" s="111"/>
      <c r="FB833" s="111"/>
      <c r="FC833" s="111"/>
      <c r="FD833" s="111"/>
      <c r="FE833" s="111"/>
      <c r="FF833" s="111"/>
      <c r="FG833" s="111"/>
      <c r="FH833" s="111"/>
      <c r="FI833" s="111"/>
      <c r="FJ833" s="111"/>
      <c r="FK833" s="111"/>
      <c r="FL833" s="111"/>
      <c r="FM833" s="111"/>
      <c r="FN833" s="111"/>
      <c r="FO833" s="111"/>
      <c r="FP833" s="111"/>
      <c r="FQ833" s="111"/>
      <c r="FR833" s="111"/>
      <c r="FS833" s="111"/>
      <c r="FT833" s="111"/>
      <c r="FU833" s="111"/>
      <c r="FV833" s="111"/>
      <c r="FW833" s="111"/>
      <c r="FX833" s="111"/>
      <c r="FY833" s="111"/>
      <c r="FZ833" s="111"/>
      <c r="GA833" s="111"/>
      <c r="GB833" s="111"/>
      <c r="GC833" s="111"/>
      <c r="GD833" s="111"/>
      <c r="GE833" s="111"/>
      <c r="GF833" s="111"/>
      <c r="GG833" s="111"/>
      <c r="GH833" s="111"/>
      <c r="GI833" s="111"/>
      <c r="GJ833" s="111"/>
      <c r="GK833" s="111"/>
      <c r="GL833" s="111"/>
      <c r="GM833" s="111"/>
      <c r="GN833" s="111"/>
      <c r="GO833" s="111"/>
      <c r="GP833" s="111"/>
      <c r="GQ833" s="111"/>
      <c r="GR833" s="111"/>
      <c r="GS833" s="111"/>
      <c r="GT833" s="111"/>
      <c r="GU833" s="111"/>
      <c r="GV833" s="111"/>
      <c r="GW833" s="111"/>
      <c r="GX833" s="111"/>
      <c r="GY833" s="111"/>
      <c r="GZ833" s="111"/>
      <c r="HA833" s="111"/>
      <c r="HB833" s="111"/>
      <c r="HC833" s="111"/>
      <c r="HD833" s="111"/>
      <c r="HE833" s="111"/>
      <c r="HF833" s="111"/>
      <c r="HG833" s="111"/>
      <c r="HH833" s="111"/>
      <c r="HI833" s="111"/>
      <c r="HJ833" s="111"/>
      <c r="HK833" s="111"/>
      <c r="HL833" s="111"/>
      <c r="HM833" s="111"/>
      <c r="HN833" s="111"/>
      <c r="HO833" s="111"/>
      <c r="HP833" s="111"/>
      <c r="HQ833" s="111"/>
      <c r="HR833" s="111"/>
      <c r="HS833" s="111"/>
      <c r="HT833" s="111"/>
      <c r="HU833" s="111"/>
      <c r="HV833" s="111"/>
      <c r="HW833" s="111"/>
      <c r="HX833" s="111"/>
      <c r="HY833" s="111"/>
      <c r="HZ833" s="111"/>
      <c r="IA833" s="111"/>
      <c r="IB833" s="111"/>
      <c r="IC833" s="111"/>
      <c r="ID833" s="111"/>
      <c r="IE833" s="111"/>
      <c r="IF833" s="111"/>
      <c r="IG833" s="111"/>
      <c r="IH833" s="111"/>
      <c r="II833" s="111"/>
    </row>
    <row r="834" s="1" customFormat="1" hidden="1" spans="1:243">
      <c r="A834" s="157">
        <v>2160602</v>
      </c>
      <c r="B834" s="152" t="s">
        <v>73</v>
      </c>
      <c r="C834" s="145">
        <v>0</v>
      </c>
      <c r="D834" s="146"/>
      <c r="E834" s="147">
        <f t="shared" si="37"/>
        <v>0</v>
      </c>
      <c r="F834" s="148"/>
      <c r="G834" s="151" t="s">
        <v>75</v>
      </c>
      <c r="H834" s="140">
        <f t="shared" si="38"/>
        <v>7</v>
      </c>
      <c r="I834" s="140"/>
      <c r="J834" s="111"/>
      <c r="K834" s="111"/>
      <c r="L834" s="111"/>
      <c r="M834" s="111"/>
      <c r="N834" s="111"/>
      <c r="O834" s="111"/>
      <c r="P834" s="111"/>
      <c r="Q834" s="111"/>
      <c r="R834" s="111"/>
      <c r="S834" s="111"/>
      <c r="T834" s="111"/>
      <c r="U834" s="111"/>
      <c r="V834" s="111"/>
      <c r="W834" s="111"/>
      <c r="X834" s="111"/>
      <c r="Y834" s="111"/>
      <c r="Z834" s="111"/>
      <c r="AA834" s="111"/>
      <c r="AB834" s="111"/>
      <c r="AC834" s="111"/>
      <c r="AD834" s="111"/>
      <c r="AE834" s="111"/>
      <c r="AF834" s="111"/>
      <c r="AG834" s="111"/>
      <c r="AH834" s="111"/>
      <c r="AI834" s="111"/>
      <c r="AJ834" s="111"/>
      <c r="AK834" s="111"/>
      <c r="AL834" s="111"/>
      <c r="AM834" s="111"/>
      <c r="AN834" s="111"/>
      <c r="AO834" s="111"/>
      <c r="AP834" s="111"/>
      <c r="AQ834" s="111"/>
      <c r="AR834" s="111"/>
      <c r="AS834" s="111"/>
      <c r="AT834" s="111"/>
      <c r="AU834" s="111"/>
      <c r="AV834" s="111"/>
      <c r="AW834" s="111"/>
      <c r="AX834" s="111"/>
      <c r="AY834" s="111"/>
      <c r="AZ834" s="111"/>
      <c r="BA834" s="111"/>
      <c r="BB834" s="111"/>
      <c r="BC834" s="111"/>
      <c r="BD834" s="111"/>
      <c r="BE834" s="111"/>
      <c r="BF834" s="111"/>
      <c r="BG834" s="111"/>
      <c r="BH834" s="111"/>
      <c r="BI834" s="111"/>
      <c r="BJ834" s="111"/>
      <c r="BK834" s="111"/>
      <c r="BL834" s="111"/>
      <c r="BM834" s="111"/>
      <c r="BN834" s="111"/>
      <c r="BO834" s="111"/>
      <c r="BP834" s="111"/>
      <c r="BQ834" s="111"/>
      <c r="BR834" s="111"/>
      <c r="BS834" s="111"/>
      <c r="BT834" s="111"/>
      <c r="BU834" s="111"/>
      <c r="BV834" s="111"/>
      <c r="BW834" s="111"/>
      <c r="BX834" s="111"/>
      <c r="BY834" s="111"/>
      <c r="BZ834" s="111"/>
      <c r="CA834" s="111"/>
      <c r="CB834" s="111"/>
      <c r="CC834" s="111"/>
      <c r="CD834" s="111"/>
      <c r="CE834" s="111"/>
      <c r="CF834" s="111"/>
      <c r="CG834" s="111"/>
      <c r="CH834" s="111"/>
      <c r="CI834" s="111"/>
      <c r="CJ834" s="111"/>
      <c r="CK834" s="111"/>
      <c r="CL834" s="111"/>
      <c r="CM834" s="111"/>
      <c r="CN834" s="111"/>
      <c r="CO834" s="111"/>
      <c r="CP834" s="111"/>
      <c r="CQ834" s="111"/>
      <c r="CR834" s="111"/>
      <c r="CS834" s="111"/>
      <c r="CT834" s="111"/>
      <c r="CU834" s="111"/>
      <c r="CV834" s="111"/>
      <c r="CW834" s="111"/>
      <c r="CX834" s="111"/>
      <c r="CY834" s="111"/>
      <c r="CZ834" s="111"/>
      <c r="DA834" s="111"/>
      <c r="DB834" s="111"/>
      <c r="DC834" s="111"/>
      <c r="DD834" s="111"/>
      <c r="DE834" s="111"/>
      <c r="DF834" s="111"/>
      <c r="DG834" s="111"/>
      <c r="DH834" s="111"/>
      <c r="DI834" s="111"/>
      <c r="DJ834" s="111"/>
      <c r="DK834" s="111"/>
      <c r="DL834" s="111"/>
      <c r="DM834" s="111"/>
      <c r="DN834" s="111"/>
      <c r="DO834" s="111"/>
      <c r="DP834" s="111"/>
      <c r="DQ834" s="111"/>
      <c r="DR834" s="111"/>
      <c r="DS834" s="111"/>
      <c r="DT834" s="111"/>
      <c r="DU834" s="111"/>
      <c r="DV834" s="111"/>
      <c r="DW834" s="111"/>
      <c r="DX834" s="111"/>
      <c r="DY834" s="111"/>
      <c r="DZ834" s="111"/>
      <c r="EA834" s="111"/>
      <c r="EB834" s="111"/>
      <c r="EC834" s="111"/>
      <c r="ED834" s="111"/>
      <c r="EE834" s="111"/>
      <c r="EF834" s="111"/>
      <c r="EG834" s="111"/>
      <c r="EH834" s="111"/>
      <c r="EI834" s="111"/>
      <c r="EJ834" s="111"/>
      <c r="EK834" s="111"/>
      <c r="EL834" s="111"/>
      <c r="EM834" s="111"/>
      <c r="EN834" s="111"/>
      <c r="EO834" s="111"/>
      <c r="EP834" s="111"/>
      <c r="EQ834" s="111"/>
      <c r="ER834" s="111"/>
      <c r="ES834" s="111"/>
      <c r="ET834" s="111"/>
      <c r="EU834" s="111"/>
      <c r="EV834" s="111"/>
      <c r="EW834" s="111"/>
      <c r="EX834" s="111"/>
      <c r="EY834" s="111"/>
      <c r="EZ834" s="111"/>
      <c r="FA834" s="111"/>
      <c r="FB834" s="111"/>
      <c r="FC834" s="111"/>
      <c r="FD834" s="111"/>
      <c r="FE834" s="111"/>
      <c r="FF834" s="111"/>
      <c r="FG834" s="111"/>
      <c r="FH834" s="111"/>
      <c r="FI834" s="111"/>
      <c r="FJ834" s="111"/>
      <c r="FK834" s="111"/>
      <c r="FL834" s="111"/>
      <c r="FM834" s="111"/>
      <c r="FN834" s="111"/>
      <c r="FO834" s="111"/>
      <c r="FP834" s="111"/>
      <c r="FQ834" s="111"/>
      <c r="FR834" s="111"/>
      <c r="FS834" s="111"/>
      <c r="FT834" s="111"/>
      <c r="FU834" s="111"/>
      <c r="FV834" s="111"/>
      <c r="FW834" s="111"/>
      <c r="FX834" s="111"/>
      <c r="FY834" s="111"/>
      <c r="FZ834" s="111"/>
      <c r="GA834" s="111"/>
      <c r="GB834" s="111"/>
      <c r="GC834" s="111"/>
      <c r="GD834" s="111"/>
      <c r="GE834" s="111"/>
      <c r="GF834" s="111"/>
      <c r="GG834" s="111"/>
      <c r="GH834" s="111"/>
      <c r="GI834" s="111"/>
      <c r="GJ834" s="111"/>
      <c r="GK834" s="111"/>
      <c r="GL834" s="111"/>
      <c r="GM834" s="111"/>
      <c r="GN834" s="111"/>
      <c r="GO834" s="111"/>
      <c r="GP834" s="111"/>
      <c r="GQ834" s="111"/>
      <c r="GR834" s="111"/>
      <c r="GS834" s="111"/>
      <c r="GT834" s="111"/>
      <c r="GU834" s="111"/>
      <c r="GV834" s="111"/>
      <c r="GW834" s="111"/>
      <c r="GX834" s="111"/>
      <c r="GY834" s="111"/>
      <c r="GZ834" s="111"/>
      <c r="HA834" s="111"/>
      <c r="HB834" s="111"/>
      <c r="HC834" s="111"/>
      <c r="HD834" s="111"/>
      <c r="HE834" s="111"/>
      <c r="HF834" s="111"/>
      <c r="HG834" s="111"/>
      <c r="HH834" s="111"/>
      <c r="HI834" s="111"/>
      <c r="HJ834" s="111"/>
      <c r="HK834" s="111"/>
      <c r="HL834" s="111"/>
      <c r="HM834" s="111"/>
      <c r="HN834" s="111"/>
      <c r="HO834" s="111"/>
      <c r="HP834" s="111"/>
      <c r="HQ834" s="111"/>
      <c r="HR834" s="111"/>
      <c r="HS834" s="111"/>
      <c r="HT834" s="111"/>
      <c r="HU834" s="111"/>
      <c r="HV834" s="111"/>
      <c r="HW834" s="111"/>
      <c r="HX834" s="111"/>
      <c r="HY834" s="111"/>
      <c r="HZ834" s="111"/>
      <c r="IA834" s="111"/>
      <c r="IB834" s="111"/>
      <c r="IC834" s="111"/>
      <c r="ID834" s="111"/>
      <c r="IE834" s="111"/>
      <c r="IF834" s="111"/>
      <c r="IG834" s="111"/>
      <c r="IH834" s="111"/>
      <c r="II834" s="111"/>
    </row>
    <row r="835" s="1" customFormat="1" hidden="1" spans="1:243">
      <c r="A835" s="157">
        <v>2160603</v>
      </c>
      <c r="B835" s="152" t="s">
        <v>74</v>
      </c>
      <c r="C835" s="145">
        <v>0</v>
      </c>
      <c r="D835" s="146"/>
      <c r="E835" s="147">
        <f t="shared" si="37"/>
        <v>0</v>
      </c>
      <c r="F835" s="148"/>
      <c r="G835" s="151" t="s">
        <v>75</v>
      </c>
      <c r="H835" s="140">
        <f t="shared" si="38"/>
        <v>7</v>
      </c>
      <c r="I835" s="140"/>
      <c r="J835" s="111"/>
      <c r="K835" s="111"/>
      <c r="L835" s="111"/>
      <c r="M835" s="111"/>
      <c r="N835" s="111"/>
      <c r="O835" s="111"/>
      <c r="P835" s="111"/>
      <c r="Q835" s="111"/>
      <c r="R835" s="111"/>
      <c r="S835" s="111"/>
      <c r="T835" s="111"/>
      <c r="U835" s="111"/>
      <c r="V835" s="111"/>
      <c r="W835" s="111"/>
      <c r="X835" s="111"/>
      <c r="Y835" s="111"/>
      <c r="Z835" s="111"/>
      <c r="AA835" s="111"/>
      <c r="AB835" s="111"/>
      <c r="AC835" s="111"/>
      <c r="AD835" s="111"/>
      <c r="AE835" s="111"/>
      <c r="AF835" s="111"/>
      <c r="AG835" s="111"/>
      <c r="AH835" s="111"/>
      <c r="AI835" s="111"/>
      <c r="AJ835" s="111"/>
      <c r="AK835" s="111"/>
      <c r="AL835" s="111"/>
      <c r="AM835" s="111"/>
      <c r="AN835" s="111"/>
      <c r="AO835" s="111"/>
      <c r="AP835" s="111"/>
      <c r="AQ835" s="111"/>
      <c r="AR835" s="111"/>
      <c r="AS835" s="111"/>
      <c r="AT835" s="111"/>
      <c r="AU835" s="111"/>
      <c r="AV835" s="111"/>
      <c r="AW835" s="111"/>
      <c r="AX835" s="111"/>
      <c r="AY835" s="111"/>
      <c r="AZ835" s="111"/>
      <c r="BA835" s="111"/>
      <c r="BB835" s="111"/>
      <c r="BC835" s="111"/>
      <c r="BD835" s="111"/>
      <c r="BE835" s="111"/>
      <c r="BF835" s="111"/>
      <c r="BG835" s="111"/>
      <c r="BH835" s="111"/>
      <c r="BI835" s="111"/>
      <c r="BJ835" s="111"/>
      <c r="BK835" s="111"/>
      <c r="BL835" s="111"/>
      <c r="BM835" s="111"/>
      <c r="BN835" s="111"/>
      <c r="BO835" s="111"/>
      <c r="BP835" s="111"/>
      <c r="BQ835" s="111"/>
      <c r="BR835" s="111"/>
      <c r="BS835" s="111"/>
      <c r="BT835" s="111"/>
      <c r="BU835" s="111"/>
      <c r="BV835" s="111"/>
      <c r="BW835" s="111"/>
      <c r="BX835" s="111"/>
      <c r="BY835" s="111"/>
      <c r="BZ835" s="111"/>
      <c r="CA835" s="111"/>
      <c r="CB835" s="111"/>
      <c r="CC835" s="111"/>
      <c r="CD835" s="111"/>
      <c r="CE835" s="111"/>
      <c r="CF835" s="111"/>
      <c r="CG835" s="111"/>
      <c r="CH835" s="111"/>
      <c r="CI835" s="111"/>
      <c r="CJ835" s="111"/>
      <c r="CK835" s="111"/>
      <c r="CL835" s="111"/>
      <c r="CM835" s="111"/>
      <c r="CN835" s="111"/>
      <c r="CO835" s="111"/>
      <c r="CP835" s="111"/>
      <c r="CQ835" s="111"/>
      <c r="CR835" s="111"/>
      <c r="CS835" s="111"/>
      <c r="CT835" s="111"/>
      <c r="CU835" s="111"/>
      <c r="CV835" s="111"/>
      <c r="CW835" s="111"/>
      <c r="CX835" s="111"/>
      <c r="CY835" s="111"/>
      <c r="CZ835" s="111"/>
      <c r="DA835" s="111"/>
      <c r="DB835" s="111"/>
      <c r="DC835" s="111"/>
      <c r="DD835" s="111"/>
      <c r="DE835" s="111"/>
      <c r="DF835" s="111"/>
      <c r="DG835" s="111"/>
      <c r="DH835" s="111"/>
      <c r="DI835" s="111"/>
      <c r="DJ835" s="111"/>
      <c r="DK835" s="111"/>
      <c r="DL835" s="111"/>
      <c r="DM835" s="111"/>
      <c r="DN835" s="111"/>
      <c r="DO835" s="111"/>
      <c r="DP835" s="111"/>
      <c r="DQ835" s="111"/>
      <c r="DR835" s="111"/>
      <c r="DS835" s="111"/>
      <c r="DT835" s="111"/>
      <c r="DU835" s="111"/>
      <c r="DV835" s="111"/>
      <c r="DW835" s="111"/>
      <c r="DX835" s="111"/>
      <c r="DY835" s="111"/>
      <c r="DZ835" s="111"/>
      <c r="EA835" s="111"/>
      <c r="EB835" s="111"/>
      <c r="EC835" s="111"/>
      <c r="ED835" s="111"/>
      <c r="EE835" s="111"/>
      <c r="EF835" s="111"/>
      <c r="EG835" s="111"/>
      <c r="EH835" s="111"/>
      <c r="EI835" s="111"/>
      <c r="EJ835" s="111"/>
      <c r="EK835" s="111"/>
      <c r="EL835" s="111"/>
      <c r="EM835" s="111"/>
      <c r="EN835" s="111"/>
      <c r="EO835" s="111"/>
      <c r="EP835" s="111"/>
      <c r="EQ835" s="111"/>
      <c r="ER835" s="111"/>
      <c r="ES835" s="111"/>
      <c r="ET835" s="111"/>
      <c r="EU835" s="111"/>
      <c r="EV835" s="111"/>
      <c r="EW835" s="111"/>
      <c r="EX835" s="111"/>
      <c r="EY835" s="111"/>
      <c r="EZ835" s="111"/>
      <c r="FA835" s="111"/>
      <c r="FB835" s="111"/>
      <c r="FC835" s="111"/>
      <c r="FD835" s="111"/>
      <c r="FE835" s="111"/>
      <c r="FF835" s="111"/>
      <c r="FG835" s="111"/>
      <c r="FH835" s="111"/>
      <c r="FI835" s="111"/>
      <c r="FJ835" s="111"/>
      <c r="FK835" s="111"/>
      <c r="FL835" s="111"/>
      <c r="FM835" s="111"/>
      <c r="FN835" s="111"/>
      <c r="FO835" s="111"/>
      <c r="FP835" s="111"/>
      <c r="FQ835" s="111"/>
      <c r="FR835" s="111"/>
      <c r="FS835" s="111"/>
      <c r="FT835" s="111"/>
      <c r="FU835" s="111"/>
      <c r="FV835" s="111"/>
      <c r="FW835" s="111"/>
      <c r="FX835" s="111"/>
      <c r="FY835" s="111"/>
      <c r="FZ835" s="111"/>
      <c r="GA835" s="111"/>
      <c r="GB835" s="111"/>
      <c r="GC835" s="111"/>
      <c r="GD835" s="111"/>
      <c r="GE835" s="111"/>
      <c r="GF835" s="111"/>
      <c r="GG835" s="111"/>
      <c r="GH835" s="111"/>
      <c r="GI835" s="111"/>
      <c r="GJ835" s="111"/>
      <c r="GK835" s="111"/>
      <c r="GL835" s="111"/>
      <c r="GM835" s="111"/>
      <c r="GN835" s="111"/>
      <c r="GO835" s="111"/>
      <c r="GP835" s="111"/>
      <c r="GQ835" s="111"/>
      <c r="GR835" s="111"/>
      <c r="GS835" s="111"/>
      <c r="GT835" s="111"/>
      <c r="GU835" s="111"/>
      <c r="GV835" s="111"/>
      <c r="GW835" s="111"/>
      <c r="GX835" s="111"/>
      <c r="GY835" s="111"/>
      <c r="GZ835" s="111"/>
      <c r="HA835" s="111"/>
      <c r="HB835" s="111"/>
      <c r="HC835" s="111"/>
      <c r="HD835" s="111"/>
      <c r="HE835" s="111"/>
      <c r="HF835" s="111"/>
      <c r="HG835" s="111"/>
      <c r="HH835" s="111"/>
      <c r="HI835" s="111"/>
      <c r="HJ835" s="111"/>
      <c r="HK835" s="111"/>
      <c r="HL835" s="111"/>
      <c r="HM835" s="111"/>
      <c r="HN835" s="111"/>
      <c r="HO835" s="111"/>
      <c r="HP835" s="111"/>
      <c r="HQ835" s="111"/>
      <c r="HR835" s="111"/>
      <c r="HS835" s="111"/>
      <c r="HT835" s="111"/>
      <c r="HU835" s="111"/>
      <c r="HV835" s="111"/>
      <c r="HW835" s="111"/>
      <c r="HX835" s="111"/>
      <c r="HY835" s="111"/>
      <c r="HZ835" s="111"/>
      <c r="IA835" s="111"/>
      <c r="IB835" s="111"/>
      <c r="IC835" s="111"/>
      <c r="ID835" s="111"/>
      <c r="IE835" s="111"/>
      <c r="IF835" s="111"/>
      <c r="IG835" s="111"/>
      <c r="IH835" s="111"/>
      <c r="II835" s="111"/>
    </row>
    <row r="836" s="1" customFormat="1" hidden="1" spans="1:243">
      <c r="A836" s="157">
        <v>2160607</v>
      </c>
      <c r="B836" s="152" t="s">
        <v>713</v>
      </c>
      <c r="C836" s="145">
        <v>0</v>
      </c>
      <c r="D836" s="146"/>
      <c r="E836" s="147">
        <f t="shared" si="37"/>
        <v>0</v>
      </c>
      <c r="F836" s="148"/>
      <c r="G836" s="151" t="s">
        <v>75</v>
      </c>
      <c r="H836" s="140">
        <f t="shared" si="38"/>
        <v>7</v>
      </c>
      <c r="I836" s="140"/>
      <c r="J836" s="111"/>
      <c r="K836" s="111"/>
      <c r="L836" s="111"/>
      <c r="M836" s="111"/>
      <c r="N836" s="111"/>
      <c r="O836" s="111"/>
      <c r="P836" s="111"/>
      <c r="Q836" s="111"/>
      <c r="R836" s="111"/>
      <c r="S836" s="111"/>
      <c r="T836" s="111"/>
      <c r="U836" s="111"/>
      <c r="V836" s="111"/>
      <c r="W836" s="111"/>
      <c r="X836" s="111"/>
      <c r="Y836" s="111"/>
      <c r="Z836" s="111"/>
      <c r="AA836" s="111"/>
      <c r="AB836" s="111"/>
      <c r="AC836" s="111"/>
      <c r="AD836" s="111"/>
      <c r="AE836" s="111"/>
      <c r="AF836" s="111"/>
      <c r="AG836" s="111"/>
      <c r="AH836" s="111"/>
      <c r="AI836" s="111"/>
      <c r="AJ836" s="111"/>
      <c r="AK836" s="111"/>
      <c r="AL836" s="111"/>
      <c r="AM836" s="111"/>
      <c r="AN836" s="111"/>
      <c r="AO836" s="111"/>
      <c r="AP836" s="111"/>
      <c r="AQ836" s="111"/>
      <c r="AR836" s="111"/>
      <c r="AS836" s="111"/>
      <c r="AT836" s="111"/>
      <c r="AU836" s="111"/>
      <c r="AV836" s="111"/>
      <c r="AW836" s="111"/>
      <c r="AX836" s="111"/>
      <c r="AY836" s="111"/>
      <c r="AZ836" s="111"/>
      <c r="BA836" s="111"/>
      <c r="BB836" s="111"/>
      <c r="BC836" s="111"/>
      <c r="BD836" s="111"/>
      <c r="BE836" s="111"/>
      <c r="BF836" s="111"/>
      <c r="BG836" s="111"/>
      <c r="BH836" s="111"/>
      <c r="BI836" s="111"/>
      <c r="BJ836" s="111"/>
      <c r="BK836" s="111"/>
      <c r="BL836" s="111"/>
      <c r="BM836" s="111"/>
      <c r="BN836" s="111"/>
      <c r="BO836" s="111"/>
      <c r="BP836" s="111"/>
      <c r="BQ836" s="111"/>
      <c r="BR836" s="111"/>
      <c r="BS836" s="111"/>
      <c r="BT836" s="111"/>
      <c r="BU836" s="111"/>
      <c r="BV836" s="111"/>
      <c r="BW836" s="111"/>
      <c r="BX836" s="111"/>
      <c r="BY836" s="111"/>
      <c r="BZ836" s="111"/>
      <c r="CA836" s="111"/>
      <c r="CB836" s="111"/>
      <c r="CC836" s="111"/>
      <c r="CD836" s="111"/>
      <c r="CE836" s="111"/>
      <c r="CF836" s="111"/>
      <c r="CG836" s="111"/>
      <c r="CH836" s="111"/>
      <c r="CI836" s="111"/>
      <c r="CJ836" s="111"/>
      <c r="CK836" s="111"/>
      <c r="CL836" s="111"/>
      <c r="CM836" s="111"/>
      <c r="CN836" s="111"/>
      <c r="CO836" s="111"/>
      <c r="CP836" s="111"/>
      <c r="CQ836" s="111"/>
      <c r="CR836" s="111"/>
      <c r="CS836" s="111"/>
      <c r="CT836" s="111"/>
      <c r="CU836" s="111"/>
      <c r="CV836" s="111"/>
      <c r="CW836" s="111"/>
      <c r="CX836" s="111"/>
      <c r="CY836" s="111"/>
      <c r="CZ836" s="111"/>
      <c r="DA836" s="111"/>
      <c r="DB836" s="111"/>
      <c r="DC836" s="111"/>
      <c r="DD836" s="111"/>
      <c r="DE836" s="111"/>
      <c r="DF836" s="111"/>
      <c r="DG836" s="111"/>
      <c r="DH836" s="111"/>
      <c r="DI836" s="111"/>
      <c r="DJ836" s="111"/>
      <c r="DK836" s="111"/>
      <c r="DL836" s="111"/>
      <c r="DM836" s="111"/>
      <c r="DN836" s="111"/>
      <c r="DO836" s="111"/>
      <c r="DP836" s="111"/>
      <c r="DQ836" s="111"/>
      <c r="DR836" s="111"/>
      <c r="DS836" s="111"/>
      <c r="DT836" s="111"/>
      <c r="DU836" s="111"/>
      <c r="DV836" s="111"/>
      <c r="DW836" s="111"/>
      <c r="DX836" s="111"/>
      <c r="DY836" s="111"/>
      <c r="DZ836" s="111"/>
      <c r="EA836" s="111"/>
      <c r="EB836" s="111"/>
      <c r="EC836" s="111"/>
      <c r="ED836" s="111"/>
      <c r="EE836" s="111"/>
      <c r="EF836" s="111"/>
      <c r="EG836" s="111"/>
      <c r="EH836" s="111"/>
      <c r="EI836" s="111"/>
      <c r="EJ836" s="111"/>
      <c r="EK836" s="111"/>
      <c r="EL836" s="111"/>
      <c r="EM836" s="111"/>
      <c r="EN836" s="111"/>
      <c r="EO836" s="111"/>
      <c r="EP836" s="111"/>
      <c r="EQ836" s="111"/>
      <c r="ER836" s="111"/>
      <c r="ES836" s="111"/>
      <c r="ET836" s="111"/>
      <c r="EU836" s="111"/>
      <c r="EV836" s="111"/>
      <c r="EW836" s="111"/>
      <c r="EX836" s="111"/>
      <c r="EY836" s="111"/>
      <c r="EZ836" s="111"/>
      <c r="FA836" s="111"/>
      <c r="FB836" s="111"/>
      <c r="FC836" s="111"/>
      <c r="FD836" s="111"/>
      <c r="FE836" s="111"/>
      <c r="FF836" s="111"/>
      <c r="FG836" s="111"/>
      <c r="FH836" s="111"/>
      <c r="FI836" s="111"/>
      <c r="FJ836" s="111"/>
      <c r="FK836" s="111"/>
      <c r="FL836" s="111"/>
      <c r="FM836" s="111"/>
      <c r="FN836" s="111"/>
      <c r="FO836" s="111"/>
      <c r="FP836" s="111"/>
      <c r="FQ836" s="111"/>
      <c r="FR836" s="111"/>
      <c r="FS836" s="111"/>
      <c r="FT836" s="111"/>
      <c r="FU836" s="111"/>
      <c r="FV836" s="111"/>
      <c r="FW836" s="111"/>
      <c r="FX836" s="111"/>
      <c r="FY836" s="111"/>
      <c r="FZ836" s="111"/>
      <c r="GA836" s="111"/>
      <c r="GB836" s="111"/>
      <c r="GC836" s="111"/>
      <c r="GD836" s="111"/>
      <c r="GE836" s="111"/>
      <c r="GF836" s="111"/>
      <c r="GG836" s="111"/>
      <c r="GH836" s="111"/>
      <c r="GI836" s="111"/>
      <c r="GJ836" s="111"/>
      <c r="GK836" s="111"/>
      <c r="GL836" s="111"/>
      <c r="GM836" s="111"/>
      <c r="GN836" s="111"/>
      <c r="GO836" s="111"/>
      <c r="GP836" s="111"/>
      <c r="GQ836" s="111"/>
      <c r="GR836" s="111"/>
      <c r="GS836" s="111"/>
      <c r="GT836" s="111"/>
      <c r="GU836" s="111"/>
      <c r="GV836" s="111"/>
      <c r="GW836" s="111"/>
      <c r="GX836" s="111"/>
      <c r="GY836" s="111"/>
      <c r="GZ836" s="111"/>
      <c r="HA836" s="111"/>
      <c r="HB836" s="111"/>
      <c r="HC836" s="111"/>
      <c r="HD836" s="111"/>
      <c r="HE836" s="111"/>
      <c r="HF836" s="111"/>
      <c r="HG836" s="111"/>
      <c r="HH836" s="111"/>
      <c r="HI836" s="111"/>
      <c r="HJ836" s="111"/>
      <c r="HK836" s="111"/>
      <c r="HL836" s="111"/>
      <c r="HM836" s="111"/>
      <c r="HN836" s="111"/>
      <c r="HO836" s="111"/>
      <c r="HP836" s="111"/>
      <c r="HQ836" s="111"/>
      <c r="HR836" s="111"/>
      <c r="HS836" s="111"/>
      <c r="HT836" s="111"/>
      <c r="HU836" s="111"/>
      <c r="HV836" s="111"/>
      <c r="HW836" s="111"/>
      <c r="HX836" s="111"/>
      <c r="HY836" s="111"/>
      <c r="HZ836" s="111"/>
      <c r="IA836" s="111"/>
      <c r="IB836" s="111"/>
      <c r="IC836" s="111"/>
      <c r="ID836" s="111"/>
      <c r="IE836" s="111"/>
      <c r="IF836" s="111"/>
      <c r="IG836" s="111"/>
      <c r="IH836" s="111"/>
      <c r="II836" s="111"/>
    </row>
    <row r="837" s="1" customFormat="1" hidden="1" spans="1:243">
      <c r="A837" s="157">
        <v>2160699</v>
      </c>
      <c r="B837" s="152" t="s">
        <v>714</v>
      </c>
      <c r="C837" s="145">
        <v>0</v>
      </c>
      <c r="D837" s="146"/>
      <c r="E837" s="147">
        <f t="shared" si="37"/>
        <v>0</v>
      </c>
      <c r="F837" s="148"/>
      <c r="G837" s="151" t="s">
        <v>75</v>
      </c>
      <c r="H837" s="140">
        <f t="shared" si="38"/>
        <v>7</v>
      </c>
      <c r="I837" s="140"/>
      <c r="J837" s="111"/>
      <c r="K837" s="111"/>
      <c r="L837" s="111"/>
      <c r="M837" s="111"/>
      <c r="N837" s="111"/>
      <c r="O837" s="111"/>
      <c r="P837" s="111"/>
      <c r="Q837" s="111"/>
      <c r="R837" s="111"/>
      <c r="S837" s="111"/>
      <c r="T837" s="111"/>
      <c r="U837" s="111"/>
      <c r="V837" s="111"/>
      <c r="W837" s="111"/>
      <c r="X837" s="111"/>
      <c r="Y837" s="111"/>
      <c r="Z837" s="111"/>
      <c r="AA837" s="111"/>
      <c r="AB837" s="111"/>
      <c r="AC837" s="111"/>
      <c r="AD837" s="111"/>
      <c r="AE837" s="111"/>
      <c r="AF837" s="111"/>
      <c r="AG837" s="111"/>
      <c r="AH837" s="111"/>
      <c r="AI837" s="111"/>
      <c r="AJ837" s="111"/>
      <c r="AK837" s="111"/>
      <c r="AL837" s="111"/>
      <c r="AM837" s="111"/>
      <c r="AN837" s="111"/>
      <c r="AO837" s="111"/>
      <c r="AP837" s="111"/>
      <c r="AQ837" s="111"/>
      <c r="AR837" s="111"/>
      <c r="AS837" s="111"/>
      <c r="AT837" s="111"/>
      <c r="AU837" s="111"/>
      <c r="AV837" s="111"/>
      <c r="AW837" s="111"/>
      <c r="AX837" s="111"/>
      <c r="AY837" s="111"/>
      <c r="AZ837" s="111"/>
      <c r="BA837" s="111"/>
      <c r="BB837" s="111"/>
      <c r="BC837" s="111"/>
      <c r="BD837" s="111"/>
      <c r="BE837" s="111"/>
      <c r="BF837" s="111"/>
      <c r="BG837" s="111"/>
      <c r="BH837" s="111"/>
      <c r="BI837" s="111"/>
      <c r="BJ837" s="111"/>
      <c r="BK837" s="111"/>
      <c r="BL837" s="111"/>
      <c r="BM837" s="111"/>
      <c r="BN837" s="111"/>
      <c r="BO837" s="111"/>
      <c r="BP837" s="111"/>
      <c r="BQ837" s="111"/>
      <c r="BR837" s="111"/>
      <c r="BS837" s="111"/>
      <c r="BT837" s="111"/>
      <c r="BU837" s="111"/>
      <c r="BV837" s="111"/>
      <c r="BW837" s="111"/>
      <c r="BX837" s="111"/>
      <c r="BY837" s="111"/>
      <c r="BZ837" s="111"/>
      <c r="CA837" s="111"/>
      <c r="CB837" s="111"/>
      <c r="CC837" s="111"/>
      <c r="CD837" s="111"/>
      <c r="CE837" s="111"/>
      <c r="CF837" s="111"/>
      <c r="CG837" s="111"/>
      <c r="CH837" s="111"/>
      <c r="CI837" s="111"/>
      <c r="CJ837" s="111"/>
      <c r="CK837" s="111"/>
      <c r="CL837" s="111"/>
      <c r="CM837" s="111"/>
      <c r="CN837" s="111"/>
      <c r="CO837" s="111"/>
      <c r="CP837" s="111"/>
      <c r="CQ837" s="111"/>
      <c r="CR837" s="111"/>
      <c r="CS837" s="111"/>
      <c r="CT837" s="111"/>
      <c r="CU837" s="111"/>
      <c r="CV837" s="111"/>
      <c r="CW837" s="111"/>
      <c r="CX837" s="111"/>
      <c r="CY837" s="111"/>
      <c r="CZ837" s="111"/>
      <c r="DA837" s="111"/>
      <c r="DB837" s="111"/>
      <c r="DC837" s="111"/>
      <c r="DD837" s="111"/>
      <c r="DE837" s="111"/>
      <c r="DF837" s="111"/>
      <c r="DG837" s="111"/>
      <c r="DH837" s="111"/>
      <c r="DI837" s="111"/>
      <c r="DJ837" s="111"/>
      <c r="DK837" s="111"/>
      <c r="DL837" s="111"/>
      <c r="DM837" s="111"/>
      <c r="DN837" s="111"/>
      <c r="DO837" s="111"/>
      <c r="DP837" s="111"/>
      <c r="DQ837" s="111"/>
      <c r="DR837" s="111"/>
      <c r="DS837" s="111"/>
      <c r="DT837" s="111"/>
      <c r="DU837" s="111"/>
      <c r="DV837" s="111"/>
      <c r="DW837" s="111"/>
      <c r="DX837" s="111"/>
      <c r="DY837" s="111"/>
      <c r="DZ837" s="111"/>
      <c r="EA837" s="111"/>
      <c r="EB837" s="111"/>
      <c r="EC837" s="111"/>
      <c r="ED837" s="111"/>
      <c r="EE837" s="111"/>
      <c r="EF837" s="111"/>
      <c r="EG837" s="111"/>
      <c r="EH837" s="111"/>
      <c r="EI837" s="111"/>
      <c r="EJ837" s="111"/>
      <c r="EK837" s="111"/>
      <c r="EL837" s="111"/>
      <c r="EM837" s="111"/>
      <c r="EN837" s="111"/>
      <c r="EO837" s="111"/>
      <c r="EP837" s="111"/>
      <c r="EQ837" s="111"/>
      <c r="ER837" s="111"/>
      <c r="ES837" s="111"/>
      <c r="ET837" s="111"/>
      <c r="EU837" s="111"/>
      <c r="EV837" s="111"/>
      <c r="EW837" s="111"/>
      <c r="EX837" s="111"/>
      <c r="EY837" s="111"/>
      <c r="EZ837" s="111"/>
      <c r="FA837" s="111"/>
      <c r="FB837" s="111"/>
      <c r="FC837" s="111"/>
      <c r="FD837" s="111"/>
      <c r="FE837" s="111"/>
      <c r="FF837" s="111"/>
      <c r="FG837" s="111"/>
      <c r="FH837" s="111"/>
      <c r="FI837" s="111"/>
      <c r="FJ837" s="111"/>
      <c r="FK837" s="111"/>
      <c r="FL837" s="111"/>
      <c r="FM837" s="111"/>
      <c r="FN837" s="111"/>
      <c r="FO837" s="111"/>
      <c r="FP837" s="111"/>
      <c r="FQ837" s="111"/>
      <c r="FR837" s="111"/>
      <c r="FS837" s="111"/>
      <c r="FT837" s="111"/>
      <c r="FU837" s="111"/>
      <c r="FV837" s="111"/>
      <c r="FW837" s="111"/>
      <c r="FX837" s="111"/>
      <c r="FY837" s="111"/>
      <c r="FZ837" s="111"/>
      <c r="GA837" s="111"/>
      <c r="GB837" s="111"/>
      <c r="GC837" s="111"/>
      <c r="GD837" s="111"/>
      <c r="GE837" s="111"/>
      <c r="GF837" s="111"/>
      <c r="GG837" s="111"/>
      <c r="GH837" s="111"/>
      <c r="GI837" s="111"/>
      <c r="GJ837" s="111"/>
      <c r="GK837" s="111"/>
      <c r="GL837" s="111"/>
      <c r="GM837" s="111"/>
      <c r="GN837" s="111"/>
      <c r="GO837" s="111"/>
      <c r="GP837" s="111"/>
      <c r="GQ837" s="111"/>
      <c r="GR837" s="111"/>
      <c r="GS837" s="111"/>
      <c r="GT837" s="111"/>
      <c r="GU837" s="111"/>
      <c r="GV837" s="111"/>
      <c r="GW837" s="111"/>
      <c r="GX837" s="111"/>
      <c r="GY837" s="111"/>
      <c r="GZ837" s="111"/>
      <c r="HA837" s="111"/>
      <c r="HB837" s="111"/>
      <c r="HC837" s="111"/>
      <c r="HD837" s="111"/>
      <c r="HE837" s="111"/>
      <c r="HF837" s="111"/>
      <c r="HG837" s="111"/>
      <c r="HH837" s="111"/>
      <c r="HI837" s="111"/>
      <c r="HJ837" s="111"/>
      <c r="HK837" s="111"/>
      <c r="HL837" s="111"/>
      <c r="HM837" s="111"/>
      <c r="HN837" s="111"/>
      <c r="HO837" s="111"/>
      <c r="HP837" s="111"/>
      <c r="HQ837" s="111"/>
      <c r="HR837" s="111"/>
      <c r="HS837" s="111"/>
      <c r="HT837" s="111"/>
      <c r="HU837" s="111"/>
      <c r="HV837" s="111"/>
      <c r="HW837" s="111"/>
      <c r="HX837" s="111"/>
      <c r="HY837" s="111"/>
      <c r="HZ837" s="111"/>
      <c r="IA837" s="111"/>
      <c r="IB837" s="111"/>
      <c r="IC837" s="111"/>
      <c r="ID837" s="111"/>
      <c r="IE837" s="111"/>
      <c r="IF837" s="111"/>
      <c r="IG837" s="111"/>
      <c r="IH837" s="111"/>
      <c r="II837" s="111"/>
    </row>
    <row r="838" s="1" customFormat="1" spans="1:243">
      <c r="A838" s="141">
        <v>21699</v>
      </c>
      <c r="B838" s="142" t="s">
        <v>715</v>
      </c>
      <c r="C838" s="159">
        <f>C839</f>
        <v>0</v>
      </c>
      <c r="D838" s="159">
        <f>D839</f>
        <v>4085</v>
      </c>
      <c r="E838" s="137">
        <f t="shared" si="37"/>
        <v>4085</v>
      </c>
      <c r="F838" s="138"/>
      <c r="G838" s="139"/>
      <c r="H838" s="140">
        <f t="shared" si="38"/>
        <v>5</v>
      </c>
      <c r="I838" s="140"/>
      <c r="J838" s="111"/>
      <c r="K838" s="111"/>
      <c r="L838" s="111"/>
      <c r="M838" s="111"/>
      <c r="N838" s="111"/>
      <c r="O838" s="111"/>
      <c r="P838" s="111"/>
      <c r="Q838" s="111"/>
      <c r="R838" s="111"/>
      <c r="S838" s="111"/>
      <c r="T838" s="111"/>
      <c r="U838" s="111"/>
      <c r="V838" s="111"/>
      <c r="W838" s="111"/>
      <c r="X838" s="111"/>
      <c r="Y838" s="111"/>
      <c r="Z838" s="111"/>
      <c r="AA838" s="111"/>
      <c r="AB838" s="111"/>
      <c r="AC838" s="111"/>
      <c r="AD838" s="111"/>
      <c r="AE838" s="111"/>
      <c r="AF838" s="111"/>
      <c r="AG838" s="111"/>
      <c r="AH838" s="111"/>
      <c r="AI838" s="111"/>
      <c r="AJ838" s="111"/>
      <c r="AK838" s="111"/>
      <c r="AL838" s="111"/>
      <c r="AM838" s="111"/>
      <c r="AN838" s="111"/>
      <c r="AO838" s="111"/>
      <c r="AP838" s="111"/>
      <c r="AQ838" s="111"/>
      <c r="AR838" s="111"/>
      <c r="AS838" s="111"/>
      <c r="AT838" s="111"/>
      <c r="AU838" s="111"/>
      <c r="AV838" s="111"/>
      <c r="AW838" s="111"/>
      <c r="AX838" s="111"/>
      <c r="AY838" s="111"/>
      <c r="AZ838" s="111"/>
      <c r="BA838" s="111"/>
      <c r="BB838" s="111"/>
      <c r="BC838" s="111"/>
      <c r="BD838" s="111"/>
      <c r="BE838" s="111"/>
      <c r="BF838" s="111"/>
      <c r="BG838" s="111"/>
      <c r="BH838" s="111"/>
      <c r="BI838" s="111"/>
      <c r="BJ838" s="111"/>
      <c r="BK838" s="111"/>
      <c r="BL838" s="111"/>
      <c r="BM838" s="111"/>
      <c r="BN838" s="111"/>
      <c r="BO838" s="111"/>
      <c r="BP838" s="111"/>
      <c r="BQ838" s="111"/>
      <c r="BR838" s="111"/>
      <c r="BS838" s="111"/>
      <c r="BT838" s="111"/>
      <c r="BU838" s="111"/>
      <c r="BV838" s="111"/>
      <c r="BW838" s="111"/>
      <c r="BX838" s="111"/>
      <c r="BY838" s="111"/>
      <c r="BZ838" s="111"/>
      <c r="CA838" s="111"/>
      <c r="CB838" s="111"/>
      <c r="CC838" s="111"/>
      <c r="CD838" s="111"/>
      <c r="CE838" s="111"/>
      <c r="CF838" s="111"/>
      <c r="CG838" s="111"/>
      <c r="CH838" s="111"/>
      <c r="CI838" s="111"/>
      <c r="CJ838" s="111"/>
      <c r="CK838" s="111"/>
      <c r="CL838" s="111"/>
      <c r="CM838" s="111"/>
      <c r="CN838" s="111"/>
      <c r="CO838" s="111"/>
      <c r="CP838" s="111"/>
      <c r="CQ838" s="111"/>
      <c r="CR838" s="111"/>
      <c r="CS838" s="111"/>
      <c r="CT838" s="111"/>
      <c r="CU838" s="111"/>
      <c r="CV838" s="111"/>
      <c r="CW838" s="111"/>
      <c r="CX838" s="111"/>
      <c r="CY838" s="111"/>
      <c r="CZ838" s="111"/>
      <c r="DA838" s="111"/>
      <c r="DB838" s="111"/>
      <c r="DC838" s="111"/>
      <c r="DD838" s="111"/>
      <c r="DE838" s="111"/>
      <c r="DF838" s="111"/>
      <c r="DG838" s="111"/>
      <c r="DH838" s="111"/>
      <c r="DI838" s="111"/>
      <c r="DJ838" s="111"/>
      <c r="DK838" s="111"/>
      <c r="DL838" s="111"/>
      <c r="DM838" s="111"/>
      <c r="DN838" s="111"/>
      <c r="DO838" s="111"/>
      <c r="DP838" s="111"/>
      <c r="DQ838" s="111"/>
      <c r="DR838" s="111"/>
      <c r="DS838" s="111"/>
      <c r="DT838" s="111"/>
      <c r="DU838" s="111"/>
      <c r="DV838" s="111"/>
      <c r="DW838" s="111"/>
      <c r="DX838" s="111"/>
      <c r="DY838" s="111"/>
      <c r="DZ838" s="111"/>
      <c r="EA838" s="111"/>
      <c r="EB838" s="111"/>
      <c r="EC838" s="111"/>
      <c r="ED838" s="111"/>
      <c r="EE838" s="111"/>
      <c r="EF838" s="111"/>
      <c r="EG838" s="111"/>
      <c r="EH838" s="111"/>
      <c r="EI838" s="111"/>
      <c r="EJ838" s="111"/>
      <c r="EK838" s="111"/>
      <c r="EL838" s="111"/>
      <c r="EM838" s="111"/>
      <c r="EN838" s="111"/>
      <c r="EO838" s="111"/>
      <c r="EP838" s="111"/>
      <c r="EQ838" s="111"/>
      <c r="ER838" s="111"/>
      <c r="ES838" s="111"/>
      <c r="ET838" s="111"/>
      <c r="EU838" s="111"/>
      <c r="EV838" s="111"/>
      <c r="EW838" s="111"/>
      <c r="EX838" s="111"/>
      <c r="EY838" s="111"/>
      <c r="EZ838" s="111"/>
      <c r="FA838" s="111"/>
      <c r="FB838" s="111"/>
      <c r="FC838" s="111"/>
      <c r="FD838" s="111"/>
      <c r="FE838" s="111"/>
      <c r="FF838" s="111"/>
      <c r="FG838" s="111"/>
      <c r="FH838" s="111"/>
      <c r="FI838" s="111"/>
      <c r="FJ838" s="111"/>
      <c r="FK838" s="111"/>
      <c r="FL838" s="111"/>
      <c r="FM838" s="111"/>
      <c r="FN838" s="111"/>
      <c r="FO838" s="111"/>
      <c r="FP838" s="111"/>
      <c r="FQ838" s="111"/>
      <c r="FR838" s="111"/>
      <c r="FS838" s="111"/>
      <c r="FT838" s="111"/>
      <c r="FU838" s="111"/>
      <c r="FV838" s="111"/>
      <c r="FW838" s="111"/>
      <c r="FX838" s="111"/>
      <c r="FY838" s="111"/>
      <c r="FZ838" s="111"/>
      <c r="GA838" s="111"/>
      <c r="GB838" s="111"/>
      <c r="GC838" s="111"/>
      <c r="GD838" s="111"/>
      <c r="GE838" s="111"/>
      <c r="GF838" s="111"/>
      <c r="GG838" s="111"/>
      <c r="GH838" s="111"/>
      <c r="GI838" s="111"/>
      <c r="GJ838" s="111"/>
      <c r="GK838" s="111"/>
      <c r="GL838" s="111"/>
      <c r="GM838" s="111"/>
      <c r="GN838" s="111"/>
      <c r="GO838" s="111"/>
      <c r="GP838" s="111"/>
      <c r="GQ838" s="111"/>
      <c r="GR838" s="111"/>
      <c r="GS838" s="111"/>
      <c r="GT838" s="111"/>
      <c r="GU838" s="111"/>
      <c r="GV838" s="111"/>
      <c r="GW838" s="111"/>
      <c r="GX838" s="111"/>
      <c r="GY838" s="111"/>
      <c r="GZ838" s="111"/>
      <c r="HA838" s="111"/>
      <c r="HB838" s="111"/>
      <c r="HC838" s="111"/>
      <c r="HD838" s="111"/>
      <c r="HE838" s="111"/>
      <c r="HF838" s="111"/>
      <c r="HG838" s="111"/>
      <c r="HH838" s="111"/>
      <c r="HI838" s="111"/>
      <c r="HJ838" s="111"/>
      <c r="HK838" s="111"/>
      <c r="HL838" s="111"/>
      <c r="HM838" s="111"/>
      <c r="HN838" s="111"/>
      <c r="HO838" s="111"/>
      <c r="HP838" s="111"/>
      <c r="HQ838" s="111"/>
      <c r="HR838" s="111"/>
      <c r="HS838" s="111"/>
      <c r="HT838" s="111"/>
      <c r="HU838" s="111"/>
      <c r="HV838" s="111"/>
      <c r="HW838" s="111"/>
      <c r="HX838" s="111"/>
      <c r="HY838" s="111"/>
      <c r="HZ838" s="111"/>
      <c r="IA838" s="111"/>
      <c r="IB838" s="111"/>
      <c r="IC838" s="111"/>
      <c r="ID838" s="111"/>
      <c r="IE838" s="111"/>
      <c r="IF838" s="111"/>
      <c r="IG838" s="111"/>
      <c r="IH838" s="111"/>
      <c r="II838" s="111"/>
    </row>
    <row r="839" s="1" customFormat="1" spans="1:243">
      <c r="A839" s="157">
        <v>2169999</v>
      </c>
      <c r="B839" s="152" t="s">
        <v>716</v>
      </c>
      <c r="C839" s="145">
        <v>0</v>
      </c>
      <c r="D839" s="146">
        <v>4085</v>
      </c>
      <c r="E839" s="147">
        <f t="shared" si="37"/>
        <v>4085</v>
      </c>
      <c r="F839" s="148"/>
      <c r="G839" s="149"/>
      <c r="H839" s="140">
        <f t="shared" si="38"/>
        <v>7</v>
      </c>
      <c r="I839" s="140"/>
      <c r="J839" s="111"/>
      <c r="K839" s="111"/>
      <c r="L839" s="111"/>
      <c r="M839" s="111"/>
      <c r="N839" s="111"/>
      <c r="O839" s="111"/>
      <c r="P839" s="111"/>
      <c r="Q839" s="111"/>
      <c r="R839" s="111"/>
      <c r="S839" s="111"/>
      <c r="T839" s="111"/>
      <c r="U839" s="111"/>
      <c r="V839" s="111"/>
      <c r="W839" s="111"/>
      <c r="X839" s="111"/>
      <c r="Y839" s="111"/>
      <c r="Z839" s="111"/>
      <c r="AA839" s="111"/>
      <c r="AB839" s="111"/>
      <c r="AC839" s="111"/>
      <c r="AD839" s="111"/>
      <c r="AE839" s="111"/>
      <c r="AF839" s="111"/>
      <c r="AG839" s="111"/>
      <c r="AH839" s="111"/>
      <c r="AI839" s="111"/>
      <c r="AJ839" s="111"/>
      <c r="AK839" s="111"/>
      <c r="AL839" s="111"/>
      <c r="AM839" s="111"/>
      <c r="AN839" s="111"/>
      <c r="AO839" s="111"/>
      <c r="AP839" s="111"/>
      <c r="AQ839" s="111"/>
      <c r="AR839" s="111"/>
      <c r="AS839" s="111"/>
      <c r="AT839" s="111"/>
      <c r="AU839" s="111"/>
      <c r="AV839" s="111"/>
      <c r="AW839" s="111"/>
      <c r="AX839" s="111"/>
      <c r="AY839" s="111"/>
      <c r="AZ839" s="111"/>
      <c r="BA839" s="111"/>
      <c r="BB839" s="111"/>
      <c r="BC839" s="111"/>
      <c r="BD839" s="111"/>
      <c r="BE839" s="111"/>
      <c r="BF839" s="111"/>
      <c r="BG839" s="111"/>
      <c r="BH839" s="111"/>
      <c r="BI839" s="111"/>
      <c r="BJ839" s="111"/>
      <c r="BK839" s="111"/>
      <c r="BL839" s="111"/>
      <c r="BM839" s="111"/>
      <c r="BN839" s="111"/>
      <c r="BO839" s="111"/>
      <c r="BP839" s="111"/>
      <c r="BQ839" s="111"/>
      <c r="BR839" s="111"/>
      <c r="BS839" s="111"/>
      <c r="BT839" s="111"/>
      <c r="BU839" s="111"/>
      <c r="BV839" s="111"/>
      <c r="BW839" s="111"/>
      <c r="BX839" s="111"/>
      <c r="BY839" s="111"/>
      <c r="BZ839" s="111"/>
      <c r="CA839" s="111"/>
      <c r="CB839" s="111"/>
      <c r="CC839" s="111"/>
      <c r="CD839" s="111"/>
      <c r="CE839" s="111"/>
      <c r="CF839" s="111"/>
      <c r="CG839" s="111"/>
      <c r="CH839" s="111"/>
      <c r="CI839" s="111"/>
      <c r="CJ839" s="111"/>
      <c r="CK839" s="111"/>
      <c r="CL839" s="111"/>
      <c r="CM839" s="111"/>
      <c r="CN839" s="111"/>
      <c r="CO839" s="111"/>
      <c r="CP839" s="111"/>
      <c r="CQ839" s="111"/>
      <c r="CR839" s="111"/>
      <c r="CS839" s="111"/>
      <c r="CT839" s="111"/>
      <c r="CU839" s="111"/>
      <c r="CV839" s="111"/>
      <c r="CW839" s="111"/>
      <c r="CX839" s="111"/>
      <c r="CY839" s="111"/>
      <c r="CZ839" s="111"/>
      <c r="DA839" s="111"/>
      <c r="DB839" s="111"/>
      <c r="DC839" s="111"/>
      <c r="DD839" s="111"/>
      <c r="DE839" s="111"/>
      <c r="DF839" s="111"/>
      <c r="DG839" s="111"/>
      <c r="DH839" s="111"/>
      <c r="DI839" s="111"/>
      <c r="DJ839" s="111"/>
      <c r="DK839" s="111"/>
      <c r="DL839" s="111"/>
      <c r="DM839" s="111"/>
      <c r="DN839" s="111"/>
      <c r="DO839" s="111"/>
      <c r="DP839" s="111"/>
      <c r="DQ839" s="111"/>
      <c r="DR839" s="111"/>
      <c r="DS839" s="111"/>
      <c r="DT839" s="111"/>
      <c r="DU839" s="111"/>
      <c r="DV839" s="111"/>
      <c r="DW839" s="111"/>
      <c r="DX839" s="111"/>
      <c r="DY839" s="111"/>
      <c r="DZ839" s="111"/>
      <c r="EA839" s="111"/>
      <c r="EB839" s="111"/>
      <c r="EC839" s="111"/>
      <c r="ED839" s="111"/>
      <c r="EE839" s="111"/>
      <c r="EF839" s="111"/>
      <c r="EG839" s="111"/>
      <c r="EH839" s="111"/>
      <c r="EI839" s="111"/>
      <c r="EJ839" s="111"/>
      <c r="EK839" s="111"/>
      <c r="EL839" s="111"/>
      <c r="EM839" s="111"/>
      <c r="EN839" s="111"/>
      <c r="EO839" s="111"/>
      <c r="EP839" s="111"/>
      <c r="EQ839" s="111"/>
      <c r="ER839" s="111"/>
      <c r="ES839" s="111"/>
      <c r="ET839" s="111"/>
      <c r="EU839" s="111"/>
      <c r="EV839" s="111"/>
      <c r="EW839" s="111"/>
      <c r="EX839" s="111"/>
      <c r="EY839" s="111"/>
      <c r="EZ839" s="111"/>
      <c r="FA839" s="111"/>
      <c r="FB839" s="111"/>
      <c r="FC839" s="111"/>
      <c r="FD839" s="111"/>
      <c r="FE839" s="111"/>
      <c r="FF839" s="111"/>
      <c r="FG839" s="111"/>
      <c r="FH839" s="111"/>
      <c r="FI839" s="111"/>
      <c r="FJ839" s="111"/>
      <c r="FK839" s="111"/>
      <c r="FL839" s="111"/>
      <c r="FM839" s="111"/>
      <c r="FN839" s="111"/>
      <c r="FO839" s="111"/>
      <c r="FP839" s="111"/>
      <c r="FQ839" s="111"/>
      <c r="FR839" s="111"/>
      <c r="FS839" s="111"/>
      <c r="FT839" s="111"/>
      <c r="FU839" s="111"/>
      <c r="FV839" s="111"/>
      <c r="FW839" s="111"/>
      <c r="FX839" s="111"/>
      <c r="FY839" s="111"/>
      <c r="FZ839" s="111"/>
      <c r="GA839" s="111"/>
      <c r="GB839" s="111"/>
      <c r="GC839" s="111"/>
      <c r="GD839" s="111"/>
      <c r="GE839" s="111"/>
      <c r="GF839" s="111"/>
      <c r="GG839" s="111"/>
      <c r="GH839" s="111"/>
      <c r="GI839" s="111"/>
      <c r="GJ839" s="111"/>
      <c r="GK839" s="111"/>
      <c r="GL839" s="111"/>
      <c r="GM839" s="111"/>
      <c r="GN839" s="111"/>
      <c r="GO839" s="111"/>
      <c r="GP839" s="111"/>
      <c r="GQ839" s="111"/>
      <c r="GR839" s="111"/>
      <c r="GS839" s="111"/>
      <c r="GT839" s="111"/>
      <c r="GU839" s="111"/>
      <c r="GV839" s="111"/>
      <c r="GW839" s="111"/>
      <c r="GX839" s="111"/>
      <c r="GY839" s="111"/>
      <c r="GZ839" s="111"/>
      <c r="HA839" s="111"/>
      <c r="HB839" s="111"/>
      <c r="HC839" s="111"/>
      <c r="HD839" s="111"/>
      <c r="HE839" s="111"/>
      <c r="HF839" s="111"/>
      <c r="HG839" s="111"/>
      <c r="HH839" s="111"/>
      <c r="HI839" s="111"/>
      <c r="HJ839" s="111"/>
      <c r="HK839" s="111"/>
      <c r="HL839" s="111"/>
      <c r="HM839" s="111"/>
      <c r="HN839" s="111"/>
      <c r="HO839" s="111"/>
      <c r="HP839" s="111"/>
      <c r="HQ839" s="111"/>
      <c r="HR839" s="111"/>
      <c r="HS839" s="111"/>
      <c r="HT839" s="111"/>
      <c r="HU839" s="111"/>
      <c r="HV839" s="111"/>
      <c r="HW839" s="111"/>
      <c r="HX839" s="111"/>
      <c r="HY839" s="111"/>
      <c r="HZ839" s="111"/>
      <c r="IA839" s="111"/>
      <c r="IB839" s="111"/>
      <c r="IC839" s="111"/>
      <c r="ID839" s="111"/>
      <c r="IE839" s="111"/>
      <c r="IF839" s="111"/>
      <c r="IG839" s="111"/>
      <c r="IH839" s="111"/>
      <c r="II839" s="111"/>
    </row>
    <row r="840" s="1" customFormat="1" spans="1:243">
      <c r="A840" s="167">
        <v>217</v>
      </c>
      <c r="B840" s="136" t="s">
        <v>717</v>
      </c>
      <c r="C840" s="137">
        <f>SUM(C841,C848,C849,C855,C856)</f>
        <v>148</v>
      </c>
      <c r="D840" s="137">
        <f>SUM(D841,D848,D849,D855,D856)</f>
        <v>1236</v>
      </c>
      <c r="E840" s="137">
        <f t="shared" si="37"/>
        <v>1088</v>
      </c>
      <c r="F840" s="138">
        <f>E840/C840</f>
        <v>7.35135135135135</v>
      </c>
      <c r="G840" s="149"/>
      <c r="H840" s="140">
        <f t="shared" si="38"/>
        <v>3</v>
      </c>
      <c r="I840" s="140"/>
      <c r="J840" s="111"/>
      <c r="K840" s="111"/>
      <c r="L840" s="111"/>
      <c r="M840" s="111"/>
      <c r="N840" s="111"/>
      <c r="O840" s="111"/>
      <c r="P840" s="111"/>
      <c r="Q840" s="111"/>
      <c r="R840" s="111"/>
      <c r="S840" s="111"/>
      <c r="T840" s="111"/>
      <c r="U840" s="111"/>
      <c r="V840" s="111"/>
      <c r="W840" s="111"/>
      <c r="X840" s="111"/>
      <c r="Y840" s="111"/>
      <c r="Z840" s="111"/>
      <c r="AA840" s="111"/>
      <c r="AB840" s="111"/>
      <c r="AC840" s="111"/>
      <c r="AD840" s="111"/>
      <c r="AE840" s="111"/>
      <c r="AF840" s="111"/>
      <c r="AG840" s="111"/>
      <c r="AH840" s="111"/>
      <c r="AI840" s="111"/>
      <c r="AJ840" s="111"/>
      <c r="AK840" s="111"/>
      <c r="AL840" s="111"/>
      <c r="AM840" s="111"/>
      <c r="AN840" s="111"/>
      <c r="AO840" s="111"/>
      <c r="AP840" s="111"/>
      <c r="AQ840" s="111"/>
      <c r="AR840" s="111"/>
      <c r="AS840" s="111"/>
      <c r="AT840" s="111"/>
      <c r="AU840" s="111"/>
      <c r="AV840" s="111"/>
      <c r="AW840" s="111"/>
      <c r="AX840" s="111"/>
      <c r="AY840" s="111"/>
      <c r="AZ840" s="111"/>
      <c r="BA840" s="111"/>
      <c r="BB840" s="111"/>
      <c r="BC840" s="111"/>
      <c r="BD840" s="111"/>
      <c r="BE840" s="111"/>
      <c r="BF840" s="111"/>
      <c r="BG840" s="111"/>
      <c r="BH840" s="111"/>
      <c r="BI840" s="111"/>
      <c r="BJ840" s="111"/>
      <c r="BK840" s="111"/>
      <c r="BL840" s="111"/>
      <c r="BM840" s="111"/>
      <c r="BN840" s="111"/>
      <c r="BO840" s="111"/>
      <c r="BP840" s="111"/>
      <c r="BQ840" s="111"/>
      <c r="BR840" s="111"/>
      <c r="BS840" s="111"/>
      <c r="BT840" s="111"/>
      <c r="BU840" s="111"/>
      <c r="BV840" s="111"/>
      <c r="BW840" s="111"/>
      <c r="BX840" s="111"/>
      <c r="BY840" s="111"/>
      <c r="BZ840" s="111"/>
      <c r="CA840" s="111"/>
      <c r="CB840" s="111"/>
      <c r="CC840" s="111"/>
      <c r="CD840" s="111"/>
      <c r="CE840" s="111"/>
      <c r="CF840" s="111"/>
      <c r="CG840" s="111"/>
      <c r="CH840" s="111"/>
      <c r="CI840" s="111"/>
      <c r="CJ840" s="111"/>
      <c r="CK840" s="111"/>
      <c r="CL840" s="111"/>
      <c r="CM840" s="111"/>
      <c r="CN840" s="111"/>
      <c r="CO840" s="111"/>
      <c r="CP840" s="111"/>
      <c r="CQ840" s="111"/>
      <c r="CR840" s="111"/>
      <c r="CS840" s="111"/>
      <c r="CT840" s="111"/>
      <c r="CU840" s="111"/>
      <c r="CV840" s="111"/>
      <c r="CW840" s="111"/>
      <c r="CX840" s="111"/>
      <c r="CY840" s="111"/>
      <c r="CZ840" s="111"/>
      <c r="DA840" s="111"/>
      <c r="DB840" s="111"/>
      <c r="DC840" s="111"/>
      <c r="DD840" s="111"/>
      <c r="DE840" s="111"/>
      <c r="DF840" s="111"/>
      <c r="DG840" s="111"/>
      <c r="DH840" s="111"/>
      <c r="DI840" s="111"/>
      <c r="DJ840" s="111"/>
      <c r="DK840" s="111"/>
      <c r="DL840" s="111"/>
      <c r="DM840" s="111"/>
      <c r="DN840" s="111"/>
      <c r="DO840" s="111"/>
      <c r="DP840" s="111"/>
      <c r="DQ840" s="111"/>
      <c r="DR840" s="111"/>
      <c r="DS840" s="111"/>
      <c r="DT840" s="111"/>
      <c r="DU840" s="111"/>
      <c r="DV840" s="111"/>
      <c r="DW840" s="111"/>
      <c r="DX840" s="111"/>
      <c r="DY840" s="111"/>
      <c r="DZ840" s="111"/>
      <c r="EA840" s="111"/>
      <c r="EB840" s="111"/>
      <c r="EC840" s="111"/>
      <c r="ED840" s="111"/>
      <c r="EE840" s="111"/>
      <c r="EF840" s="111"/>
      <c r="EG840" s="111"/>
      <c r="EH840" s="111"/>
      <c r="EI840" s="111"/>
      <c r="EJ840" s="111"/>
      <c r="EK840" s="111"/>
      <c r="EL840" s="111"/>
      <c r="EM840" s="111"/>
      <c r="EN840" s="111"/>
      <c r="EO840" s="111"/>
      <c r="EP840" s="111"/>
      <c r="EQ840" s="111"/>
      <c r="ER840" s="111"/>
      <c r="ES840" s="111"/>
      <c r="ET840" s="111"/>
      <c r="EU840" s="111"/>
      <c r="EV840" s="111"/>
      <c r="EW840" s="111"/>
      <c r="EX840" s="111"/>
      <c r="EY840" s="111"/>
      <c r="EZ840" s="111"/>
      <c r="FA840" s="111"/>
      <c r="FB840" s="111"/>
      <c r="FC840" s="111"/>
      <c r="FD840" s="111"/>
      <c r="FE840" s="111"/>
      <c r="FF840" s="111"/>
      <c r="FG840" s="111"/>
      <c r="FH840" s="111"/>
      <c r="FI840" s="111"/>
      <c r="FJ840" s="111"/>
      <c r="FK840" s="111"/>
      <c r="FL840" s="111"/>
      <c r="FM840" s="111"/>
      <c r="FN840" s="111"/>
      <c r="FO840" s="111"/>
      <c r="FP840" s="111"/>
      <c r="FQ840" s="111"/>
      <c r="FR840" s="111"/>
      <c r="FS840" s="111"/>
      <c r="FT840" s="111"/>
      <c r="FU840" s="111"/>
      <c r="FV840" s="111"/>
      <c r="FW840" s="111"/>
      <c r="FX840" s="111"/>
      <c r="FY840" s="111"/>
      <c r="FZ840" s="111"/>
      <c r="GA840" s="111"/>
      <c r="GB840" s="111"/>
      <c r="GC840" s="111"/>
      <c r="GD840" s="111"/>
      <c r="GE840" s="111"/>
      <c r="GF840" s="111"/>
      <c r="GG840" s="111"/>
      <c r="GH840" s="111"/>
      <c r="GI840" s="111"/>
      <c r="GJ840" s="111"/>
      <c r="GK840" s="111"/>
      <c r="GL840" s="111"/>
      <c r="GM840" s="111"/>
      <c r="GN840" s="111"/>
      <c r="GO840" s="111"/>
      <c r="GP840" s="111"/>
      <c r="GQ840" s="111"/>
      <c r="GR840" s="111"/>
      <c r="GS840" s="111"/>
      <c r="GT840" s="111"/>
      <c r="GU840" s="111"/>
      <c r="GV840" s="111"/>
      <c r="GW840" s="111"/>
      <c r="GX840" s="111"/>
      <c r="GY840" s="111"/>
      <c r="GZ840" s="111"/>
      <c r="HA840" s="111"/>
      <c r="HB840" s="111"/>
      <c r="HC840" s="111"/>
      <c r="HD840" s="111"/>
      <c r="HE840" s="111"/>
      <c r="HF840" s="111"/>
      <c r="HG840" s="111"/>
      <c r="HH840" s="111"/>
      <c r="HI840" s="111"/>
      <c r="HJ840" s="111"/>
      <c r="HK840" s="111"/>
      <c r="HL840" s="111"/>
      <c r="HM840" s="111"/>
      <c r="HN840" s="111"/>
      <c r="HO840" s="111"/>
      <c r="HP840" s="111"/>
      <c r="HQ840" s="111"/>
      <c r="HR840" s="111"/>
      <c r="HS840" s="111"/>
      <c r="HT840" s="111"/>
      <c r="HU840" s="111"/>
      <c r="HV840" s="111"/>
      <c r="HW840" s="111"/>
      <c r="HX840" s="111"/>
      <c r="HY840" s="111"/>
      <c r="HZ840" s="111"/>
      <c r="IA840" s="111"/>
      <c r="IB840" s="111"/>
      <c r="IC840" s="111"/>
      <c r="ID840" s="111"/>
      <c r="IE840" s="111"/>
      <c r="IF840" s="111"/>
      <c r="IG840" s="111"/>
      <c r="IH840" s="111"/>
      <c r="II840" s="111"/>
    </row>
    <row r="841" s="1" customFormat="1" spans="1:243">
      <c r="A841" s="141">
        <v>21701</v>
      </c>
      <c r="B841" s="142" t="s">
        <v>718</v>
      </c>
      <c r="C841" s="170">
        <f>SUM(C842:C847)</f>
        <v>0</v>
      </c>
      <c r="D841" s="170">
        <f>SUM(D842:D847)</f>
        <v>25</v>
      </c>
      <c r="E841" s="171">
        <f t="shared" si="37"/>
        <v>25</v>
      </c>
      <c r="F841" s="138"/>
      <c r="G841" s="151"/>
      <c r="H841" s="140">
        <f t="shared" si="38"/>
        <v>5</v>
      </c>
      <c r="I841" s="140"/>
      <c r="J841" s="111"/>
      <c r="K841" s="111"/>
      <c r="L841" s="111"/>
      <c r="M841" s="111"/>
      <c r="N841" s="111"/>
      <c r="O841" s="111"/>
      <c r="P841" s="111"/>
      <c r="Q841" s="111"/>
      <c r="R841" s="111"/>
      <c r="S841" s="111"/>
      <c r="T841" s="111"/>
      <c r="U841" s="111"/>
      <c r="V841" s="111"/>
      <c r="W841" s="111"/>
      <c r="X841" s="111"/>
      <c r="Y841" s="111"/>
      <c r="Z841" s="111"/>
      <c r="AA841" s="111"/>
      <c r="AB841" s="111"/>
      <c r="AC841" s="111"/>
      <c r="AD841" s="111"/>
      <c r="AE841" s="111"/>
      <c r="AF841" s="111"/>
      <c r="AG841" s="111"/>
      <c r="AH841" s="111"/>
      <c r="AI841" s="111"/>
      <c r="AJ841" s="111"/>
      <c r="AK841" s="111"/>
      <c r="AL841" s="111"/>
      <c r="AM841" s="111"/>
      <c r="AN841" s="111"/>
      <c r="AO841" s="111"/>
      <c r="AP841" s="111"/>
      <c r="AQ841" s="111"/>
      <c r="AR841" s="111"/>
      <c r="AS841" s="111"/>
      <c r="AT841" s="111"/>
      <c r="AU841" s="111"/>
      <c r="AV841" s="111"/>
      <c r="AW841" s="111"/>
      <c r="AX841" s="111"/>
      <c r="AY841" s="111"/>
      <c r="AZ841" s="111"/>
      <c r="BA841" s="111"/>
      <c r="BB841" s="111"/>
      <c r="BC841" s="111"/>
      <c r="BD841" s="111"/>
      <c r="BE841" s="111"/>
      <c r="BF841" s="111"/>
      <c r="BG841" s="111"/>
      <c r="BH841" s="111"/>
      <c r="BI841" s="111"/>
      <c r="BJ841" s="111"/>
      <c r="BK841" s="111"/>
      <c r="BL841" s="111"/>
      <c r="BM841" s="111"/>
      <c r="BN841" s="111"/>
      <c r="BO841" s="111"/>
      <c r="BP841" s="111"/>
      <c r="BQ841" s="111"/>
      <c r="BR841" s="111"/>
      <c r="BS841" s="111"/>
      <c r="BT841" s="111"/>
      <c r="BU841" s="111"/>
      <c r="BV841" s="111"/>
      <c r="BW841" s="111"/>
      <c r="BX841" s="111"/>
      <c r="BY841" s="111"/>
      <c r="BZ841" s="111"/>
      <c r="CA841" s="111"/>
      <c r="CB841" s="111"/>
      <c r="CC841" s="111"/>
      <c r="CD841" s="111"/>
      <c r="CE841" s="111"/>
      <c r="CF841" s="111"/>
      <c r="CG841" s="111"/>
      <c r="CH841" s="111"/>
      <c r="CI841" s="111"/>
      <c r="CJ841" s="111"/>
      <c r="CK841" s="111"/>
      <c r="CL841" s="111"/>
      <c r="CM841" s="111"/>
      <c r="CN841" s="111"/>
      <c r="CO841" s="111"/>
      <c r="CP841" s="111"/>
      <c r="CQ841" s="111"/>
      <c r="CR841" s="111"/>
      <c r="CS841" s="111"/>
      <c r="CT841" s="111"/>
      <c r="CU841" s="111"/>
      <c r="CV841" s="111"/>
      <c r="CW841" s="111"/>
      <c r="CX841" s="111"/>
      <c r="CY841" s="111"/>
      <c r="CZ841" s="111"/>
      <c r="DA841" s="111"/>
      <c r="DB841" s="111"/>
      <c r="DC841" s="111"/>
      <c r="DD841" s="111"/>
      <c r="DE841" s="111"/>
      <c r="DF841" s="111"/>
      <c r="DG841" s="111"/>
      <c r="DH841" s="111"/>
      <c r="DI841" s="111"/>
      <c r="DJ841" s="111"/>
      <c r="DK841" s="111"/>
      <c r="DL841" s="111"/>
      <c r="DM841" s="111"/>
      <c r="DN841" s="111"/>
      <c r="DO841" s="111"/>
      <c r="DP841" s="111"/>
      <c r="DQ841" s="111"/>
      <c r="DR841" s="111"/>
      <c r="DS841" s="111"/>
      <c r="DT841" s="111"/>
      <c r="DU841" s="111"/>
      <c r="DV841" s="111"/>
      <c r="DW841" s="111"/>
      <c r="DX841" s="111"/>
      <c r="DY841" s="111"/>
      <c r="DZ841" s="111"/>
      <c r="EA841" s="111"/>
      <c r="EB841" s="111"/>
      <c r="EC841" s="111"/>
      <c r="ED841" s="111"/>
      <c r="EE841" s="111"/>
      <c r="EF841" s="111"/>
      <c r="EG841" s="111"/>
      <c r="EH841" s="111"/>
      <c r="EI841" s="111"/>
      <c r="EJ841" s="111"/>
      <c r="EK841" s="111"/>
      <c r="EL841" s="111"/>
      <c r="EM841" s="111"/>
      <c r="EN841" s="111"/>
      <c r="EO841" s="111"/>
      <c r="EP841" s="111"/>
      <c r="EQ841" s="111"/>
      <c r="ER841" s="111"/>
      <c r="ES841" s="111"/>
      <c r="ET841" s="111"/>
      <c r="EU841" s="111"/>
      <c r="EV841" s="111"/>
      <c r="EW841" s="111"/>
      <c r="EX841" s="111"/>
      <c r="EY841" s="111"/>
      <c r="EZ841" s="111"/>
      <c r="FA841" s="111"/>
      <c r="FB841" s="111"/>
      <c r="FC841" s="111"/>
      <c r="FD841" s="111"/>
      <c r="FE841" s="111"/>
      <c r="FF841" s="111"/>
      <c r="FG841" s="111"/>
      <c r="FH841" s="111"/>
      <c r="FI841" s="111"/>
      <c r="FJ841" s="111"/>
      <c r="FK841" s="111"/>
      <c r="FL841" s="111"/>
      <c r="FM841" s="111"/>
      <c r="FN841" s="111"/>
      <c r="FO841" s="111"/>
      <c r="FP841" s="111"/>
      <c r="FQ841" s="111"/>
      <c r="FR841" s="111"/>
      <c r="FS841" s="111"/>
      <c r="FT841" s="111"/>
      <c r="FU841" s="111"/>
      <c r="FV841" s="111"/>
      <c r="FW841" s="111"/>
      <c r="FX841" s="111"/>
      <c r="FY841" s="111"/>
      <c r="FZ841" s="111"/>
      <c r="GA841" s="111"/>
      <c r="GB841" s="111"/>
      <c r="GC841" s="111"/>
      <c r="GD841" s="111"/>
      <c r="GE841" s="111"/>
      <c r="GF841" s="111"/>
      <c r="GG841" s="111"/>
      <c r="GH841" s="111"/>
      <c r="GI841" s="111"/>
      <c r="GJ841" s="111"/>
      <c r="GK841" s="111"/>
      <c r="GL841" s="111"/>
      <c r="GM841" s="111"/>
      <c r="GN841" s="111"/>
      <c r="GO841" s="111"/>
      <c r="GP841" s="111"/>
      <c r="GQ841" s="111"/>
      <c r="GR841" s="111"/>
      <c r="GS841" s="111"/>
      <c r="GT841" s="111"/>
      <c r="GU841" s="111"/>
      <c r="GV841" s="111"/>
      <c r="GW841" s="111"/>
      <c r="GX841" s="111"/>
      <c r="GY841" s="111"/>
      <c r="GZ841" s="111"/>
      <c r="HA841" s="111"/>
      <c r="HB841" s="111"/>
      <c r="HC841" s="111"/>
      <c r="HD841" s="111"/>
      <c r="HE841" s="111"/>
      <c r="HF841" s="111"/>
      <c r="HG841" s="111"/>
      <c r="HH841" s="111"/>
      <c r="HI841" s="111"/>
      <c r="HJ841" s="111"/>
      <c r="HK841" s="111"/>
      <c r="HL841" s="111"/>
      <c r="HM841" s="111"/>
      <c r="HN841" s="111"/>
      <c r="HO841" s="111"/>
      <c r="HP841" s="111"/>
      <c r="HQ841" s="111"/>
      <c r="HR841" s="111"/>
      <c r="HS841" s="111"/>
      <c r="HT841" s="111"/>
      <c r="HU841" s="111"/>
      <c r="HV841" s="111"/>
      <c r="HW841" s="111"/>
      <c r="HX841" s="111"/>
      <c r="HY841" s="111"/>
      <c r="HZ841" s="111"/>
      <c r="IA841" s="111"/>
      <c r="IB841" s="111"/>
      <c r="IC841" s="111"/>
      <c r="ID841" s="111"/>
      <c r="IE841" s="111"/>
      <c r="IF841" s="111"/>
      <c r="IG841" s="111"/>
      <c r="IH841" s="111"/>
      <c r="II841" s="111"/>
    </row>
    <row r="842" s="1" customFormat="1" spans="1:243">
      <c r="A842" s="157">
        <v>2170101</v>
      </c>
      <c r="B842" s="152" t="s">
        <v>72</v>
      </c>
      <c r="C842" s="145">
        <v>0</v>
      </c>
      <c r="D842" s="146">
        <v>25</v>
      </c>
      <c r="E842" s="147">
        <f t="shared" si="37"/>
        <v>25</v>
      </c>
      <c r="F842" s="148"/>
      <c r="G842" s="151"/>
      <c r="H842" s="140">
        <f t="shared" si="38"/>
        <v>7</v>
      </c>
      <c r="I842" s="140"/>
      <c r="J842" s="111"/>
      <c r="K842" s="111"/>
      <c r="L842" s="111"/>
      <c r="M842" s="111"/>
      <c r="N842" s="111"/>
      <c r="O842" s="111"/>
      <c r="P842" s="111"/>
      <c r="Q842" s="111"/>
      <c r="R842" s="111"/>
      <c r="S842" s="111"/>
      <c r="T842" s="111"/>
      <c r="U842" s="111"/>
      <c r="V842" s="111"/>
      <c r="W842" s="111"/>
      <c r="X842" s="111"/>
      <c r="Y842" s="111"/>
      <c r="Z842" s="111"/>
      <c r="AA842" s="111"/>
      <c r="AB842" s="111"/>
      <c r="AC842" s="111"/>
      <c r="AD842" s="111"/>
      <c r="AE842" s="111"/>
      <c r="AF842" s="111"/>
      <c r="AG842" s="111"/>
      <c r="AH842" s="111"/>
      <c r="AI842" s="111"/>
      <c r="AJ842" s="111"/>
      <c r="AK842" s="111"/>
      <c r="AL842" s="111"/>
      <c r="AM842" s="111"/>
      <c r="AN842" s="111"/>
      <c r="AO842" s="111"/>
      <c r="AP842" s="111"/>
      <c r="AQ842" s="111"/>
      <c r="AR842" s="111"/>
      <c r="AS842" s="111"/>
      <c r="AT842" s="111"/>
      <c r="AU842" s="111"/>
      <c r="AV842" s="111"/>
      <c r="AW842" s="111"/>
      <c r="AX842" s="111"/>
      <c r="AY842" s="111"/>
      <c r="AZ842" s="111"/>
      <c r="BA842" s="111"/>
      <c r="BB842" s="111"/>
      <c r="BC842" s="111"/>
      <c r="BD842" s="111"/>
      <c r="BE842" s="111"/>
      <c r="BF842" s="111"/>
      <c r="BG842" s="111"/>
      <c r="BH842" s="111"/>
      <c r="BI842" s="111"/>
      <c r="BJ842" s="111"/>
      <c r="BK842" s="111"/>
      <c r="BL842" s="111"/>
      <c r="BM842" s="111"/>
      <c r="BN842" s="111"/>
      <c r="BO842" s="111"/>
      <c r="BP842" s="111"/>
      <c r="BQ842" s="111"/>
      <c r="BR842" s="111"/>
      <c r="BS842" s="111"/>
      <c r="BT842" s="111"/>
      <c r="BU842" s="111"/>
      <c r="BV842" s="111"/>
      <c r="BW842" s="111"/>
      <c r="BX842" s="111"/>
      <c r="BY842" s="111"/>
      <c r="BZ842" s="111"/>
      <c r="CA842" s="111"/>
      <c r="CB842" s="111"/>
      <c r="CC842" s="111"/>
      <c r="CD842" s="111"/>
      <c r="CE842" s="111"/>
      <c r="CF842" s="111"/>
      <c r="CG842" s="111"/>
      <c r="CH842" s="111"/>
      <c r="CI842" s="111"/>
      <c r="CJ842" s="111"/>
      <c r="CK842" s="111"/>
      <c r="CL842" s="111"/>
      <c r="CM842" s="111"/>
      <c r="CN842" s="111"/>
      <c r="CO842" s="111"/>
      <c r="CP842" s="111"/>
      <c r="CQ842" s="111"/>
      <c r="CR842" s="111"/>
      <c r="CS842" s="111"/>
      <c r="CT842" s="111"/>
      <c r="CU842" s="111"/>
      <c r="CV842" s="111"/>
      <c r="CW842" s="111"/>
      <c r="CX842" s="111"/>
      <c r="CY842" s="111"/>
      <c r="CZ842" s="111"/>
      <c r="DA842" s="111"/>
      <c r="DB842" s="111"/>
      <c r="DC842" s="111"/>
      <c r="DD842" s="111"/>
      <c r="DE842" s="111"/>
      <c r="DF842" s="111"/>
      <c r="DG842" s="111"/>
      <c r="DH842" s="111"/>
      <c r="DI842" s="111"/>
      <c r="DJ842" s="111"/>
      <c r="DK842" s="111"/>
      <c r="DL842" s="111"/>
      <c r="DM842" s="111"/>
      <c r="DN842" s="111"/>
      <c r="DO842" s="111"/>
      <c r="DP842" s="111"/>
      <c r="DQ842" s="111"/>
      <c r="DR842" s="111"/>
      <c r="DS842" s="111"/>
      <c r="DT842" s="111"/>
      <c r="DU842" s="111"/>
      <c r="DV842" s="111"/>
      <c r="DW842" s="111"/>
      <c r="DX842" s="111"/>
      <c r="DY842" s="111"/>
      <c r="DZ842" s="111"/>
      <c r="EA842" s="111"/>
      <c r="EB842" s="111"/>
      <c r="EC842" s="111"/>
      <c r="ED842" s="111"/>
      <c r="EE842" s="111"/>
      <c r="EF842" s="111"/>
      <c r="EG842" s="111"/>
      <c r="EH842" s="111"/>
      <c r="EI842" s="111"/>
      <c r="EJ842" s="111"/>
      <c r="EK842" s="111"/>
      <c r="EL842" s="111"/>
      <c r="EM842" s="111"/>
      <c r="EN842" s="111"/>
      <c r="EO842" s="111"/>
      <c r="EP842" s="111"/>
      <c r="EQ842" s="111"/>
      <c r="ER842" s="111"/>
      <c r="ES842" s="111"/>
      <c r="ET842" s="111"/>
      <c r="EU842" s="111"/>
      <c r="EV842" s="111"/>
      <c r="EW842" s="111"/>
      <c r="EX842" s="111"/>
      <c r="EY842" s="111"/>
      <c r="EZ842" s="111"/>
      <c r="FA842" s="111"/>
      <c r="FB842" s="111"/>
      <c r="FC842" s="111"/>
      <c r="FD842" s="111"/>
      <c r="FE842" s="111"/>
      <c r="FF842" s="111"/>
      <c r="FG842" s="111"/>
      <c r="FH842" s="111"/>
      <c r="FI842" s="111"/>
      <c r="FJ842" s="111"/>
      <c r="FK842" s="111"/>
      <c r="FL842" s="111"/>
      <c r="FM842" s="111"/>
      <c r="FN842" s="111"/>
      <c r="FO842" s="111"/>
      <c r="FP842" s="111"/>
      <c r="FQ842" s="111"/>
      <c r="FR842" s="111"/>
      <c r="FS842" s="111"/>
      <c r="FT842" s="111"/>
      <c r="FU842" s="111"/>
      <c r="FV842" s="111"/>
      <c r="FW842" s="111"/>
      <c r="FX842" s="111"/>
      <c r="FY842" s="111"/>
      <c r="FZ842" s="111"/>
      <c r="GA842" s="111"/>
      <c r="GB842" s="111"/>
      <c r="GC842" s="111"/>
      <c r="GD842" s="111"/>
      <c r="GE842" s="111"/>
      <c r="GF842" s="111"/>
      <c r="GG842" s="111"/>
      <c r="GH842" s="111"/>
      <c r="GI842" s="111"/>
      <c r="GJ842" s="111"/>
      <c r="GK842" s="111"/>
      <c r="GL842" s="111"/>
      <c r="GM842" s="111"/>
      <c r="GN842" s="111"/>
      <c r="GO842" s="111"/>
      <c r="GP842" s="111"/>
      <c r="GQ842" s="111"/>
      <c r="GR842" s="111"/>
      <c r="GS842" s="111"/>
      <c r="GT842" s="111"/>
      <c r="GU842" s="111"/>
      <c r="GV842" s="111"/>
      <c r="GW842" s="111"/>
      <c r="GX842" s="111"/>
      <c r="GY842" s="111"/>
      <c r="GZ842" s="111"/>
      <c r="HA842" s="111"/>
      <c r="HB842" s="111"/>
      <c r="HC842" s="111"/>
      <c r="HD842" s="111"/>
      <c r="HE842" s="111"/>
      <c r="HF842" s="111"/>
      <c r="HG842" s="111"/>
      <c r="HH842" s="111"/>
      <c r="HI842" s="111"/>
      <c r="HJ842" s="111"/>
      <c r="HK842" s="111"/>
      <c r="HL842" s="111"/>
      <c r="HM842" s="111"/>
      <c r="HN842" s="111"/>
      <c r="HO842" s="111"/>
      <c r="HP842" s="111"/>
      <c r="HQ842" s="111"/>
      <c r="HR842" s="111"/>
      <c r="HS842" s="111"/>
      <c r="HT842" s="111"/>
      <c r="HU842" s="111"/>
      <c r="HV842" s="111"/>
      <c r="HW842" s="111"/>
      <c r="HX842" s="111"/>
      <c r="HY842" s="111"/>
      <c r="HZ842" s="111"/>
      <c r="IA842" s="111"/>
      <c r="IB842" s="111"/>
      <c r="IC842" s="111"/>
      <c r="ID842" s="111"/>
      <c r="IE842" s="111"/>
      <c r="IF842" s="111"/>
      <c r="IG842" s="111"/>
      <c r="IH842" s="111"/>
      <c r="II842" s="111"/>
    </row>
    <row r="843" s="1" customFormat="1" hidden="1" spans="1:243">
      <c r="A843" s="157">
        <v>2170102</v>
      </c>
      <c r="B843" s="152" t="s">
        <v>73</v>
      </c>
      <c r="C843" s="145">
        <v>0</v>
      </c>
      <c r="D843" s="146"/>
      <c r="E843" s="147">
        <f t="shared" si="37"/>
        <v>0</v>
      </c>
      <c r="F843" s="148"/>
      <c r="G843" s="151" t="s">
        <v>75</v>
      </c>
      <c r="H843" s="140">
        <f t="shared" si="38"/>
        <v>7</v>
      </c>
      <c r="I843" s="140"/>
      <c r="J843" s="111"/>
      <c r="K843" s="111"/>
      <c r="L843" s="111"/>
      <c r="M843" s="111"/>
      <c r="N843" s="111"/>
      <c r="O843" s="111"/>
      <c r="P843" s="111"/>
      <c r="Q843" s="111"/>
      <c r="R843" s="111"/>
      <c r="S843" s="111"/>
      <c r="T843" s="111"/>
      <c r="U843" s="111"/>
      <c r="V843" s="111"/>
      <c r="W843" s="111"/>
      <c r="X843" s="111"/>
      <c r="Y843" s="111"/>
      <c r="Z843" s="111"/>
      <c r="AA843" s="111"/>
      <c r="AB843" s="111"/>
      <c r="AC843" s="111"/>
      <c r="AD843" s="111"/>
      <c r="AE843" s="111"/>
      <c r="AF843" s="111"/>
      <c r="AG843" s="111"/>
      <c r="AH843" s="111"/>
      <c r="AI843" s="111"/>
      <c r="AJ843" s="111"/>
      <c r="AK843" s="111"/>
      <c r="AL843" s="111"/>
      <c r="AM843" s="111"/>
      <c r="AN843" s="111"/>
      <c r="AO843" s="111"/>
      <c r="AP843" s="111"/>
      <c r="AQ843" s="111"/>
      <c r="AR843" s="111"/>
      <c r="AS843" s="111"/>
      <c r="AT843" s="111"/>
      <c r="AU843" s="111"/>
      <c r="AV843" s="111"/>
      <c r="AW843" s="111"/>
      <c r="AX843" s="111"/>
      <c r="AY843" s="111"/>
      <c r="AZ843" s="111"/>
      <c r="BA843" s="111"/>
      <c r="BB843" s="111"/>
      <c r="BC843" s="111"/>
      <c r="BD843" s="111"/>
      <c r="BE843" s="111"/>
      <c r="BF843" s="111"/>
      <c r="BG843" s="111"/>
      <c r="BH843" s="111"/>
      <c r="BI843" s="111"/>
      <c r="BJ843" s="111"/>
      <c r="BK843" s="111"/>
      <c r="BL843" s="111"/>
      <c r="BM843" s="111"/>
      <c r="BN843" s="111"/>
      <c r="BO843" s="111"/>
      <c r="BP843" s="111"/>
      <c r="BQ843" s="111"/>
      <c r="BR843" s="111"/>
      <c r="BS843" s="111"/>
      <c r="BT843" s="111"/>
      <c r="BU843" s="111"/>
      <c r="BV843" s="111"/>
      <c r="BW843" s="111"/>
      <c r="BX843" s="111"/>
      <c r="BY843" s="111"/>
      <c r="BZ843" s="111"/>
      <c r="CA843" s="111"/>
      <c r="CB843" s="111"/>
      <c r="CC843" s="111"/>
      <c r="CD843" s="111"/>
      <c r="CE843" s="111"/>
      <c r="CF843" s="111"/>
      <c r="CG843" s="111"/>
      <c r="CH843" s="111"/>
      <c r="CI843" s="111"/>
      <c r="CJ843" s="111"/>
      <c r="CK843" s="111"/>
      <c r="CL843" s="111"/>
      <c r="CM843" s="111"/>
      <c r="CN843" s="111"/>
      <c r="CO843" s="111"/>
      <c r="CP843" s="111"/>
      <c r="CQ843" s="111"/>
      <c r="CR843" s="111"/>
      <c r="CS843" s="111"/>
      <c r="CT843" s="111"/>
      <c r="CU843" s="111"/>
      <c r="CV843" s="111"/>
      <c r="CW843" s="111"/>
      <c r="CX843" s="111"/>
      <c r="CY843" s="111"/>
      <c r="CZ843" s="111"/>
      <c r="DA843" s="111"/>
      <c r="DB843" s="111"/>
      <c r="DC843" s="111"/>
      <c r="DD843" s="111"/>
      <c r="DE843" s="111"/>
      <c r="DF843" s="111"/>
      <c r="DG843" s="111"/>
      <c r="DH843" s="111"/>
      <c r="DI843" s="111"/>
      <c r="DJ843" s="111"/>
      <c r="DK843" s="111"/>
      <c r="DL843" s="111"/>
      <c r="DM843" s="111"/>
      <c r="DN843" s="111"/>
      <c r="DO843" s="111"/>
      <c r="DP843" s="111"/>
      <c r="DQ843" s="111"/>
      <c r="DR843" s="111"/>
      <c r="DS843" s="111"/>
      <c r="DT843" s="111"/>
      <c r="DU843" s="111"/>
      <c r="DV843" s="111"/>
      <c r="DW843" s="111"/>
      <c r="DX843" s="111"/>
      <c r="DY843" s="111"/>
      <c r="DZ843" s="111"/>
      <c r="EA843" s="111"/>
      <c r="EB843" s="111"/>
      <c r="EC843" s="111"/>
      <c r="ED843" s="111"/>
      <c r="EE843" s="111"/>
      <c r="EF843" s="111"/>
      <c r="EG843" s="111"/>
      <c r="EH843" s="111"/>
      <c r="EI843" s="111"/>
      <c r="EJ843" s="111"/>
      <c r="EK843" s="111"/>
      <c r="EL843" s="111"/>
      <c r="EM843" s="111"/>
      <c r="EN843" s="111"/>
      <c r="EO843" s="111"/>
      <c r="EP843" s="111"/>
      <c r="EQ843" s="111"/>
      <c r="ER843" s="111"/>
      <c r="ES843" s="111"/>
      <c r="ET843" s="111"/>
      <c r="EU843" s="111"/>
      <c r="EV843" s="111"/>
      <c r="EW843" s="111"/>
      <c r="EX843" s="111"/>
      <c r="EY843" s="111"/>
      <c r="EZ843" s="111"/>
      <c r="FA843" s="111"/>
      <c r="FB843" s="111"/>
      <c r="FC843" s="111"/>
      <c r="FD843" s="111"/>
      <c r="FE843" s="111"/>
      <c r="FF843" s="111"/>
      <c r="FG843" s="111"/>
      <c r="FH843" s="111"/>
      <c r="FI843" s="111"/>
      <c r="FJ843" s="111"/>
      <c r="FK843" s="111"/>
      <c r="FL843" s="111"/>
      <c r="FM843" s="111"/>
      <c r="FN843" s="111"/>
      <c r="FO843" s="111"/>
      <c r="FP843" s="111"/>
      <c r="FQ843" s="111"/>
      <c r="FR843" s="111"/>
      <c r="FS843" s="111"/>
      <c r="FT843" s="111"/>
      <c r="FU843" s="111"/>
      <c r="FV843" s="111"/>
      <c r="FW843" s="111"/>
      <c r="FX843" s="111"/>
      <c r="FY843" s="111"/>
      <c r="FZ843" s="111"/>
      <c r="GA843" s="111"/>
      <c r="GB843" s="111"/>
      <c r="GC843" s="111"/>
      <c r="GD843" s="111"/>
      <c r="GE843" s="111"/>
      <c r="GF843" s="111"/>
      <c r="GG843" s="111"/>
      <c r="GH843" s="111"/>
      <c r="GI843" s="111"/>
      <c r="GJ843" s="111"/>
      <c r="GK843" s="111"/>
      <c r="GL843" s="111"/>
      <c r="GM843" s="111"/>
      <c r="GN843" s="111"/>
      <c r="GO843" s="111"/>
      <c r="GP843" s="111"/>
      <c r="GQ843" s="111"/>
      <c r="GR843" s="111"/>
      <c r="GS843" s="111"/>
      <c r="GT843" s="111"/>
      <c r="GU843" s="111"/>
      <c r="GV843" s="111"/>
      <c r="GW843" s="111"/>
      <c r="GX843" s="111"/>
      <c r="GY843" s="111"/>
      <c r="GZ843" s="111"/>
      <c r="HA843" s="111"/>
      <c r="HB843" s="111"/>
      <c r="HC843" s="111"/>
      <c r="HD843" s="111"/>
      <c r="HE843" s="111"/>
      <c r="HF843" s="111"/>
      <c r="HG843" s="111"/>
      <c r="HH843" s="111"/>
      <c r="HI843" s="111"/>
      <c r="HJ843" s="111"/>
      <c r="HK843" s="111"/>
      <c r="HL843" s="111"/>
      <c r="HM843" s="111"/>
      <c r="HN843" s="111"/>
      <c r="HO843" s="111"/>
      <c r="HP843" s="111"/>
      <c r="HQ843" s="111"/>
      <c r="HR843" s="111"/>
      <c r="HS843" s="111"/>
      <c r="HT843" s="111"/>
      <c r="HU843" s="111"/>
      <c r="HV843" s="111"/>
      <c r="HW843" s="111"/>
      <c r="HX843" s="111"/>
      <c r="HY843" s="111"/>
      <c r="HZ843" s="111"/>
      <c r="IA843" s="111"/>
      <c r="IB843" s="111"/>
      <c r="IC843" s="111"/>
      <c r="ID843" s="111"/>
      <c r="IE843" s="111"/>
      <c r="IF843" s="111"/>
      <c r="IG843" s="111"/>
      <c r="IH843" s="111"/>
      <c r="II843" s="111"/>
    </row>
    <row r="844" s="1" customFormat="1" hidden="1" spans="1:243">
      <c r="A844" s="157">
        <v>2170103</v>
      </c>
      <c r="B844" s="152" t="s">
        <v>74</v>
      </c>
      <c r="C844" s="145">
        <v>0</v>
      </c>
      <c r="D844" s="146"/>
      <c r="E844" s="147">
        <f t="shared" si="37"/>
        <v>0</v>
      </c>
      <c r="F844" s="148"/>
      <c r="G844" s="151" t="s">
        <v>75</v>
      </c>
      <c r="H844" s="140">
        <f t="shared" si="38"/>
        <v>7</v>
      </c>
      <c r="I844" s="140"/>
      <c r="J844" s="111"/>
      <c r="K844" s="111"/>
      <c r="L844" s="111"/>
      <c r="M844" s="111"/>
      <c r="N844" s="111"/>
      <c r="O844" s="111"/>
      <c r="P844" s="111"/>
      <c r="Q844" s="111"/>
      <c r="R844" s="111"/>
      <c r="S844" s="111"/>
      <c r="T844" s="111"/>
      <c r="U844" s="111"/>
      <c r="V844" s="111"/>
      <c r="W844" s="111"/>
      <c r="X844" s="111"/>
      <c r="Y844" s="111"/>
      <c r="Z844" s="111"/>
      <c r="AA844" s="111"/>
      <c r="AB844" s="111"/>
      <c r="AC844" s="111"/>
      <c r="AD844" s="111"/>
      <c r="AE844" s="111"/>
      <c r="AF844" s="111"/>
      <c r="AG844" s="111"/>
      <c r="AH844" s="111"/>
      <c r="AI844" s="111"/>
      <c r="AJ844" s="111"/>
      <c r="AK844" s="111"/>
      <c r="AL844" s="111"/>
      <c r="AM844" s="111"/>
      <c r="AN844" s="111"/>
      <c r="AO844" s="111"/>
      <c r="AP844" s="111"/>
      <c r="AQ844" s="111"/>
      <c r="AR844" s="111"/>
      <c r="AS844" s="111"/>
      <c r="AT844" s="111"/>
      <c r="AU844" s="111"/>
      <c r="AV844" s="111"/>
      <c r="AW844" s="111"/>
      <c r="AX844" s="111"/>
      <c r="AY844" s="111"/>
      <c r="AZ844" s="111"/>
      <c r="BA844" s="111"/>
      <c r="BB844" s="111"/>
      <c r="BC844" s="111"/>
      <c r="BD844" s="111"/>
      <c r="BE844" s="111"/>
      <c r="BF844" s="111"/>
      <c r="BG844" s="111"/>
      <c r="BH844" s="111"/>
      <c r="BI844" s="111"/>
      <c r="BJ844" s="111"/>
      <c r="BK844" s="111"/>
      <c r="BL844" s="111"/>
      <c r="BM844" s="111"/>
      <c r="BN844" s="111"/>
      <c r="BO844" s="111"/>
      <c r="BP844" s="111"/>
      <c r="BQ844" s="111"/>
      <c r="BR844" s="111"/>
      <c r="BS844" s="111"/>
      <c r="BT844" s="111"/>
      <c r="BU844" s="111"/>
      <c r="BV844" s="111"/>
      <c r="BW844" s="111"/>
      <c r="BX844" s="111"/>
      <c r="BY844" s="111"/>
      <c r="BZ844" s="111"/>
      <c r="CA844" s="111"/>
      <c r="CB844" s="111"/>
      <c r="CC844" s="111"/>
      <c r="CD844" s="111"/>
      <c r="CE844" s="111"/>
      <c r="CF844" s="111"/>
      <c r="CG844" s="111"/>
      <c r="CH844" s="111"/>
      <c r="CI844" s="111"/>
      <c r="CJ844" s="111"/>
      <c r="CK844" s="111"/>
      <c r="CL844" s="111"/>
      <c r="CM844" s="111"/>
      <c r="CN844" s="111"/>
      <c r="CO844" s="111"/>
      <c r="CP844" s="111"/>
      <c r="CQ844" s="111"/>
      <c r="CR844" s="111"/>
      <c r="CS844" s="111"/>
      <c r="CT844" s="111"/>
      <c r="CU844" s="111"/>
      <c r="CV844" s="111"/>
      <c r="CW844" s="111"/>
      <c r="CX844" s="111"/>
      <c r="CY844" s="111"/>
      <c r="CZ844" s="111"/>
      <c r="DA844" s="111"/>
      <c r="DB844" s="111"/>
      <c r="DC844" s="111"/>
      <c r="DD844" s="111"/>
      <c r="DE844" s="111"/>
      <c r="DF844" s="111"/>
      <c r="DG844" s="111"/>
      <c r="DH844" s="111"/>
      <c r="DI844" s="111"/>
      <c r="DJ844" s="111"/>
      <c r="DK844" s="111"/>
      <c r="DL844" s="111"/>
      <c r="DM844" s="111"/>
      <c r="DN844" s="111"/>
      <c r="DO844" s="111"/>
      <c r="DP844" s="111"/>
      <c r="DQ844" s="111"/>
      <c r="DR844" s="111"/>
      <c r="DS844" s="111"/>
      <c r="DT844" s="111"/>
      <c r="DU844" s="111"/>
      <c r="DV844" s="111"/>
      <c r="DW844" s="111"/>
      <c r="DX844" s="111"/>
      <c r="DY844" s="111"/>
      <c r="DZ844" s="111"/>
      <c r="EA844" s="111"/>
      <c r="EB844" s="111"/>
      <c r="EC844" s="111"/>
      <c r="ED844" s="111"/>
      <c r="EE844" s="111"/>
      <c r="EF844" s="111"/>
      <c r="EG844" s="111"/>
      <c r="EH844" s="111"/>
      <c r="EI844" s="111"/>
      <c r="EJ844" s="111"/>
      <c r="EK844" s="111"/>
      <c r="EL844" s="111"/>
      <c r="EM844" s="111"/>
      <c r="EN844" s="111"/>
      <c r="EO844" s="111"/>
      <c r="EP844" s="111"/>
      <c r="EQ844" s="111"/>
      <c r="ER844" s="111"/>
      <c r="ES844" s="111"/>
      <c r="ET844" s="111"/>
      <c r="EU844" s="111"/>
      <c r="EV844" s="111"/>
      <c r="EW844" s="111"/>
      <c r="EX844" s="111"/>
      <c r="EY844" s="111"/>
      <c r="EZ844" s="111"/>
      <c r="FA844" s="111"/>
      <c r="FB844" s="111"/>
      <c r="FC844" s="111"/>
      <c r="FD844" s="111"/>
      <c r="FE844" s="111"/>
      <c r="FF844" s="111"/>
      <c r="FG844" s="111"/>
      <c r="FH844" s="111"/>
      <c r="FI844" s="111"/>
      <c r="FJ844" s="111"/>
      <c r="FK844" s="111"/>
      <c r="FL844" s="111"/>
      <c r="FM844" s="111"/>
      <c r="FN844" s="111"/>
      <c r="FO844" s="111"/>
      <c r="FP844" s="111"/>
      <c r="FQ844" s="111"/>
      <c r="FR844" s="111"/>
      <c r="FS844" s="111"/>
      <c r="FT844" s="111"/>
      <c r="FU844" s="111"/>
      <c r="FV844" s="111"/>
      <c r="FW844" s="111"/>
      <c r="FX844" s="111"/>
      <c r="FY844" s="111"/>
      <c r="FZ844" s="111"/>
      <c r="GA844" s="111"/>
      <c r="GB844" s="111"/>
      <c r="GC844" s="111"/>
      <c r="GD844" s="111"/>
      <c r="GE844" s="111"/>
      <c r="GF844" s="111"/>
      <c r="GG844" s="111"/>
      <c r="GH844" s="111"/>
      <c r="GI844" s="111"/>
      <c r="GJ844" s="111"/>
      <c r="GK844" s="111"/>
      <c r="GL844" s="111"/>
      <c r="GM844" s="111"/>
      <c r="GN844" s="111"/>
      <c r="GO844" s="111"/>
      <c r="GP844" s="111"/>
      <c r="GQ844" s="111"/>
      <c r="GR844" s="111"/>
      <c r="GS844" s="111"/>
      <c r="GT844" s="111"/>
      <c r="GU844" s="111"/>
      <c r="GV844" s="111"/>
      <c r="GW844" s="111"/>
      <c r="GX844" s="111"/>
      <c r="GY844" s="111"/>
      <c r="GZ844" s="111"/>
      <c r="HA844" s="111"/>
      <c r="HB844" s="111"/>
      <c r="HC844" s="111"/>
      <c r="HD844" s="111"/>
      <c r="HE844" s="111"/>
      <c r="HF844" s="111"/>
      <c r="HG844" s="111"/>
      <c r="HH844" s="111"/>
      <c r="HI844" s="111"/>
      <c r="HJ844" s="111"/>
      <c r="HK844" s="111"/>
      <c r="HL844" s="111"/>
      <c r="HM844" s="111"/>
      <c r="HN844" s="111"/>
      <c r="HO844" s="111"/>
      <c r="HP844" s="111"/>
      <c r="HQ844" s="111"/>
      <c r="HR844" s="111"/>
      <c r="HS844" s="111"/>
      <c r="HT844" s="111"/>
      <c r="HU844" s="111"/>
      <c r="HV844" s="111"/>
      <c r="HW844" s="111"/>
      <c r="HX844" s="111"/>
      <c r="HY844" s="111"/>
      <c r="HZ844" s="111"/>
      <c r="IA844" s="111"/>
      <c r="IB844" s="111"/>
      <c r="IC844" s="111"/>
      <c r="ID844" s="111"/>
      <c r="IE844" s="111"/>
      <c r="IF844" s="111"/>
      <c r="IG844" s="111"/>
      <c r="IH844" s="111"/>
      <c r="II844" s="111"/>
    </row>
    <row r="845" s="1" customFormat="1" hidden="1" spans="1:243">
      <c r="A845" s="157">
        <v>2170104</v>
      </c>
      <c r="B845" s="152" t="s">
        <v>719</v>
      </c>
      <c r="C845" s="145">
        <v>0</v>
      </c>
      <c r="D845" s="146"/>
      <c r="E845" s="147">
        <f t="shared" si="37"/>
        <v>0</v>
      </c>
      <c r="F845" s="148"/>
      <c r="G845" s="151" t="s">
        <v>75</v>
      </c>
      <c r="H845" s="140">
        <f t="shared" si="38"/>
        <v>7</v>
      </c>
      <c r="I845" s="140"/>
      <c r="J845" s="111"/>
      <c r="K845" s="111"/>
      <c r="L845" s="111"/>
      <c r="M845" s="111"/>
      <c r="N845" s="111"/>
      <c r="O845" s="111"/>
      <c r="P845" s="111"/>
      <c r="Q845" s="111"/>
      <c r="R845" s="111"/>
      <c r="S845" s="111"/>
      <c r="T845" s="111"/>
      <c r="U845" s="111"/>
      <c r="V845" s="111"/>
      <c r="W845" s="111"/>
      <c r="X845" s="111"/>
      <c r="Y845" s="111"/>
      <c r="Z845" s="111"/>
      <c r="AA845" s="111"/>
      <c r="AB845" s="111"/>
      <c r="AC845" s="111"/>
      <c r="AD845" s="111"/>
      <c r="AE845" s="111"/>
      <c r="AF845" s="111"/>
      <c r="AG845" s="111"/>
      <c r="AH845" s="111"/>
      <c r="AI845" s="111"/>
      <c r="AJ845" s="111"/>
      <c r="AK845" s="111"/>
      <c r="AL845" s="111"/>
      <c r="AM845" s="111"/>
      <c r="AN845" s="111"/>
      <c r="AO845" s="111"/>
      <c r="AP845" s="111"/>
      <c r="AQ845" s="111"/>
      <c r="AR845" s="111"/>
      <c r="AS845" s="111"/>
      <c r="AT845" s="111"/>
      <c r="AU845" s="111"/>
      <c r="AV845" s="111"/>
      <c r="AW845" s="111"/>
      <c r="AX845" s="111"/>
      <c r="AY845" s="111"/>
      <c r="AZ845" s="111"/>
      <c r="BA845" s="111"/>
      <c r="BB845" s="111"/>
      <c r="BC845" s="111"/>
      <c r="BD845" s="111"/>
      <c r="BE845" s="111"/>
      <c r="BF845" s="111"/>
      <c r="BG845" s="111"/>
      <c r="BH845" s="111"/>
      <c r="BI845" s="111"/>
      <c r="BJ845" s="111"/>
      <c r="BK845" s="111"/>
      <c r="BL845" s="111"/>
      <c r="BM845" s="111"/>
      <c r="BN845" s="111"/>
      <c r="BO845" s="111"/>
      <c r="BP845" s="111"/>
      <c r="BQ845" s="111"/>
      <c r="BR845" s="111"/>
      <c r="BS845" s="111"/>
      <c r="BT845" s="111"/>
      <c r="BU845" s="111"/>
      <c r="BV845" s="111"/>
      <c r="BW845" s="111"/>
      <c r="BX845" s="111"/>
      <c r="BY845" s="111"/>
      <c r="BZ845" s="111"/>
      <c r="CA845" s="111"/>
      <c r="CB845" s="111"/>
      <c r="CC845" s="111"/>
      <c r="CD845" s="111"/>
      <c r="CE845" s="111"/>
      <c r="CF845" s="111"/>
      <c r="CG845" s="111"/>
      <c r="CH845" s="111"/>
      <c r="CI845" s="111"/>
      <c r="CJ845" s="111"/>
      <c r="CK845" s="111"/>
      <c r="CL845" s="111"/>
      <c r="CM845" s="111"/>
      <c r="CN845" s="111"/>
      <c r="CO845" s="111"/>
      <c r="CP845" s="111"/>
      <c r="CQ845" s="111"/>
      <c r="CR845" s="111"/>
      <c r="CS845" s="111"/>
      <c r="CT845" s="111"/>
      <c r="CU845" s="111"/>
      <c r="CV845" s="111"/>
      <c r="CW845" s="111"/>
      <c r="CX845" s="111"/>
      <c r="CY845" s="111"/>
      <c r="CZ845" s="111"/>
      <c r="DA845" s="111"/>
      <c r="DB845" s="111"/>
      <c r="DC845" s="111"/>
      <c r="DD845" s="111"/>
      <c r="DE845" s="111"/>
      <c r="DF845" s="111"/>
      <c r="DG845" s="111"/>
      <c r="DH845" s="111"/>
      <c r="DI845" s="111"/>
      <c r="DJ845" s="111"/>
      <c r="DK845" s="111"/>
      <c r="DL845" s="111"/>
      <c r="DM845" s="111"/>
      <c r="DN845" s="111"/>
      <c r="DO845" s="111"/>
      <c r="DP845" s="111"/>
      <c r="DQ845" s="111"/>
      <c r="DR845" s="111"/>
      <c r="DS845" s="111"/>
      <c r="DT845" s="111"/>
      <c r="DU845" s="111"/>
      <c r="DV845" s="111"/>
      <c r="DW845" s="111"/>
      <c r="DX845" s="111"/>
      <c r="DY845" s="111"/>
      <c r="DZ845" s="111"/>
      <c r="EA845" s="111"/>
      <c r="EB845" s="111"/>
      <c r="EC845" s="111"/>
      <c r="ED845" s="111"/>
      <c r="EE845" s="111"/>
      <c r="EF845" s="111"/>
      <c r="EG845" s="111"/>
      <c r="EH845" s="111"/>
      <c r="EI845" s="111"/>
      <c r="EJ845" s="111"/>
      <c r="EK845" s="111"/>
      <c r="EL845" s="111"/>
      <c r="EM845" s="111"/>
      <c r="EN845" s="111"/>
      <c r="EO845" s="111"/>
      <c r="EP845" s="111"/>
      <c r="EQ845" s="111"/>
      <c r="ER845" s="111"/>
      <c r="ES845" s="111"/>
      <c r="ET845" s="111"/>
      <c r="EU845" s="111"/>
      <c r="EV845" s="111"/>
      <c r="EW845" s="111"/>
      <c r="EX845" s="111"/>
      <c r="EY845" s="111"/>
      <c r="EZ845" s="111"/>
      <c r="FA845" s="111"/>
      <c r="FB845" s="111"/>
      <c r="FC845" s="111"/>
      <c r="FD845" s="111"/>
      <c r="FE845" s="111"/>
      <c r="FF845" s="111"/>
      <c r="FG845" s="111"/>
      <c r="FH845" s="111"/>
      <c r="FI845" s="111"/>
      <c r="FJ845" s="111"/>
      <c r="FK845" s="111"/>
      <c r="FL845" s="111"/>
      <c r="FM845" s="111"/>
      <c r="FN845" s="111"/>
      <c r="FO845" s="111"/>
      <c r="FP845" s="111"/>
      <c r="FQ845" s="111"/>
      <c r="FR845" s="111"/>
      <c r="FS845" s="111"/>
      <c r="FT845" s="111"/>
      <c r="FU845" s="111"/>
      <c r="FV845" s="111"/>
      <c r="FW845" s="111"/>
      <c r="FX845" s="111"/>
      <c r="FY845" s="111"/>
      <c r="FZ845" s="111"/>
      <c r="GA845" s="111"/>
      <c r="GB845" s="111"/>
      <c r="GC845" s="111"/>
      <c r="GD845" s="111"/>
      <c r="GE845" s="111"/>
      <c r="GF845" s="111"/>
      <c r="GG845" s="111"/>
      <c r="GH845" s="111"/>
      <c r="GI845" s="111"/>
      <c r="GJ845" s="111"/>
      <c r="GK845" s="111"/>
      <c r="GL845" s="111"/>
      <c r="GM845" s="111"/>
      <c r="GN845" s="111"/>
      <c r="GO845" s="111"/>
      <c r="GP845" s="111"/>
      <c r="GQ845" s="111"/>
      <c r="GR845" s="111"/>
      <c r="GS845" s="111"/>
      <c r="GT845" s="111"/>
      <c r="GU845" s="111"/>
      <c r="GV845" s="111"/>
      <c r="GW845" s="111"/>
      <c r="GX845" s="111"/>
      <c r="GY845" s="111"/>
      <c r="GZ845" s="111"/>
      <c r="HA845" s="111"/>
      <c r="HB845" s="111"/>
      <c r="HC845" s="111"/>
      <c r="HD845" s="111"/>
      <c r="HE845" s="111"/>
      <c r="HF845" s="111"/>
      <c r="HG845" s="111"/>
      <c r="HH845" s="111"/>
      <c r="HI845" s="111"/>
      <c r="HJ845" s="111"/>
      <c r="HK845" s="111"/>
      <c r="HL845" s="111"/>
      <c r="HM845" s="111"/>
      <c r="HN845" s="111"/>
      <c r="HO845" s="111"/>
      <c r="HP845" s="111"/>
      <c r="HQ845" s="111"/>
      <c r="HR845" s="111"/>
      <c r="HS845" s="111"/>
      <c r="HT845" s="111"/>
      <c r="HU845" s="111"/>
      <c r="HV845" s="111"/>
      <c r="HW845" s="111"/>
      <c r="HX845" s="111"/>
      <c r="HY845" s="111"/>
      <c r="HZ845" s="111"/>
      <c r="IA845" s="111"/>
      <c r="IB845" s="111"/>
      <c r="IC845" s="111"/>
      <c r="ID845" s="111"/>
      <c r="IE845" s="111"/>
      <c r="IF845" s="111"/>
      <c r="IG845" s="111"/>
      <c r="IH845" s="111"/>
      <c r="II845" s="111"/>
    </row>
    <row r="846" s="1" customFormat="1" hidden="1" spans="1:243">
      <c r="A846" s="157">
        <v>2170150</v>
      </c>
      <c r="B846" s="152" t="s">
        <v>81</v>
      </c>
      <c r="C846" s="145">
        <v>0</v>
      </c>
      <c r="D846" s="146"/>
      <c r="E846" s="147">
        <f t="shared" si="37"/>
        <v>0</v>
      </c>
      <c r="F846" s="148"/>
      <c r="G846" s="151" t="s">
        <v>75</v>
      </c>
      <c r="H846" s="140">
        <f t="shared" si="38"/>
        <v>7</v>
      </c>
      <c r="I846" s="140"/>
      <c r="J846" s="111"/>
      <c r="K846" s="111"/>
      <c r="L846" s="111"/>
      <c r="M846" s="111"/>
      <c r="N846" s="111"/>
      <c r="O846" s="111"/>
      <c r="P846" s="111"/>
      <c r="Q846" s="111"/>
      <c r="R846" s="111"/>
      <c r="S846" s="111"/>
      <c r="T846" s="111"/>
      <c r="U846" s="111"/>
      <c r="V846" s="111"/>
      <c r="W846" s="111"/>
      <c r="X846" s="111"/>
      <c r="Y846" s="111"/>
      <c r="Z846" s="111"/>
      <c r="AA846" s="111"/>
      <c r="AB846" s="111"/>
      <c r="AC846" s="111"/>
      <c r="AD846" s="111"/>
      <c r="AE846" s="111"/>
      <c r="AF846" s="111"/>
      <c r="AG846" s="111"/>
      <c r="AH846" s="111"/>
      <c r="AI846" s="111"/>
      <c r="AJ846" s="111"/>
      <c r="AK846" s="111"/>
      <c r="AL846" s="111"/>
      <c r="AM846" s="111"/>
      <c r="AN846" s="111"/>
      <c r="AO846" s="111"/>
      <c r="AP846" s="111"/>
      <c r="AQ846" s="111"/>
      <c r="AR846" s="111"/>
      <c r="AS846" s="111"/>
      <c r="AT846" s="111"/>
      <c r="AU846" s="111"/>
      <c r="AV846" s="111"/>
      <c r="AW846" s="111"/>
      <c r="AX846" s="111"/>
      <c r="AY846" s="111"/>
      <c r="AZ846" s="111"/>
      <c r="BA846" s="111"/>
      <c r="BB846" s="111"/>
      <c r="BC846" s="111"/>
      <c r="BD846" s="111"/>
      <c r="BE846" s="111"/>
      <c r="BF846" s="111"/>
      <c r="BG846" s="111"/>
      <c r="BH846" s="111"/>
      <c r="BI846" s="111"/>
      <c r="BJ846" s="111"/>
      <c r="BK846" s="111"/>
      <c r="BL846" s="111"/>
      <c r="BM846" s="111"/>
      <c r="BN846" s="111"/>
      <c r="BO846" s="111"/>
      <c r="BP846" s="111"/>
      <c r="BQ846" s="111"/>
      <c r="BR846" s="111"/>
      <c r="BS846" s="111"/>
      <c r="BT846" s="111"/>
      <c r="BU846" s="111"/>
      <c r="BV846" s="111"/>
      <c r="BW846" s="111"/>
      <c r="BX846" s="111"/>
      <c r="BY846" s="111"/>
      <c r="BZ846" s="111"/>
      <c r="CA846" s="111"/>
      <c r="CB846" s="111"/>
      <c r="CC846" s="111"/>
      <c r="CD846" s="111"/>
      <c r="CE846" s="111"/>
      <c r="CF846" s="111"/>
      <c r="CG846" s="111"/>
      <c r="CH846" s="111"/>
      <c r="CI846" s="111"/>
      <c r="CJ846" s="111"/>
      <c r="CK846" s="111"/>
      <c r="CL846" s="111"/>
      <c r="CM846" s="111"/>
      <c r="CN846" s="111"/>
      <c r="CO846" s="111"/>
      <c r="CP846" s="111"/>
      <c r="CQ846" s="111"/>
      <c r="CR846" s="111"/>
      <c r="CS846" s="111"/>
      <c r="CT846" s="111"/>
      <c r="CU846" s="111"/>
      <c r="CV846" s="111"/>
      <c r="CW846" s="111"/>
      <c r="CX846" s="111"/>
      <c r="CY846" s="111"/>
      <c r="CZ846" s="111"/>
      <c r="DA846" s="111"/>
      <c r="DB846" s="111"/>
      <c r="DC846" s="111"/>
      <c r="DD846" s="111"/>
      <c r="DE846" s="111"/>
      <c r="DF846" s="111"/>
      <c r="DG846" s="111"/>
      <c r="DH846" s="111"/>
      <c r="DI846" s="111"/>
      <c r="DJ846" s="111"/>
      <c r="DK846" s="111"/>
      <c r="DL846" s="111"/>
      <c r="DM846" s="111"/>
      <c r="DN846" s="111"/>
      <c r="DO846" s="111"/>
      <c r="DP846" s="111"/>
      <c r="DQ846" s="111"/>
      <c r="DR846" s="111"/>
      <c r="DS846" s="111"/>
      <c r="DT846" s="111"/>
      <c r="DU846" s="111"/>
      <c r="DV846" s="111"/>
      <c r="DW846" s="111"/>
      <c r="DX846" s="111"/>
      <c r="DY846" s="111"/>
      <c r="DZ846" s="111"/>
      <c r="EA846" s="111"/>
      <c r="EB846" s="111"/>
      <c r="EC846" s="111"/>
      <c r="ED846" s="111"/>
      <c r="EE846" s="111"/>
      <c r="EF846" s="111"/>
      <c r="EG846" s="111"/>
      <c r="EH846" s="111"/>
      <c r="EI846" s="111"/>
      <c r="EJ846" s="111"/>
      <c r="EK846" s="111"/>
      <c r="EL846" s="111"/>
      <c r="EM846" s="111"/>
      <c r="EN846" s="111"/>
      <c r="EO846" s="111"/>
      <c r="EP846" s="111"/>
      <c r="EQ846" s="111"/>
      <c r="ER846" s="111"/>
      <c r="ES846" s="111"/>
      <c r="ET846" s="111"/>
      <c r="EU846" s="111"/>
      <c r="EV846" s="111"/>
      <c r="EW846" s="111"/>
      <c r="EX846" s="111"/>
      <c r="EY846" s="111"/>
      <c r="EZ846" s="111"/>
      <c r="FA846" s="111"/>
      <c r="FB846" s="111"/>
      <c r="FC846" s="111"/>
      <c r="FD846" s="111"/>
      <c r="FE846" s="111"/>
      <c r="FF846" s="111"/>
      <c r="FG846" s="111"/>
      <c r="FH846" s="111"/>
      <c r="FI846" s="111"/>
      <c r="FJ846" s="111"/>
      <c r="FK846" s="111"/>
      <c r="FL846" s="111"/>
      <c r="FM846" s="111"/>
      <c r="FN846" s="111"/>
      <c r="FO846" s="111"/>
      <c r="FP846" s="111"/>
      <c r="FQ846" s="111"/>
      <c r="FR846" s="111"/>
      <c r="FS846" s="111"/>
      <c r="FT846" s="111"/>
      <c r="FU846" s="111"/>
      <c r="FV846" s="111"/>
      <c r="FW846" s="111"/>
      <c r="FX846" s="111"/>
      <c r="FY846" s="111"/>
      <c r="FZ846" s="111"/>
      <c r="GA846" s="111"/>
      <c r="GB846" s="111"/>
      <c r="GC846" s="111"/>
      <c r="GD846" s="111"/>
      <c r="GE846" s="111"/>
      <c r="GF846" s="111"/>
      <c r="GG846" s="111"/>
      <c r="GH846" s="111"/>
      <c r="GI846" s="111"/>
      <c r="GJ846" s="111"/>
      <c r="GK846" s="111"/>
      <c r="GL846" s="111"/>
      <c r="GM846" s="111"/>
      <c r="GN846" s="111"/>
      <c r="GO846" s="111"/>
      <c r="GP846" s="111"/>
      <c r="GQ846" s="111"/>
      <c r="GR846" s="111"/>
      <c r="GS846" s="111"/>
      <c r="GT846" s="111"/>
      <c r="GU846" s="111"/>
      <c r="GV846" s="111"/>
      <c r="GW846" s="111"/>
      <c r="GX846" s="111"/>
      <c r="GY846" s="111"/>
      <c r="GZ846" s="111"/>
      <c r="HA846" s="111"/>
      <c r="HB846" s="111"/>
      <c r="HC846" s="111"/>
      <c r="HD846" s="111"/>
      <c r="HE846" s="111"/>
      <c r="HF846" s="111"/>
      <c r="HG846" s="111"/>
      <c r="HH846" s="111"/>
      <c r="HI846" s="111"/>
      <c r="HJ846" s="111"/>
      <c r="HK846" s="111"/>
      <c r="HL846" s="111"/>
      <c r="HM846" s="111"/>
      <c r="HN846" s="111"/>
      <c r="HO846" s="111"/>
      <c r="HP846" s="111"/>
      <c r="HQ846" s="111"/>
      <c r="HR846" s="111"/>
      <c r="HS846" s="111"/>
      <c r="HT846" s="111"/>
      <c r="HU846" s="111"/>
      <c r="HV846" s="111"/>
      <c r="HW846" s="111"/>
      <c r="HX846" s="111"/>
      <c r="HY846" s="111"/>
      <c r="HZ846" s="111"/>
      <c r="IA846" s="111"/>
      <c r="IB846" s="111"/>
      <c r="IC846" s="111"/>
      <c r="ID846" s="111"/>
      <c r="IE846" s="111"/>
      <c r="IF846" s="111"/>
      <c r="IG846" s="111"/>
      <c r="IH846" s="111"/>
      <c r="II846" s="111"/>
    </row>
    <row r="847" s="1" customFormat="1" hidden="1" spans="1:243">
      <c r="A847" s="157">
        <v>2170199</v>
      </c>
      <c r="B847" s="152" t="s">
        <v>720</v>
      </c>
      <c r="C847" s="145">
        <v>0</v>
      </c>
      <c r="D847" s="146"/>
      <c r="E847" s="147">
        <f t="shared" si="37"/>
        <v>0</v>
      </c>
      <c r="F847" s="148"/>
      <c r="G847" s="151" t="s">
        <v>75</v>
      </c>
      <c r="H847" s="140">
        <f t="shared" si="38"/>
        <v>7</v>
      </c>
      <c r="I847" s="140"/>
      <c r="J847" s="111"/>
      <c r="K847" s="111"/>
      <c r="L847" s="111"/>
      <c r="M847" s="111"/>
      <c r="N847" s="111"/>
      <c r="O847" s="111"/>
      <c r="P847" s="111"/>
      <c r="Q847" s="111"/>
      <c r="R847" s="111"/>
      <c r="S847" s="111"/>
      <c r="T847" s="111"/>
      <c r="U847" s="111"/>
      <c r="V847" s="111"/>
      <c r="W847" s="111"/>
      <c r="X847" s="111"/>
      <c r="Y847" s="111"/>
      <c r="Z847" s="111"/>
      <c r="AA847" s="111"/>
      <c r="AB847" s="111"/>
      <c r="AC847" s="111"/>
      <c r="AD847" s="111"/>
      <c r="AE847" s="111"/>
      <c r="AF847" s="111"/>
      <c r="AG847" s="111"/>
      <c r="AH847" s="111"/>
      <c r="AI847" s="111"/>
      <c r="AJ847" s="111"/>
      <c r="AK847" s="111"/>
      <c r="AL847" s="111"/>
      <c r="AM847" s="111"/>
      <c r="AN847" s="111"/>
      <c r="AO847" s="111"/>
      <c r="AP847" s="111"/>
      <c r="AQ847" s="111"/>
      <c r="AR847" s="111"/>
      <c r="AS847" s="111"/>
      <c r="AT847" s="111"/>
      <c r="AU847" s="111"/>
      <c r="AV847" s="111"/>
      <c r="AW847" s="111"/>
      <c r="AX847" s="111"/>
      <c r="AY847" s="111"/>
      <c r="AZ847" s="111"/>
      <c r="BA847" s="111"/>
      <c r="BB847" s="111"/>
      <c r="BC847" s="111"/>
      <c r="BD847" s="111"/>
      <c r="BE847" s="111"/>
      <c r="BF847" s="111"/>
      <c r="BG847" s="111"/>
      <c r="BH847" s="111"/>
      <c r="BI847" s="111"/>
      <c r="BJ847" s="111"/>
      <c r="BK847" s="111"/>
      <c r="BL847" s="111"/>
      <c r="BM847" s="111"/>
      <c r="BN847" s="111"/>
      <c r="BO847" s="111"/>
      <c r="BP847" s="111"/>
      <c r="BQ847" s="111"/>
      <c r="BR847" s="111"/>
      <c r="BS847" s="111"/>
      <c r="BT847" s="111"/>
      <c r="BU847" s="111"/>
      <c r="BV847" s="111"/>
      <c r="BW847" s="111"/>
      <c r="BX847" s="111"/>
      <c r="BY847" s="111"/>
      <c r="BZ847" s="111"/>
      <c r="CA847" s="111"/>
      <c r="CB847" s="111"/>
      <c r="CC847" s="111"/>
      <c r="CD847" s="111"/>
      <c r="CE847" s="111"/>
      <c r="CF847" s="111"/>
      <c r="CG847" s="111"/>
      <c r="CH847" s="111"/>
      <c r="CI847" s="111"/>
      <c r="CJ847" s="111"/>
      <c r="CK847" s="111"/>
      <c r="CL847" s="111"/>
      <c r="CM847" s="111"/>
      <c r="CN847" s="111"/>
      <c r="CO847" s="111"/>
      <c r="CP847" s="111"/>
      <c r="CQ847" s="111"/>
      <c r="CR847" s="111"/>
      <c r="CS847" s="111"/>
      <c r="CT847" s="111"/>
      <c r="CU847" s="111"/>
      <c r="CV847" s="111"/>
      <c r="CW847" s="111"/>
      <c r="CX847" s="111"/>
      <c r="CY847" s="111"/>
      <c r="CZ847" s="111"/>
      <c r="DA847" s="111"/>
      <c r="DB847" s="111"/>
      <c r="DC847" s="111"/>
      <c r="DD847" s="111"/>
      <c r="DE847" s="111"/>
      <c r="DF847" s="111"/>
      <c r="DG847" s="111"/>
      <c r="DH847" s="111"/>
      <c r="DI847" s="111"/>
      <c r="DJ847" s="111"/>
      <c r="DK847" s="111"/>
      <c r="DL847" s="111"/>
      <c r="DM847" s="111"/>
      <c r="DN847" s="111"/>
      <c r="DO847" s="111"/>
      <c r="DP847" s="111"/>
      <c r="DQ847" s="111"/>
      <c r="DR847" s="111"/>
      <c r="DS847" s="111"/>
      <c r="DT847" s="111"/>
      <c r="DU847" s="111"/>
      <c r="DV847" s="111"/>
      <c r="DW847" s="111"/>
      <c r="DX847" s="111"/>
      <c r="DY847" s="111"/>
      <c r="DZ847" s="111"/>
      <c r="EA847" s="111"/>
      <c r="EB847" s="111"/>
      <c r="EC847" s="111"/>
      <c r="ED847" s="111"/>
      <c r="EE847" s="111"/>
      <c r="EF847" s="111"/>
      <c r="EG847" s="111"/>
      <c r="EH847" s="111"/>
      <c r="EI847" s="111"/>
      <c r="EJ847" s="111"/>
      <c r="EK847" s="111"/>
      <c r="EL847" s="111"/>
      <c r="EM847" s="111"/>
      <c r="EN847" s="111"/>
      <c r="EO847" s="111"/>
      <c r="EP847" s="111"/>
      <c r="EQ847" s="111"/>
      <c r="ER847" s="111"/>
      <c r="ES847" s="111"/>
      <c r="ET847" s="111"/>
      <c r="EU847" s="111"/>
      <c r="EV847" s="111"/>
      <c r="EW847" s="111"/>
      <c r="EX847" s="111"/>
      <c r="EY847" s="111"/>
      <c r="EZ847" s="111"/>
      <c r="FA847" s="111"/>
      <c r="FB847" s="111"/>
      <c r="FC847" s="111"/>
      <c r="FD847" s="111"/>
      <c r="FE847" s="111"/>
      <c r="FF847" s="111"/>
      <c r="FG847" s="111"/>
      <c r="FH847" s="111"/>
      <c r="FI847" s="111"/>
      <c r="FJ847" s="111"/>
      <c r="FK847" s="111"/>
      <c r="FL847" s="111"/>
      <c r="FM847" s="111"/>
      <c r="FN847" s="111"/>
      <c r="FO847" s="111"/>
      <c r="FP847" s="111"/>
      <c r="FQ847" s="111"/>
      <c r="FR847" s="111"/>
      <c r="FS847" s="111"/>
      <c r="FT847" s="111"/>
      <c r="FU847" s="111"/>
      <c r="FV847" s="111"/>
      <c r="FW847" s="111"/>
      <c r="FX847" s="111"/>
      <c r="FY847" s="111"/>
      <c r="FZ847" s="111"/>
      <c r="GA847" s="111"/>
      <c r="GB847" s="111"/>
      <c r="GC847" s="111"/>
      <c r="GD847" s="111"/>
      <c r="GE847" s="111"/>
      <c r="GF847" s="111"/>
      <c r="GG847" s="111"/>
      <c r="GH847" s="111"/>
      <c r="GI847" s="111"/>
      <c r="GJ847" s="111"/>
      <c r="GK847" s="111"/>
      <c r="GL847" s="111"/>
      <c r="GM847" s="111"/>
      <c r="GN847" s="111"/>
      <c r="GO847" s="111"/>
      <c r="GP847" s="111"/>
      <c r="GQ847" s="111"/>
      <c r="GR847" s="111"/>
      <c r="GS847" s="111"/>
      <c r="GT847" s="111"/>
      <c r="GU847" s="111"/>
      <c r="GV847" s="111"/>
      <c r="GW847" s="111"/>
      <c r="GX847" s="111"/>
      <c r="GY847" s="111"/>
      <c r="GZ847" s="111"/>
      <c r="HA847" s="111"/>
      <c r="HB847" s="111"/>
      <c r="HC847" s="111"/>
      <c r="HD847" s="111"/>
      <c r="HE847" s="111"/>
      <c r="HF847" s="111"/>
      <c r="HG847" s="111"/>
      <c r="HH847" s="111"/>
      <c r="HI847" s="111"/>
      <c r="HJ847" s="111"/>
      <c r="HK847" s="111"/>
      <c r="HL847" s="111"/>
      <c r="HM847" s="111"/>
      <c r="HN847" s="111"/>
      <c r="HO847" s="111"/>
      <c r="HP847" s="111"/>
      <c r="HQ847" s="111"/>
      <c r="HR847" s="111"/>
      <c r="HS847" s="111"/>
      <c r="HT847" s="111"/>
      <c r="HU847" s="111"/>
      <c r="HV847" s="111"/>
      <c r="HW847" s="111"/>
      <c r="HX847" s="111"/>
      <c r="HY847" s="111"/>
      <c r="HZ847" s="111"/>
      <c r="IA847" s="111"/>
      <c r="IB847" s="111"/>
      <c r="IC847" s="111"/>
      <c r="ID847" s="111"/>
      <c r="IE847" s="111"/>
      <c r="IF847" s="111"/>
      <c r="IG847" s="111"/>
      <c r="IH847" s="111"/>
      <c r="II847" s="111"/>
    </row>
    <row r="848" s="1" customFormat="1" spans="1:243">
      <c r="A848" s="141">
        <v>21702</v>
      </c>
      <c r="B848" s="142" t="s">
        <v>721</v>
      </c>
      <c r="C848" s="159">
        <v>0</v>
      </c>
      <c r="D848" s="143">
        <v>0</v>
      </c>
      <c r="E848" s="137">
        <f t="shared" si="37"/>
        <v>0</v>
      </c>
      <c r="F848" s="138"/>
      <c r="G848" s="151"/>
      <c r="H848" s="140">
        <f t="shared" si="38"/>
        <v>5</v>
      </c>
      <c r="I848" s="140"/>
      <c r="J848" s="111"/>
      <c r="K848" s="111"/>
      <c r="L848" s="111"/>
      <c r="M848" s="111"/>
      <c r="N848" s="111"/>
      <c r="O848" s="111"/>
      <c r="P848" s="111"/>
      <c r="Q848" s="111"/>
      <c r="R848" s="111"/>
      <c r="S848" s="111"/>
      <c r="T848" s="111"/>
      <c r="U848" s="111"/>
      <c r="V848" s="111"/>
      <c r="W848" s="111"/>
      <c r="X848" s="111"/>
      <c r="Y848" s="111"/>
      <c r="Z848" s="111"/>
      <c r="AA848" s="111"/>
      <c r="AB848" s="111"/>
      <c r="AC848" s="111"/>
      <c r="AD848" s="111"/>
      <c r="AE848" s="111"/>
      <c r="AF848" s="111"/>
      <c r="AG848" s="111"/>
      <c r="AH848" s="111"/>
      <c r="AI848" s="111"/>
      <c r="AJ848" s="111"/>
      <c r="AK848" s="111"/>
      <c r="AL848" s="111"/>
      <c r="AM848" s="111"/>
      <c r="AN848" s="111"/>
      <c r="AO848" s="111"/>
      <c r="AP848" s="111"/>
      <c r="AQ848" s="111"/>
      <c r="AR848" s="111"/>
      <c r="AS848" s="111"/>
      <c r="AT848" s="111"/>
      <c r="AU848" s="111"/>
      <c r="AV848" s="111"/>
      <c r="AW848" s="111"/>
      <c r="AX848" s="111"/>
      <c r="AY848" s="111"/>
      <c r="AZ848" s="111"/>
      <c r="BA848" s="111"/>
      <c r="BB848" s="111"/>
      <c r="BC848" s="111"/>
      <c r="BD848" s="111"/>
      <c r="BE848" s="111"/>
      <c r="BF848" s="111"/>
      <c r="BG848" s="111"/>
      <c r="BH848" s="111"/>
      <c r="BI848" s="111"/>
      <c r="BJ848" s="111"/>
      <c r="BK848" s="111"/>
      <c r="BL848" s="111"/>
      <c r="BM848" s="111"/>
      <c r="BN848" s="111"/>
      <c r="BO848" s="111"/>
      <c r="BP848" s="111"/>
      <c r="BQ848" s="111"/>
      <c r="BR848" s="111"/>
      <c r="BS848" s="111"/>
      <c r="BT848" s="111"/>
      <c r="BU848" s="111"/>
      <c r="BV848" s="111"/>
      <c r="BW848" s="111"/>
      <c r="BX848" s="111"/>
      <c r="BY848" s="111"/>
      <c r="BZ848" s="111"/>
      <c r="CA848" s="111"/>
      <c r="CB848" s="111"/>
      <c r="CC848" s="111"/>
      <c r="CD848" s="111"/>
      <c r="CE848" s="111"/>
      <c r="CF848" s="111"/>
      <c r="CG848" s="111"/>
      <c r="CH848" s="111"/>
      <c r="CI848" s="111"/>
      <c r="CJ848" s="111"/>
      <c r="CK848" s="111"/>
      <c r="CL848" s="111"/>
      <c r="CM848" s="111"/>
      <c r="CN848" s="111"/>
      <c r="CO848" s="111"/>
      <c r="CP848" s="111"/>
      <c r="CQ848" s="111"/>
      <c r="CR848" s="111"/>
      <c r="CS848" s="111"/>
      <c r="CT848" s="111"/>
      <c r="CU848" s="111"/>
      <c r="CV848" s="111"/>
      <c r="CW848" s="111"/>
      <c r="CX848" s="111"/>
      <c r="CY848" s="111"/>
      <c r="CZ848" s="111"/>
      <c r="DA848" s="111"/>
      <c r="DB848" s="111"/>
      <c r="DC848" s="111"/>
      <c r="DD848" s="111"/>
      <c r="DE848" s="111"/>
      <c r="DF848" s="111"/>
      <c r="DG848" s="111"/>
      <c r="DH848" s="111"/>
      <c r="DI848" s="111"/>
      <c r="DJ848" s="111"/>
      <c r="DK848" s="111"/>
      <c r="DL848" s="111"/>
      <c r="DM848" s="111"/>
      <c r="DN848" s="111"/>
      <c r="DO848" s="111"/>
      <c r="DP848" s="111"/>
      <c r="DQ848" s="111"/>
      <c r="DR848" s="111"/>
      <c r="DS848" s="111"/>
      <c r="DT848" s="111"/>
      <c r="DU848" s="111"/>
      <c r="DV848" s="111"/>
      <c r="DW848" s="111"/>
      <c r="DX848" s="111"/>
      <c r="DY848" s="111"/>
      <c r="DZ848" s="111"/>
      <c r="EA848" s="111"/>
      <c r="EB848" s="111"/>
      <c r="EC848" s="111"/>
      <c r="ED848" s="111"/>
      <c r="EE848" s="111"/>
      <c r="EF848" s="111"/>
      <c r="EG848" s="111"/>
      <c r="EH848" s="111"/>
      <c r="EI848" s="111"/>
      <c r="EJ848" s="111"/>
      <c r="EK848" s="111"/>
      <c r="EL848" s="111"/>
      <c r="EM848" s="111"/>
      <c r="EN848" s="111"/>
      <c r="EO848" s="111"/>
      <c r="EP848" s="111"/>
      <c r="EQ848" s="111"/>
      <c r="ER848" s="111"/>
      <c r="ES848" s="111"/>
      <c r="ET848" s="111"/>
      <c r="EU848" s="111"/>
      <c r="EV848" s="111"/>
      <c r="EW848" s="111"/>
      <c r="EX848" s="111"/>
      <c r="EY848" s="111"/>
      <c r="EZ848" s="111"/>
      <c r="FA848" s="111"/>
      <c r="FB848" s="111"/>
      <c r="FC848" s="111"/>
      <c r="FD848" s="111"/>
      <c r="FE848" s="111"/>
      <c r="FF848" s="111"/>
      <c r="FG848" s="111"/>
      <c r="FH848" s="111"/>
      <c r="FI848" s="111"/>
      <c r="FJ848" s="111"/>
      <c r="FK848" s="111"/>
      <c r="FL848" s="111"/>
      <c r="FM848" s="111"/>
      <c r="FN848" s="111"/>
      <c r="FO848" s="111"/>
      <c r="FP848" s="111"/>
      <c r="FQ848" s="111"/>
      <c r="FR848" s="111"/>
      <c r="FS848" s="111"/>
      <c r="FT848" s="111"/>
      <c r="FU848" s="111"/>
      <c r="FV848" s="111"/>
      <c r="FW848" s="111"/>
      <c r="FX848" s="111"/>
      <c r="FY848" s="111"/>
      <c r="FZ848" s="111"/>
      <c r="GA848" s="111"/>
      <c r="GB848" s="111"/>
      <c r="GC848" s="111"/>
      <c r="GD848" s="111"/>
      <c r="GE848" s="111"/>
      <c r="GF848" s="111"/>
      <c r="GG848" s="111"/>
      <c r="GH848" s="111"/>
      <c r="GI848" s="111"/>
      <c r="GJ848" s="111"/>
      <c r="GK848" s="111"/>
      <c r="GL848" s="111"/>
      <c r="GM848" s="111"/>
      <c r="GN848" s="111"/>
      <c r="GO848" s="111"/>
      <c r="GP848" s="111"/>
      <c r="GQ848" s="111"/>
      <c r="GR848" s="111"/>
      <c r="GS848" s="111"/>
      <c r="GT848" s="111"/>
      <c r="GU848" s="111"/>
      <c r="GV848" s="111"/>
      <c r="GW848" s="111"/>
      <c r="GX848" s="111"/>
      <c r="GY848" s="111"/>
      <c r="GZ848" s="111"/>
      <c r="HA848" s="111"/>
      <c r="HB848" s="111"/>
      <c r="HC848" s="111"/>
      <c r="HD848" s="111"/>
      <c r="HE848" s="111"/>
      <c r="HF848" s="111"/>
      <c r="HG848" s="111"/>
      <c r="HH848" s="111"/>
      <c r="HI848" s="111"/>
      <c r="HJ848" s="111"/>
      <c r="HK848" s="111"/>
      <c r="HL848" s="111"/>
      <c r="HM848" s="111"/>
      <c r="HN848" s="111"/>
      <c r="HO848" s="111"/>
      <c r="HP848" s="111"/>
      <c r="HQ848" s="111"/>
      <c r="HR848" s="111"/>
      <c r="HS848" s="111"/>
      <c r="HT848" s="111"/>
      <c r="HU848" s="111"/>
      <c r="HV848" s="111"/>
      <c r="HW848" s="111"/>
      <c r="HX848" s="111"/>
      <c r="HY848" s="111"/>
      <c r="HZ848" s="111"/>
      <c r="IA848" s="111"/>
      <c r="IB848" s="111"/>
      <c r="IC848" s="111"/>
      <c r="ID848" s="111"/>
      <c r="IE848" s="111"/>
      <c r="IF848" s="111"/>
      <c r="IG848" s="111"/>
      <c r="IH848" s="111"/>
      <c r="II848" s="111"/>
    </row>
    <row r="849" s="1" customFormat="1" spans="1:243">
      <c r="A849" s="141">
        <v>21703</v>
      </c>
      <c r="B849" s="142" t="s">
        <v>722</v>
      </c>
      <c r="C849" s="159">
        <f>SUM(C850:C854)</f>
        <v>148</v>
      </c>
      <c r="D849" s="159">
        <f>SUM(D850:D854)</f>
        <v>1211</v>
      </c>
      <c r="E849" s="137">
        <f t="shared" si="37"/>
        <v>1063</v>
      </c>
      <c r="F849" s="138">
        <f>E849/C849</f>
        <v>7.18243243243243</v>
      </c>
      <c r="G849" s="139"/>
      <c r="H849" s="140">
        <f t="shared" si="38"/>
        <v>5</v>
      </c>
      <c r="I849" s="140"/>
      <c r="J849" s="111"/>
      <c r="K849" s="111"/>
      <c r="L849" s="111"/>
      <c r="M849" s="111"/>
      <c r="N849" s="111"/>
      <c r="O849" s="111"/>
      <c r="P849" s="111"/>
      <c r="Q849" s="111"/>
      <c r="R849" s="111"/>
      <c r="S849" s="111"/>
      <c r="T849" s="111"/>
      <c r="U849" s="111"/>
      <c r="V849" s="111"/>
      <c r="W849" s="111"/>
      <c r="X849" s="111"/>
      <c r="Y849" s="111"/>
      <c r="Z849" s="111"/>
      <c r="AA849" s="111"/>
      <c r="AB849" s="111"/>
      <c r="AC849" s="111"/>
      <c r="AD849" s="111"/>
      <c r="AE849" s="111"/>
      <c r="AF849" s="111"/>
      <c r="AG849" s="111"/>
      <c r="AH849" s="111"/>
      <c r="AI849" s="111"/>
      <c r="AJ849" s="111"/>
      <c r="AK849" s="111"/>
      <c r="AL849" s="111"/>
      <c r="AM849" s="111"/>
      <c r="AN849" s="111"/>
      <c r="AO849" s="111"/>
      <c r="AP849" s="111"/>
      <c r="AQ849" s="111"/>
      <c r="AR849" s="111"/>
      <c r="AS849" s="111"/>
      <c r="AT849" s="111"/>
      <c r="AU849" s="111"/>
      <c r="AV849" s="111"/>
      <c r="AW849" s="111"/>
      <c r="AX849" s="111"/>
      <c r="AY849" s="111"/>
      <c r="AZ849" s="111"/>
      <c r="BA849" s="111"/>
      <c r="BB849" s="111"/>
      <c r="BC849" s="111"/>
      <c r="BD849" s="111"/>
      <c r="BE849" s="111"/>
      <c r="BF849" s="111"/>
      <c r="BG849" s="111"/>
      <c r="BH849" s="111"/>
      <c r="BI849" s="111"/>
      <c r="BJ849" s="111"/>
      <c r="BK849" s="111"/>
      <c r="BL849" s="111"/>
      <c r="BM849" s="111"/>
      <c r="BN849" s="111"/>
      <c r="BO849" s="111"/>
      <c r="BP849" s="111"/>
      <c r="BQ849" s="111"/>
      <c r="BR849" s="111"/>
      <c r="BS849" s="111"/>
      <c r="BT849" s="111"/>
      <c r="BU849" s="111"/>
      <c r="BV849" s="111"/>
      <c r="BW849" s="111"/>
      <c r="BX849" s="111"/>
      <c r="BY849" s="111"/>
      <c r="BZ849" s="111"/>
      <c r="CA849" s="111"/>
      <c r="CB849" s="111"/>
      <c r="CC849" s="111"/>
      <c r="CD849" s="111"/>
      <c r="CE849" s="111"/>
      <c r="CF849" s="111"/>
      <c r="CG849" s="111"/>
      <c r="CH849" s="111"/>
      <c r="CI849" s="111"/>
      <c r="CJ849" s="111"/>
      <c r="CK849" s="111"/>
      <c r="CL849" s="111"/>
      <c r="CM849" s="111"/>
      <c r="CN849" s="111"/>
      <c r="CO849" s="111"/>
      <c r="CP849" s="111"/>
      <c r="CQ849" s="111"/>
      <c r="CR849" s="111"/>
      <c r="CS849" s="111"/>
      <c r="CT849" s="111"/>
      <c r="CU849" s="111"/>
      <c r="CV849" s="111"/>
      <c r="CW849" s="111"/>
      <c r="CX849" s="111"/>
      <c r="CY849" s="111"/>
      <c r="CZ849" s="111"/>
      <c r="DA849" s="111"/>
      <c r="DB849" s="111"/>
      <c r="DC849" s="111"/>
      <c r="DD849" s="111"/>
      <c r="DE849" s="111"/>
      <c r="DF849" s="111"/>
      <c r="DG849" s="111"/>
      <c r="DH849" s="111"/>
      <c r="DI849" s="111"/>
      <c r="DJ849" s="111"/>
      <c r="DK849" s="111"/>
      <c r="DL849" s="111"/>
      <c r="DM849" s="111"/>
      <c r="DN849" s="111"/>
      <c r="DO849" s="111"/>
      <c r="DP849" s="111"/>
      <c r="DQ849" s="111"/>
      <c r="DR849" s="111"/>
      <c r="DS849" s="111"/>
      <c r="DT849" s="111"/>
      <c r="DU849" s="111"/>
      <c r="DV849" s="111"/>
      <c r="DW849" s="111"/>
      <c r="DX849" s="111"/>
      <c r="DY849" s="111"/>
      <c r="DZ849" s="111"/>
      <c r="EA849" s="111"/>
      <c r="EB849" s="111"/>
      <c r="EC849" s="111"/>
      <c r="ED849" s="111"/>
      <c r="EE849" s="111"/>
      <c r="EF849" s="111"/>
      <c r="EG849" s="111"/>
      <c r="EH849" s="111"/>
      <c r="EI849" s="111"/>
      <c r="EJ849" s="111"/>
      <c r="EK849" s="111"/>
      <c r="EL849" s="111"/>
      <c r="EM849" s="111"/>
      <c r="EN849" s="111"/>
      <c r="EO849" s="111"/>
      <c r="EP849" s="111"/>
      <c r="EQ849" s="111"/>
      <c r="ER849" s="111"/>
      <c r="ES849" s="111"/>
      <c r="ET849" s="111"/>
      <c r="EU849" s="111"/>
      <c r="EV849" s="111"/>
      <c r="EW849" s="111"/>
      <c r="EX849" s="111"/>
      <c r="EY849" s="111"/>
      <c r="EZ849" s="111"/>
      <c r="FA849" s="111"/>
      <c r="FB849" s="111"/>
      <c r="FC849" s="111"/>
      <c r="FD849" s="111"/>
      <c r="FE849" s="111"/>
      <c r="FF849" s="111"/>
      <c r="FG849" s="111"/>
      <c r="FH849" s="111"/>
      <c r="FI849" s="111"/>
      <c r="FJ849" s="111"/>
      <c r="FK849" s="111"/>
      <c r="FL849" s="111"/>
      <c r="FM849" s="111"/>
      <c r="FN849" s="111"/>
      <c r="FO849" s="111"/>
      <c r="FP849" s="111"/>
      <c r="FQ849" s="111"/>
      <c r="FR849" s="111"/>
      <c r="FS849" s="111"/>
      <c r="FT849" s="111"/>
      <c r="FU849" s="111"/>
      <c r="FV849" s="111"/>
      <c r="FW849" s="111"/>
      <c r="FX849" s="111"/>
      <c r="FY849" s="111"/>
      <c r="FZ849" s="111"/>
      <c r="GA849" s="111"/>
      <c r="GB849" s="111"/>
      <c r="GC849" s="111"/>
      <c r="GD849" s="111"/>
      <c r="GE849" s="111"/>
      <c r="GF849" s="111"/>
      <c r="GG849" s="111"/>
      <c r="GH849" s="111"/>
      <c r="GI849" s="111"/>
      <c r="GJ849" s="111"/>
      <c r="GK849" s="111"/>
      <c r="GL849" s="111"/>
      <c r="GM849" s="111"/>
      <c r="GN849" s="111"/>
      <c r="GO849" s="111"/>
      <c r="GP849" s="111"/>
      <c r="GQ849" s="111"/>
      <c r="GR849" s="111"/>
      <c r="GS849" s="111"/>
      <c r="GT849" s="111"/>
      <c r="GU849" s="111"/>
      <c r="GV849" s="111"/>
      <c r="GW849" s="111"/>
      <c r="GX849" s="111"/>
      <c r="GY849" s="111"/>
      <c r="GZ849" s="111"/>
      <c r="HA849" s="111"/>
      <c r="HB849" s="111"/>
      <c r="HC849" s="111"/>
      <c r="HD849" s="111"/>
      <c r="HE849" s="111"/>
      <c r="HF849" s="111"/>
      <c r="HG849" s="111"/>
      <c r="HH849" s="111"/>
      <c r="HI849" s="111"/>
      <c r="HJ849" s="111"/>
      <c r="HK849" s="111"/>
      <c r="HL849" s="111"/>
      <c r="HM849" s="111"/>
      <c r="HN849" s="111"/>
      <c r="HO849" s="111"/>
      <c r="HP849" s="111"/>
      <c r="HQ849" s="111"/>
      <c r="HR849" s="111"/>
      <c r="HS849" s="111"/>
      <c r="HT849" s="111"/>
      <c r="HU849" s="111"/>
      <c r="HV849" s="111"/>
      <c r="HW849" s="111"/>
      <c r="HX849" s="111"/>
      <c r="HY849" s="111"/>
      <c r="HZ849" s="111"/>
      <c r="IA849" s="111"/>
      <c r="IB849" s="111"/>
      <c r="IC849" s="111"/>
      <c r="ID849" s="111"/>
      <c r="IE849" s="111"/>
      <c r="IF849" s="111"/>
      <c r="IG849" s="111"/>
      <c r="IH849" s="111"/>
      <c r="II849" s="111"/>
    </row>
    <row r="850" s="1" customFormat="1" hidden="1" spans="1:243">
      <c r="A850" s="157">
        <v>2170301</v>
      </c>
      <c r="B850" s="152" t="s">
        <v>723</v>
      </c>
      <c r="C850" s="145">
        <v>0</v>
      </c>
      <c r="D850" s="146"/>
      <c r="E850" s="147">
        <f t="shared" si="37"/>
        <v>0</v>
      </c>
      <c r="F850" s="148"/>
      <c r="G850" s="151" t="s">
        <v>75</v>
      </c>
      <c r="H850" s="140">
        <f t="shared" si="38"/>
        <v>7</v>
      </c>
      <c r="I850" s="140"/>
      <c r="J850" s="111"/>
      <c r="K850" s="111"/>
      <c r="L850" s="111"/>
      <c r="M850" s="111"/>
      <c r="N850" s="111"/>
      <c r="O850" s="111"/>
      <c r="P850" s="111"/>
      <c r="Q850" s="111"/>
      <c r="R850" s="111"/>
      <c r="S850" s="111"/>
      <c r="T850" s="111"/>
      <c r="U850" s="111"/>
      <c r="V850" s="111"/>
      <c r="W850" s="111"/>
      <c r="X850" s="111"/>
      <c r="Y850" s="111"/>
      <c r="Z850" s="111"/>
      <c r="AA850" s="111"/>
      <c r="AB850" s="111"/>
      <c r="AC850" s="111"/>
      <c r="AD850" s="111"/>
      <c r="AE850" s="111"/>
      <c r="AF850" s="111"/>
      <c r="AG850" s="111"/>
      <c r="AH850" s="111"/>
      <c r="AI850" s="111"/>
      <c r="AJ850" s="111"/>
      <c r="AK850" s="111"/>
      <c r="AL850" s="111"/>
      <c r="AM850" s="111"/>
      <c r="AN850" s="111"/>
      <c r="AO850" s="111"/>
      <c r="AP850" s="111"/>
      <c r="AQ850" s="111"/>
      <c r="AR850" s="111"/>
      <c r="AS850" s="111"/>
      <c r="AT850" s="111"/>
      <c r="AU850" s="111"/>
      <c r="AV850" s="111"/>
      <c r="AW850" s="111"/>
      <c r="AX850" s="111"/>
      <c r="AY850" s="111"/>
      <c r="AZ850" s="111"/>
      <c r="BA850" s="111"/>
      <c r="BB850" s="111"/>
      <c r="BC850" s="111"/>
      <c r="BD850" s="111"/>
      <c r="BE850" s="111"/>
      <c r="BF850" s="111"/>
      <c r="BG850" s="111"/>
      <c r="BH850" s="111"/>
      <c r="BI850" s="111"/>
      <c r="BJ850" s="111"/>
      <c r="BK850" s="111"/>
      <c r="BL850" s="111"/>
      <c r="BM850" s="111"/>
      <c r="BN850" s="111"/>
      <c r="BO850" s="111"/>
      <c r="BP850" s="111"/>
      <c r="BQ850" s="111"/>
      <c r="BR850" s="111"/>
      <c r="BS850" s="111"/>
      <c r="BT850" s="111"/>
      <c r="BU850" s="111"/>
      <c r="BV850" s="111"/>
      <c r="BW850" s="111"/>
      <c r="BX850" s="111"/>
      <c r="BY850" s="111"/>
      <c r="BZ850" s="111"/>
      <c r="CA850" s="111"/>
      <c r="CB850" s="111"/>
      <c r="CC850" s="111"/>
      <c r="CD850" s="111"/>
      <c r="CE850" s="111"/>
      <c r="CF850" s="111"/>
      <c r="CG850" s="111"/>
      <c r="CH850" s="111"/>
      <c r="CI850" s="111"/>
      <c r="CJ850" s="111"/>
      <c r="CK850" s="111"/>
      <c r="CL850" s="111"/>
      <c r="CM850" s="111"/>
      <c r="CN850" s="111"/>
      <c r="CO850" s="111"/>
      <c r="CP850" s="111"/>
      <c r="CQ850" s="111"/>
      <c r="CR850" s="111"/>
      <c r="CS850" s="111"/>
      <c r="CT850" s="111"/>
      <c r="CU850" s="111"/>
      <c r="CV850" s="111"/>
      <c r="CW850" s="111"/>
      <c r="CX850" s="111"/>
      <c r="CY850" s="111"/>
      <c r="CZ850" s="111"/>
      <c r="DA850" s="111"/>
      <c r="DB850" s="111"/>
      <c r="DC850" s="111"/>
      <c r="DD850" s="111"/>
      <c r="DE850" s="111"/>
      <c r="DF850" s="111"/>
      <c r="DG850" s="111"/>
      <c r="DH850" s="111"/>
      <c r="DI850" s="111"/>
      <c r="DJ850" s="111"/>
      <c r="DK850" s="111"/>
      <c r="DL850" s="111"/>
      <c r="DM850" s="111"/>
      <c r="DN850" s="111"/>
      <c r="DO850" s="111"/>
      <c r="DP850" s="111"/>
      <c r="DQ850" s="111"/>
      <c r="DR850" s="111"/>
      <c r="DS850" s="111"/>
      <c r="DT850" s="111"/>
      <c r="DU850" s="111"/>
      <c r="DV850" s="111"/>
      <c r="DW850" s="111"/>
      <c r="DX850" s="111"/>
      <c r="DY850" s="111"/>
      <c r="DZ850" s="111"/>
      <c r="EA850" s="111"/>
      <c r="EB850" s="111"/>
      <c r="EC850" s="111"/>
      <c r="ED850" s="111"/>
      <c r="EE850" s="111"/>
      <c r="EF850" s="111"/>
      <c r="EG850" s="111"/>
      <c r="EH850" s="111"/>
      <c r="EI850" s="111"/>
      <c r="EJ850" s="111"/>
      <c r="EK850" s="111"/>
      <c r="EL850" s="111"/>
      <c r="EM850" s="111"/>
      <c r="EN850" s="111"/>
      <c r="EO850" s="111"/>
      <c r="EP850" s="111"/>
      <c r="EQ850" s="111"/>
      <c r="ER850" s="111"/>
      <c r="ES850" s="111"/>
      <c r="ET850" s="111"/>
      <c r="EU850" s="111"/>
      <c r="EV850" s="111"/>
      <c r="EW850" s="111"/>
      <c r="EX850" s="111"/>
      <c r="EY850" s="111"/>
      <c r="EZ850" s="111"/>
      <c r="FA850" s="111"/>
      <c r="FB850" s="111"/>
      <c r="FC850" s="111"/>
      <c r="FD850" s="111"/>
      <c r="FE850" s="111"/>
      <c r="FF850" s="111"/>
      <c r="FG850" s="111"/>
      <c r="FH850" s="111"/>
      <c r="FI850" s="111"/>
      <c r="FJ850" s="111"/>
      <c r="FK850" s="111"/>
      <c r="FL850" s="111"/>
      <c r="FM850" s="111"/>
      <c r="FN850" s="111"/>
      <c r="FO850" s="111"/>
      <c r="FP850" s="111"/>
      <c r="FQ850" s="111"/>
      <c r="FR850" s="111"/>
      <c r="FS850" s="111"/>
      <c r="FT850" s="111"/>
      <c r="FU850" s="111"/>
      <c r="FV850" s="111"/>
      <c r="FW850" s="111"/>
      <c r="FX850" s="111"/>
      <c r="FY850" s="111"/>
      <c r="FZ850" s="111"/>
      <c r="GA850" s="111"/>
      <c r="GB850" s="111"/>
      <c r="GC850" s="111"/>
      <c r="GD850" s="111"/>
      <c r="GE850" s="111"/>
      <c r="GF850" s="111"/>
      <c r="GG850" s="111"/>
      <c r="GH850" s="111"/>
      <c r="GI850" s="111"/>
      <c r="GJ850" s="111"/>
      <c r="GK850" s="111"/>
      <c r="GL850" s="111"/>
      <c r="GM850" s="111"/>
      <c r="GN850" s="111"/>
      <c r="GO850" s="111"/>
      <c r="GP850" s="111"/>
      <c r="GQ850" s="111"/>
      <c r="GR850" s="111"/>
      <c r="GS850" s="111"/>
      <c r="GT850" s="111"/>
      <c r="GU850" s="111"/>
      <c r="GV850" s="111"/>
      <c r="GW850" s="111"/>
      <c r="GX850" s="111"/>
      <c r="GY850" s="111"/>
      <c r="GZ850" s="111"/>
      <c r="HA850" s="111"/>
      <c r="HB850" s="111"/>
      <c r="HC850" s="111"/>
      <c r="HD850" s="111"/>
      <c r="HE850" s="111"/>
      <c r="HF850" s="111"/>
      <c r="HG850" s="111"/>
      <c r="HH850" s="111"/>
      <c r="HI850" s="111"/>
      <c r="HJ850" s="111"/>
      <c r="HK850" s="111"/>
      <c r="HL850" s="111"/>
      <c r="HM850" s="111"/>
      <c r="HN850" s="111"/>
      <c r="HO850" s="111"/>
      <c r="HP850" s="111"/>
      <c r="HQ850" s="111"/>
      <c r="HR850" s="111"/>
      <c r="HS850" s="111"/>
      <c r="HT850" s="111"/>
      <c r="HU850" s="111"/>
      <c r="HV850" s="111"/>
      <c r="HW850" s="111"/>
      <c r="HX850" s="111"/>
      <c r="HY850" s="111"/>
      <c r="HZ850" s="111"/>
      <c r="IA850" s="111"/>
      <c r="IB850" s="111"/>
      <c r="IC850" s="111"/>
      <c r="ID850" s="111"/>
      <c r="IE850" s="111"/>
      <c r="IF850" s="111"/>
      <c r="IG850" s="111"/>
      <c r="IH850" s="111"/>
      <c r="II850" s="111"/>
    </row>
    <row r="851" s="1" customFormat="1" spans="1:243">
      <c r="A851" s="157">
        <v>2170302</v>
      </c>
      <c r="B851" s="172" t="s">
        <v>724</v>
      </c>
      <c r="C851" s="145">
        <v>148</v>
      </c>
      <c r="D851" s="146">
        <v>711</v>
      </c>
      <c r="E851" s="147">
        <f t="shared" si="37"/>
        <v>563</v>
      </c>
      <c r="F851" s="148">
        <f>E851/C851</f>
        <v>3.80405405405405</v>
      </c>
      <c r="G851" s="149"/>
      <c r="H851" s="140">
        <f t="shared" si="38"/>
        <v>7</v>
      </c>
      <c r="I851" s="140"/>
      <c r="J851" s="111"/>
      <c r="K851" s="111"/>
      <c r="L851" s="111"/>
      <c r="M851" s="111"/>
      <c r="N851" s="111"/>
      <c r="O851" s="111"/>
      <c r="P851" s="111"/>
      <c r="Q851" s="111"/>
      <c r="R851" s="111"/>
      <c r="S851" s="111"/>
      <c r="T851" s="111"/>
      <c r="U851" s="111"/>
      <c r="V851" s="111"/>
      <c r="W851" s="111"/>
      <c r="X851" s="111"/>
      <c r="Y851" s="111"/>
      <c r="Z851" s="111"/>
      <c r="AA851" s="111"/>
      <c r="AB851" s="111"/>
      <c r="AC851" s="111"/>
      <c r="AD851" s="111"/>
      <c r="AE851" s="111"/>
      <c r="AF851" s="111"/>
      <c r="AG851" s="111"/>
      <c r="AH851" s="111"/>
      <c r="AI851" s="111"/>
      <c r="AJ851" s="111"/>
      <c r="AK851" s="111"/>
      <c r="AL851" s="111"/>
      <c r="AM851" s="111"/>
      <c r="AN851" s="111"/>
      <c r="AO851" s="111"/>
      <c r="AP851" s="111"/>
      <c r="AQ851" s="111"/>
      <c r="AR851" s="111"/>
      <c r="AS851" s="111"/>
      <c r="AT851" s="111"/>
      <c r="AU851" s="111"/>
      <c r="AV851" s="111"/>
      <c r="AW851" s="111"/>
      <c r="AX851" s="111"/>
      <c r="AY851" s="111"/>
      <c r="AZ851" s="111"/>
      <c r="BA851" s="111"/>
      <c r="BB851" s="111"/>
      <c r="BC851" s="111"/>
      <c r="BD851" s="111"/>
      <c r="BE851" s="111"/>
      <c r="BF851" s="111"/>
      <c r="BG851" s="111"/>
      <c r="BH851" s="111"/>
      <c r="BI851" s="111"/>
      <c r="BJ851" s="111"/>
      <c r="BK851" s="111"/>
      <c r="BL851" s="111"/>
      <c r="BM851" s="111"/>
      <c r="BN851" s="111"/>
      <c r="BO851" s="111"/>
      <c r="BP851" s="111"/>
      <c r="BQ851" s="111"/>
      <c r="BR851" s="111"/>
      <c r="BS851" s="111"/>
      <c r="BT851" s="111"/>
      <c r="BU851" s="111"/>
      <c r="BV851" s="111"/>
      <c r="BW851" s="111"/>
      <c r="BX851" s="111"/>
      <c r="BY851" s="111"/>
      <c r="BZ851" s="111"/>
      <c r="CA851" s="111"/>
      <c r="CB851" s="111"/>
      <c r="CC851" s="111"/>
      <c r="CD851" s="111"/>
      <c r="CE851" s="111"/>
      <c r="CF851" s="111"/>
      <c r="CG851" s="111"/>
      <c r="CH851" s="111"/>
      <c r="CI851" s="111"/>
      <c r="CJ851" s="111"/>
      <c r="CK851" s="111"/>
      <c r="CL851" s="111"/>
      <c r="CM851" s="111"/>
      <c r="CN851" s="111"/>
      <c r="CO851" s="111"/>
      <c r="CP851" s="111"/>
      <c r="CQ851" s="111"/>
      <c r="CR851" s="111"/>
      <c r="CS851" s="111"/>
      <c r="CT851" s="111"/>
      <c r="CU851" s="111"/>
      <c r="CV851" s="111"/>
      <c r="CW851" s="111"/>
      <c r="CX851" s="111"/>
      <c r="CY851" s="111"/>
      <c r="CZ851" s="111"/>
      <c r="DA851" s="111"/>
      <c r="DB851" s="111"/>
      <c r="DC851" s="111"/>
      <c r="DD851" s="111"/>
      <c r="DE851" s="111"/>
      <c r="DF851" s="111"/>
      <c r="DG851" s="111"/>
      <c r="DH851" s="111"/>
      <c r="DI851" s="111"/>
      <c r="DJ851" s="111"/>
      <c r="DK851" s="111"/>
      <c r="DL851" s="111"/>
      <c r="DM851" s="111"/>
      <c r="DN851" s="111"/>
      <c r="DO851" s="111"/>
      <c r="DP851" s="111"/>
      <c r="DQ851" s="111"/>
      <c r="DR851" s="111"/>
      <c r="DS851" s="111"/>
      <c r="DT851" s="111"/>
      <c r="DU851" s="111"/>
      <c r="DV851" s="111"/>
      <c r="DW851" s="111"/>
      <c r="DX851" s="111"/>
      <c r="DY851" s="111"/>
      <c r="DZ851" s="111"/>
      <c r="EA851" s="111"/>
      <c r="EB851" s="111"/>
      <c r="EC851" s="111"/>
      <c r="ED851" s="111"/>
      <c r="EE851" s="111"/>
      <c r="EF851" s="111"/>
      <c r="EG851" s="111"/>
      <c r="EH851" s="111"/>
      <c r="EI851" s="111"/>
      <c r="EJ851" s="111"/>
      <c r="EK851" s="111"/>
      <c r="EL851" s="111"/>
      <c r="EM851" s="111"/>
      <c r="EN851" s="111"/>
      <c r="EO851" s="111"/>
      <c r="EP851" s="111"/>
      <c r="EQ851" s="111"/>
      <c r="ER851" s="111"/>
      <c r="ES851" s="111"/>
      <c r="ET851" s="111"/>
      <c r="EU851" s="111"/>
      <c r="EV851" s="111"/>
      <c r="EW851" s="111"/>
      <c r="EX851" s="111"/>
      <c r="EY851" s="111"/>
      <c r="EZ851" s="111"/>
      <c r="FA851" s="111"/>
      <c r="FB851" s="111"/>
      <c r="FC851" s="111"/>
      <c r="FD851" s="111"/>
      <c r="FE851" s="111"/>
      <c r="FF851" s="111"/>
      <c r="FG851" s="111"/>
      <c r="FH851" s="111"/>
      <c r="FI851" s="111"/>
      <c r="FJ851" s="111"/>
      <c r="FK851" s="111"/>
      <c r="FL851" s="111"/>
      <c r="FM851" s="111"/>
      <c r="FN851" s="111"/>
      <c r="FO851" s="111"/>
      <c r="FP851" s="111"/>
      <c r="FQ851" s="111"/>
      <c r="FR851" s="111"/>
      <c r="FS851" s="111"/>
      <c r="FT851" s="111"/>
      <c r="FU851" s="111"/>
      <c r="FV851" s="111"/>
      <c r="FW851" s="111"/>
      <c r="FX851" s="111"/>
      <c r="FY851" s="111"/>
      <c r="FZ851" s="111"/>
      <c r="GA851" s="111"/>
      <c r="GB851" s="111"/>
      <c r="GC851" s="111"/>
      <c r="GD851" s="111"/>
      <c r="GE851" s="111"/>
      <c r="GF851" s="111"/>
      <c r="GG851" s="111"/>
      <c r="GH851" s="111"/>
      <c r="GI851" s="111"/>
      <c r="GJ851" s="111"/>
      <c r="GK851" s="111"/>
      <c r="GL851" s="111"/>
      <c r="GM851" s="111"/>
      <c r="GN851" s="111"/>
      <c r="GO851" s="111"/>
      <c r="GP851" s="111"/>
      <c r="GQ851" s="111"/>
      <c r="GR851" s="111"/>
      <c r="GS851" s="111"/>
      <c r="GT851" s="111"/>
      <c r="GU851" s="111"/>
      <c r="GV851" s="111"/>
      <c r="GW851" s="111"/>
      <c r="GX851" s="111"/>
      <c r="GY851" s="111"/>
      <c r="GZ851" s="111"/>
      <c r="HA851" s="111"/>
      <c r="HB851" s="111"/>
      <c r="HC851" s="111"/>
      <c r="HD851" s="111"/>
      <c r="HE851" s="111"/>
      <c r="HF851" s="111"/>
      <c r="HG851" s="111"/>
      <c r="HH851" s="111"/>
      <c r="HI851" s="111"/>
      <c r="HJ851" s="111"/>
      <c r="HK851" s="111"/>
      <c r="HL851" s="111"/>
      <c r="HM851" s="111"/>
      <c r="HN851" s="111"/>
      <c r="HO851" s="111"/>
      <c r="HP851" s="111"/>
      <c r="HQ851" s="111"/>
      <c r="HR851" s="111"/>
      <c r="HS851" s="111"/>
      <c r="HT851" s="111"/>
      <c r="HU851" s="111"/>
      <c r="HV851" s="111"/>
      <c r="HW851" s="111"/>
      <c r="HX851" s="111"/>
      <c r="HY851" s="111"/>
      <c r="HZ851" s="111"/>
      <c r="IA851" s="111"/>
      <c r="IB851" s="111"/>
      <c r="IC851" s="111"/>
      <c r="ID851" s="111"/>
      <c r="IE851" s="111"/>
      <c r="IF851" s="111"/>
      <c r="IG851" s="111"/>
      <c r="IH851" s="111"/>
      <c r="II851" s="111"/>
    </row>
    <row r="852" s="1" customFormat="1" hidden="1" spans="1:243">
      <c r="A852" s="157">
        <v>2170303</v>
      </c>
      <c r="B852" s="152" t="s">
        <v>725</v>
      </c>
      <c r="C852" s="145">
        <v>0</v>
      </c>
      <c r="D852" s="146"/>
      <c r="E852" s="147">
        <f t="shared" si="37"/>
        <v>0</v>
      </c>
      <c r="F852" s="148"/>
      <c r="G852" s="151" t="s">
        <v>75</v>
      </c>
      <c r="H852" s="140">
        <f t="shared" si="38"/>
        <v>7</v>
      </c>
      <c r="I852" s="140"/>
      <c r="J852" s="111"/>
      <c r="K852" s="111"/>
      <c r="L852" s="111"/>
      <c r="M852" s="111"/>
      <c r="N852" s="111"/>
      <c r="O852" s="111"/>
      <c r="P852" s="111"/>
      <c r="Q852" s="111"/>
      <c r="R852" s="111"/>
      <c r="S852" s="111"/>
      <c r="T852" s="111"/>
      <c r="U852" s="111"/>
      <c r="V852" s="111"/>
      <c r="W852" s="111"/>
      <c r="X852" s="111"/>
      <c r="Y852" s="111"/>
      <c r="Z852" s="111"/>
      <c r="AA852" s="111"/>
      <c r="AB852" s="111"/>
      <c r="AC852" s="111"/>
      <c r="AD852" s="111"/>
      <c r="AE852" s="111"/>
      <c r="AF852" s="111"/>
      <c r="AG852" s="111"/>
      <c r="AH852" s="111"/>
      <c r="AI852" s="111"/>
      <c r="AJ852" s="111"/>
      <c r="AK852" s="111"/>
      <c r="AL852" s="111"/>
      <c r="AM852" s="111"/>
      <c r="AN852" s="111"/>
      <c r="AO852" s="111"/>
      <c r="AP852" s="111"/>
      <c r="AQ852" s="111"/>
      <c r="AR852" s="111"/>
      <c r="AS852" s="111"/>
      <c r="AT852" s="111"/>
      <c r="AU852" s="111"/>
      <c r="AV852" s="111"/>
      <c r="AW852" s="111"/>
      <c r="AX852" s="111"/>
      <c r="AY852" s="111"/>
      <c r="AZ852" s="111"/>
      <c r="BA852" s="111"/>
      <c r="BB852" s="111"/>
      <c r="BC852" s="111"/>
      <c r="BD852" s="111"/>
      <c r="BE852" s="111"/>
      <c r="BF852" s="111"/>
      <c r="BG852" s="111"/>
      <c r="BH852" s="111"/>
      <c r="BI852" s="111"/>
      <c r="BJ852" s="111"/>
      <c r="BK852" s="111"/>
      <c r="BL852" s="111"/>
      <c r="BM852" s="111"/>
      <c r="BN852" s="111"/>
      <c r="BO852" s="111"/>
      <c r="BP852" s="111"/>
      <c r="BQ852" s="111"/>
      <c r="BR852" s="111"/>
      <c r="BS852" s="111"/>
      <c r="BT852" s="111"/>
      <c r="BU852" s="111"/>
      <c r="BV852" s="111"/>
      <c r="BW852" s="111"/>
      <c r="BX852" s="111"/>
      <c r="BY852" s="111"/>
      <c r="BZ852" s="111"/>
      <c r="CA852" s="111"/>
      <c r="CB852" s="111"/>
      <c r="CC852" s="111"/>
      <c r="CD852" s="111"/>
      <c r="CE852" s="111"/>
      <c r="CF852" s="111"/>
      <c r="CG852" s="111"/>
      <c r="CH852" s="111"/>
      <c r="CI852" s="111"/>
      <c r="CJ852" s="111"/>
      <c r="CK852" s="111"/>
      <c r="CL852" s="111"/>
      <c r="CM852" s="111"/>
      <c r="CN852" s="111"/>
      <c r="CO852" s="111"/>
      <c r="CP852" s="111"/>
      <c r="CQ852" s="111"/>
      <c r="CR852" s="111"/>
      <c r="CS852" s="111"/>
      <c r="CT852" s="111"/>
      <c r="CU852" s="111"/>
      <c r="CV852" s="111"/>
      <c r="CW852" s="111"/>
      <c r="CX852" s="111"/>
      <c r="CY852" s="111"/>
      <c r="CZ852" s="111"/>
      <c r="DA852" s="111"/>
      <c r="DB852" s="111"/>
      <c r="DC852" s="111"/>
      <c r="DD852" s="111"/>
      <c r="DE852" s="111"/>
      <c r="DF852" s="111"/>
      <c r="DG852" s="111"/>
      <c r="DH852" s="111"/>
      <c r="DI852" s="111"/>
      <c r="DJ852" s="111"/>
      <c r="DK852" s="111"/>
      <c r="DL852" s="111"/>
      <c r="DM852" s="111"/>
      <c r="DN852" s="111"/>
      <c r="DO852" s="111"/>
      <c r="DP852" s="111"/>
      <c r="DQ852" s="111"/>
      <c r="DR852" s="111"/>
      <c r="DS852" s="111"/>
      <c r="DT852" s="111"/>
      <c r="DU852" s="111"/>
      <c r="DV852" s="111"/>
      <c r="DW852" s="111"/>
      <c r="DX852" s="111"/>
      <c r="DY852" s="111"/>
      <c r="DZ852" s="111"/>
      <c r="EA852" s="111"/>
      <c r="EB852" s="111"/>
      <c r="EC852" s="111"/>
      <c r="ED852" s="111"/>
      <c r="EE852" s="111"/>
      <c r="EF852" s="111"/>
      <c r="EG852" s="111"/>
      <c r="EH852" s="111"/>
      <c r="EI852" s="111"/>
      <c r="EJ852" s="111"/>
      <c r="EK852" s="111"/>
      <c r="EL852" s="111"/>
      <c r="EM852" s="111"/>
      <c r="EN852" s="111"/>
      <c r="EO852" s="111"/>
      <c r="EP852" s="111"/>
      <c r="EQ852" s="111"/>
      <c r="ER852" s="111"/>
      <c r="ES852" s="111"/>
      <c r="ET852" s="111"/>
      <c r="EU852" s="111"/>
      <c r="EV852" s="111"/>
      <c r="EW852" s="111"/>
      <c r="EX852" s="111"/>
      <c r="EY852" s="111"/>
      <c r="EZ852" s="111"/>
      <c r="FA852" s="111"/>
      <c r="FB852" s="111"/>
      <c r="FC852" s="111"/>
      <c r="FD852" s="111"/>
      <c r="FE852" s="111"/>
      <c r="FF852" s="111"/>
      <c r="FG852" s="111"/>
      <c r="FH852" s="111"/>
      <c r="FI852" s="111"/>
      <c r="FJ852" s="111"/>
      <c r="FK852" s="111"/>
      <c r="FL852" s="111"/>
      <c r="FM852" s="111"/>
      <c r="FN852" s="111"/>
      <c r="FO852" s="111"/>
      <c r="FP852" s="111"/>
      <c r="FQ852" s="111"/>
      <c r="FR852" s="111"/>
      <c r="FS852" s="111"/>
      <c r="FT852" s="111"/>
      <c r="FU852" s="111"/>
      <c r="FV852" s="111"/>
      <c r="FW852" s="111"/>
      <c r="FX852" s="111"/>
      <c r="FY852" s="111"/>
      <c r="FZ852" s="111"/>
      <c r="GA852" s="111"/>
      <c r="GB852" s="111"/>
      <c r="GC852" s="111"/>
      <c r="GD852" s="111"/>
      <c r="GE852" s="111"/>
      <c r="GF852" s="111"/>
      <c r="GG852" s="111"/>
      <c r="GH852" s="111"/>
      <c r="GI852" s="111"/>
      <c r="GJ852" s="111"/>
      <c r="GK852" s="111"/>
      <c r="GL852" s="111"/>
      <c r="GM852" s="111"/>
      <c r="GN852" s="111"/>
      <c r="GO852" s="111"/>
      <c r="GP852" s="111"/>
      <c r="GQ852" s="111"/>
      <c r="GR852" s="111"/>
      <c r="GS852" s="111"/>
      <c r="GT852" s="111"/>
      <c r="GU852" s="111"/>
      <c r="GV852" s="111"/>
      <c r="GW852" s="111"/>
      <c r="GX852" s="111"/>
      <c r="GY852" s="111"/>
      <c r="GZ852" s="111"/>
      <c r="HA852" s="111"/>
      <c r="HB852" s="111"/>
      <c r="HC852" s="111"/>
      <c r="HD852" s="111"/>
      <c r="HE852" s="111"/>
      <c r="HF852" s="111"/>
      <c r="HG852" s="111"/>
      <c r="HH852" s="111"/>
      <c r="HI852" s="111"/>
      <c r="HJ852" s="111"/>
      <c r="HK852" s="111"/>
      <c r="HL852" s="111"/>
      <c r="HM852" s="111"/>
      <c r="HN852" s="111"/>
      <c r="HO852" s="111"/>
      <c r="HP852" s="111"/>
      <c r="HQ852" s="111"/>
      <c r="HR852" s="111"/>
      <c r="HS852" s="111"/>
      <c r="HT852" s="111"/>
      <c r="HU852" s="111"/>
      <c r="HV852" s="111"/>
      <c r="HW852" s="111"/>
      <c r="HX852" s="111"/>
      <c r="HY852" s="111"/>
      <c r="HZ852" s="111"/>
      <c r="IA852" s="111"/>
      <c r="IB852" s="111"/>
      <c r="IC852" s="111"/>
      <c r="ID852" s="111"/>
      <c r="IE852" s="111"/>
      <c r="IF852" s="111"/>
      <c r="IG852" s="111"/>
      <c r="IH852" s="111"/>
      <c r="II852" s="111"/>
    </row>
    <row r="853" s="1" customFormat="1" hidden="1" spans="1:243">
      <c r="A853" s="157">
        <v>2170304</v>
      </c>
      <c r="B853" s="152" t="s">
        <v>726</v>
      </c>
      <c r="C853" s="145">
        <v>0</v>
      </c>
      <c r="D853" s="146"/>
      <c r="E853" s="147">
        <f t="shared" si="37"/>
        <v>0</v>
      </c>
      <c r="F853" s="148"/>
      <c r="G853" s="151" t="s">
        <v>75</v>
      </c>
      <c r="H853" s="140">
        <f t="shared" si="38"/>
        <v>7</v>
      </c>
      <c r="I853" s="140"/>
      <c r="J853" s="111"/>
      <c r="K853" s="111"/>
      <c r="L853" s="111"/>
      <c r="M853" s="111"/>
      <c r="N853" s="111"/>
      <c r="O853" s="111"/>
      <c r="P853" s="111"/>
      <c r="Q853" s="111"/>
      <c r="R853" s="111"/>
      <c r="S853" s="111"/>
      <c r="T853" s="111"/>
      <c r="U853" s="111"/>
      <c r="V853" s="111"/>
      <c r="W853" s="111"/>
      <c r="X853" s="111"/>
      <c r="Y853" s="111"/>
      <c r="Z853" s="111"/>
      <c r="AA853" s="111"/>
      <c r="AB853" s="111"/>
      <c r="AC853" s="111"/>
      <c r="AD853" s="111"/>
      <c r="AE853" s="111"/>
      <c r="AF853" s="111"/>
      <c r="AG853" s="111"/>
      <c r="AH853" s="111"/>
      <c r="AI853" s="111"/>
      <c r="AJ853" s="111"/>
      <c r="AK853" s="111"/>
      <c r="AL853" s="111"/>
      <c r="AM853" s="111"/>
      <c r="AN853" s="111"/>
      <c r="AO853" s="111"/>
      <c r="AP853" s="111"/>
      <c r="AQ853" s="111"/>
      <c r="AR853" s="111"/>
      <c r="AS853" s="111"/>
      <c r="AT853" s="111"/>
      <c r="AU853" s="111"/>
      <c r="AV853" s="111"/>
      <c r="AW853" s="111"/>
      <c r="AX853" s="111"/>
      <c r="AY853" s="111"/>
      <c r="AZ853" s="111"/>
      <c r="BA853" s="111"/>
      <c r="BB853" s="111"/>
      <c r="BC853" s="111"/>
      <c r="BD853" s="111"/>
      <c r="BE853" s="111"/>
      <c r="BF853" s="111"/>
      <c r="BG853" s="111"/>
      <c r="BH853" s="111"/>
      <c r="BI853" s="111"/>
      <c r="BJ853" s="111"/>
      <c r="BK853" s="111"/>
      <c r="BL853" s="111"/>
      <c r="BM853" s="111"/>
      <c r="BN853" s="111"/>
      <c r="BO853" s="111"/>
      <c r="BP853" s="111"/>
      <c r="BQ853" s="111"/>
      <c r="BR853" s="111"/>
      <c r="BS853" s="111"/>
      <c r="BT853" s="111"/>
      <c r="BU853" s="111"/>
      <c r="BV853" s="111"/>
      <c r="BW853" s="111"/>
      <c r="BX853" s="111"/>
      <c r="BY853" s="111"/>
      <c r="BZ853" s="111"/>
      <c r="CA853" s="111"/>
      <c r="CB853" s="111"/>
      <c r="CC853" s="111"/>
      <c r="CD853" s="111"/>
      <c r="CE853" s="111"/>
      <c r="CF853" s="111"/>
      <c r="CG853" s="111"/>
      <c r="CH853" s="111"/>
      <c r="CI853" s="111"/>
      <c r="CJ853" s="111"/>
      <c r="CK853" s="111"/>
      <c r="CL853" s="111"/>
      <c r="CM853" s="111"/>
      <c r="CN853" s="111"/>
      <c r="CO853" s="111"/>
      <c r="CP853" s="111"/>
      <c r="CQ853" s="111"/>
      <c r="CR853" s="111"/>
      <c r="CS853" s="111"/>
      <c r="CT853" s="111"/>
      <c r="CU853" s="111"/>
      <c r="CV853" s="111"/>
      <c r="CW853" s="111"/>
      <c r="CX853" s="111"/>
      <c r="CY853" s="111"/>
      <c r="CZ853" s="111"/>
      <c r="DA853" s="111"/>
      <c r="DB853" s="111"/>
      <c r="DC853" s="111"/>
      <c r="DD853" s="111"/>
      <c r="DE853" s="111"/>
      <c r="DF853" s="111"/>
      <c r="DG853" s="111"/>
      <c r="DH853" s="111"/>
      <c r="DI853" s="111"/>
      <c r="DJ853" s="111"/>
      <c r="DK853" s="111"/>
      <c r="DL853" s="111"/>
      <c r="DM853" s="111"/>
      <c r="DN853" s="111"/>
      <c r="DO853" s="111"/>
      <c r="DP853" s="111"/>
      <c r="DQ853" s="111"/>
      <c r="DR853" s="111"/>
      <c r="DS853" s="111"/>
      <c r="DT853" s="111"/>
      <c r="DU853" s="111"/>
      <c r="DV853" s="111"/>
      <c r="DW853" s="111"/>
      <c r="DX853" s="111"/>
      <c r="DY853" s="111"/>
      <c r="DZ853" s="111"/>
      <c r="EA853" s="111"/>
      <c r="EB853" s="111"/>
      <c r="EC853" s="111"/>
      <c r="ED853" s="111"/>
      <c r="EE853" s="111"/>
      <c r="EF853" s="111"/>
      <c r="EG853" s="111"/>
      <c r="EH853" s="111"/>
      <c r="EI853" s="111"/>
      <c r="EJ853" s="111"/>
      <c r="EK853" s="111"/>
      <c r="EL853" s="111"/>
      <c r="EM853" s="111"/>
      <c r="EN853" s="111"/>
      <c r="EO853" s="111"/>
      <c r="EP853" s="111"/>
      <c r="EQ853" s="111"/>
      <c r="ER853" s="111"/>
      <c r="ES853" s="111"/>
      <c r="ET853" s="111"/>
      <c r="EU853" s="111"/>
      <c r="EV853" s="111"/>
      <c r="EW853" s="111"/>
      <c r="EX853" s="111"/>
      <c r="EY853" s="111"/>
      <c r="EZ853" s="111"/>
      <c r="FA853" s="111"/>
      <c r="FB853" s="111"/>
      <c r="FC853" s="111"/>
      <c r="FD853" s="111"/>
      <c r="FE853" s="111"/>
      <c r="FF853" s="111"/>
      <c r="FG853" s="111"/>
      <c r="FH853" s="111"/>
      <c r="FI853" s="111"/>
      <c r="FJ853" s="111"/>
      <c r="FK853" s="111"/>
      <c r="FL853" s="111"/>
      <c r="FM853" s="111"/>
      <c r="FN853" s="111"/>
      <c r="FO853" s="111"/>
      <c r="FP853" s="111"/>
      <c r="FQ853" s="111"/>
      <c r="FR853" s="111"/>
      <c r="FS853" s="111"/>
      <c r="FT853" s="111"/>
      <c r="FU853" s="111"/>
      <c r="FV853" s="111"/>
      <c r="FW853" s="111"/>
      <c r="FX853" s="111"/>
      <c r="FY853" s="111"/>
      <c r="FZ853" s="111"/>
      <c r="GA853" s="111"/>
      <c r="GB853" s="111"/>
      <c r="GC853" s="111"/>
      <c r="GD853" s="111"/>
      <c r="GE853" s="111"/>
      <c r="GF853" s="111"/>
      <c r="GG853" s="111"/>
      <c r="GH853" s="111"/>
      <c r="GI853" s="111"/>
      <c r="GJ853" s="111"/>
      <c r="GK853" s="111"/>
      <c r="GL853" s="111"/>
      <c r="GM853" s="111"/>
      <c r="GN853" s="111"/>
      <c r="GO853" s="111"/>
      <c r="GP853" s="111"/>
      <c r="GQ853" s="111"/>
      <c r="GR853" s="111"/>
      <c r="GS853" s="111"/>
      <c r="GT853" s="111"/>
      <c r="GU853" s="111"/>
      <c r="GV853" s="111"/>
      <c r="GW853" s="111"/>
      <c r="GX853" s="111"/>
      <c r="GY853" s="111"/>
      <c r="GZ853" s="111"/>
      <c r="HA853" s="111"/>
      <c r="HB853" s="111"/>
      <c r="HC853" s="111"/>
      <c r="HD853" s="111"/>
      <c r="HE853" s="111"/>
      <c r="HF853" s="111"/>
      <c r="HG853" s="111"/>
      <c r="HH853" s="111"/>
      <c r="HI853" s="111"/>
      <c r="HJ853" s="111"/>
      <c r="HK853" s="111"/>
      <c r="HL853" s="111"/>
      <c r="HM853" s="111"/>
      <c r="HN853" s="111"/>
      <c r="HO853" s="111"/>
      <c r="HP853" s="111"/>
      <c r="HQ853" s="111"/>
      <c r="HR853" s="111"/>
      <c r="HS853" s="111"/>
      <c r="HT853" s="111"/>
      <c r="HU853" s="111"/>
      <c r="HV853" s="111"/>
      <c r="HW853" s="111"/>
      <c r="HX853" s="111"/>
      <c r="HY853" s="111"/>
      <c r="HZ853" s="111"/>
      <c r="IA853" s="111"/>
      <c r="IB853" s="111"/>
      <c r="IC853" s="111"/>
      <c r="ID853" s="111"/>
      <c r="IE853" s="111"/>
      <c r="IF853" s="111"/>
      <c r="IG853" s="111"/>
      <c r="IH853" s="111"/>
      <c r="II853" s="111"/>
    </row>
    <row r="854" s="1" customFormat="1" spans="1:243">
      <c r="A854" s="157">
        <v>2170399</v>
      </c>
      <c r="B854" s="152" t="s">
        <v>727</v>
      </c>
      <c r="C854" s="145">
        <v>0</v>
      </c>
      <c r="D854" s="146">
        <v>500</v>
      </c>
      <c r="E854" s="147">
        <f t="shared" si="37"/>
        <v>500</v>
      </c>
      <c r="F854" s="148"/>
      <c r="G854" s="149"/>
      <c r="H854" s="140">
        <f t="shared" si="38"/>
        <v>7</v>
      </c>
      <c r="I854" s="140"/>
      <c r="J854" s="111"/>
      <c r="K854" s="111"/>
      <c r="L854" s="111"/>
      <c r="M854" s="111"/>
      <c r="N854" s="111"/>
      <c r="O854" s="111"/>
      <c r="P854" s="111"/>
      <c r="Q854" s="111"/>
      <c r="R854" s="111"/>
      <c r="S854" s="111"/>
      <c r="T854" s="111"/>
      <c r="U854" s="111"/>
      <c r="V854" s="111"/>
      <c r="W854" s="111"/>
      <c r="X854" s="111"/>
      <c r="Y854" s="111"/>
      <c r="Z854" s="111"/>
      <c r="AA854" s="111"/>
      <c r="AB854" s="111"/>
      <c r="AC854" s="111"/>
      <c r="AD854" s="111"/>
      <c r="AE854" s="111"/>
      <c r="AF854" s="111"/>
      <c r="AG854" s="111"/>
      <c r="AH854" s="111"/>
      <c r="AI854" s="111"/>
      <c r="AJ854" s="111"/>
      <c r="AK854" s="111"/>
      <c r="AL854" s="111"/>
      <c r="AM854" s="111"/>
      <c r="AN854" s="111"/>
      <c r="AO854" s="111"/>
      <c r="AP854" s="111"/>
      <c r="AQ854" s="111"/>
      <c r="AR854" s="111"/>
      <c r="AS854" s="111"/>
      <c r="AT854" s="111"/>
      <c r="AU854" s="111"/>
      <c r="AV854" s="111"/>
      <c r="AW854" s="111"/>
      <c r="AX854" s="111"/>
      <c r="AY854" s="111"/>
      <c r="AZ854" s="111"/>
      <c r="BA854" s="111"/>
      <c r="BB854" s="111"/>
      <c r="BC854" s="111"/>
      <c r="BD854" s="111"/>
      <c r="BE854" s="111"/>
      <c r="BF854" s="111"/>
      <c r="BG854" s="111"/>
      <c r="BH854" s="111"/>
      <c r="BI854" s="111"/>
      <c r="BJ854" s="111"/>
      <c r="BK854" s="111"/>
      <c r="BL854" s="111"/>
      <c r="BM854" s="111"/>
      <c r="BN854" s="111"/>
      <c r="BO854" s="111"/>
      <c r="BP854" s="111"/>
      <c r="BQ854" s="111"/>
      <c r="BR854" s="111"/>
      <c r="BS854" s="111"/>
      <c r="BT854" s="111"/>
      <c r="BU854" s="111"/>
      <c r="BV854" s="111"/>
      <c r="BW854" s="111"/>
      <c r="BX854" s="111"/>
      <c r="BY854" s="111"/>
      <c r="BZ854" s="111"/>
      <c r="CA854" s="111"/>
      <c r="CB854" s="111"/>
      <c r="CC854" s="111"/>
      <c r="CD854" s="111"/>
      <c r="CE854" s="111"/>
      <c r="CF854" s="111"/>
      <c r="CG854" s="111"/>
      <c r="CH854" s="111"/>
      <c r="CI854" s="111"/>
      <c r="CJ854" s="111"/>
      <c r="CK854" s="111"/>
      <c r="CL854" s="111"/>
      <c r="CM854" s="111"/>
      <c r="CN854" s="111"/>
      <c r="CO854" s="111"/>
      <c r="CP854" s="111"/>
      <c r="CQ854" s="111"/>
      <c r="CR854" s="111"/>
      <c r="CS854" s="111"/>
      <c r="CT854" s="111"/>
      <c r="CU854" s="111"/>
      <c r="CV854" s="111"/>
      <c r="CW854" s="111"/>
      <c r="CX854" s="111"/>
      <c r="CY854" s="111"/>
      <c r="CZ854" s="111"/>
      <c r="DA854" s="111"/>
      <c r="DB854" s="111"/>
      <c r="DC854" s="111"/>
      <c r="DD854" s="111"/>
      <c r="DE854" s="111"/>
      <c r="DF854" s="111"/>
      <c r="DG854" s="111"/>
      <c r="DH854" s="111"/>
      <c r="DI854" s="111"/>
      <c r="DJ854" s="111"/>
      <c r="DK854" s="111"/>
      <c r="DL854" s="111"/>
      <c r="DM854" s="111"/>
      <c r="DN854" s="111"/>
      <c r="DO854" s="111"/>
      <c r="DP854" s="111"/>
      <c r="DQ854" s="111"/>
      <c r="DR854" s="111"/>
      <c r="DS854" s="111"/>
      <c r="DT854" s="111"/>
      <c r="DU854" s="111"/>
      <c r="DV854" s="111"/>
      <c r="DW854" s="111"/>
      <c r="DX854" s="111"/>
      <c r="DY854" s="111"/>
      <c r="DZ854" s="111"/>
      <c r="EA854" s="111"/>
      <c r="EB854" s="111"/>
      <c r="EC854" s="111"/>
      <c r="ED854" s="111"/>
      <c r="EE854" s="111"/>
      <c r="EF854" s="111"/>
      <c r="EG854" s="111"/>
      <c r="EH854" s="111"/>
      <c r="EI854" s="111"/>
      <c r="EJ854" s="111"/>
      <c r="EK854" s="111"/>
      <c r="EL854" s="111"/>
      <c r="EM854" s="111"/>
      <c r="EN854" s="111"/>
      <c r="EO854" s="111"/>
      <c r="EP854" s="111"/>
      <c r="EQ854" s="111"/>
      <c r="ER854" s="111"/>
      <c r="ES854" s="111"/>
      <c r="ET854" s="111"/>
      <c r="EU854" s="111"/>
      <c r="EV854" s="111"/>
      <c r="EW854" s="111"/>
      <c r="EX854" s="111"/>
      <c r="EY854" s="111"/>
      <c r="EZ854" s="111"/>
      <c r="FA854" s="111"/>
      <c r="FB854" s="111"/>
      <c r="FC854" s="111"/>
      <c r="FD854" s="111"/>
      <c r="FE854" s="111"/>
      <c r="FF854" s="111"/>
      <c r="FG854" s="111"/>
      <c r="FH854" s="111"/>
      <c r="FI854" s="111"/>
      <c r="FJ854" s="111"/>
      <c r="FK854" s="111"/>
      <c r="FL854" s="111"/>
      <c r="FM854" s="111"/>
      <c r="FN854" s="111"/>
      <c r="FO854" s="111"/>
      <c r="FP854" s="111"/>
      <c r="FQ854" s="111"/>
      <c r="FR854" s="111"/>
      <c r="FS854" s="111"/>
      <c r="FT854" s="111"/>
      <c r="FU854" s="111"/>
      <c r="FV854" s="111"/>
      <c r="FW854" s="111"/>
      <c r="FX854" s="111"/>
      <c r="FY854" s="111"/>
      <c r="FZ854" s="111"/>
      <c r="GA854" s="111"/>
      <c r="GB854" s="111"/>
      <c r="GC854" s="111"/>
      <c r="GD854" s="111"/>
      <c r="GE854" s="111"/>
      <c r="GF854" s="111"/>
      <c r="GG854" s="111"/>
      <c r="GH854" s="111"/>
      <c r="GI854" s="111"/>
      <c r="GJ854" s="111"/>
      <c r="GK854" s="111"/>
      <c r="GL854" s="111"/>
      <c r="GM854" s="111"/>
      <c r="GN854" s="111"/>
      <c r="GO854" s="111"/>
      <c r="GP854" s="111"/>
      <c r="GQ854" s="111"/>
      <c r="GR854" s="111"/>
      <c r="GS854" s="111"/>
      <c r="GT854" s="111"/>
      <c r="GU854" s="111"/>
      <c r="GV854" s="111"/>
      <c r="GW854" s="111"/>
      <c r="GX854" s="111"/>
      <c r="GY854" s="111"/>
      <c r="GZ854" s="111"/>
      <c r="HA854" s="111"/>
      <c r="HB854" s="111"/>
      <c r="HC854" s="111"/>
      <c r="HD854" s="111"/>
      <c r="HE854" s="111"/>
      <c r="HF854" s="111"/>
      <c r="HG854" s="111"/>
      <c r="HH854" s="111"/>
      <c r="HI854" s="111"/>
      <c r="HJ854" s="111"/>
      <c r="HK854" s="111"/>
      <c r="HL854" s="111"/>
      <c r="HM854" s="111"/>
      <c r="HN854" s="111"/>
      <c r="HO854" s="111"/>
      <c r="HP854" s="111"/>
      <c r="HQ854" s="111"/>
      <c r="HR854" s="111"/>
      <c r="HS854" s="111"/>
      <c r="HT854" s="111"/>
      <c r="HU854" s="111"/>
      <c r="HV854" s="111"/>
      <c r="HW854" s="111"/>
      <c r="HX854" s="111"/>
      <c r="HY854" s="111"/>
      <c r="HZ854" s="111"/>
      <c r="IA854" s="111"/>
      <c r="IB854" s="111"/>
      <c r="IC854" s="111"/>
      <c r="ID854" s="111"/>
      <c r="IE854" s="111"/>
      <c r="IF854" s="111"/>
      <c r="IG854" s="111"/>
      <c r="IH854" s="111"/>
      <c r="II854" s="111"/>
    </row>
    <row r="855" s="1" customFormat="1" spans="1:243">
      <c r="A855" s="141">
        <v>21704</v>
      </c>
      <c r="B855" s="142" t="s">
        <v>728</v>
      </c>
      <c r="C855" s="159">
        <v>0</v>
      </c>
      <c r="D855" s="143">
        <v>0</v>
      </c>
      <c r="E855" s="137">
        <f t="shared" si="37"/>
        <v>0</v>
      </c>
      <c r="F855" s="138"/>
      <c r="G855" s="151"/>
      <c r="H855" s="140">
        <f t="shared" si="38"/>
        <v>5</v>
      </c>
      <c r="I855" s="140"/>
      <c r="J855" s="111"/>
      <c r="K855" s="111"/>
      <c r="L855" s="111"/>
      <c r="M855" s="111"/>
      <c r="N855" s="111"/>
      <c r="O855" s="111"/>
      <c r="P855" s="111"/>
      <c r="Q855" s="111"/>
      <c r="R855" s="111"/>
      <c r="S855" s="111"/>
      <c r="T855" s="111"/>
      <c r="U855" s="111"/>
      <c r="V855" s="111"/>
      <c r="W855" s="111"/>
      <c r="X855" s="111"/>
      <c r="Y855" s="111"/>
      <c r="Z855" s="111"/>
      <c r="AA855" s="111"/>
      <c r="AB855" s="111"/>
      <c r="AC855" s="111"/>
      <c r="AD855" s="111"/>
      <c r="AE855" s="111"/>
      <c r="AF855" s="111"/>
      <c r="AG855" s="111"/>
      <c r="AH855" s="111"/>
      <c r="AI855" s="111"/>
      <c r="AJ855" s="111"/>
      <c r="AK855" s="111"/>
      <c r="AL855" s="111"/>
      <c r="AM855" s="111"/>
      <c r="AN855" s="111"/>
      <c r="AO855" s="111"/>
      <c r="AP855" s="111"/>
      <c r="AQ855" s="111"/>
      <c r="AR855" s="111"/>
      <c r="AS855" s="111"/>
      <c r="AT855" s="111"/>
      <c r="AU855" s="111"/>
      <c r="AV855" s="111"/>
      <c r="AW855" s="111"/>
      <c r="AX855" s="111"/>
      <c r="AY855" s="111"/>
      <c r="AZ855" s="111"/>
      <c r="BA855" s="111"/>
      <c r="BB855" s="111"/>
      <c r="BC855" s="111"/>
      <c r="BD855" s="111"/>
      <c r="BE855" s="111"/>
      <c r="BF855" s="111"/>
      <c r="BG855" s="111"/>
      <c r="BH855" s="111"/>
      <c r="BI855" s="111"/>
      <c r="BJ855" s="111"/>
      <c r="BK855" s="111"/>
      <c r="BL855" s="111"/>
      <c r="BM855" s="111"/>
      <c r="BN855" s="111"/>
      <c r="BO855" s="111"/>
      <c r="BP855" s="111"/>
      <c r="BQ855" s="111"/>
      <c r="BR855" s="111"/>
      <c r="BS855" s="111"/>
      <c r="BT855" s="111"/>
      <c r="BU855" s="111"/>
      <c r="BV855" s="111"/>
      <c r="BW855" s="111"/>
      <c r="BX855" s="111"/>
      <c r="BY855" s="111"/>
      <c r="BZ855" s="111"/>
      <c r="CA855" s="111"/>
      <c r="CB855" s="111"/>
      <c r="CC855" s="111"/>
      <c r="CD855" s="111"/>
      <c r="CE855" s="111"/>
      <c r="CF855" s="111"/>
      <c r="CG855" s="111"/>
      <c r="CH855" s="111"/>
      <c r="CI855" s="111"/>
      <c r="CJ855" s="111"/>
      <c r="CK855" s="111"/>
      <c r="CL855" s="111"/>
      <c r="CM855" s="111"/>
      <c r="CN855" s="111"/>
      <c r="CO855" s="111"/>
      <c r="CP855" s="111"/>
      <c r="CQ855" s="111"/>
      <c r="CR855" s="111"/>
      <c r="CS855" s="111"/>
      <c r="CT855" s="111"/>
      <c r="CU855" s="111"/>
      <c r="CV855" s="111"/>
      <c r="CW855" s="111"/>
      <c r="CX855" s="111"/>
      <c r="CY855" s="111"/>
      <c r="CZ855" s="111"/>
      <c r="DA855" s="111"/>
      <c r="DB855" s="111"/>
      <c r="DC855" s="111"/>
      <c r="DD855" s="111"/>
      <c r="DE855" s="111"/>
      <c r="DF855" s="111"/>
      <c r="DG855" s="111"/>
      <c r="DH855" s="111"/>
      <c r="DI855" s="111"/>
      <c r="DJ855" s="111"/>
      <c r="DK855" s="111"/>
      <c r="DL855" s="111"/>
      <c r="DM855" s="111"/>
      <c r="DN855" s="111"/>
      <c r="DO855" s="111"/>
      <c r="DP855" s="111"/>
      <c r="DQ855" s="111"/>
      <c r="DR855" s="111"/>
      <c r="DS855" s="111"/>
      <c r="DT855" s="111"/>
      <c r="DU855" s="111"/>
      <c r="DV855" s="111"/>
      <c r="DW855" s="111"/>
      <c r="DX855" s="111"/>
      <c r="DY855" s="111"/>
      <c r="DZ855" s="111"/>
      <c r="EA855" s="111"/>
      <c r="EB855" s="111"/>
      <c r="EC855" s="111"/>
      <c r="ED855" s="111"/>
      <c r="EE855" s="111"/>
      <c r="EF855" s="111"/>
      <c r="EG855" s="111"/>
      <c r="EH855" s="111"/>
      <c r="EI855" s="111"/>
      <c r="EJ855" s="111"/>
      <c r="EK855" s="111"/>
      <c r="EL855" s="111"/>
      <c r="EM855" s="111"/>
      <c r="EN855" s="111"/>
      <c r="EO855" s="111"/>
      <c r="EP855" s="111"/>
      <c r="EQ855" s="111"/>
      <c r="ER855" s="111"/>
      <c r="ES855" s="111"/>
      <c r="ET855" s="111"/>
      <c r="EU855" s="111"/>
      <c r="EV855" s="111"/>
      <c r="EW855" s="111"/>
      <c r="EX855" s="111"/>
      <c r="EY855" s="111"/>
      <c r="EZ855" s="111"/>
      <c r="FA855" s="111"/>
      <c r="FB855" s="111"/>
      <c r="FC855" s="111"/>
      <c r="FD855" s="111"/>
      <c r="FE855" s="111"/>
      <c r="FF855" s="111"/>
      <c r="FG855" s="111"/>
      <c r="FH855" s="111"/>
      <c r="FI855" s="111"/>
      <c r="FJ855" s="111"/>
      <c r="FK855" s="111"/>
      <c r="FL855" s="111"/>
      <c r="FM855" s="111"/>
      <c r="FN855" s="111"/>
      <c r="FO855" s="111"/>
      <c r="FP855" s="111"/>
      <c r="FQ855" s="111"/>
      <c r="FR855" s="111"/>
      <c r="FS855" s="111"/>
      <c r="FT855" s="111"/>
      <c r="FU855" s="111"/>
      <c r="FV855" s="111"/>
      <c r="FW855" s="111"/>
      <c r="FX855" s="111"/>
      <c r="FY855" s="111"/>
      <c r="FZ855" s="111"/>
      <c r="GA855" s="111"/>
      <c r="GB855" s="111"/>
      <c r="GC855" s="111"/>
      <c r="GD855" s="111"/>
      <c r="GE855" s="111"/>
      <c r="GF855" s="111"/>
      <c r="GG855" s="111"/>
      <c r="GH855" s="111"/>
      <c r="GI855" s="111"/>
      <c r="GJ855" s="111"/>
      <c r="GK855" s="111"/>
      <c r="GL855" s="111"/>
      <c r="GM855" s="111"/>
      <c r="GN855" s="111"/>
      <c r="GO855" s="111"/>
      <c r="GP855" s="111"/>
      <c r="GQ855" s="111"/>
      <c r="GR855" s="111"/>
      <c r="GS855" s="111"/>
      <c r="GT855" s="111"/>
      <c r="GU855" s="111"/>
      <c r="GV855" s="111"/>
      <c r="GW855" s="111"/>
      <c r="GX855" s="111"/>
      <c r="GY855" s="111"/>
      <c r="GZ855" s="111"/>
      <c r="HA855" s="111"/>
      <c r="HB855" s="111"/>
      <c r="HC855" s="111"/>
      <c r="HD855" s="111"/>
      <c r="HE855" s="111"/>
      <c r="HF855" s="111"/>
      <c r="HG855" s="111"/>
      <c r="HH855" s="111"/>
      <c r="HI855" s="111"/>
      <c r="HJ855" s="111"/>
      <c r="HK855" s="111"/>
      <c r="HL855" s="111"/>
      <c r="HM855" s="111"/>
      <c r="HN855" s="111"/>
      <c r="HO855" s="111"/>
      <c r="HP855" s="111"/>
      <c r="HQ855" s="111"/>
      <c r="HR855" s="111"/>
      <c r="HS855" s="111"/>
      <c r="HT855" s="111"/>
      <c r="HU855" s="111"/>
      <c r="HV855" s="111"/>
      <c r="HW855" s="111"/>
      <c r="HX855" s="111"/>
      <c r="HY855" s="111"/>
      <c r="HZ855" s="111"/>
      <c r="IA855" s="111"/>
      <c r="IB855" s="111"/>
      <c r="IC855" s="111"/>
      <c r="ID855" s="111"/>
      <c r="IE855" s="111"/>
      <c r="IF855" s="111"/>
      <c r="IG855" s="111"/>
      <c r="IH855" s="111"/>
      <c r="II855" s="111"/>
    </row>
    <row r="856" s="1" customFormat="1" spans="1:243">
      <c r="A856" s="141">
        <v>21799</v>
      </c>
      <c r="B856" s="142" t="s">
        <v>729</v>
      </c>
      <c r="C856" s="159">
        <f>SUM(C857,C858)</f>
        <v>0</v>
      </c>
      <c r="D856" s="159">
        <f>SUM(D857,D858)</f>
        <v>0</v>
      </c>
      <c r="E856" s="137">
        <f t="shared" si="37"/>
        <v>0</v>
      </c>
      <c r="F856" s="138"/>
      <c r="G856" s="151"/>
      <c r="H856" s="140">
        <f t="shared" si="38"/>
        <v>5</v>
      </c>
      <c r="I856" s="140"/>
      <c r="J856" s="111"/>
      <c r="K856" s="111"/>
      <c r="L856" s="111"/>
      <c r="M856" s="111"/>
      <c r="N856" s="111"/>
      <c r="O856" s="111"/>
      <c r="P856" s="111"/>
      <c r="Q856" s="111"/>
      <c r="R856" s="111"/>
      <c r="S856" s="111"/>
      <c r="T856" s="111"/>
      <c r="U856" s="111"/>
      <c r="V856" s="111"/>
      <c r="W856" s="111"/>
      <c r="X856" s="111"/>
      <c r="Y856" s="111"/>
      <c r="Z856" s="111"/>
      <c r="AA856" s="111"/>
      <c r="AB856" s="111"/>
      <c r="AC856" s="111"/>
      <c r="AD856" s="111"/>
      <c r="AE856" s="111"/>
      <c r="AF856" s="111"/>
      <c r="AG856" s="111"/>
      <c r="AH856" s="111"/>
      <c r="AI856" s="111"/>
      <c r="AJ856" s="111"/>
      <c r="AK856" s="111"/>
      <c r="AL856" s="111"/>
      <c r="AM856" s="111"/>
      <c r="AN856" s="111"/>
      <c r="AO856" s="111"/>
      <c r="AP856" s="111"/>
      <c r="AQ856" s="111"/>
      <c r="AR856" s="111"/>
      <c r="AS856" s="111"/>
      <c r="AT856" s="111"/>
      <c r="AU856" s="111"/>
      <c r="AV856" s="111"/>
      <c r="AW856" s="111"/>
      <c r="AX856" s="111"/>
      <c r="AY856" s="111"/>
      <c r="AZ856" s="111"/>
      <c r="BA856" s="111"/>
      <c r="BB856" s="111"/>
      <c r="BC856" s="111"/>
      <c r="BD856" s="111"/>
      <c r="BE856" s="111"/>
      <c r="BF856" s="111"/>
      <c r="BG856" s="111"/>
      <c r="BH856" s="111"/>
      <c r="BI856" s="111"/>
      <c r="BJ856" s="111"/>
      <c r="BK856" s="111"/>
      <c r="BL856" s="111"/>
      <c r="BM856" s="111"/>
      <c r="BN856" s="111"/>
      <c r="BO856" s="111"/>
      <c r="BP856" s="111"/>
      <c r="BQ856" s="111"/>
      <c r="BR856" s="111"/>
      <c r="BS856" s="111"/>
      <c r="BT856" s="111"/>
      <c r="BU856" s="111"/>
      <c r="BV856" s="111"/>
      <c r="BW856" s="111"/>
      <c r="BX856" s="111"/>
      <c r="BY856" s="111"/>
      <c r="BZ856" s="111"/>
      <c r="CA856" s="111"/>
      <c r="CB856" s="111"/>
      <c r="CC856" s="111"/>
      <c r="CD856" s="111"/>
      <c r="CE856" s="111"/>
      <c r="CF856" s="111"/>
      <c r="CG856" s="111"/>
      <c r="CH856" s="111"/>
      <c r="CI856" s="111"/>
      <c r="CJ856" s="111"/>
      <c r="CK856" s="111"/>
      <c r="CL856" s="111"/>
      <c r="CM856" s="111"/>
      <c r="CN856" s="111"/>
      <c r="CO856" s="111"/>
      <c r="CP856" s="111"/>
      <c r="CQ856" s="111"/>
      <c r="CR856" s="111"/>
      <c r="CS856" s="111"/>
      <c r="CT856" s="111"/>
      <c r="CU856" s="111"/>
      <c r="CV856" s="111"/>
      <c r="CW856" s="111"/>
      <c r="CX856" s="111"/>
      <c r="CY856" s="111"/>
      <c r="CZ856" s="111"/>
      <c r="DA856" s="111"/>
      <c r="DB856" s="111"/>
      <c r="DC856" s="111"/>
      <c r="DD856" s="111"/>
      <c r="DE856" s="111"/>
      <c r="DF856" s="111"/>
      <c r="DG856" s="111"/>
      <c r="DH856" s="111"/>
      <c r="DI856" s="111"/>
      <c r="DJ856" s="111"/>
      <c r="DK856" s="111"/>
      <c r="DL856" s="111"/>
      <c r="DM856" s="111"/>
      <c r="DN856" s="111"/>
      <c r="DO856" s="111"/>
      <c r="DP856" s="111"/>
      <c r="DQ856" s="111"/>
      <c r="DR856" s="111"/>
      <c r="DS856" s="111"/>
      <c r="DT856" s="111"/>
      <c r="DU856" s="111"/>
      <c r="DV856" s="111"/>
      <c r="DW856" s="111"/>
      <c r="DX856" s="111"/>
      <c r="DY856" s="111"/>
      <c r="DZ856" s="111"/>
      <c r="EA856" s="111"/>
      <c r="EB856" s="111"/>
      <c r="EC856" s="111"/>
      <c r="ED856" s="111"/>
      <c r="EE856" s="111"/>
      <c r="EF856" s="111"/>
      <c r="EG856" s="111"/>
      <c r="EH856" s="111"/>
      <c r="EI856" s="111"/>
      <c r="EJ856" s="111"/>
      <c r="EK856" s="111"/>
      <c r="EL856" s="111"/>
      <c r="EM856" s="111"/>
      <c r="EN856" s="111"/>
      <c r="EO856" s="111"/>
      <c r="EP856" s="111"/>
      <c r="EQ856" s="111"/>
      <c r="ER856" s="111"/>
      <c r="ES856" s="111"/>
      <c r="ET856" s="111"/>
      <c r="EU856" s="111"/>
      <c r="EV856" s="111"/>
      <c r="EW856" s="111"/>
      <c r="EX856" s="111"/>
      <c r="EY856" s="111"/>
      <c r="EZ856" s="111"/>
      <c r="FA856" s="111"/>
      <c r="FB856" s="111"/>
      <c r="FC856" s="111"/>
      <c r="FD856" s="111"/>
      <c r="FE856" s="111"/>
      <c r="FF856" s="111"/>
      <c r="FG856" s="111"/>
      <c r="FH856" s="111"/>
      <c r="FI856" s="111"/>
      <c r="FJ856" s="111"/>
      <c r="FK856" s="111"/>
      <c r="FL856" s="111"/>
      <c r="FM856" s="111"/>
      <c r="FN856" s="111"/>
      <c r="FO856" s="111"/>
      <c r="FP856" s="111"/>
      <c r="FQ856" s="111"/>
      <c r="FR856" s="111"/>
      <c r="FS856" s="111"/>
      <c r="FT856" s="111"/>
      <c r="FU856" s="111"/>
      <c r="FV856" s="111"/>
      <c r="FW856" s="111"/>
      <c r="FX856" s="111"/>
      <c r="FY856" s="111"/>
      <c r="FZ856" s="111"/>
      <c r="GA856" s="111"/>
      <c r="GB856" s="111"/>
      <c r="GC856" s="111"/>
      <c r="GD856" s="111"/>
      <c r="GE856" s="111"/>
      <c r="GF856" s="111"/>
      <c r="GG856" s="111"/>
      <c r="GH856" s="111"/>
      <c r="GI856" s="111"/>
      <c r="GJ856" s="111"/>
      <c r="GK856" s="111"/>
      <c r="GL856" s="111"/>
      <c r="GM856" s="111"/>
      <c r="GN856" s="111"/>
      <c r="GO856" s="111"/>
      <c r="GP856" s="111"/>
      <c r="GQ856" s="111"/>
      <c r="GR856" s="111"/>
      <c r="GS856" s="111"/>
      <c r="GT856" s="111"/>
      <c r="GU856" s="111"/>
      <c r="GV856" s="111"/>
      <c r="GW856" s="111"/>
      <c r="GX856" s="111"/>
      <c r="GY856" s="111"/>
      <c r="GZ856" s="111"/>
      <c r="HA856" s="111"/>
      <c r="HB856" s="111"/>
      <c r="HC856" s="111"/>
      <c r="HD856" s="111"/>
      <c r="HE856" s="111"/>
      <c r="HF856" s="111"/>
      <c r="HG856" s="111"/>
      <c r="HH856" s="111"/>
      <c r="HI856" s="111"/>
      <c r="HJ856" s="111"/>
      <c r="HK856" s="111"/>
      <c r="HL856" s="111"/>
      <c r="HM856" s="111"/>
      <c r="HN856" s="111"/>
      <c r="HO856" s="111"/>
      <c r="HP856" s="111"/>
      <c r="HQ856" s="111"/>
      <c r="HR856" s="111"/>
      <c r="HS856" s="111"/>
      <c r="HT856" s="111"/>
      <c r="HU856" s="111"/>
      <c r="HV856" s="111"/>
      <c r="HW856" s="111"/>
      <c r="HX856" s="111"/>
      <c r="HY856" s="111"/>
      <c r="HZ856" s="111"/>
      <c r="IA856" s="111"/>
      <c r="IB856" s="111"/>
      <c r="IC856" s="111"/>
      <c r="ID856" s="111"/>
      <c r="IE856" s="111"/>
      <c r="IF856" s="111"/>
      <c r="IG856" s="111"/>
      <c r="IH856" s="111"/>
      <c r="II856" s="111"/>
    </row>
    <row r="857" s="1" customFormat="1" hidden="1" spans="1:243">
      <c r="A857" s="157">
        <v>2179902</v>
      </c>
      <c r="B857" s="152" t="s">
        <v>730</v>
      </c>
      <c r="C857" s="145">
        <v>0</v>
      </c>
      <c r="D857" s="146"/>
      <c r="E857" s="147">
        <f t="shared" si="37"/>
        <v>0</v>
      </c>
      <c r="F857" s="148"/>
      <c r="G857" s="151" t="s">
        <v>75</v>
      </c>
      <c r="H857" s="140">
        <f t="shared" si="38"/>
        <v>7</v>
      </c>
      <c r="I857" s="140"/>
      <c r="J857" s="111"/>
      <c r="K857" s="111"/>
      <c r="L857" s="111"/>
      <c r="M857" s="111"/>
      <c r="N857" s="111"/>
      <c r="O857" s="111"/>
      <c r="P857" s="111"/>
      <c r="Q857" s="111"/>
      <c r="R857" s="111"/>
      <c r="S857" s="111"/>
      <c r="T857" s="111"/>
      <c r="U857" s="111"/>
      <c r="V857" s="111"/>
      <c r="W857" s="111"/>
      <c r="X857" s="111"/>
      <c r="Y857" s="111"/>
      <c r="Z857" s="111"/>
      <c r="AA857" s="111"/>
      <c r="AB857" s="111"/>
      <c r="AC857" s="111"/>
      <c r="AD857" s="111"/>
      <c r="AE857" s="111"/>
      <c r="AF857" s="111"/>
      <c r="AG857" s="111"/>
      <c r="AH857" s="111"/>
      <c r="AI857" s="111"/>
      <c r="AJ857" s="111"/>
      <c r="AK857" s="111"/>
      <c r="AL857" s="111"/>
      <c r="AM857" s="111"/>
      <c r="AN857" s="111"/>
      <c r="AO857" s="111"/>
      <c r="AP857" s="111"/>
      <c r="AQ857" s="111"/>
      <c r="AR857" s="111"/>
      <c r="AS857" s="111"/>
      <c r="AT857" s="111"/>
      <c r="AU857" s="111"/>
      <c r="AV857" s="111"/>
      <c r="AW857" s="111"/>
      <c r="AX857" s="111"/>
      <c r="AY857" s="111"/>
      <c r="AZ857" s="111"/>
      <c r="BA857" s="111"/>
      <c r="BB857" s="111"/>
      <c r="BC857" s="111"/>
      <c r="BD857" s="111"/>
      <c r="BE857" s="111"/>
      <c r="BF857" s="111"/>
      <c r="BG857" s="111"/>
      <c r="BH857" s="111"/>
      <c r="BI857" s="111"/>
      <c r="BJ857" s="111"/>
      <c r="BK857" s="111"/>
      <c r="BL857" s="111"/>
      <c r="BM857" s="111"/>
      <c r="BN857" s="111"/>
      <c r="BO857" s="111"/>
      <c r="BP857" s="111"/>
      <c r="BQ857" s="111"/>
      <c r="BR857" s="111"/>
      <c r="BS857" s="111"/>
      <c r="BT857" s="111"/>
      <c r="BU857" s="111"/>
      <c r="BV857" s="111"/>
      <c r="BW857" s="111"/>
      <c r="BX857" s="111"/>
      <c r="BY857" s="111"/>
      <c r="BZ857" s="111"/>
      <c r="CA857" s="111"/>
      <c r="CB857" s="111"/>
      <c r="CC857" s="111"/>
      <c r="CD857" s="111"/>
      <c r="CE857" s="111"/>
      <c r="CF857" s="111"/>
      <c r="CG857" s="111"/>
      <c r="CH857" s="111"/>
      <c r="CI857" s="111"/>
      <c r="CJ857" s="111"/>
      <c r="CK857" s="111"/>
      <c r="CL857" s="111"/>
      <c r="CM857" s="111"/>
      <c r="CN857" s="111"/>
      <c r="CO857" s="111"/>
      <c r="CP857" s="111"/>
      <c r="CQ857" s="111"/>
      <c r="CR857" s="111"/>
      <c r="CS857" s="111"/>
      <c r="CT857" s="111"/>
      <c r="CU857" s="111"/>
      <c r="CV857" s="111"/>
      <c r="CW857" s="111"/>
      <c r="CX857" s="111"/>
      <c r="CY857" s="111"/>
      <c r="CZ857" s="111"/>
      <c r="DA857" s="111"/>
      <c r="DB857" s="111"/>
      <c r="DC857" s="111"/>
      <c r="DD857" s="111"/>
      <c r="DE857" s="111"/>
      <c r="DF857" s="111"/>
      <c r="DG857" s="111"/>
      <c r="DH857" s="111"/>
      <c r="DI857" s="111"/>
      <c r="DJ857" s="111"/>
      <c r="DK857" s="111"/>
      <c r="DL857" s="111"/>
      <c r="DM857" s="111"/>
      <c r="DN857" s="111"/>
      <c r="DO857" s="111"/>
      <c r="DP857" s="111"/>
      <c r="DQ857" s="111"/>
      <c r="DR857" s="111"/>
      <c r="DS857" s="111"/>
      <c r="DT857" s="111"/>
      <c r="DU857" s="111"/>
      <c r="DV857" s="111"/>
      <c r="DW857" s="111"/>
      <c r="DX857" s="111"/>
      <c r="DY857" s="111"/>
      <c r="DZ857" s="111"/>
      <c r="EA857" s="111"/>
      <c r="EB857" s="111"/>
      <c r="EC857" s="111"/>
      <c r="ED857" s="111"/>
      <c r="EE857" s="111"/>
      <c r="EF857" s="111"/>
      <c r="EG857" s="111"/>
      <c r="EH857" s="111"/>
      <c r="EI857" s="111"/>
      <c r="EJ857" s="111"/>
      <c r="EK857" s="111"/>
      <c r="EL857" s="111"/>
      <c r="EM857" s="111"/>
      <c r="EN857" s="111"/>
      <c r="EO857" s="111"/>
      <c r="EP857" s="111"/>
      <c r="EQ857" s="111"/>
      <c r="ER857" s="111"/>
      <c r="ES857" s="111"/>
      <c r="ET857" s="111"/>
      <c r="EU857" s="111"/>
      <c r="EV857" s="111"/>
      <c r="EW857" s="111"/>
      <c r="EX857" s="111"/>
      <c r="EY857" s="111"/>
      <c r="EZ857" s="111"/>
      <c r="FA857" s="111"/>
      <c r="FB857" s="111"/>
      <c r="FC857" s="111"/>
      <c r="FD857" s="111"/>
      <c r="FE857" s="111"/>
      <c r="FF857" s="111"/>
      <c r="FG857" s="111"/>
      <c r="FH857" s="111"/>
      <c r="FI857" s="111"/>
      <c r="FJ857" s="111"/>
      <c r="FK857" s="111"/>
      <c r="FL857" s="111"/>
      <c r="FM857" s="111"/>
      <c r="FN857" s="111"/>
      <c r="FO857" s="111"/>
      <c r="FP857" s="111"/>
      <c r="FQ857" s="111"/>
      <c r="FR857" s="111"/>
      <c r="FS857" s="111"/>
      <c r="FT857" s="111"/>
      <c r="FU857" s="111"/>
      <c r="FV857" s="111"/>
      <c r="FW857" s="111"/>
      <c r="FX857" s="111"/>
      <c r="FY857" s="111"/>
      <c r="FZ857" s="111"/>
      <c r="GA857" s="111"/>
      <c r="GB857" s="111"/>
      <c r="GC857" s="111"/>
      <c r="GD857" s="111"/>
      <c r="GE857" s="111"/>
      <c r="GF857" s="111"/>
      <c r="GG857" s="111"/>
      <c r="GH857" s="111"/>
      <c r="GI857" s="111"/>
      <c r="GJ857" s="111"/>
      <c r="GK857" s="111"/>
      <c r="GL857" s="111"/>
      <c r="GM857" s="111"/>
      <c r="GN857" s="111"/>
      <c r="GO857" s="111"/>
      <c r="GP857" s="111"/>
      <c r="GQ857" s="111"/>
      <c r="GR857" s="111"/>
      <c r="GS857" s="111"/>
      <c r="GT857" s="111"/>
      <c r="GU857" s="111"/>
      <c r="GV857" s="111"/>
      <c r="GW857" s="111"/>
      <c r="GX857" s="111"/>
      <c r="GY857" s="111"/>
      <c r="GZ857" s="111"/>
      <c r="HA857" s="111"/>
      <c r="HB857" s="111"/>
      <c r="HC857" s="111"/>
      <c r="HD857" s="111"/>
      <c r="HE857" s="111"/>
      <c r="HF857" s="111"/>
      <c r="HG857" s="111"/>
      <c r="HH857" s="111"/>
      <c r="HI857" s="111"/>
      <c r="HJ857" s="111"/>
      <c r="HK857" s="111"/>
      <c r="HL857" s="111"/>
      <c r="HM857" s="111"/>
      <c r="HN857" s="111"/>
      <c r="HO857" s="111"/>
      <c r="HP857" s="111"/>
      <c r="HQ857" s="111"/>
      <c r="HR857" s="111"/>
      <c r="HS857" s="111"/>
      <c r="HT857" s="111"/>
      <c r="HU857" s="111"/>
      <c r="HV857" s="111"/>
      <c r="HW857" s="111"/>
      <c r="HX857" s="111"/>
      <c r="HY857" s="111"/>
      <c r="HZ857" s="111"/>
      <c r="IA857" s="111"/>
      <c r="IB857" s="111"/>
      <c r="IC857" s="111"/>
      <c r="ID857" s="111"/>
      <c r="IE857" s="111"/>
      <c r="IF857" s="111"/>
      <c r="IG857" s="111"/>
      <c r="IH857" s="111"/>
      <c r="II857" s="111"/>
    </row>
    <row r="858" s="1" customFormat="1" hidden="1" spans="1:243">
      <c r="A858" s="157">
        <v>2179999</v>
      </c>
      <c r="B858" s="152" t="s">
        <v>731</v>
      </c>
      <c r="C858" s="145">
        <v>0</v>
      </c>
      <c r="D858" s="146"/>
      <c r="E858" s="147">
        <f t="shared" si="37"/>
        <v>0</v>
      </c>
      <c r="F858" s="148"/>
      <c r="G858" s="151" t="s">
        <v>75</v>
      </c>
      <c r="H858" s="140">
        <f t="shared" si="38"/>
        <v>7</v>
      </c>
      <c r="I858" s="140"/>
      <c r="J858" s="111"/>
      <c r="K858" s="111"/>
      <c r="L858" s="111"/>
      <c r="M858" s="111"/>
      <c r="N858" s="111"/>
      <c r="O858" s="111"/>
      <c r="P858" s="111"/>
      <c r="Q858" s="111"/>
      <c r="R858" s="111"/>
      <c r="S858" s="111"/>
      <c r="T858" s="111"/>
      <c r="U858" s="111"/>
      <c r="V858" s="111"/>
      <c r="W858" s="111"/>
      <c r="X858" s="111"/>
      <c r="Y858" s="111"/>
      <c r="Z858" s="111"/>
      <c r="AA858" s="111"/>
      <c r="AB858" s="111"/>
      <c r="AC858" s="111"/>
      <c r="AD858" s="111"/>
      <c r="AE858" s="111"/>
      <c r="AF858" s="111"/>
      <c r="AG858" s="111"/>
      <c r="AH858" s="111"/>
      <c r="AI858" s="111"/>
      <c r="AJ858" s="111"/>
      <c r="AK858" s="111"/>
      <c r="AL858" s="111"/>
      <c r="AM858" s="111"/>
      <c r="AN858" s="111"/>
      <c r="AO858" s="111"/>
      <c r="AP858" s="111"/>
      <c r="AQ858" s="111"/>
      <c r="AR858" s="111"/>
      <c r="AS858" s="111"/>
      <c r="AT858" s="111"/>
      <c r="AU858" s="111"/>
      <c r="AV858" s="111"/>
      <c r="AW858" s="111"/>
      <c r="AX858" s="111"/>
      <c r="AY858" s="111"/>
      <c r="AZ858" s="111"/>
      <c r="BA858" s="111"/>
      <c r="BB858" s="111"/>
      <c r="BC858" s="111"/>
      <c r="BD858" s="111"/>
      <c r="BE858" s="111"/>
      <c r="BF858" s="111"/>
      <c r="BG858" s="111"/>
      <c r="BH858" s="111"/>
      <c r="BI858" s="111"/>
      <c r="BJ858" s="111"/>
      <c r="BK858" s="111"/>
      <c r="BL858" s="111"/>
      <c r="BM858" s="111"/>
      <c r="BN858" s="111"/>
      <c r="BO858" s="111"/>
      <c r="BP858" s="111"/>
      <c r="BQ858" s="111"/>
      <c r="BR858" s="111"/>
      <c r="BS858" s="111"/>
      <c r="BT858" s="111"/>
      <c r="BU858" s="111"/>
      <c r="BV858" s="111"/>
      <c r="BW858" s="111"/>
      <c r="BX858" s="111"/>
      <c r="BY858" s="111"/>
      <c r="BZ858" s="111"/>
      <c r="CA858" s="111"/>
      <c r="CB858" s="111"/>
      <c r="CC858" s="111"/>
      <c r="CD858" s="111"/>
      <c r="CE858" s="111"/>
      <c r="CF858" s="111"/>
      <c r="CG858" s="111"/>
      <c r="CH858" s="111"/>
      <c r="CI858" s="111"/>
      <c r="CJ858" s="111"/>
      <c r="CK858" s="111"/>
      <c r="CL858" s="111"/>
      <c r="CM858" s="111"/>
      <c r="CN858" s="111"/>
      <c r="CO858" s="111"/>
      <c r="CP858" s="111"/>
      <c r="CQ858" s="111"/>
      <c r="CR858" s="111"/>
      <c r="CS858" s="111"/>
      <c r="CT858" s="111"/>
      <c r="CU858" s="111"/>
      <c r="CV858" s="111"/>
      <c r="CW858" s="111"/>
      <c r="CX858" s="111"/>
      <c r="CY858" s="111"/>
      <c r="CZ858" s="111"/>
      <c r="DA858" s="111"/>
      <c r="DB858" s="111"/>
      <c r="DC858" s="111"/>
      <c r="DD858" s="111"/>
      <c r="DE858" s="111"/>
      <c r="DF858" s="111"/>
      <c r="DG858" s="111"/>
      <c r="DH858" s="111"/>
      <c r="DI858" s="111"/>
      <c r="DJ858" s="111"/>
      <c r="DK858" s="111"/>
      <c r="DL858" s="111"/>
      <c r="DM858" s="111"/>
      <c r="DN858" s="111"/>
      <c r="DO858" s="111"/>
      <c r="DP858" s="111"/>
      <c r="DQ858" s="111"/>
      <c r="DR858" s="111"/>
      <c r="DS858" s="111"/>
      <c r="DT858" s="111"/>
      <c r="DU858" s="111"/>
      <c r="DV858" s="111"/>
      <c r="DW858" s="111"/>
      <c r="DX858" s="111"/>
      <c r="DY858" s="111"/>
      <c r="DZ858" s="111"/>
      <c r="EA858" s="111"/>
      <c r="EB858" s="111"/>
      <c r="EC858" s="111"/>
      <c r="ED858" s="111"/>
      <c r="EE858" s="111"/>
      <c r="EF858" s="111"/>
      <c r="EG858" s="111"/>
      <c r="EH858" s="111"/>
      <c r="EI858" s="111"/>
      <c r="EJ858" s="111"/>
      <c r="EK858" s="111"/>
      <c r="EL858" s="111"/>
      <c r="EM858" s="111"/>
      <c r="EN858" s="111"/>
      <c r="EO858" s="111"/>
      <c r="EP858" s="111"/>
      <c r="EQ858" s="111"/>
      <c r="ER858" s="111"/>
      <c r="ES858" s="111"/>
      <c r="ET858" s="111"/>
      <c r="EU858" s="111"/>
      <c r="EV858" s="111"/>
      <c r="EW858" s="111"/>
      <c r="EX858" s="111"/>
      <c r="EY858" s="111"/>
      <c r="EZ858" s="111"/>
      <c r="FA858" s="111"/>
      <c r="FB858" s="111"/>
      <c r="FC858" s="111"/>
      <c r="FD858" s="111"/>
      <c r="FE858" s="111"/>
      <c r="FF858" s="111"/>
      <c r="FG858" s="111"/>
      <c r="FH858" s="111"/>
      <c r="FI858" s="111"/>
      <c r="FJ858" s="111"/>
      <c r="FK858" s="111"/>
      <c r="FL858" s="111"/>
      <c r="FM858" s="111"/>
      <c r="FN858" s="111"/>
      <c r="FO858" s="111"/>
      <c r="FP858" s="111"/>
      <c r="FQ858" s="111"/>
      <c r="FR858" s="111"/>
      <c r="FS858" s="111"/>
      <c r="FT858" s="111"/>
      <c r="FU858" s="111"/>
      <c r="FV858" s="111"/>
      <c r="FW858" s="111"/>
      <c r="FX858" s="111"/>
      <c r="FY858" s="111"/>
      <c r="FZ858" s="111"/>
      <c r="GA858" s="111"/>
      <c r="GB858" s="111"/>
      <c r="GC858" s="111"/>
      <c r="GD858" s="111"/>
      <c r="GE858" s="111"/>
      <c r="GF858" s="111"/>
      <c r="GG858" s="111"/>
      <c r="GH858" s="111"/>
      <c r="GI858" s="111"/>
      <c r="GJ858" s="111"/>
      <c r="GK858" s="111"/>
      <c r="GL858" s="111"/>
      <c r="GM858" s="111"/>
      <c r="GN858" s="111"/>
      <c r="GO858" s="111"/>
      <c r="GP858" s="111"/>
      <c r="GQ858" s="111"/>
      <c r="GR858" s="111"/>
      <c r="GS858" s="111"/>
      <c r="GT858" s="111"/>
      <c r="GU858" s="111"/>
      <c r="GV858" s="111"/>
      <c r="GW858" s="111"/>
      <c r="GX858" s="111"/>
      <c r="GY858" s="111"/>
      <c r="GZ858" s="111"/>
      <c r="HA858" s="111"/>
      <c r="HB858" s="111"/>
      <c r="HC858" s="111"/>
      <c r="HD858" s="111"/>
      <c r="HE858" s="111"/>
      <c r="HF858" s="111"/>
      <c r="HG858" s="111"/>
      <c r="HH858" s="111"/>
      <c r="HI858" s="111"/>
      <c r="HJ858" s="111"/>
      <c r="HK858" s="111"/>
      <c r="HL858" s="111"/>
      <c r="HM858" s="111"/>
      <c r="HN858" s="111"/>
      <c r="HO858" s="111"/>
      <c r="HP858" s="111"/>
      <c r="HQ858" s="111"/>
      <c r="HR858" s="111"/>
      <c r="HS858" s="111"/>
      <c r="HT858" s="111"/>
      <c r="HU858" s="111"/>
      <c r="HV858" s="111"/>
      <c r="HW858" s="111"/>
      <c r="HX858" s="111"/>
      <c r="HY858" s="111"/>
      <c r="HZ858" s="111"/>
      <c r="IA858" s="111"/>
      <c r="IB858" s="111"/>
      <c r="IC858" s="111"/>
      <c r="ID858" s="111"/>
      <c r="IE858" s="111"/>
      <c r="IF858" s="111"/>
      <c r="IG858" s="111"/>
      <c r="IH858" s="111"/>
      <c r="II858" s="111"/>
    </row>
    <row r="859" s="1" customFormat="1" spans="1:243">
      <c r="A859" s="167">
        <v>220</v>
      </c>
      <c r="B859" s="136" t="s">
        <v>732</v>
      </c>
      <c r="C859" s="137">
        <f>C860+C872+C879</f>
        <v>1159</v>
      </c>
      <c r="D859" s="137">
        <f>D860+D872+D879</f>
        <v>1063</v>
      </c>
      <c r="E859" s="137">
        <f t="shared" si="37"/>
        <v>-96</v>
      </c>
      <c r="F859" s="138">
        <f>E859/C859</f>
        <v>-0.0828300258843831</v>
      </c>
      <c r="G859" s="149"/>
      <c r="H859" s="140">
        <f t="shared" si="38"/>
        <v>3</v>
      </c>
      <c r="I859" s="140"/>
      <c r="J859" s="111"/>
      <c r="K859" s="111"/>
      <c r="L859" s="111"/>
      <c r="M859" s="111"/>
      <c r="N859" s="111"/>
      <c r="O859" s="111"/>
      <c r="P859" s="111"/>
      <c r="Q859" s="111"/>
      <c r="R859" s="111"/>
      <c r="S859" s="111"/>
      <c r="T859" s="111"/>
      <c r="U859" s="111"/>
      <c r="V859" s="111"/>
      <c r="W859" s="111"/>
      <c r="X859" s="111"/>
      <c r="Y859" s="111"/>
      <c r="Z859" s="111"/>
      <c r="AA859" s="111"/>
      <c r="AB859" s="111"/>
      <c r="AC859" s="111"/>
      <c r="AD859" s="111"/>
      <c r="AE859" s="111"/>
      <c r="AF859" s="111"/>
      <c r="AG859" s="111"/>
      <c r="AH859" s="111"/>
      <c r="AI859" s="111"/>
      <c r="AJ859" s="111"/>
      <c r="AK859" s="111"/>
      <c r="AL859" s="111"/>
      <c r="AM859" s="111"/>
      <c r="AN859" s="111"/>
      <c r="AO859" s="111"/>
      <c r="AP859" s="111"/>
      <c r="AQ859" s="111"/>
      <c r="AR859" s="111"/>
      <c r="AS859" s="111"/>
      <c r="AT859" s="111"/>
      <c r="AU859" s="111"/>
      <c r="AV859" s="111"/>
      <c r="AW859" s="111"/>
      <c r="AX859" s="111"/>
      <c r="AY859" s="111"/>
      <c r="AZ859" s="111"/>
      <c r="BA859" s="111"/>
      <c r="BB859" s="111"/>
      <c r="BC859" s="111"/>
      <c r="BD859" s="111"/>
      <c r="BE859" s="111"/>
      <c r="BF859" s="111"/>
      <c r="BG859" s="111"/>
      <c r="BH859" s="111"/>
      <c r="BI859" s="111"/>
      <c r="BJ859" s="111"/>
      <c r="BK859" s="111"/>
      <c r="BL859" s="111"/>
      <c r="BM859" s="111"/>
      <c r="BN859" s="111"/>
      <c r="BO859" s="111"/>
      <c r="BP859" s="111"/>
      <c r="BQ859" s="111"/>
      <c r="BR859" s="111"/>
      <c r="BS859" s="111"/>
      <c r="BT859" s="111"/>
      <c r="BU859" s="111"/>
      <c r="BV859" s="111"/>
      <c r="BW859" s="111"/>
      <c r="BX859" s="111"/>
      <c r="BY859" s="111"/>
      <c r="BZ859" s="111"/>
      <c r="CA859" s="111"/>
      <c r="CB859" s="111"/>
      <c r="CC859" s="111"/>
      <c r="CD859" s="111"/>
      <c r="CE859" s="111"/>
      <c r="CF859" s="111"/>
      <c r="CG859" s="111"/>
      <c r="CH859" s="111"/>
      <c r="CI859" s="111"/>
      <c r="CJ859" s="111"/>
      <c r="CK859" s="111"/>
      <c r="CL859" s="111"/>
      <c r="CM859" s="111"/>
      <c r="CN859" s="111"/>
      <c r="CO859" s="111"/>
      <c r="CP859" s="111"/>
      <c r="CQ859" s="111"/>
      <c r="CR859" s="111"/>
      <c r="CS859" s="111"/>
      <c r="CT859" s="111"/>
      <c r="CU859" s="111"/>
      <c r="CV859" s="111"/>
      <c r="CW859" s="111"/>
      <c r="CX859" s="111"/>
      <c r="CY859" s="111"/>
      <c r="CZ859" s="111"/>
      <c r="DA859" s="111"/>
      <c r="DB859" s="111"/>
      <c r="DC859" s="111"/>
      <c r="DD859" s="111"/>
      <c r="DE859" s="111"/>
      <c r="DF859" s="111"/>
      <c r="DG859" s="111"/>
      <c r="DH859" s="111"/>
      <c r="DI859" s="111"/>
      <c r="DJ859" s="111"/>
      <c r="DK859" s="111"/>
      <c r="DL859" s="111"/>
      <c r="DM859" s="111"/>
      <c r="DN859" s="111"/>
      <c r="DO859" s="111"/>
      <c r="DP859" s="111"/>
      <c r="DQ859" s="111"/>
      <c r="DR859" s="111"/>
      <c r="DS859" s="111"/>
      <c r="DT859" s="111"/>
      <c r="DU859" s="111"/>
      <c r="DV859" s="111"/>
      <c r="DW859" s="111"/>
      <c r="DX859" s="111"/>
      <c r="DY859" s="111"/>
      <c r="DZ859" s="111"/>
      <c r="EA859" s="111"/>
      <c r="EB859" s="111"/>
      <c r="EC859" s="111"/>
      <c r="ED859" s="111"/>
      <c r="EE859" s="111"/>
      <c r="EF859" s="111"/>
      <c r="EG859" s="111"/>
      <c r="EH859" s="111"/>
      <c r="EI859" s="111"/>
      <c r="EJ859" s="111"/>
      <c r="EK859" s="111"/>
      <c r="EL859" s="111"/>
      <c r="EM859" s="111"/>
      <c r="EN859" s="111"/>
      <c r="EO859" s="111"/>
      <c r="EP859" s="111"/>
      <c r="EQ859" s="111"/>
      <c r="ER859" s="111"/>
      <c r="ES859" s="111"/>
      <c r="ET859" s="111"/>
      <c r="EU859" s="111"/>
      <c r="EV859" s="111"/>
      <c r="EW859" s="111"/>
      <c r="EX859" s="111"/>
      <c r="EY859" s="111"/>
      <c r="EZ859" s="111"/>
      <c r="FA859" s="111"/>
      <c r="FB859" s="111"/>
      <c r="FC859" s="111"/>
      <c r="FD859" s="111"/>
      <c r="FE859" s="111"/>
      <c r="FF859" s="111"/>
      <c r="FG859" s="111"/>
      <c r="FH859" s="111"/>
      <c r="FI859" s="111"/>
      <c r="FJ859" s="111"/>
      <c r="FK859" s="111"/>
      <c r="FL859" s="111"/>
      <c r="FM859" s="111"/>
      <c r="FN859" s="111"/>
      <c r="FO859" s="111"/>
      <c r="FP859" s="111"/>
      <c r="FQ859" s="111"/>
      <c r="FR859" s="111"/>
      <c r="FS859" s="111"/>
      <c r="FT859" s="111"/>
      <c r="FU859" s="111"/>
      <c r="FV859" s="111"/>
      <c r="FW859" s="111"/>
      <c r="FX859" s="111"/>
      <c r="FY859" s="111"/>
      <c r="FZ859" s="111"/>
      <c r="GA859" s="111"/>
      <c r="GB859" s="111"/>
      <c r="GC859" s="111"/>
      <c r="GD859" s="111"/>
      <c r="GE859" s="111"/>
      <c r="GF859" s="111"/>
      <c r="GG859" s="111"/>
      <c r="GH859" s="111"/>
      <c r="GI859" s="111"/>
      <c r="GJ859" s="111"/>
      <c r="GK859" s="111"/>
      <c r="GL859" s="111"/>
      <c r="GM859" s="111"/>
      <c r="GN859" s="111"/>
      <c r="GO859" s="111"/>
      <c r="GP859" s="111"/>
      <c r="GQ859" s="111"/>
      <c r="GR859" s="111"/>
      <c r="GS859" s="111"/>
      <c r="GT859" s="111"/>
      <c r="GU859" s="111"/>
      <c r="GV859" s="111"/>
      <c r="GW859" s="111"/>
      <c r="GX859" s="111"/>
      <c r="GY859" s="111"/>
      <c r="GZ859" s="111"/>
      <c r="HA859" s="111"/>
      <c r="HB859" s="111"/>
      <c r="HC859" s="111"/>
      <c r="HD859" s="111"/>
      <c r="HE859" s="111"/>
      <c r="HF859" s="111"/>
      <c r="HG859" s="111"/>
      <c r="HH859" s="111"/>
      <c r="HI859" s="111"/>
      <c r="HJ859" s="111"/>
      <c r="HK859" s="111"/>
      <c r="HL859" s="111"/>
      <c r="HM859" s="111"/>
      <c r="HN859" s="111"/>
      <c r="HO859" s="111"/>
      <c r="HP859" s="111"/>
      <c r="HQ859" s="111"/>
      <c r="HR859" s="111"/>
      <c r="HS859" s="111"/>
      <c r="HT859" s="111"/>
      <c r="HU859" s="111"/>
      <c r="HV859" s="111"/>
      <c r="HW859" s="111"/>
      <c r="HX859" s="111"/>
      <c r="HY859" s="111"/>
      <c r="HZ859" s="111"/>
      <c r="IA859" s="111"/>
      <c r="IB859" s="111"/>
      <c r="IC859" s="111"/>
      <c r="ID859" s="111"/>
      <c r="IE859" s="111"/>
      <c r="IF859" s="111"/>
      <c r="IG859" s="111"/>
      <c r="IH859" s="111"/>
      <c r="II859" s="111"/>
    </row>
    <row r="860" s="1" customFormat="1" spans="1:243">
      <c r="A860" s="141">
        <v>22001</v>
      </c>
      <c r="B860" s="161" t="s">
        <v>733</v>
      </c>
      <c r="C860" s="143">
        <f>SUM(C861:C871)</f>
        <v>1159</v>
      </c>
      <c r="D860" s="143">
        <f>SUM(D861:D871)</f>
        <v>1063</v>
      </c>
      <c r="E860" s="137">
        <f t="shared" si="37"/>
        <v>-96</v>
      </c>
      <c r="F860" s="138">
        <f>E860/C860</f>
        <v>-0.0828300258843831</v>
      </c>
      <c r="G860" s="139"/>
      <c r="H860" s="140">
        <f t="shared" si="38"/>
        <v>5</v>
      </c>
      <c r="I860" s="140"/>
      <c r="J860" s="111"/>
      <c r="K860" s="111"/>
      <c r="L860" s="111"/>
      <c r="M860" s="111"/>
      <c r="N860" s="111"/>
      <c r="O860" s="111"/>
      <c r="P860" s="111"/>
      <c r="Q860" s="111"/>
      <c r="R860" s="111"/>
      <c r="S860" s="111"/>
      <c r="T860" s="111"/>
      <c r="U860" s="111"/>
      <c r="V860" s="111"/>
      <c r="W860" s="111"/>
      <c r="X860" s="111"/>
      <c r="Y860" s="111"/>
      <c r="Z860" s="111"/>
      <c r="AA860" s="111"/>
      <c r="AB860" s="111"/>
      <c r="AC860" s="111"/>
      <c r="AD860" s="111"/>
      <c r="AE860" s="111"/>
      <c r="AF860" s="111"/>
      <c r="AG860" s="111"/>
      <c r="AH860" s="111"/>
      <c r="AI860" s="111"/>
      <c r="AJ860" s="111"/>
      <c r="AK860" s="111"/>
      <c r="AL860" s="111"/>
      <c r="AM860" s="111"/>
      <c r="AN860" s="111"/>
      <c r="AO860" s="111"/>
      <c r="AP860" s="111"/>
      <c r="AQ860" s="111"/>
      <c r="AR860" s="111"/>
      <c r="AS860" s="111"/>
      <c r="AT860" s="111"/>
      <c r="AU860" s="111"/>
      <c r="AV860" s="111"/>
      <c r="AW860" s="111"/>
      <c r="AX860" s="111"/>
      <c r="AY860" s="111"/>
      <c r="AZ860" s="111"/>
      <c r="BA860" s="111"/>
      <c r="BB860" s="111"/>
      <c r="BC860" s="111"/>
      <c r="BD860" s="111"/>
      <c r="BE860" s="111"/>
      <c r="BF860" s="111"/>
      <c r="BG860" s="111"/>
      <c r="BH860" s="111"/>
      <c r="BI860" s="111"/>
      <c r="BJ860" s="111"/>
      <c r="BK860" s="111"/>
      <c r="BL860" s="111"/>
      <c r="BM860" s="111"/>
      <c r="BN860" s="111"/>
      <c r="BO860" s="111"/>
      <c r="BP860" s="111"/>
      <c r="BQ860" s="111"/>
      <c r="BR860" s="111"/>
      <c r="BS860" s="111"/>
      <c r="BT860" s="111"/>
      <c r="BU860" s="111"/>
      <c r="BV860" s="111"/>
      <c r="BW860" s="111"/>
      <c r="BX860" s="111"/>
      <c r="BY860" s="111"/>
      <c r="BZ860" s="111"/>
      <c r="CA860" s="111"/>
      <c r="CB860" s="111"/>
      <c r="CC860" s="111"/>
      <c r="CD860" s="111"/>
      <c r="CE860" s="111"/>
      <c r="CF860" s="111"/>
      <c r="CG860" s="111"/>
      <c r="CH860" s="111"/>
      <c r="CI860" s="111"/>
      <c r="CJ860" s="111"/>
      <c r="CK860" s="111"/>
      <c r="CL860" s="111"/>
      <c r="CM860" s="111"/>
      <c r="CN860" s="111"/>
      <c r="CO860" s="111"/>
      <c r="CP860" s="111"/>
      <c r="CQ860" s="111"/>
      <c r="CR860" s="111"/>
      <c r="CS860" s="111"/>
      <c r="CT860" s="111"/>
      <c r="CU860" s="111"/>
      <c r="CV860" s="111"/>
      <c r="CW860" s="111"/>
      <c r="CX860" s="111"/>
      <c r="CY860" s="111"/>
      <c r="CZ860" s="111"/>
      <c r="DA860" s="111"/>
      <c r="DB860" s="111"/>
      <c r="DC860" s="111"/>
      <c r="DD860" s="111"/>
      <c r="DE860" s="111"/>
      <c r="DF860" s="111"/>
      <c r="DG860" s="111"/>
      <c r="DH860" s="111"/>
      <c r="DI860" s="111"/>
      <c r="DJ860" s="111"/>
      <c r="DK860" s="111"/>
      <c r="DL860" s="111"/>
      <c r="DM860" s="111"/>
      <c r="DN860" s="111"/>
      <c r="DO860" s="111"/>
      <c r="DP860" s="111"/>
      <c r="DQ860" s="111"/>
      <c r="DR860" s="111"/>
      <c r="DS860" s="111"/>
      <c r="DT860" s="111"/>
      <c r="DU860" s="111"/>
      <c r="DV860" s="111"/>
      <c r="DW860" s="111"/>
      <c r="DX860" s="111"/>
      <c r="DY860" s="111"/>
      <c r="DZ860" s="111"/>
      <c r="EA860" s="111"/>
      <c r="EB860" s="111"/>
      <c r="EC860" s="111"/>
      <c r="ED860" s="111"/>
      <c r="EE860" s="111"/>
      <c r="EF860" s="111"/>
      <c r="EG860" s="111"/>
      <c r="EH860" s="111"/>
      <c r="EI860" s="111"/>
      <c r="EJ860" s="111"/>
      <c r="EK860" s="111"/>
      <c r="EL860" s="111"/>
      <c r="EM860" s="111"/>
      <c r="EN860" s="111"/>
      <c r="EO860" s="111"/>
      <c r="EP860" s="111"/>
      <c r="EQ860" s="111"/>
      <c r="ER860" s="111"/>
      <c r="ES860" s="111"/>
      <c r="ET860" s="111"/>
      <c r="EU860" s="111"/>
      <c r="EV860" s="111"/>
      <c r="EW860" s="111"/>
      <c r="EX860" s="111"/>
      <c r="EY860" s="111"/>
      <c r="EZ860" s="111"/>
      <c r="FA860" s="111"/>
      <c r="FB860" s="111"/>
      <c r="FC860" s="111"/>
      <c r="FD860" s="111"/>
      <c r="FE860" s="111"/>
      <c r="FF860" s="111"/>
      <c r="FG860" s="111"/>
      <c r="FH860" s="111"/>
      <c r="FI860" s="111"/>
      <c r="FJ860" s="111"/>
      <c r="FK860" s="111"/>
      <c r="FL860" s="111"/>
      <c r="FM860" s="111"/>
      <c r="FN860" s="111"/>
      <c r="FO860" s="111"/>
      <c r="FP860" s="111"/>
      <c r="FQ860" s="111"/>
      <c r="FR860" s="111"/>
      <c r="FS860" s="111"/>
      <c r="FT860" s="111"/>
      <c r="FU860" s="111"/>
      <c r="FV860" s="111"/>
      <c r="FW860" s="111"/>
      <c r="FX860" s="111"/>
      <c r="FY860" s="111"/>
      <c r="FZ860" s="111"/>
      <c r="GA860" s="111"/>
      <c r="GB860" s="111"/>
      <c r="GC860" s="111"/>
      <c r="GD860" s="111"/>
      <c r="GE860" s="111"/>
      <c r="GF860" s="111"/>
      <c r="GG860" s="111"/>
      <c r="GH860" s="111"/>
      <c r="GI860" s="111"/>
      <c r="GJ860" s="111"/>
      <c r="GK860" s="111"/>
      <c r="GL860" s="111"/>
      <c r="GM860" s="111"/>
      <c r="GN860" s="111"/>
      <c r="GO860" s="111"/>
      <c r="GP860" s="111"/>
      <c r="GQ860" s="111"/>
      <c r="GR860" s="111"/>
      <c r="GS860" s="111"/>
      <c r="GT860" s="111"/>
      <c r="GU860" s="111"/>
      <c r="GV860" s="111"/>
      <c r="GW860" s="111"/>
      <c r="GX860" s="111"/>
      <c r="GY860" s="111"/>
      <c r="GZ860" s="111"/>
      <c r="HA860" s="111"/>
      <c r="HB860" s="111"/>
      <c r="HC860" s="111"/>
      <c r="HD860" s="111"/>
      <c r="HE860" s="111"/>
      <c r="HF860" s="111"/>
      <c r="HG860" s="111"/>
      <c r="HH860" s="111"/>
      <c r="HI860" s="111"/>
      <c r="HJ860" s="111"/>
      <c r="HK860" s="111"/>
      <c r="HL860" s="111"/>
      <c r="HM860" s="111"/>
      <c r="HN860" s="111"/>
      <c r="HO860" s="111"/>
      <c r="HP860" s="111"/>
      <c r="HQ860" s="111"/>
      <c r="HR860" s="111"/>
      <c r="HS860" s="111"/>
      <c r="HT860" s="111"/>
      <c r="HU860" s="111"/>
      <c r="HV860" s="111"/>
      <c r="HW860" s="111"/>
      <c r="HX860" s="111"/>
      <c r="HY860" s="111"/>
      <c r="HZ860" s="111"/>
      <c r="IA860" s="111"/>
      <c r="IB860" s="111"/>
      <c r="IC860" s="111"/>
      <c r="ID860" s="111"/>
      <c r="IE860" s="111"/>
      <c r="IF860" s="111"/>
      <c r="IG860" s="111"/>
      <c r="IH860" s="111"/>
      <c r="II860" s="111"/>
    </row>
    <row r="861" s="1" customFormat="1" spans="1:243">
      <c r="A861" s="157">
        <v>2200101</v>
      </c>
      <c r="B861" s="152" t="s">
        <v>72</v>
      </c>
      <c r="C861" s="145">
        <v>390</v>
      </c>
      <c r="D861" s="146">
        <v>424</v>
      </c>
      <c r="E861" s="147">
        <f t="shared" si="37"/>
        <v>34</v>
      </c>
      <c r="F861" s="148">
        <f>E861/C861</f>
        <v>0.0871794871794872</v>
      </c>
      <c r="G861" s="149"/>
      <c r="H861" s="140">
        <f t="shared" si="38"/>
        <v>7</v>
      </c>
      <c r="I861" s="140"/>
      <c r="J861" s="111"/>
      <c r="K861" s="111"/>
      <c r="L861" s="111"/>
      <c r="M861" s="111"/>
      <c r="N861" s="111"/>
      <c r="O861" s="111"/>
      <c r="P861" s="111"/>
      <c r="Q861" s="111"/>
      <c r="R861" s="111"/>
      <c r="S861" s="111"/>
      <c r="T861" s="111"/>
      <c r="U861" s="111"/>
      <c r="V861" s="111"/>
      <c r="W861" s="111"/>
      <c r="X861" s="111"/>
      <c r="Y861" s="111"/>
      <c r="Z861" s="111"/>
      <c r="AA861" s="111"/>
      <c r="AB861" s="111"/>
      <c r="AC861" s="111"/>
      <c r="AD861" s="111"/>
      <c r="AE861" s="111"/>
      <c r="AF861" s="111"/>
      <c r="AG861" s="111"/>
      <c r="AH861" s="111"/>
      <c r="AI861" s="111"/>
      <c r="AJ861" s="111"/>
      <c r="AK861" s="111"/>
      <c r="AL861" s="111"/>
      <c r="AM861" s="111"/>
      <c r="AN861" s="111"/>
      <c r="AO861" s="111"/>
      <c r="AP861" s="111"/>
      <c r="AQ861" s="111"/>
      <c r="AR861" s="111"/>
      <c r="AS861" s="111"/>
      <c r="AT861" s="111"/>
      <c r="AU861" s="111"/>
      <c r="AV861" s="111"/>
      <c r="AW861" s="111"/>
      <c r="AX861" s="111"/>
      <c r="AY861" s="111"/>
      <c r="AZ861" s="111"/>
      <c r="BA861" s="111"/>
      <c r="BB861" s="111"/>
      <c r="BC861" s="111"/>
      <c r="BD861" s="111"/>
      <c r="BE861" s="111"/>
      <c r="BF861" s="111"/>
      <c r="BG861" s="111"/>
      <c r="BH861" s="111"/>
      <c r="BI861" s="111"/>
      <c r="BJ861" s="111"/>
      <c r="BK861" s="111"/>
      <c r="BL861" s="111"/>
      <c r="BM861" s="111"/>
      <c r="BN861" s="111"/>
      <c r="BO861" s="111"/>
      <c r="BP861" s="111"/>
      <c r="BQ861" s="111"/>
      <c r="BR861" s="111"/>
      <c r="BS861" s="111"/>
      <c r="BT861" s="111"/>
      <c r="BU861" s="111"/>
      <c r="BV861" s="111"/>
      <c r="BW861" s="111"/>
      <c r="BX861" s="111"/>
      <c r="BY861" s="111"/>
      <c r="BZ861" s="111"/>
      <c r="CA861" s="111"/>
      <c r="CB861" s="111"/>
      <c r="CC861" s="111"/>
      <c r="CD861" s="111"/>
      <c r="CE861" s="111"/>
      <c r="CF861" s="111"/>
      <c r="CG861" s="111"/>
      <c r="CH861" s="111"/>
      <c r="CI861" s="111"/>
      <c r="CJ861" s="111"/>
      <c r="CK861" s="111"/>
      <c r="CL861" s="111"/>
      <c r="CM861" s="111"/>
      <c r="CN861" s="111"/>
      <c r="CO861" s="111"/>
      <c r="CP861" s="111"/>
      <c r="CQ861" s="111"/>
      <c r="CR861" s="111"/>
      <c r="CS861" s="111"/>
      <c r="CT861" s="111"/>
      <c r="CU861" s="111"/>
      <c r="CV861" s="111"/>
      <c r="CW861" s="111"/>
      <c r="CX861" s="111"/>
      <c r="CY861" s="111"/>
      <c r="CZ861" s="111"/>
      <c r="DA861" s="111"/>
      <c r="DB861" s="111"/>
      <c r="DC861" s="111"/>
      <c r="DD861" s="111"/>
      <c r="DE861" s="111"/>
      <c r="DF861" s="111"/>
      <c r="DG861" s="111"/>
      <c r="DH861" s="111"/>
      <c r="DI861" s="111"/>
      <c r="DJ861" s="111"/>
      <c r="DK861" s="111"/>
      <c r="DL861" s="111"/>
      <c r="DM861" s="111"/>
      <c r="DN861" s="111"/>
      <c r="DO861" s="111"/>
      <c r="DP861" s="111"/>
      <c r="DQ861" s="111"/>
      <c r="DR861" s="111"/>
      <c r="DS861" s="111"/>
      <c r="DT861" s="111"/>
      <c r="DU861" s="111"/>
      <c r="DV861" s="111"/>
      <c r="DW861" s="111"/>
      <c r="DX861" s="111"/>
      <c r="DY861" s="111"/>
      <c r="DZ861" s="111"/>
      <c r="EA861" s="111"/>
      <c r="EB861" s="111"/>
      <c r="EC861" s="111"/>
      <c r="ED861" s="111"/>
      <c r="EE861" s="111"/>
      <c r="EF861" s="111"/>
      <c r="EG861" s="111"/>
      <c r="EH861" s="111"/>
      <c r="EI861" s="111"/>
      <c r="EJ861" s="111"/>
      <c r="EK861" s="111"/>
      <c r="EL861" s="111"/>
      <c r="EM861" s="111"/>
      <c r="EN861" s="111"/>
      <c r="EO861" s="111"/>
      <c r="EP861" s="111"/>
      <c r="EQ861" s="111"/>
      <c r="ER861" s="111"/>
      <c r="ES861" s="111"/>
      <c r="ET861" s="111"/>
      <c r="EU861" s="111"/>
      <c r="EV861" s="111"/>
      <c r="EW861" s="111"/>
      <c r="EX861" s="111"/>
      <c r="EY861" s="111"/>
      <c r="EZ861" s="111"/>
      <c r="FA861" s="111"/>
      <c r="FB861" s="111"/>
      <c r="FC861" s="111"/>
      <c r="FD861" s="111"/>
      <c r="FE861" s="111"/>
      <c r="FF861" s="111"/>
      <c r="FG861" s="111"/>
      <c r="FH861" s="111"/>
      <c r="FI861" s="111"/>
      <c r="FJ861" s="111"/>
      <c r="FK861" s="111"/>
      <c r="FL861" s="111"/>
      <c r="FM861" s="111"/>
      <c r="FN861" s="111"/>
      <c r="FO861" s="111"/>
      <c r="FP861" s="111"/>
      <c r="FQ861" s="111"/>
      <c r="FR861" s="111"/>
      <c r="FS861" s="111"/>
      <c r="FT861" s="111"/>
      <c r="FU861" s="111"/>
      <c r="FV861" s="111"/>
      <c r="FW861" s="111"/>
      <c r="FX861" s="111"/>
      <c r="FY861" s="111"/>
      <c r="FZ861" s="111"/>
      <c r="GA861" s="111"/>
      <c r="GB861" s="111"/>
      <c r="GC861" s="111"/>
      <c r="GD861" s="111"/>
      <c r="GE861" s="111"/>
      <c r="GF861" s="111"/>
      <c r="GG861" s="111"/>
      <c r="GH861" s="111"/>
      <c r="GI861" s="111"/>
      <c r="GJ861" s="111"/>
      <c r="GK861" s="111"/>
      <c r="GL861" s="111"/>
      <c r="GM861" s="111"/>
      <c r="GN861" s="111"/>
      <c r="GO861" s="111"/>
      <c r="GP861" s="111"/>
      <c r="GQ861" s="111"/>
      <c r="GR861" s="111"/>
      <c r="GS861" s="111"/>
      <c r="GT861" s="111"/>
      <c r="GU861" s="111"/>
      <c r="GV861" s="111"/>
      <c r="GW861" s="111"/>
      <c r="GX861" s="111"/>
      <c r="GY861" s="111"/>
      <c r="GZ861" s="111"/>
      <c r="HA861" s="111"/>
      <c r="HB861" s="111"/>
      <c r="HC861" s="111"/>
      <c r="HD861" s="111"/>
      <c r="HE861" s="111"/>
      <c r="HF861" s="111"/>
      <c r="HG861" s="111"/>
      <c r="HH861" s="111"/>
      <c r="HI861" s="111"/>
      <c r="HJ861" s="111"/>
      <c r="HK861" s="111"/>
      <c r="HL861" s="111"/>
      <c r="HM861" s="111"/>
      <c r="HN861" s="111"/>
      <c r="HO861" s="111"/>
      <c r="HP861" s="111"/>
      <c r="HQ861" s="111"/>
      <c r="HR861" s="111"/>
      <c r="HS861" s="111"/>
      <c r="HT861" s="111"/>
      <c r="HU861" s="111"/>
      <c r="HV861" s="111"/>
      <c r="HW861" s="111"/>
      <c r="HX861" s="111"/>
      <c r="HY861" s="111"/>
      <c r="HZ861" s="111"/>
      <c r="IA861" s="111"/>
      <c r="IB861" s="111"/>
      <c r="IC861" s="111"/>
      <c r="ID861" s="111"/>
      <c r="IE861" s="111"/>
      <c r="IF861" s="111"/>
      <c r="IG861" s="111"/>
      <c r="IH861" s="111"/>
      <c r="II861" s="111"/>
    </row>
    <row r="862" s="1" customFormat="1" spans="1:243">
      <c r="A862" s="157">
        <v>2200102</v>
      </c>
      <c r="B862" s="152" t="s">
        <v>73</v>
      </c>
      <c r="C862" s="145">
        <v>46</v>
      </c>
      <c r="D862" s="146">
        <v>46</v>
      </c>
      <c r="E862" s="147">
        <f t="shared" si="37"/>
        <v>0</v>
      </c>
      <c r="F862" s="148">
        <f>E862/C862</f>
        <v>0</v>
      </c>
      <c r="G862" s="149"/>
      <c r="H862" s="140">
        <f t="shared" si="38"/>
        <v>7</v>
      </c>
      <c r="I862" s="140"/>
      <c r="J862" s="111"/>
      <c r="K862" s="111"/>
      <c r="L862" s="111"/>
      <c r="M862" s="111"/>
      <c r="N862" s="111"/>
      <c r="O862" s="111"/>
      <c r="P862" s="111"/>
      <c r="Q862" s="111"/>
      <c r="R862" s="111"/>
      <c r="S862" s="111"/>
      <c r="T862" s="111"/>
      <c r="U862" s="111"/>
      <c r="V862" s="111"/>
      <c r="W862" s="111"/>
      <c r="X862" s="111"/>
      <c r="Y862" s="111"/>
      <c r="Z862" s="111"/>
      <c r="AA862" s="111"/>
      <c r="AB862" s="111"/>
      <c r="AC862" s="111"/>
      <c r="AD862" s="111"/>
      <c r="AE862" s="111"/>
      <c r="AF862" s="111"/>
      <c r="AG862" s="111"/>
      <c r="AH862" s="111"/>
      <c r="AI862" s="111"/>
      <c r="AJ862" s="111"/>
      <c r="AK862" s="111"/>
      <c r="AL862" s="111"/>
      <c r="AM862" s="111"/>
      <c r="AN862" s="111"/>
      <c r="AO862" s="111"/>
      <c r="AP862" s="111"/>
      <c r="AQ862" s="111"/>
      <c r="AR862" s="111"/>
      <c r="AS862" s="111"/>
      <c r="AT862" s="111"/>
      <c r="AU862" s="111"/>
      <c r="AV862" s="111"/>
      <c r="AW862" s="111"/>
      <c r="AX862" s="111"/>
      <c r="AY862" s="111"/>
      <c r="AZ862" s="111"/>
      <c r="BA862" s="111"/>
      <c r="BB862" s="111"/>
      <c r="BC862" s="111"/>
      <c r="BD862" s="111"/>
      <c r="BE862" s="111"/>
      <c r="BF862" s="111"/>
      <c r="BG862" s="111"/>
      <c r="BH862" s="111"/>
      <c r="BI862" s="111"/>
      <c r="BJ862" s="111"/>
      <c r="BK862" s="111"/>
      <c r="BL862" s="111"/>
      <c r="BM862" s="111"/>
      <c r="BN862" s="111"/>
      <c r="BO862" s="111"/>
      <c r="BP862" s="111"/>
      <c r="BQ862" s="111"/>
      <c r="BR862" s="111"/>
      <c r="BS862" s="111"/>
      <c r="BT862" s="111"/>
      <c r="BU862" s="111"/>
      <c r="BV862" s="111"/>
      <c r="BW862" s="111"/>
      <c r="BX862" s="111"/>
      <c r="BY862" s="111"/>
      <c r="BZ862" s="111"/>
      <c r="CA862" s="111"/>
      <c r="CB862" s="111"/>
      <c r="CC862" s="111"/>
      <c r="CD862" s="111"/>
      <c r="CE862" s="111"/>
      <c r="CF862" s="111"/>
      <c r="CG862" s="111"/>
      <c r="CH862" s="111"/>
      <c r="CI862" s="111"/>
      <c r="CJ862" s="111"/>
      <c r="CK862" s="111"/>
      <c r="CL862" s="111"/>
      <c r="CM862" s="111"/>
      <c r="CN862" s="111"/>
      <c r="CO862" s="111"/>
      <c r="CP862" s="111"/>
      <c r="CQ862" s="111"/>
      <c r="CR862" s="111"/>
      <c r="CS862" s="111"/>
      <c r="CT862" s="111"/>
      <c r="CU862" s="111"/>
      <c r="CV862" s="111"/>
      <c r="CW862" s="111"/>
      <c r="CX862" s="111"/>
      <c r="CY862" s="111"/>
      <c r="CZ862" s="111"/>
      <c r="DA862" s="111"/>
      <c r="DB862" s="111"/>
      <c r="DC862" s="111"/>
      <c r="DD862" s="111"/>
      <c r="DE862" s="111"/>
      <c r="DF862" s="111"/>
      <c r="DG862" s="111"/>
      <c r="DH862" s="111"/>
      <c r="DI862" s="111"/>
      <c r="DJ862" s="111"/>
      <c r="DK862" s="111"/>
      <c r="DL862" s="111"/>
      <c r="DM862" s="111"/>
      <c r="DN862" s="111"/>
      <c r="DO862" s="111"/>
      <c r="DP862" s="111"/>
      <c r="DQ862" s="111"/>
      <c r="DR862" s="111"/>
      <c r="DS862" s="111"/>
      <c r="DT862" s="111"/>
      <c r="DU862" s="111"/>
      <c r="DV862" s="111"/>
      <c r="DW862" s="111"/>
      <c r="DX862" s="111"/>
      <c r="DY862" s="111"/>
      <c r="DZ862" s="111"/>
      <c r="EA862" s="111"/>
      <c r="EB862" s="111"/>
      <c r="EC862" s="111"/>
      <c r="ED862" s="111"/>
      <c r="EE862" s="111"/>
      <c r="EF862" s="111"/>
      <c r="EG862" s="111"/>
      <c r="EH862" s="111"/>
      <c r="EI862" s="111"/>
      <c r="EJ862" s="111"/>
      <c r="EK862" s="111"/>
      <c r="EL862" s="111"/>
      <c r="EM862" s="111"/>
      <c r="EN862" s="111"/>
      <c r="EO862" s="111"/>
      <c r="EP862" s="111"/>
      <c r="EQ862" s="111"/>
      <c r="ER862" s="111"/>
      <c r="ES862" s="111"/>
      <c r="ET862" s="111"/>
      <c r="EU862" s="111"/>
      <c r="EV862" s="111"/>
      <c r="EW862" s="111"/>
      <c r="EX862" s="111"/>
      <c r="EY862" s="111"/>
      <c r="EZ862" s="111"/>
      <c r="FA862" s="111"/>
      <c r="FB862" s="111"/>
      <c r="FC862" s="111"/>
      <c r="FD862" s="111"/>
      <c r="FE862" s="111"/>
      <c r="FF862" s="111"/>
      <c r="FG862" s="111"/>
      <c r="FH862" s="111"/>
      <c r="FI862" s="111"/>
      <c r="FJ862" s="111"/>
      <c r="FK862" s="111"/>
      <c r="FL862" s="111"/>
      <c r="FM862" s="111"/>
      <c r="FN862" s="111"/>
      <c r="FO862" s="111"/>
      <c r="FP862" s="111"/>
      <c r="FQ862" s="111"/>
      <c r="FR862" s="111"/>
      <c r="FS862" s="111"/>
      <c r="FT862" s="111"/>
      <c r="FU862" s="111"/>
      <c r="FV862" s="111"/>
      <c r="FW862" s="111"/>
      <c r="FX862" s="111"/>
      <c r="FY862" s="111"/>
      <c r="FZ862" s="111"/>
      <c r="GA862" s="111"/>
      <c r="GB862" s="111"/>
      <c r="GC862" s="111"/>
      <c r="GD862" s="111"/>
      <c r="GE862" s="111"/>
      <c r="GF862" s="111"/>
      <c r="GG862" s="111"/>
      <c r="GH862" s="111"/>
      <c r="GI862" s="111"/>
      <c r="GJ862" s="111"/>
      <c r="GK862" s="111"/>
      <c r="GL862" s="111"/>
      <c r="GM862" s="111"/>
      <c r="GN862" s="111"/>
      <c r="GO862" s="111"/>
      <c r="GP862" s="111"/>
      <c r="GQ862" s="111"/>
      <c r="GR862" s="111"/>
      <c r="GS862" s="111"/>
      <c r="GT862" s="111"/>
      <c r="GU862" s="111"/>
      <c r="GV862" s="111"/>
      <c r="GW862" s="111"/>
      <c r="GX862" s="111"/>
      <c r="GY862" s="111"/>
      <c r="GZ862" s="111"/>
      <c r="HA862" s="111"/>
      <c r="HB862" s="111"/>
      <c r="HC862" s="111"/>
      <c r="HD862" s="111"/>
      <c r="HE862" s="111"/>
      <c r="HF862" s="111"/>
      <c r="HG862" s="111"/>
      <c r="HH862" s="111"/>
      <c r="HI862" s="111"/>
      <c r="HJ862" s="111"/>
      <c r="HK862" s="111"/>
      <c r="HL862" s="111"/>
      <c r="HM862" s="111"/>
      <c r="HN862" s="111"/>
      <c r="HO862" s="111"/>
      <c r="HP862" s="111"/>
      <c r="HQ862" s="111"/>
      <c r="HR862" s="111"/>
      <c r="HS862" s="111"/>
      <c r="HT862" s="111"/>
      <c r="HU862" s="111"/>
      <c r="HV862" s="111"/>
      <c r="HW862" s="111"/>
      <c r="HX862" s="111"/>
      <c r="HY862" s="111"/>
      <c r="HZ862" s="111"/>
      <c r="IA862" s="111"/>
      <c r="IB862" s="111"/>
      <c r="IC862" s="111"/>
      <c r="ID862" s="111"/>
      <c r="IE862" s="111"/>
      <c r="IF862" s="111"/>
      <c r="IG862" s="111"/>
      <c r="IH862" s="111"/>
      <c r="II862" s="111"/>
    </row>
    <row r="863" s="1" customFormat="1" hidden="1" spans="1:243">
      <c r="A863" s="157">
        <v>2200103</v>
      </c>
      <c r="B863" s="152" t="s">
        <v>74</v>
      </c>
      <c r="C863" s="145">
        <v>0</v>
      </c>
      <c r="D863" s="146"/>
      <c r="E863" s="147">
        <f t="shared" si="37"/>
        <v>0</v>
      </c>
      <c r="F863" s="148"/>
      <c r="G863" s="151" t="s">
        <v>75</v>
      </c>
      <c r="H863" s="140">
        <f t="shared" si="38"/>
        <v>7</v>
      </c>
      <c r="I863" s="140"/>
      <c r="J863" s="111"/>
      <c r="K863" s="111"/>
      <c r="L863" s="111"/>
      <c r="M863" s="111"/>
      <c r="N863" s="111"/>
      <c r="O863" s="111"/>
      <c r="P863" s="111"/>
      <c r="Q863" s="111"/>
      <c r="R863" s="111"/>
      <c r="S863" s="111"/>
      <c r="T863" s="111"/>
      <c r="U863" s="111"/>
      <c r="V863" s="111"/>
      <c r="W863" s="111"/>
      <c r="X863" s="111"/>
      <c r="Y863" s="111"/>
      <c r="Z863" s="111"/>
      <c r="AA863" s="111"/>
      <c r="AB863" s="111"/>
      <c r="AC863" s="111"/>
      <c r="AD863" s="111"/>
      <c r="AE863" s="111"/>
      <c r="AF863" s="111"/>
      <c r="AG863" s="111"/>
      <c r="AH863" s="111"/>
      <c r="AI863" s="111"/>
      <c r="AJ863" s="111"/>
      <c r="AK863" s="111"/>
      <c r="AL863" s="111"/>
      <c r="AM863" s="111"/>
      <c r="AN863" s="111"/>
      <c r="AO863" s="111"/>
      <c r="AP863" s="111"/>
      <c r="AQ863" s="111"/>
      <c r="AR863" s="111"/>
      <c r="AS863" s="111"/>
      <c r="AT863" s="111"/>
      <c r="AU863" s="111"/>
      <c r="AV863" s="111"/>
      <c r="AW863" s="111"/>
      <c r="AX863" s="111"/>
      <c r="AY863" s="111"/>
      <c r="AZ863" s="111"/>
      <c r="BA863" s="111"/>
      <c r="BB863" s="111"/>
      <c r="BC863" s="111"/>
      <c r="BD863" s="111"/>
      <c r="BE863" s="111"/>
      <c r="BF863" s="111"/>
      <c r="BG863" s="111"/>
      <c r="BH863" s="111"/>
      <c r="BI863" s="111"/>
      <c r="BJ863" s="111"/>
      <c r="BK863" s="111"/>
      <c r="BL863" s="111"/>
      <c r="BM863" s="111"/>
      <c r="BN863" s="111"/>
      <c r="BO863" s="111"/>
      <c r="BP863" s="111"/>
      <c r="BQ863" s="111"/>
      <c r="BR863" s="111"/>
      <c r="BS863" s="111"/>
      <c r="BT863" s="111"/>
      <c r="BU863" s="111"/>
      <c r="BV863" s="111"/>
      <c r="BW863" s="111"/>
      <c r="BX863" s="111"/>
      <c r="BY863" s="111"/>
      <c r="BZ863" s="111"/>
      <c r="CA863" s="111"/>
      <c r="CB863" s="111"/>
      <c r="CC863" s="111"/>
      <c r="CD863" s="111"/>
      <c r="CE863" s="111"/>
      <c r="CF863" s="111"/>
      <c r="CG863" s="111"/>
      <c r="CH863" s="111"/>
      <c r="CI863" s="111"/>
      <c r="CJ863" s="111"/>
      <c r="CK863" s="111"/>
      <c r="CL863" s="111"/>
      <c r="CM863" s="111"/>
      <c r="CN863" s="111"/>
      <c r="CO863" s="111"/>
      <c r="CP863" s="111"/>
      <c r="CQ863" s="111"/>
      <c r="CR863" s="111"/>
      <c r="CS863" s="111"/>
      <c r="CT863" s="111"/>
      <c r="CU863" s="111"/>
      <c r="CV863" s="111"/>
      <c r="CW863" s="111"/>
      <c r="CX863" s="111"/>
      <c r="CY863" s="111"/>
      <c r="CZ863" s="111"/>
      <c r="DA863" s="111"/>
      <c r="DB863" s="111"/>
      <c r="DC863" s="111"/>
      <c r="DD863" s="111"/>
      <c r="DE863" s="111"/>
      <c r="DF863" s="111"/>
      <c r="DG863" s="111"/>
      <c r="DH863" s="111"/>
      <c r="DI863" s="111"/>
      <c r="DJ863" s="111"/>
      <c r="DK863" s="111"/>
      <c r="DL863" s="111"/>
      <c r="DM863" s="111"/>
      <c r="DN863" s="111"/>
      <c r="DO863" s="111"/>
      <c r="DP863" s="111"/>
      <c r="DQ863" s="111"/>
      <c r="DR863" s="111"/>
      <c r="DS863" s="111"/>
      <c r="DT863" s="111"/>
      <c r="DU863" s="111"/>
      <c r="DV863" s="111"/>
      <c r="DW863" s="111"/>
      <c r="DX863" s="111"/>
      <c r="DY863" s="111"/>
      <c r="DZ863" s="111"/>
      <c r="EA863" s="111"/>
      <c r="EB863" s="111"/>
      <c r="EC863" s="111"/>
      <c r="ED863" s="111"/>
      <c r="EE863" s="111"/>
      <c r="EF863" s="111"/>
      <c r="EG863" s="111"/>
      <c r="EH863" s="111"/>
      <c r="EI863" s="111"/>
      <c r="EJ863" s="111"/>
      <c r="EK863" s="111"/>
      <c r="EL863" s="111"/>
      <c r="EM863" s="111"/>
      <c r="EN863" s="111"/>
      <c r="EO863" s="111"/>
      <c r="EP863" s="111"/>
      <c r="EQ863" s="111"/>
      <c r="ER863" s="111"/>
      <c r="ES863" s="111"/>
      <c r="ET863" s="111"/>
      <c r="EU863" s="111"/>
      <c r="EV863" s="111"/>
      <c r="EW863" s="111"/>
      <c r="EX863" s="111"/>
      <c r="EY863" s="111"/>
      <c r="EZ863" s="111"/>
      <c r="FA863" s="111"/>
      <c r="FB863" s="111"/>
      <c r="FC863" s="111"/>
      <c r="FD863" s="111"/>
      <c r="FE863" s="111"/>
      <c r="FF863" s="111"/>
      <c r="FG863" s="111"/>
      <c r="FH863" s="111"/>
      <c r="FI863" s="111"/>
      <c r="FJ863" s="111"/>
      <c r="FK863" s="111"/>
      <c r="FL863" s="111"/>
      <c r="FM863" s="111"/>
      <c r="FN863" s="111"/>
      <c r="FO863" s="111"/>
      <c r="FP863" s="111"/>
      <c r="FQ863" s="111"/>
      <c r="FR863" s="111"/>
      <c r="FS863" s="111"/>
      <c r="FT863" s="111"/>
      <c r="FU863" s="111"/>
      <c r="FV863" s="111"/>
      <c r="FW863" s="111"/>
      <c r="FX863" s="111"/>
      <c r="FY863" s="111"/>
      <c r="FZ863" s="111"/>
      <c r="GA863" s="111"/>
      <c r="GB863" s="111"/>
      <c r="GC863" s="111"/>
      <c r="GD863" s="111"/>
      <c r="GE863" s="111"/>
      <c r="GF863" s="111"/>
      <c r="GG863" s="111"/>
      <c r="GH863" s="111"/>
      <c r="GI863" s="111"/>
      <c r="GJ863" s="111"/>
      <c r="GK863" s="111"/>
      <c r="GL863" s="111"/>
      <c r="GM863" s="111"/>
      <c r="GN863" s="111"/>
      <c r="GO863" s="111"/>
      <c r="GP863" s="111"/>
      <c r="GQ863" s="111"/>
      <c r="GR863" s="111"/>
      <c r="GS863" s="111"/>
      <c r="GT863" s="111"/>
      <c r="GU863" s="111"/>
      <c r="GV863" s="111"/>
      <c r="GW863" s="111"/>
      <c r="GX863" s="111"/>
      <c r="GY863" s="111"/>
      <c r="GZ863" s="111"/>
      <c r="HA863" s="111"/>
      <c r="HB863" s="111"/>
      <c r="HC863" s="111"/>
      <c r="HD863" s="111"/>
      <c r="HE863" s="111"/>
      <c r="HF863" s="111"/>
      <c r="HG863" s="111"/>
      <c r="HH863" s="111"/>
      <c r="HI863" s="111"/>
      <c r="HJ863" s="111"/>
      <c r="HK863" s="111"/>
      <c r="HL863" s="111"/>
      <c r="HM863" s="111"/>
      <c r="HN863" s="111"/>
      <c r="HO863" s="111"/>
      <c r="HP863" s="111"/>
      <c r="HQ863" s="111"/>
      <c r="HR863" s="111"/>
      <c r="HS863" s="111"/>
      <c r="HT863" s="111"/>
      <c r="HU863" s="111"/>
      <c r="HV863" s="111"/>
      <c r="HW863" s="111"/>
      <c r="HX863" s="111"/>
      <c r="HY863" s="111"/>
      <c r="HZ863" s="111"/>
      <c r="IA863" s="111"/>
      <c r="IB863" s="111"/>
      <c r="IC863" s="111"/>
      <c r="ID863" s="111"/>
      <c r="IE863" s="111"/>
      <c r="IF863" s="111"/>
      <c r="IG863" s="111"/>
      <c r="IH863" s="111"/>
      <c r="II863" s="111"/>
    </row>
    <row r="864" s="1" customFormat="1" spans="1:243">
      <c r="A864" s="157">
        <v>2200104</v>
      </c>
      <c r="B864" s="152" t="s">
        <v>734</v>
      </c>
      <c r="C864" s="145">
        <v>0</v>
      </c>
      <c r="D864" s="146">
        <v>39</v>
      </c>
      <c r="E864" s="147">
        <f t="shared" si="37"/>
        <v>39</v>
      </c>
      <c r="F864" s="148"/>
      <c r="G864" s="149"/>
      <c r="H864" s="140">
        <f t="shared" si="38"/>
        <v>7</v>
      </c>
      <c r="I864" s="140"/>
      <c r="J864" s="111"/>
      <c r="K864" s="111"/>
      <c r="L864" s="111"/>
      <c r="M864" s="111"/>
      <c r="N864" s="111"/>
      <c r="O864" s="111"/>
      <c r="P864" s="111"/>
      <c r="Q864" s="111"/>
      <c r="R864" s="111"/>
      <c r="S864" s="111"/>
      <c r="T864" s="111"/>
      <c r="U864" s="111"/>
      <c r="V864" s="111"/>
      <c r="W864" s="111"/>
      <c r="X864" s="111"/>
      <c r="Y864" s="111"/>
      <c r="Z864" s="111"/>
      <c r="AA864" s="111"/>
      <c r="AB864" s="111"/>
      <c r="AC864" s="111"/>
      <c r="AD864" s="111"/>
      <c r="AE864" s="111"/>
      <c r="AF864" s="111"/>
      <c r="AG864" s="111"/>
      <c r="AH864" s="111"/>
      <c r="AI864" s="111"/>
      <c r="AJ864" s="111"/>
      <c r="AK864" s="111"/>
      <c r="AL864" s="111"/>
      <c r="AM864" s="111"/>
      <c r="AN864" s="111"/>
      <c r="AO864" s="111"/>
      <c r="AP864" s="111"/>
      <c r="AQ864" s="111"/>
      <c r="AR864" s="111"/>
      <c r="AS864" s="111"/>
      <c r="AT864" s="111"/>
      <c r="AU864" s="111"/>
      <c r="AV864" s="111"/>
      <c r="AW864" s="111"/>
      <c r="AX864" s="111"/>
      <c r="AY864" s="111"/>
      <c r="AZ864" s="111"/>
      <c r="BA864" s="111"/>
      <c r="BB864" s="111"/>
      <c r="BC864" s="111"/>
      <c r="BD864" s="111"/>
      <c r="BE864" s="111"/>
      <c r="BF864" s="111"/>
      <c r="BG864" s="111"/>
      <c r="BH864" s="111"/>
      <c r="BI864" s="111"/>
      <c r="BJ864" s="111"/>
      <c r="BK864" s="111"/>
      <c r="BL864" s="111"/>
      <c r="BM864" s="111"/>
      <c r="BN864" s="111"/>
      <c r="BO864" s="111"/>
      <c r="BP864" s="111"/>
      <c r="BQ864" s="111"/>
      <c r="BR864" s="111"/>
      <c r="BS864" s="111"/>
      <c r="BT864" s="111"/>
      <c r="BU864" s="111"/>
      <c r="BV864" s="111"/>
      <c r="BW864" s="111"/>
      <c r="BX864" s="111"/>
      <c r="BY864" s="111"/>
      <c r="BZ864" s="111"/>
      <c r="CA864" s="111"/>
      <c r="CB864" s="111"/>
      <c r="CC864" s="111"/>
      <c r="CD864" s="111"/>
      <c r="CE864" s="111"/>
      <c r="CF864" s="111"/>
      <c r="CG864" s="111"/>
      <c r="CH864" s="111"/>
      <c r="CI864" s="111"/>
      <c r="CJ864" s="111"/>
      <c r="CK864" s="111"/>
      <c r="CL864" s="111"/>
      <c r="CM864" s="111"/>
      <c r="CN864" s="111"/>
      <c r="CO864" s="111"/>
      <c r="CP864" s="111"/>
      <c r="CQ864" s="111"/>
      <c r="CR864" s="111"/>
      <c r="CS864" s="111"/>
      <c r="CT864" s="111"/>
      <c r="CU864" s="111"/>
      <c r="CV864" s="111"/>
      <c r="CW864" s="111"/>
      <c r="CX864" s="111"/>
      <c r="CY864" s="111"/>
      <c r="CZ864" s="111"/>
      <c r="DA864" s="111"/>
      <c r="DB864" s="111"/>
      <c r="DC864" s="111"/>
      <c r="DD864" s="111"/>
      <c r="DE864" s="111"/>
      <c r="DF864" s="111"/>
      <c r="DG864" s="111"/>
      <c r="DH864" s="111"/>
      <c r="DI864" s="111"/>
      <c r="DJ864" s="111"/>
      <c r="DK864" s="111"/>
      <c r="DL864" s="111"/>
      <c r="DM864" s="111"/>
      <c r="DN864" s="111"/>
      <c r="DO864" s="111"/>
      <c r="DP864" s="111"/>
      <c r="DQ864" s="111"/>
      <c r="DR864" s="111"/>
      <c r="DS864" s="111"/>
      <c r="DT864" s="111"/>
      <c r="DU864" s="111"/>
      <c r="DV864" s="111"/>
      <c r="DW864" s="111"/>
      <c r="DX864" s="111"/>
      <c r="DY864" s="111"/>
      <c r="DZ864" s="111"/>
      <c r="EA864" s="111"/>
      <c r="EB864" s="111"/>
      <c r="EC864" s="111"/>
      <c r="ED864" s="111"/>
      <c r="EE864" s="111"/>
      <c r="EF864" s="111"/>
      <c r="EG864" s="111"/>
      <c r="EH864" s="111"/>
      <c r="EI864" s="111"/>
      <c r="EJ864" s="111"/>
      <c r="EK864" s="111"/>
      <c r="EL864" s="111"/>
      <c r="EM864" s="111"/>
      <c r="EN864" s="111"/>
      <c r="EO864" s="111"/>
      <c r="EP864" s="111"/>
      <c r="EQ864" s="111"/>
      <c r="ER864" s="111"/>
      <c r="ES864" s="111"/>
      <c r="ET864" s="111"/>
      <c r="EU864" s="111"/>
      <c r="EV864" s="111"/>
      <c r="EW864" s="111"/>
      <c r="EX864" s="111"/>
      <c r="EY864" s="111"/>
      <c r="EZ864" s="111"/>
      <c r="FA864" s="111"/>
      <c r="FB864" s="111"/>
      <c r="FC864" s="111"/>
      <c r="FD864" s="111"/>
      <c r="FE864" s="111"/>
      <c r="FF864" s="111"/>
      <c r="FG864" s="111"/>
      <c r="FH864" s="111"/>
      <c r="FI864" s="111"/>
      <c r="FJ864" s="111"/>
      <c r="FK864" s="111"/>
      <c r="FL864" s="111"/>
      <c r="FM864" s="111"/>
      <c r="FN864" s="111"/>
      <c r="FO864" s="111"/>
      <c r="FP864" s="111"/>
      <c r="FQ864" s="111"/>
      <c r="FR864" s="111"/>
      <c r="FS864" s="111"/>
      <c r="FT864" s="111"/>
      <c r="FU864" s="111"/>
      <c r="FV864" s="111"/>
      <c r="FW864" s="111"/>
      <c r="FX864" s="111"/>
      <c r="FY864" s="111"/>
      <c r="FZ864" s="111"/>
      <c r="GA864" s="111"/>
      <c r="GB864" s="111"/>
      <c r="GC864" s="111"/>
      <c r="GD864" s="111"/>
      <c r="GE864" s="111"/>
      <c r="GF864" s="111"/>
      <c r="GG864" s="111"/>
      <c r="GH864" s="111"/>
      <c r="GI864" s="111"/>
      <c r="GJ864" s="111"/>
      <c r="GK864" s="111"/>
      <c r="GL864" s="111"/>
      <c r="GM864" s="111"/>
      <c r="GN864" s="111"/>
      <c r="GO864" s="111"/>
      <c r="GP864" s="111"/>
      <c r="GQ864" s="111"/>
      <c r="GR864" s="111"/>
      <c r="GS864" s="111"/>
      <c r="GT864" s="111"/>
      <c r="GU864" s="111"/>
      <c r="GV864" s="111"/>
      <c r="GW864" s="111"/>
      <c r="GX864" s="111"/>
      <c r="GY864" s="111"/>
      <c r="GZ864" s="111"/>
      <c r="HA864" s="111"/>
      <c r="HB864" s="111"/>
      <c r="HC864" s="111"/>
      <c r="HD864" s="111"/>
      <c r="HE864" s="111"/>
      <c r="HF864" s="111"/>
      <c r="HG864" s="111"/>
      <c r="HH864" s="111"/>
      <c r="HI864" s="111"/>
      <c r="HJ864" s="111"/>
      <c r="HK864" s="111"/>
      <c r="HL864" s="111"/>
      <c r="HM864" s="111"/>
      <c r="HN864" s="111"/>
      <c r="HO864" s="111"/>
      <c r="HP864" s="111"/>
      <c r="HQ864" s="111"/>
      <c r="HR864" s="111"/>
      <c r="HS864" s="111"/>
      <c r="HT864" s="111"/>
      <c r="HU864" s="111"/>
      <c r="HV864" s="111"/>
      <c r="HW864" s="111"/>
      <c r="HX864" s="111"/>
      <c r="HY864" s="111"/>
      <c r="HZ864" s="111"/>
      <c r="IA864" s="111"/>
      <c r="IB864" s="111"/>
      <c r="IC864" s="111"/>
      <c r="ID864" s="111"/>
      <c r="IE864" s="111"/>
      <c r="IF864" s="111"/>
      <c r="IG864" s="111"/>
      <c r="IH864" s="111"/>
      <c r="II864" s="111"/>
    </row>
    <row r="865" s="1" customFormat="1" spans="1:243">
      <c r="A865" s="157">
        <v>2200106</v>
      </c>
      <c r="B865" s="152" t="s">
        <v>735</v>
      </c>
      <c r="C865" s="145">
        <v>600</v>
      </c>
      <c r="D865" s="146">
        <v>100</v>
      </c>
      <c r="E865" s="147">
        <f t="shared" si="37"/>
        <v>-500</v>
      </c>
      <c r="F865" s="148">
        <f>E865/C865</f>
        <v>-0.833333333333333</v>
      </c>
      <c r="G865" s="149"/>
      <c r="H865" s="140">
        <f t="shared" si="38"/>
        <v>7</v>
      </c>
      <c r="I865" s="140"/>
      <c r="J865" s="111"/>
      <c r="K865" s="111"/>
      <c r="L865" s="111"/>
      <c r="M865" s="111"/>
      <c r="N865" s="111"/>
      <c r="O865" s="111"/>
      <c r="P865" s="111"/>
      <c r="Q865" s="111"/>
      <c r="R865" s="111"/>
      <c r="S865" s="111"/>
      <c r="T865" s="111"/>
      <c r="U865" s="111"/>
      <c r="V865" s="111"/>
      <c r="W865" s="111"/>
      <c r="X865" s="111"/>
      <c r="Y865" s="111"/>
      <c r="Z865" s="111"/>
      <c r="AA865" s="111"/>
      <c r="AB865" s="111"/>
      <c r="AC865" s="111"/>
      <c r="AD865" s="111"/>
      <c r="AE865" s="111"/>
      <c r="AF865" s="111"/>
      <c r="AG865" s="111"/>
      <c r="AH865" s="111"/>
      <c r="AI865" s="111"/>
      <c r="AJ865" s="111"/>
      <c r="AK865" s="111"/>
      <c r="AL865" s="111"/>
      <c r="AM865" s="111"/>
      <c r="AN865" s="111"/>
      <c r="AO865" s="111"/>
      <c r="AP865" s="111"/>
      <c r="AQ865" s="111"/>
      <c r="AR865" s="111"/>
      <c r="AS865" s="111"/>
      <c r="AT865" s="111"/>
      <c r="AU865" s="111"/>
      <c r="AV865" s="111"/>
      <c r="AW865" s="111"/>
      <c r="AX865" s="111"/>
      <c r="AY865" s="111"/>
      <c r="AZ865" s="111"/>
      <c r="BA865" s="111"/>
      <c r="BB865" s="111"/>
      <c r="BC865" s="111"/>
      <c r="BD865" s="111"/>
      <c r="BE865" s="111"/>
      <c r="BF865" s="111"/>
      <c r="BG865" s="111"/>
      <c r="BH865" s="111"/>
      <c r="BI865" s="111"/>
      <c r="BJ865" s="111"/>
      <c r="BK865" s="111"/>
      <c r="BL865" s="111"/>
      <c r="BM865" s="111"/>
      <c r="BN865" s="111"/>
      <c r="BO865" s="111"/>
      <c r="BP865" s="111"/>
      <c r="BQ865" s="111"/>
      <c r="BR865" s="111"/>
      <c r="BS865" s="111"/>
      <c r="BT865" s="111"/>
      <c r="BU865" s="111"/>
      <c r="BV865" s="111"/>
      <c r="BW865" s="111"/>
      <c r="BX865" s="111"/>
      <c r="BY865" s="111"/>
      <c r="BZ865" s="111"/>
      <c r="CA865" s="111"/>
      <c r="CB865" s="111"/>
      <c r="CC865" s="111"/>
      <c r="CD865" s="111"/>
      <c r="CE865" s="111"/>
      <c r="CF865" s="111"/>
      <c r="CG865" s="111"/>
      <c r="CH865" s="111"/>
      <c r="CI865" s="111"/>
      <c r="CJ865" s="111"/>
      <c r="CK865" s="111"/>
      <c r="CL865" s="111"/>
      <c r="CM865" s="111"/>
      <c r="CN865" s="111"/>
      <c r="CO865" s="111"/>
      <c r="CP865" s="111"/>
      <c r="CQ865" s="111"/>
      <c r="CR865" s="111"/>
      <c r="CS865" s="111"/>
      <c r="CT865" s="111"/>
      <c r="CU865" s="111"/>
      <c r="CV865" s="111"/>
      <c r="CW865" s="111"/>
      <c r="CX865" s="111"/>
      <c r="CY865" s="111"/>
      <c r="CZ865" s="111"/>
      <c r="DA865" s="111"/>
      <c r="DB865" s="111"/>
      <c r="DC865" s="111"/>
      <c r="DD865" s="111"/>
      <c r="DE865" s="111"/>
      <c r="DF865" s="111"/>
      <c r="DG865" s="111"/>
      <c r="DH865" s="111"/>
      <c r="DI865" s="111"/>
      <c r="DJ865" s="111"/>
      <c r="DK865" s="111"/>
      <c r="DL865" s="111"/>
      <c r="DM865" s="111"/>
      <c r="DN865" s="111"/>
      <c r="DO865" s="111"/>
      <c r="DP865" s="111"/>
      <c r="DQ865" s="111"/>
      <c r="DR865" s="111"/>
      <c r="DS865" s="111"/>
      <c r="DT865" s="111"/>
      <c r="DU865" s="111"/>
      <c r="DV865" s="111"/>
      <c r="DW865" s="111"/>
      <c r="DX865" s="111"/>
      <c r="DY865" s="111"/>
      <c r="DZ865" s="111"/>
      <c r="EA865" s="111"/>
      <c r="EB865" s="111"/>
      <c r="EC865" s="111"/>
      <c r="ED865" s="111"/>
      <c r="EE865" s="111"/>
      <c r="EF865" s="111"/>
      <c r="EG865" s="111"/>
      <c r="EH865" s="111"/>
      <c r="EI865" s="111"/>
      <c r="EJ865" s="111"/>
      <c r="EK865" s="111"/>
      <c r="EL865" s="111"/>
      <c r="EM865" s="111"/>
      <c r="EN865" s="111"/>
      <c r="EO865" s="111"/>
      <c r="EP865" s="111"/>
      <c r="EQ865" s="111"/>
      <c r="ER865" s="111"/>
      <c r="ES865" s="111"/>
      <c r="ET865" s="111"/>
      <c r="EU865" s="111"/>
      <c r="EV865" s="111"/>
      <c r="EW865" s="111"/>
      <c r="EX865" s="111"/>
      <c r="EY865" s="111"/>
      <c r="EZ865" s="111"/>
      <c r="FA865" s="111"/>
      <c r="FB865" s="111"/>
      <c r="FC865" s="111"/>
      <c r="FD865" s="111"/>
      <c r="FE865" s="111"/>
      <c r="FF865" s="111"/>
      <c r="FG865" s="111"/>
      <c r="FH865" s="111"/>
      <c r="FI865" s="111"/>
      <c r="FJ865" s="111"/>
      <c r="FK865" s="111"/>
      <c r="FL865" s="111"/>
      <c r="FM865" s="111"/>
      <c r="FN865" s="111"/>
      <c r="FO865" s="111"/>
      <c r="FP865" s="111"/>
      <c r="FQ865" s="111"/>
      <c r="FR865" s="111"/>
      <c r="FS865" s="111"/>
      <c r="FT865" s="111"/>
      <c r="FU865" s="111"/>
      <c r="FV865" s="111"/>
      <c r="FW865" s="111"/>
      <c r="FX865" s="111"/>
      <c r="FY865" s="111"/>
      <c r="FZ865" s="111"/>
      <c r="GA865" s="111"/>
      <c r="GB865" s="111"/>
      <c r="GC865" s="111"/>
      <c r="GD865" s="111"/>
      <c r="GE865" s="111"/>
      <c r="GF865" s="111"/>
      <c r="GG865" s="111"/>
      <c r="GH865" s="111"/>
      <c r="GI865" s="111"/>
      <c r="GJ865" s="111"/>
      <c r="GK865" s="111"/>
      <c r="GL865" s="111"/>
      <c r="GM865" s="111"/>
      <c r="GN865" s="111"/>
      <c r="GO865" s="111"/>
      <c r="GP865" s="111"/>
      <c r="GQ865" s="111"/>
      <c r="GR865" s="111"/>
      <c r="GS865" s="111"/>
      <c r="GT865" s="111"/>
      <c r="GU865" s="111"/>
      <c r="GV865" s="111"/>
      <c r="GW865" s="111"/>
      <c r="GX865" s="111"/>
      <c r="GY865" s="111"/>
      <c r="GZ865" s="111"/>
      <c r="HA865" s="111"/>
      <c r="HB865" s="111"/>
      <c r="HC865" s="111"/>
      <c r="HD865" s="111"/>
      <c r="HE865" s="111"/>
      <c r="HF865" s="111"/>
      <c r="HG865" s="111"/>
      <c r="HH865" s="111"/>
      <c r="HI865" s="111"/>
      <c r="HJ865" s="111"/>
      <c r="HK865" s="111"/>
      <c r="HL865" s="111"/>
      <c r="HM865" s="111"/>
      <c r="HN865" s="111"/>
      <c r="HO865" s="111"/>
      <c r="HP865" s="111"/>
      <c r="HQ865" s="111"/>
      <c r="HR865" s="111"/>
      <c r="HS865" s="111"/>
      <c r="HT865" s="111"/>
      <c r="HU865" s="111"/>
      <c r="HV865" s="111"/>
      <c r="HW865" s="111"/>
      <c r="HX865" s="111"/>
      <c r="HY865" s="111"/>
      <c r="HZ865" s="111"/>
      <c r="IA865" s="111"/>
      <c r="IB865" s="111"/>
      <c r="IC865" s="111"/>
      <c r="ID865" s="111"/>
      <c r="IE865" s="111"/>
      <c r="IF865" s="111"/>
      <c r="IG865" s="111"/>
      <c r="IH865" s="111"/>
      <c r="II865" s="111"/>
    </row>
    <row r="866" s="1" customFormat="1" hidden="1" spans="1:243">
      <c r="A866" s="157">
        <v>2200107</v>
      </c>
      <c r="B866" s="152" t="s">
        <v>736</v>
      </c>
      <c r="C866" s="145">
        <v>0</v>
      </c>
      <c r="D866" s="146"/>
      <c r="E866" s="147">
        <f t="shared" si="37"/>
        <v>0</v>
      </c>
      <c r="F866" s="148"/>
      <c r="G866" s="151" t="s">
        <v>75</v>
      </c>
      <c r="H866" s="140">
        <f t="shared" si="38"/>
        <v>7</v>
      </c>
      <c r="I866" s="140"/>
      <c r="J866" s="111"/>
      <c r="K866" s="111"/>
      <c r="L866" s="111"/>
      <c r="M866" s="111"/>
      <c r="N866" s="111"/>
      <c r="O866" s="111"/>
      <c r="P866" s="111"/>
      <c r="Q866" s="111"/>
      <c r="R866" s="111"/>
      <c r="S866" s="111"/>
      <c r="T866" s="111"/>
      <c r="U866" s="111"/>
      <c r="V866" s="111"/>
      <c r="W866" s="111"/>
      <c r="X866" s="111"/>
      <c r="Y866" s="111"/>
      <c r="Z866" s="111"/>
      <c r="AA866" s="111"/>
      <c r="AB866" s="111"/>
      <c r="AC866" s="111"/>
      <c r="AD866" s="111"/>
      <c r="AE866" s="111"/>
      <c r="AF866" s="111"/>
      <c r="AG866" s="111"/>
      <c r="AH866" s="111"/>
      <c r="AI866" s="111"/>
      <c r="AJ866" s="111"/>
      <c r="AK866" s="111"/>
      <c r="AL866" s="111"/>
      <c r="AM866" s="111"/>
      <c r="AN866" s="111"/>
      <c r="AO866" s="111"/>
      <c r="AP866" s="111"/>
      <c r="AQ866" s="111"/>
      <c r="AR866" s="111"/>
      <c r="AS866" s="111"/>
      <c r="AT866" s="111"/>
      <c r="AU866" s="111"/>
      <c r="AV866" s="111"/>
      <c r="AW866" s="111"/>
      <c r="AX866" s="111"/>
      <c r="AY866" s="111"/>
      <c r="AZ866" s="111"/>
      <c r="BA866" s="111"/>
      <c r="BB866" s="111"/>
      <c r="BC866" s="111"/>
      <c r="BD866" s="111"/>
      <c r="BE866" s="111"/>
      <c r="BF866" s="111"/>
      <c r="BG866" s="111"/>
      <c r="BH866" s="111"/>
      <c r="BI866" s="111"/>
      <c r="BJ866" s="111"/>
      <c r="BK866" s="111"/>
      <c r="BL866" s="111"/>
      <c r="BM866" s="111"/>
      <c r="BN866" s="111"/>
      <c r="BO866" s="111"/>
      <c r="BP866" s="111"/>
      <c r="BQ866" s="111"/>
      <c r="BR866" s="111"/>
      <c r="BS866" s="111"/>
      <c r="BT866" s="111"/>
      <c r="BU866" s="111"/>
      <c r="BV866" s="111"/>
      <c r="BW866" s="111"/>
      <c r="BX866" s="111"/>
      <c r="BY866" s="111"/>
      <c r="BZ866" s="111"/>
      <c r="CA866" s="111"/>
      <c r="CB866" s="111"/>
      <c r="CC866" s="111"/>
      <c r="CD866" s="111"/>
      <c r="CE866" s="111"/>
      <c r="CF866" s="111"/>
      <c r="CG866" s="111"/>
      <c r="CH866" s="111"/>
      <c r="CI866" s="111"/>
      <c r="CJ866" s="111"/>
      <c r="CK866" s="111"/>
      <c r="CL866" s="111"/>
      <c r="CM866" s="111"/>
      <c r="CN866" s="111"/>
      <c r="CO866" s="111"/>
      <c r="CP866" s="111"/>
      <c r="CQ866" s="111"/>
      <c r="CR866" s="111"/>
      <c r="CS866" s="111"/>
      <c r="CT866" s="111"/>
      <c r="CU866" s="111"/>
      <c r="CV866" s="111"/>
      <c r="CW866" s="111"/>
      <c r="CX866" s="111"/>
      <c r="CY866" s="111"/>
      <c r="CZ866" s="111"/>
      <c r="DA866" s="111"/>
      <c r="DB866" s="111"/>
      <c r="DC866" s="111"/>
      <c r="DD866" s="111"/>
      <c r="DE866" s="111"/>
      <c r="DF866" s="111"/>
      <c r="DG866" s="111"/>
      <c r="DH866" s="111"/>
      <c r="DI866" s="111"/>
      <c r="DJ866" s="111"/>
      <c r="DK866" s="111"/>
      <c r="DL866" s="111"/>
      <c r="DM866" s="111"/>
      <c r="DN866" s="111"/>
      <c r="DO866" s="111"/>
      <c r="DP866" s="111"/>
      <c r="DQ866" s="111"/>
      <c r="DR866" s="111"/>
      <c r="DS866" s="111"/>
      <c r="DT866" s="111"/>
      <c r="DU866" s="111"/>
      <c r="DV866" s="111"/>
      <c r="DW866" s="111"/>
      <c r="DX866" s="111"/>
      <c r="DY866" s="111"/>
      <c r="DZ866" s="111"/>
      <c r="EA866" s="111"/>
      <c r="EB866" s="111"/>
      <c r="EC866" s="111"/>
      <c r="ED866" s="111"/>
      <c r="EE866" s="111"/>
      <c r="EF866" s="111"/>
      <c r="EG866" s="111"/>
      <c r="EH866" s="111"/>
      <c r="EI866" s="111"/>
      <c r="EJ866" s="111"/>
      <c r="EK866" s="111"/>
      <c r="EL866" s="111"/>
      <c r="EM866" s="111"/>
      <c r="EN866" s="111"/>
      <c r="EO866" s="111"/>
      <c r="EP866" s="111"/>
      <c r="EQ866" s="111"/>
      <c r="ER866" s="111"/>
      <c r="ES866" s="111"/>
      <c r="ET866" s="111"/>
      <c r="EU866" s="111"/>
      <c r="EV866" s="111"/>
      <c r="EW866" s="111"/>
      <c r="EX866" s="111"/>
      <c r="EY866" s="111"/>
      <c r="EZ866" s="111"/>
      <c r="FA866" s="111"/>
      <c r="FB866" s="111"/>
      <c r="FC866" s="111"/>
      <c r="FD866" s="111"/>
      <c r="FE866" s="111"/>
      <c r="FF866" s="111"/>
      <c r="FG866" s="111"/>
      <c r="FH866" s="111"/>
      <c r="FI866" s="111"/>
      <c r="FJ866" s="111"/>
      <c r="FK866" s="111"/>
      <c r="FL866" s="111"/>
      <c r="FM866" s="111"/>
      <c r="FN866" s="111"/>
      <c r="FO866" s="111"/>
      <c r="FP866" s="111"/>
      <c r="FQ866" s="111"/>
      <c r="FR866" s="111"/>
      <c r="FS866" s="111"/>
      <c r="FT866" s="111"/>
      <c r="FU866" s="111"/>
      <c r="FV866" s="111"/>
      <c r="FW866" s="111"/>
      <c r="FX866" s="111"/>
      <c r="FY866" s="111"/>
      <c r="FZ866" s="111"/>
      <c r="GA866" s="111"/>
      <c r="GB866" s="111"/>
      <c r="GC866" s="111"/>
      <c r="GD866" s="111"/>
      <c r="GE866" s="111"/>
      <c r="GF866" s="111"/>
      <c r="GG866" s="111"/>
      <c r="GH866" s="111"/>
      <c r="GI866" s="111"/>
      <c r="GJ866" s="111"/>
      <c r="GK866" s="111"/>
      <c r="GL866" s="111"/>
      <c r="GM866" s="111"/>
      <c r="GN866" s="111"/>
      <c r="GO866" s="111"/>
      <c r="GP866" s="111"/>
      <c r="GQ866" s="111"/>
      <c r="GR866" s="111"/>
      <c r="GS866" s="111"/>
      <c r="GT866" s="111"/>
      <c r="GU866" s="111"/>
      <c r="GV866" s="111"/>
      <c r="GW866" s="111"/>
      <c r="GX866" s="111"/>
      <c r="GY866" s="111"/>
      <c r="GZ866" s="111"/>
      <c r="HA866" s="111"/>
      <c r="HB866" s="111"/>
      <c r="HC866" s="111"/>
      <c r="HD866" s="111"/>
      <c r="HE866" s="111"/>
      <c r="HF866" s="111"/>
      <c r="HG866" s="111"/>
      <c r="HH866" s="111"/>
      <c r="HI866" s="111"/>
      <c r="HJ866" s="111"/>
      <c r="HK866" s="111"/>
      <c r="HL866" s="111"/>
      <c r="HM866" s="111"/>
      <c r="HN866" s="111"/>
      <c r="HO866" s="111"/>
      <c r="HP866" s="111"/>
      <c r="HQ866" s="111"/>
      <c r="HR866" s="111"/>
      <c r="HS866" s="111"/>
      <c r="HT866" s="111"/>
      <c r="HU866" s="111"/>
      <c r="HV866" s="111"/>
      <c r="HW866" s="111"/>
      <c r="HX866" s="111"/>
      <c r="HY866" s="111"/>
      <c r="HZ866" s="111"/>
      <c r="IA866" s="111"/>
      <c r="IB866" s="111"/>
      <c r="IC866" s="111"/>
      <c r="ID866" s="111"/>
      <c r="IE866" s="111"/>
      <c r="IF866" s="111"/>
      <c r="IG866" s="111"/>
      <c r="IH866" s="111"/>
      <c r="II866" s="111"/>
    </row>
    <row r="867" s="1" customFormat="1" spans="1:243">
      <c r="A867" s="157">
        <v>2200109</v>
      </c>
      <c r="B867" s="152" t="s">
        <v>737</v>
      </c>
      <c r="C867" s="145">
        <v>50</v>
      </c>
      <c r="D867" s="146">
        <v>83</v>
      </c>
      <c r="E867" s="147">
        <f t="shared" si="37"/>
        <v>33</v>
      </c>
      <c r="F867" s="148">
        <f>E867/C867</f>
        <v>0.66</v>
      </c>
      <c r="G867" s="149"/>
      <c r="H867" s="140">
        <f t="shared" si="38"/>
        <v>7</v>
      </c>
      <c r="I867" s="140"/>
      <c r="J867" s="111"/>
      <c r="K867" s="111"/>
      <c r="L867" s="111"/>
      <c r="M867" s="111"/>
      <c r="N867" s="111"/>
      <c r="O867" s="111"/>
      <c r="P867" s="111"/>
      <c r="Q867" s="111"/>
      <c r="R867" s="111"/>
      <c r="S867" s="111"/>
      <c r="T867" s="111"/>
      <c r="U867" s="111"/>
      <c r="V867" s="111"/>
      <c r="W867" s="111"/>
      <c r="X867" s="111"/>
      <c r="Y867" s="111"/>
      <c r="Z867" s="111"/>
      <c r="AA867" s="111"/>
      <c r="AB867" s="111"/>
      <c r="AC867" s="111"/>
      <c r="AD867" s="111"/>
      <c r="AE867" s="111"/>
      <c r="AF867" s="111"/>
      <c r="AG867" s="111"/>
      <c r="AH867" s="111"/>
      <c r="AI867" s="111"/>
      <c r="AJ867" s="111"/>
      <c r="AK867" s="111"/>
      <c r="AL867" s="111"/>
      <c r="AM867" s="111"/>
      <c r="AN867" s="111"/>
      <c r="AO867" s="111"/>
      <c r="AP867" s="111"/>
      <c r="AQ867" s="111"/>
      <c r="AR867" s="111"/>
      <c r="AS867" s="111"/>
      <c r="AT867" s="111"/>
      <c r="AU867" s="111"/>
      <c r="AV867" s="111"/>
      <c r="AW867" s="111"/>
      <c r="AX867" s="111"/>
      <c r="AY867" s="111"/>
      <c r="AZ867" s="111"/>
      <c r="BA867" s="111"/>
      <c r="BB867" s="111"/>
      <c r="BC867" s="111"/>
      <c r="BD867" s="111"/>
      <c r="BE867" s="111"/>
      <c r="BF867" s="111"/>
      <c r="BG867" s="111"/>
      <c r="BH867" s="111"/>
      <c r="BI867" s="111"/>
      <c r="BJ867" s="111"/>
      <c r="BK867" s="111"/>
      <c r="BL867" s="111"/>
      <c r="BM867" s="111"/>
      <c r="BN867" s="111"/>
      <c r="BO867" s="111"/>
      <c r="BP867" s="111"/>
      <c r="BQ867" s="111"/>
      <c r="BR867" s="111"/>
      <c r="BS867" s="111"/>
      <c r="BT867" s="111"/>
      <c r="BU867" s="111"/>
      <c r="BV867" s="111"/>
      <c r="BW867" s="111"/>
      <c r="BX867" s="111"/>
      <c r="BY867" s="111"/>
      <c r="BZ867" s="111"/>
      <c r="CA867" s="111"/>
      <c r="CB867" s="111"/>
      <c r="CC867" s="111"/>
      <c r="CD867" s="111"/>
      <c r="CE867" s="111"/>
      <c r="CF867" s="111"/>
      <c r="CG867" s="111"/>
      <c r="CH867" s="111"/>
      <c r="CI867" s="111"/>
      <c r="CJ867" s="111"/>
      <c r="CK867" s="111"/>
      <c r="CL867" s="111"/>
      <c r="CM867" s="111"/>
      <c r="CN867" s="111"/>
      <c r="CO867" s="111"/>
      <c r="CP867" s="111"/>
      <c r="CQ867" s="111"/>
      <c r="CR867" s="111"/>
      <c r="CS867" s="111"/>
      <c r="CT867" s="111"/>
      <c r="CU867" s="111"/>
      <c r="CV867" s="111"/>
      <c r="CW867" s="111"/>
      <c r="CX867" s="111"/>
      <c r="CY867" s="111"/>
      <c r="CZ867" s="111"/>
      <c r="DA867" s="111"/>
      <c r="DB867" s="111"/>
      <c r="DC867" s="111"/>
      <c r="DD867" s="111"/>
      <c r="DE867" s="111"/>
      <c r="DF867" s="111"/>
      <c r="DG867" s="111"/>
      <c r="DH867" s="111"/>
      <c r="DI867" s="111"/>
      <c r="DJ867" s="111"/>
      <c r="DK867" s="111"/>
      <c r="DL867" s="111"/>
      <c r="DM867" s="111"/>
      <c r="DN867" s="111"/>
      <c r="DO867" s="111"/>
      <c r="DP867" s="111"/>
      <c r="DQ867" s="111"/>
      <c r="DR867" s="111"/>
      <c r="DS867" s="111"/>
      <c r="DT867" s="111"/>
      <c r="DU867" s="111"/>
      <c r="DV867" s="111"/>
      <c r="DW867" s="111"/>
      <c r="DX867" s="111"/>
      <c r="DY867" s="111"/>
      <c r="DZ867" s="111"/>
      <c r="EA867" s="111"/>
      <c r="EB867" s="111"/>
      <c r="EC867" s="111"/>
      <c r="ED867" s="111"/>
      <c r="EE867" s="111"/>
      <c r="EF867" s="111"/>
      <c r="EG867" s="111"/>
      <c r="EH867" s="111"/>
      <c r="EI867" s="111"/>
      <c r="EJ867" s="111"/>
      <c r="EK867" s="111"/>
      <c r="EL867" s="111"/>
      <c r="EM867" s="111"/>
      <c r="EN867" s="111"/>
      <c r="EO867" s="111"/>
      <c r="EP867" s="111"/>
      <c r="EQ867" s="111"/>
      <c r="ER867" s="111"/>
      <c r="ES867" s="111"/>
      <c r="ET867" s="111"/>
      <c r="EU867" s="111"/>
      <c r="EV867" s="111"/>
      <c r="EW867" s="111"/>
      <c r="EX867" s="111"/>
      <c r="EY867" s="111"/>
      <c r="EZ867" s="111"/>
      <c r="FA867" s="111"/>
      <c r="FB867" s="111"/>
      <c r="FC867" s="111"/>
      <c r="FD867" s="111"/>
      <c r="FE867" s="111"/>
      <c r="FF867" s="111"/>
      <c r="FG867" s="111"/>
      <c r="FH867" s="111"/>
      <c r="FI867" s="111"/>
      <c r="FJ867" s="111"/>
      <c r="FK867" s="111"/>
      <c r="FL867" s="111"/>
      <c r="FM867" s="111"/>
      <c r="FN867" s="111"/>
      <c r="FO867" s="111"/>
      <c r="FP867" s="111"/>
      <c r="FQ867" s="111"/>
      <c r="FR867" s="111"/>
      <c r="FS867" s="111"/>
      <c r="FT867" s="111"/>
      <c r="FU867" s="111"/>
      <c r="FV867" s="111"/>
      <c r="FW867" s="111"/>
      <c r="FX867" s="111"/>
      <c r="FY867" s="111"/>
      <c r="FZ867" s="111"/>
      <c r="GA867" s="111"/>
      <c r="GB867" s="111"/>
      <c r="GC867" s="111"/>
      <c r="GD867" s="111"/>
      <c r="GE867" s="111"/>
      <c r="GF867" s="111"/>
      <c r="GG867" s="111"/>
      <c r="GH867" s="111"/>
      <c r="GI867" s="111"/>
      <c r="GJ867" s="111"/>
      <c r="GK867" s="111"/>
      <c r="GL867" s="111"/>
      <c r="GM867" s="111"/>
      <c r="GN867" s="111"/>
      <c r="GO867" s="111"/>
      <c r="GP867" s="111"/>
      <c r="GQ867" s="111"/>
      <c r="GR867" s="111"/>
      <c r="GS867" s="111"/>
      <c r="GT867" s="111"/>
      <c r="GU867" s="111"/>
      <c r="GV867" s="111"/>
      <c r="GW867" s="111"/>
      <c r="GX867" s="111"/>
      <c r="GY867" s="111"/>
      <c r="GZ867" s="111"/>
      <c r="HA867" s="111"/>
      <c r="HB867" s="111"/>
      <c r="HC867" s="111"/>
      <c r="HD867" s="111"/>
      <c r="HE867" s="111"/>
      <c r="HF867" s="111"/>
      <c r="HG867" s="111"/>
      <c r="HH867" s="111"/>
      <c r="HI867" s="111"/>
      <c r="HJ867" s="111"/>
      <c r="HK867" s="111"/>
      <c r="HL867" s="111"/>
      <c r="HM867" s="111"/>
      <c r="HN867" s="111"/>
      <c r="HO867" s="111"/>
      <c r="HP867" s="111"/>
      <c r="HQ867" s="111"/>
      <c r="HR867" s="111"/>
      <c r="HS867" s="111"/>
      <c r="HT867" s="111"/>
      <c r="HU867" s="111"/>
      <c r="HV867" s="111"/>
      <c r="HW867" s="111"/>
      <c r="HX867" s="111"/>
      <c r="HY867" s="111"/>
      <c r="HZ867" s="111"/>
      <c r="IA867" s="111"/>
      <c r="IB867" s="111"/>
      <c r="IC867" s="111"/>
      <c r="ID867" s="111"/>
      <c r="IE867" s="111"/>
      <c r="IF867" s="111"/>
      <c r="IG867" s="111"/>
      <c r="IH867" s="111"/>
      <c r="II867" s="111"/>
    </row>
    <row r="868" s="1" customFormat="1" hidden="1" spans="1:243">
      <c r="A868" s="157">
        <v>2200112</v>
      </c>
      <c r="B868" s="152" t="s">
        <v>738</v>
      </c>
      <c r="C868" s="145">
        <v>0</v>
      </c>
      <c r="D868" s="146"/>
      <c r="E868" s="147">
        <f t="shared" si="37"/>
        <v>0</v>
      </c>
      <c r="F868" s="148"/>
      <c r="G868" s="151" t="s">
        <v>75</v>
      </c>
      <c r="H868" s="140">
        <f t="shared" si="38"/>
        <v>7</v>
      </c>
      <c r="I868" s="140"/>
      <c r="J868" s="111"/>
      <c r="K868" s="111"/>
      <c r="L868" s="111"/>
      <c r="M868" s="111"/>
      <c r="N868" s="111"/>
      <c r="O868" s="111"/>
      <c r="P868" s="111"/>
      <c r="Q868" s="111"/>
      <c r="R868" s="111"/>
      <c r="S868" s="111"/>
      <c r="T868" s="111"/>
      <c r="U868" s="111"/>
      <c r="V868" s="111"/>
      <c r="W868" s="111"/>
      <c r="X868" s="111"/>
      <c r="Y868" s="111"/>
      <c r="Z868" s="111"/>
      <c r="AA868" s="111"/>
      <c r="AB868" s="111"/>
      <c r="AC868" s="111"/>
      <c r="AD868" s="111"/>
      <c r="AE868" s="111"/>
      <c r="AF868" s="111"/>
      <c r="AG868" s="111"/>
      <c r="AH868" s="111"/>
      <c r="AI868" s="111"/>
      <c r="AJ868" s="111"/>
      <c r="AK868" s="111"/>
      <c r="AL868" s="111"/>
      <c r="AM868" s="111"/>
      <c r="AN868" s="111"/>
      <c r="AO868" s="111"/>
      <c r="AP868" s="111"/>
      <c r="AQ868" s="111"/>
      <c r="AR868" s="111"/>
      <c r="AS868" s="111"/>
      <c r="AT868" s="111"/>
      <c r="AU868" s="111"/>
      <c r="AV868" s="111"/>
      <c r="AW868" s="111"/>
      <c r="AX868" s="111"/>
      <c r="AY868" s="111"/>
      <c r="AZ868" s="111"/>
      <c r="BA868" s="111"/>
      <c r="BB868" s="111"/>
      <c r="BC868" s="111"/>
      <c r="BD868" s="111"/>
      <c r="BE868" s="111"/>
      <c r="BF868" s="111"/>
      <c r="BG868" s="111"/>
      <c r="BH868" s="111"/>
      <c r="BI868" s="111"/>
      <c r="BJ868" s="111"/>
      <c r="BK868" s="111"/>
      <c r="BL868" s="111"/>
      <c r="BM868" s="111"/>
      <c r="BN868" s="111"/>
      <c r="BO868" s="111"/>
      <c r="BP868" s="111"/>
      <c r="BQ868" s="111"/>
      <c r="BR868" s="111"/>
      <c r="BS868" s="111"/>
      <c r="BT868" s="111"/>
      <c r="BU868" s="111"/>
      <c r="BV868" s="111"/>
      <c r="BW868" s="111"/>
      <c r="BX868" s="111"/>
      <c r="BY868" s="111"/>
      <c r="BZ868" s="111"/>
      <c r="CA868" s="111"/>
      <c r="CB868" s="111"/>
      <c r="CC868" s="111"/>
      <c r="CD868" s="111"/>
      <c r="CE868" s="111"/>
      <c r="CF868" s="111"/>
      <c r="CG868" s="111"/>
      <c r="CH868" s="111"/>
      <c r="CI868" s="111"/>
      <c r="CJ868" s="111"/>
      <c r="CK868" s="111"/>
      <c r="CL868" s="111"/>
      <c r="CM868" s="111"/>
      <c r="CN868" s="111"/>
      <c r="CO868" s="111"/>
      <c r="CP868" s="111"/>
      <c r="CQ868" s="111"/>
      <c r="CR868" s="111"/>
      <c r="CS868" s="111"/>
      <c r="CT868" s="111"/>
      <c r="CU868" s="111"/>
      <c r="CV868" s="111"/>
      <c r="CW868" s="111"/>
      <c r="CX868" s="111"/>
      <c r="CY868" s="111"/>
      <c r="CZ868" s="111"/>
      <c r="DA868" s="111"/>
      <c r="DB868" s="111"/>
      <c r="DC868" s="111"/>
      <c r="DD868" s="111"/>
      <c r="DE868" s="111"/>
      <c r="DF868" s="111"/>
      <c r="DG868" s="111"/>
      <c r="DH868" s="111"/>
      <c r="DI868" s="111"/>
      <c r="DJ868" s="111"/>
      <c r="DK868" s="111"/>
      <c r="DL868" s="111"/>
      <c r="DM868" s="111"/>
      <c r="DN868" s="111"/>
      <c r="DO868" s="111"/>
      <c r="DP868" s="111"/>
      <c r="DQ868" s="111"/>
      <c r="DR868" s="111"/>
      <c r="DS868" s="111"/>
      <c r="DT868" s="111"/>
      <c r="DU868" s="111"/>
      <c r="DV868" s="111"/>
      <c r="DW868" s="111"/>
      <c r="DX868" s="111"/>
      <c r="DY868" s="111"/>
      <c r="DZ868" s="111"/>
      <c r="EA868" s="111"/>
      <c r="EB868" s="111"/>
      <c r="EC868" s="111"/>
      <c r="ED868" s="111"/>
      <c r="EE868" s="111"/>
      <c r="EF868" s="111"/>
      <c r="EG868" s="111"/>
      <c r="EH868" s="111"/>
      <c r="EI868" s="111"/>
      <c r="EJ868" s="111"/>
      <c r="EK868" s="111"/>
      <c r="EL868" s="111"/>
      <c r="EM868" s="111"/>
      <c r="EN868" s="111"/>
      <c r="EO868" s="111"/>
      <c r="EP868" s="111"/>
      <c r="EQ868" s="111"/>
      <c r="ER868" s="111"/>
      <c r="ES868" s="111"/>
      <c r="ET868" s="111"/>
      <c r="EU868" s="111"/>
      <c r="EV868" s="111"/>
      <c r="EW868" s="111"/>
      <c r="EX868" s="111"/>
      <c r="EY868" s="111"/>
      <c r="EZ868" s="111"/>
      <c r="FA868" s="111"/>
      <c r="FB868" s="111"/>
      <c r="FC868" s="111"/>
      <c r="FD868" s="111"/>
      <c r="FE868" s="111"/>
      <c r="FF868" s="111"/>
      <c r="FG868" s="111"/>
      <c r="FH868" s="111"/>
      <c r="FI868" s="111"/>
      <c r="FJ868" s="111"/>
      <c r="FK868" s="111"/>
      <c r="FL868" s="111"/>
      <c r="FM868" s="111"/>
      <c r="FN868" s="111"/>
      <c r="FO868" s="111"/>
      <c r="FP868" s="111"/>
      <c r="FQ868" s="111"/>
      <c r="FR868" s="111"/>
      <c r="FS868" s="111"/>
      <c r="FT868" s="111"/>
      <c r="FU868" s="111"/>
      <c r="FV868" s="111"/>
      <c r="FW868" s="111"/>
      <c r="FX868" s="111"/>
      <c r="FY868" s="111"/>
      <c r="FZ868" s="111"/>
      <c r="GA868" s="111"/>
      <c r="GB868" s="111"/>
      <c r="GC868" s="111"/>
      <c r="GD868" s="111"/>
      <c r="GE868" s="111"/>
      <c r="GF868" s="111"/>
      <c r="GG868" s="111"/>
      <c r="GH868" s="111"/>
      <c r="GI868" s="111"/>
      <c r="GJ868" s="111"/>
      <c r="GK868" s="111"/>
      <c r="GL868" s="111"/>
      <c r="GM868" s="111"/>
      <c r="GN868" s="111"/>
      <c r="GO868" s="111"/>
      <c r="GP868" s="111"/>
      <c r="GQ868" s="111"/>
      <c r="GR868" s="111"/>
      <c r="GS868" s="111"/>
      <c r="GT868" s="111"/>
      <c r="GU868" s="111"/>
      <c r="GV868" s="111"/>
      <c r="GW868" s="111"/>
      <c r="GX868" s="111"/>
      <c r="GY868" s="111"/>
      <c r="GZ868" s="111"/>
      <c r="HA868" s="111"/>
      <c r="HB868" s="111"/>
      <c r="HC868" s="111"/>
      <c r="HD868" s="111"/>
      <c r="HE868" s="111"/>
      <c r="HF868" s="111"/>
      <c r="HG868" s="111"/>
      <c r="HH868" s="111"/>
      <c r="HI868" s="111"/>
      <c r="HJ868" s="111"/>
      <c r="HK868" s="111"/>
      <c r="HL868" s="111"/>
      <c r="HM868" s="111"/>
      <c r="HN868" s="111"/>
      <c r="HO868" s="111"/>
      <c r="HP868" s="111"/>
      <c r="HQ868" s="111"/>
      <c r="HR868" s="111"/>
      <c r="HS868" s="111"/>
      <c r="HT868" s="111"/>
      <c r="HU868" s="111"/>
      <c r="HV868" s="111"/>
      <c r="HW868" s="111"/>
      <c r="HX868" s="111"/>
      <c r="HY868" s="111"/>
      <c r="HZ868" s="111"/>
      <c r="IA868" s="111"/>
      <c r="IB868" s="111"/>
      <c r="IC868" s="111"/>
      <c r="ID868" s="111"/>
      <c r="IE868" s="111"/>
      <c r="IF868" s="111"/>
      <c r="IG868" s="111"/>
      <c r="IH868" s="111"/>
      <c r="II868" s="111"/>
    </row>
    <row r="869" s="1" customFormat="1" hidden="1" spans="1:243">
      <c r="A869" s="157">
        <v>2200114</v>
      </c>
      <c r="B869" s="152" t="s">
        <v>739</v>
      </c>
      <c r="C869" s="145">
        <v>0</v>
      </c>
      <c r="D869" s="146"/>
      <c r="E869" s="147">
        <f t="shared" si="37"/>
        <v>0</v>
      </c>
      <c r="F869" s="148"/>
      <c r="G869" s="151" t="s">
        <v>75</v>
      </c>
      <c r="H869" s="140">
        <f t="shared" si="38"/>
        <v>7</v>
      </c>
      <c r="I869" s="140"/>
      <c r="J869" s="111"/>
      <c r="K869" s="111"/>
      <c r="L869" s="111"/>
      <c r="M869" s="111"/>
      <c r="N869" s="111"/>
      <c r="O869" s="111"/>
      <c r="P869" s="111"/>
      <c r="Q869" s="111"/>
      <c r="R869" s="111"/>
      <c r="S869" s="111"/>
      <c r="T869" s="111"/>
      <c r="U869" s="111"/>
      <c r="V869" s="111"/>
      <c r="W869" s="111"/>
      <c r="X869" s="111"/>
      <c r="Y869" s="111"/>
      <c r="Z869" s="111"/>
      <c r="AA869" s="111"/>
      <c r="AB869" s="111"/>
      <c r="AC869" s="111"/>
      <c r="AD869" s="111"/>
      <c r="AE869" s="111"/>
      <c r="AF869" s="111"/>
      <c r="AG869" s="111"/>
      <c r="AH869" s="111"/>
      <c r="AI869" s="111"/>
      <c r="AJ869" s="111"/>
      <c r="AK869" s="111"/>
      <c r="AL869" s="111"/>
      <c r="AM869" s="111"/>
      <c r="AN869" s="111"/>
      <c r="AO869" s="111"/>
      <c r="AP869" s="111"/>
      <c r="AQ869" s="111"/>
      <c r="AR869" s="111"/>
      <c r="AS869" s="111"/>
      <c r="AT869" s="111"/>
      <c r="AU869" s="111"/>
      <c r="AV869" s="111"/>
      <c r="AW869" s="111"/>
      <c r="AX869" s="111"/>
      <c r="AY869" s="111"/>
      <c r="AZ869" s="111"/>
      <c r="BA869" s="111"/>
      <c r="BB869" s="111"/>
      <c r="BC869" s="111"/>
      <c r="BD869" s="111"/>
      <c r="BE869" s="111"/>
      <c r="BF869" s="111"/>
      <c r="BG869" s="111"/>
      <c r="BH869" s="111"/>
      <c r="BI869" s="111"/>
      <c r="BJ869" s="111"/>
      <c r="BK869" s="111"/>
      <c r="BL869" s="111"/>
      <c r="BM869" s="111"/>
      <c r="BN869" s="111"/>
      <c r="BO869" s="111"/>
      <c r="BP869" s="111"/>
      <c r="BQ869" s="111"/>
      <c r="BR869" s="111"/>
      <c r="BS869" s="111"/>
      <c r="BT869" s="111"/>
      <c r="BU869" s="111"/>
      <c r="BV869" s="111"/>
      <c r="BW869" s="111"/>
      <c r="BX869" s="111"/>
      <c r="BY869" s="111"/>
      <c r="BZ869" s="111"/>
      <c r="CA869" s="111"/>
      <c r="CB869" s="111"/>
      <c r="CC869" s="111"/>
      <c r="CD869" s="111"/>
      <c r="CE869" s="111"/>
      <c r="CF869" s="111"/>
      <c r="CG869" s="111"/>
      <c r="CH869" s="111"/>
      <c r="CI869" s="111"/>
      <c r="CJ869" s="111"/>
      <c r="CK869" s="111"/>
      <c r="CL869" s="111"/>
      <c r="CM869" s="111"/>
      <c r="CN869" s="111"/>
      <c r="CO869" s="111"/>
      <c r="CP869" s="111"/>
      <c r="CQ869" s="111"/>
      <c r="CR869" s="111"/>
      <c r="CS869" s="111"/>
      <c r="CT869" s="111"/>
      <c r="CU869" s="111"/>
      <c r="CV869" s="111"/>
      <c r="CW869" s="111"/>
      <c r="CX869" s="111"/>
      <c r="CY869" s="111"/>
      <c r="CZ869" s="111"/>
      <c r="DA869" s="111"/>
      <c r="DB869" s="111"/>
      <c r="DC869" s="111"/>
      <c r="DD869" s="111"/>
      <c r="DE869" s="111"/>
      <c r="DF869" s="111"/>
      <c r="DG869" s="111"/>
      <c r="DH869" s="111"/>
      <c r="DI869" s="111"/>
      <c r="DJ869" s="111"/>
      <c r="DK869" s="111"/>
      <c r="DL869" s="111"/>
      <c r="DM869" s="111"/>
      <c r="DN869" s="111"/>
      <c r="DO869" s="111"/>
      <c r="DP869" s="111"/>
      <c r="DQ869" s="111"/>
      <c r="DR869" s="111"/>
      <c r="DS869" s="111"/>
      <c r="DT869" s="111"/>
      <c r="DU869" s="111"/>
      <c r="DV869" s="111"/>
      <c r="DW869" s="111"/>
      <c r="DX869" s="111"/>
      <c r="DY869" s="111"/>
      <c r="DZ869" s="111"/>
      <c r="EA869" s="111"/>
      <c r="EB869" s="111"/>
      <c r="EC869" s="111"/>
      <c r="ED869" s="111"/>
      <c r="EE869" s="111"/>
      <c r="EF869" s="111"/>
      <c r="EG869" s="111"/>
      <c r="EH869" s="111"/>
      <c r="EI869" s="111"/>
      <c r="EJ869" s="111"/>
      <c r="EK869" s="111"/>
      <c r="EL869" s="111"/>
      <c r="EM869" s="111"/>
      <c r="EN869" s="111"/>
      <c r="EO869" s="111"/>
      <c r="EP869" s="111"/>
      <c r="EQ869" s="111"/>
      <c r="ER869" s="111"/>
      <c r="ES869" s="111"/>
      <c r="ET869" s="111"/>
      <c r="EU869" s="111"/>
      <c r="EV869" s="111"/>
      <c r="EW869" s="111"/>
      <c r="EX869" s="111"/>
      <c r="EY869" s="111"/>
      <c r="EZ869" s="111"/>
      <c r="FA869" s="111"/>
      <c r="FB869" s="111"/>
      <c r="FC869" s="111"/>
      <c r="FD869" s="111"/>
      <c r="FE869" s="111"/>
      <c r="FF869" s="111"/>
      <c r="FG869" s="111"/>
      <c r="FH869" s="111"/>
      <c r="FI869" s="111"/>
      <c r="FJ869" s="111"/>
      <c r="FK869" s="111"/>
      <c r="FL869" s="111"/>
      <c r="FM869" s="111"/>
      <c r="FN869" s="111"/>
      <c r="FO869" s="111"/>
      <c r="FP869" s="111"/>
      <c r="FQ869" s="111"/>
      <c r="FR869" s="111"/>
      <c r="FS869" s="111"/>
      <c r="FT869" s="111"/>
      <c r="FU869" s="111"/>
      <c r="FV869" s="111"/>
      <c r="FW869" s="111"/>
      <c r="FX869" s="111"/>
      <c r="FY869" s="111"/>
      <c r="FZ869" s="111"/>
      <c r="GA869" s="111"/>
      <c r="GB869" s="111"/>
      <c r="GC869" s="111"/>
      <c r="GD869" s="111"/>
      <c r="GE869" s="111"/>
      <c r="GF869" s="111"/>
      <c r="GG869" s="111"/>
      <c r="GH869" s="111"/>
      <c r="GI869" s="111"/>
      <c r="GJ869" s="111"/>
      <c r="GK869" s="111"/>
      <c r="GL869" s="111"/>
      <c r="GM869" s="111"/>
      <c r="GN869" s="111"/>
      <c r="GO869" s="111"/>
      <c r="GP869" s="111"/>
      <c r="GQ869" s="111"/>
      <c r="GR869" s="111"/>
      <c r="GS869" s="111"/>
      <c r="GT869" s="111"/>
      <c r="GU869" s="111"/>
      <c r="GV869" s="111"/>
      <c r="GW869" s="111"/>
      <c r="GX869" s="111"/>
      <c r="GY869" s="111"/>
      <c r="GZ869" s="111"/>
      <c r="HA869" s="111"/>
      <c r="HB869" s="111"/>
      <c r="HC869" s="111"/>
      <c r="HD869" s="111"/>
      <c r="HE869" s="111"/>
      <c r="HF869" s="111"/>
      <c r="HG869" s="111"/>
      <c r="HH869" s="111"/>
      <c r="HI869" s="111"/>
      <c r="HJ869" s="111"/>
      <c r="HK869" s="111"/>
      <c r="HL869" s="111"/>
      <c r="HM869" s="111"/>
      <c r="HN869" s="111"/>
      <c r="HO869" s="111"/>
      <c r="HP869" s="111"/>
      <c r="HQ869" s="111"/>
      <c r="HR869" s="111"/>
      <c r="HS869" s="111"/>
      <c r="HT869" s="111"/>
      <c r="HU869" s="111"/>
      <c r="HV869" s="111"/>
      <c r="HW869" s="111"/>
      <c r="HX869" s="111"/>
      <c r="HY869" s="111"/>
      <c r="HZ869" s="111"/>
      <c r="IA869" s="111"/>
      <c r="IB869" s="111"/>
      <c r="IC869" s="111"/>
      <c r="ID869" s="111"/>
      <c r="IE869" s="111"/>
      <c r="IF869" s="111"/>
      <c r="IG869" s="111"/>
      <c r="IH869" s="111"/>
      <c r="II869" s="111"/>
    </row>
    <row r="870" s="1" customFormat="1" spans="1:243">
      <c r="A870" s="157">
        <v>2200150</v>
      </c>
      <c r="B870" s="152" t="s">
        <v>81</v>
      </c>
      <c r="C870" s="145">
        <v>54</v>
      </c>
      <c r="D870" s="146">
        <v>64</v>
      </c>
      <c r="E870" s="147">
        <f t="shared" si="37"/>
        <v>10</v>
      </c>
      <c r="F870" s="148">
        <f>E870/C870</f>
        <v>0.185185185185185</v>
      </c>
      <c r="G870" s="149"/>
      <c r="H870" s="140">
        <f t="shared" si="38"/>
        <v>7</v>
      </c>
      <c r="I870" s="140"/>
      <c r="J870" s="111"/>
      <c r="K870" s="111"/>
      <c r="L870" s="111"/>
      <c r="M870" s="111"/>
      <c r="N870" s="111"/>
      <c r="O870" s="111"/>
      <c r="P870" s="111"/>
      <c r="Q870" s="111"/>
      <c r="R870" s="111"/>
      <c r="S870" s="111"/>
      <c r="T870" s="111"/>
      <c r="U870" s="111"/>
      <c r="V870" s="111"/>
      <c r="W870" s="111"/>
      <c r="X870" s="111"/>
      <c r="Y870" s="111"/>
      <c r="Z870" s="111"/>
      <c r="AA870" s="111"/>
      <c r="AB870" s="111"/>
      <c r="AC870" s="111"/>
      <c r="AD870" s="111"/>
      <c r="AE870" s="111"/>
      <c r="AF870" s="111"/>
      <c r="AG870" s="111"/>
      <c r="AH870" s="111"/>
      <c r="AI870" s="111"/>
      <c r="AJ870" s="111"/>
      <c r="AK870" s="111"/>
      <c r="AL870" s="111"/>
      <c r="AM870" s="111"/>
      <c r="AN870" s="111"/>
      <c r="AO870" s="111"/>
      <c r="AP870" s="111"/>
      <c r="AQ870" s="111"/>
      <c r="AR870" s="111"/>
      <c r="AS870" s="111"/>
      <c r="AT870" s="111"/>
      <c r="AU870" s="111"/>
      <c r="AV870" s="111"/>
      <c r="AW870" s="111"/>
      <c r="AX870" s="111"/>
      <c r="AY870" s="111"/>
      <c r="AZ870" s="111"/>
      <c r="BA870" s="111"/>
      <c r="BB870" s="111"/>
      <c r="BC870" s="111"/>
      <c r="BD870" s="111"/>
      <c r="BE870" s="111"/>
      <c r="BF870" s="111"/>
      <c r="BG870" s="111"/>
      <c r="BH870" s="111"/>
      <c r="BI870" s="111"/>
      <c r="BJ870" s="111"/>
      <c r="BK870" s="111"/>
      <c r="BL870" s="111"/>
      <c r="BM870" s="111"/>
      <c r="BN870" s="111"/>
      <c r="BO870" s="111"/>
      <c r="BP870" s="111"/>
      <c r="BQ870" s="111"/>
      <c r="BR870" s="111"/>
      <c r="BS870" s="111"/>
      <c r="BT870" s="111"/>
      <c r="BU870" s="111"/>
      <c r="BV870" s="111"/>
      <c r="BW870" s="111"/>
      <c r="BX870" s="111"/>
      <c r="BY870" s="111"/>
      <c r="BZ870" s="111"/>
      <c r="CA870" s="111"/>
      <c r="CB870" s="111"/>
      <c r="CC870" s="111"/>
      <c r="CD870" s="111"/>
      <c r="CE870" s="111"/>
      <c r="CF870" s="111"/>
      <c r="CG870" s="111"/>
      <c r="CH870" s="111"/>
      <c r="CI870" s="111"/>
      <c r="CJ870" s="111"/>
      <c r="CK870" s="111"/>
      <c r="CL870" s="111"/>
      <c r="CM870" s="111"/>
      <c r="CN870" s="111"/>
      <c r="CO870" s="111"/>
      <c r="CP870" s="111"/>
      <c r="CQ870" s="111"/>
      <c r="CR870" s="111"/>
      <c r="CS870" s="111"/>
      <c r="CT870" s="111"/>
      <c r="CU870" s="111"/>
      <c r="CV870" s="111"/>
      <c r="CW870" s="111"/>
      <c r="CX870" s="111"/>
      <c r="CY870" s="111"/>
      <c r="CZ870" s="111"/>
      <c r="DA870" s="111"/>
      <c r="DB870" s="111"/>
      <c r="DC870" s="111"/>
      <c r="DD870" s="111"/>
      <c r="DE870" s="111"/>
      <c r="DF870" s="111"/>
      <c r="DG870" s="111"/>
      <c r="DH870" s="111"/>
      <c r="DI870" s="111"/>
      <c r="DJ870" s="111"/>
      <c r="DK870" s="111"/>
      <c r="DL870" s="111"/>
      <c r="DM870" s="111"/>
      <c r="DN870" s="111"/>
      <c r="DO870" s="111"/>
      <c r="DP870" s="111"/>
      <c r="DQ870" s="111"/>
      <c r="DR870" s="111"/>
      <c r="DS870" s="111"/>
      <c r="DT870" s="111"/>
      <c r="DU870" s="111"/>
      <c r="DV870" s="111"/>
      <c r="DW870" s="111"/>
      <c r="DX870" s="111"/>
      <c r="DY870" s="111"/>
      <c r="DZ870" s="111"/>
      <c r="EA870" s="111"/>
      <c r="EB870" s="111"/>
      <c r="EC870" s="111"/>
      <c r="ED870" s="111"/>
      <c r="EE870" s="111"/>
      <c r="EF870" s="111"/>
      <c r="EG870" s="111"/>
      <c r="EH870" s="111"/>
      <c r="EI870" s="111"/>
      <c r="EJ870" s="111"/>
      <c r="EK870" s="111"/>
      <c r="EL870" s="111"/>
      <c r="EM870" s="111"/>
      <c r="EN870" s="111"/>
      <c r="EO870" s="111"/>
      <c r="EP870" s="111"/>
      <c r="EQ870" s="111"/>
      <c r="ER870" s="111"/>
      <c r="ES870" s="111"/>
      <c r="ET870" s="111"/>
      <c r="EU870" s="111"/>
      <c r="EV870" s="111"/>
      <c r="EW870" s="111"/>
      <c r="EX870" s="111"/>
      <c r="EY870" s="111"/>
      <c r="EZ870" s="111"/>
      <c r="FA870" s="111"/>
      <c r="FB870" s="111"/>
      <c r="FC870" s="111"/>
      <c r="FD870" s="111"/>
      <c r="FE870" s="111"/>
      <c r="FF870" s="111"/>
      <c r="FG870" s="111"/>
      <c r="FH870" s="111"/>
      <c r="FI870" s="111"/>
      <c r="FJ870" s="111"/>
      <c r="FK870" s="111"/>
      <c r="FL870" s="111"/>
      <c r="FM870" s="111"/>
      <c r="FN870" s="111"/>
      <c r="FO870" s="111"/>
      <c r="FP870" s="111"/>
      <c r="FQ870" s="111"/>
      <c r="FR870" s="111"/>
      <c r="FS870" s="111"/>
      <c r="FT870" s="111"/>
      <c r="FU870" s="111"/>
      <c r="FV870" s="111"/>
      <c r="FW870" s="111"/>
      <c r="FX870" s="111"/>
      <c r="FY870" s="111"/>
      <c r="FZ870" s="111"/>
      <c r="GA870" s="111"/>
      <c r="GB870" s="111"/>
      <c r="GC870" s="111"/>
      <c r="GD870" s="111"/>
      <c r="GE870" s="111"/>
      <c r="GF870" s="111"/>
      <c r="GG870" s="111"/>
      <c r="GH870" s="111"/>
      <c r="GI870" s="111"/>
      <c r="GJ870" s="111"/>
      <c r="GK870" s="111"/>
      <c r="GL870" s="111"/>
      <c r="GM870" s="111"/>
      <c r="GN870" s="111"/>
      <c r="GO870" s="111"/>
      <c r="GP870" s="111"/>
      <c r="GQ870" s="111"/>
      <c r="GR870" s="111"/>
      <c r="GS870" s="111"/>
      <c r="GT870" s="111"/>
      <c r="GU870" s="111"/>
      <c r="GV870" s="111"/>
      <c r="GW870" s="111"/>
      <c r="GX870" s="111"/>
      <c r="GY870" s="111"/>
      <c r="GZ870" s="111"/>
      <c r="HA870" s="111"/>
      <c r="HB870" s="111"/>
      <c r="HC870" s="111"/>
      <c r="HD870" s="111"/>
      <c r="HE870" s="111"/>
      <c r="HF870" s="111"/>
      <c r="HG870" s="111"/>
      <c r="HH870" s="111"/>
      <c r="HI870" s="111"/>
      <c r="HJ870" s="111"/>
      <c r="HK870" s="111"/>
      <c r="HL870" s="111"/>
      <c r="HM870" s="111"/>
      <c r="HN870" s="111"/>
      <c r="HO870" s="111"/>
      <c r="HP870" s="111"/>
      <c r="HQ870" s="111"/>
      <c r="HR870" s="111"/>
      <c r="HS870" s="111"/>
      <c r="HT870" s="111"/>
      <c r="HU870" s="111"/>
      <c r="HV870" s="111"/>
      <c r="HW870" s="111"/>
      <c r="HX870" s="111"/>
      <c r="HY870" s="111"/>
      <c r="HZ870" s="111"/>
      <c r="IA870" s="111"/>
      <c r="IB870" s="111"/>
      <c r="IC870" s="111"/>
      <c r="ID870" s="111"/>
      <c r="IE870" s="111"/>
      <c r="IF870" s="111"/>
      <c r="IG870" s="111"/>
      <c r="IH870" s="111"/>
      <c r="II870" s="111"/>
    </row>
    <row r="871" s="1" customFormat="1" spans="1:243">
      <c r="A871" s="157">
        <v>2200199</v>
      </c>
      <c r="B871" s="152" t="s">
        <v>740</v>
      </c>
      <c r="C871" s="145">
        <v>19</v>
      </c>
      <c r="D871" s="146">
        <v>307</v>
      </c>
      <c r="E871" s="147">
        <f t="shared" si="37"/>
        <v>288</v>
      </c>
      <c r="F871" s="148">
        <f>E871/C871</f>
        <v>15.1578947368421</v>
      </c>
      <c r="G871" s="149"/>
      <c r="H871" s="140">
        <f t="shared" si="38"/>
        <v>7</v>
      </c>
      <c r="I871" s="140"/>
      <c r="J871" s="111"/>
      <c r="K871" s="111"/>
      <c r="L871" s="111"/>
      <c r="M871" s="111"/>
      <c r="N871" s="111"/>
      <c r="O871" s="111"/>
      <c r="P871" s="111"/>
      <c r="Q871" s="111"/>
      <c r="R871" s="111"/>
      <c r="S871" s="111"/>
      <c r="T871" s="111"/>
      <c r="U871" s="111"/>
      <c r="V871" s="111"/>
      <c r="W871" s="111"/>
      <c r="X871" s="111"/>
      <c r="Y871" s="111"/>
      <c r="Z871" s="111"/>
      <c r="AA871" s="111"/>
      <c r="AB871" s="111"/>
      <c r="AC871" s="111"/>
      <c r="AD871" s="111"/>
      <c r="AE871" s="111"/>
      <c r="AF871" s="111"/>
      <c r="AG871" s="111"/>
      <c r="AH871" s="111"/>
      <c r="AI871" s="111"/>
      <c r="AJ871" s="111"/>
      <c r="AK871" s="111"/>
      <c r="AL871" s="111"/>
      <c r="AM871" s="111"/>
      <c r="AN871" s="111"/>
      <c r="AO871" s="111"/>
      <c r="AP871" s="111"/>
      <c r="AQ871" s="111"/>
      <c r="AR871" s="111"/>
      <c r="AS871" s="111"/>
      <c r="AT871" s="111"/>
      <c r="AU871" s="111"/>
      <c r="AV871" s="111"/>
      <c r="AW871" s="111"/>
      <c r="AX871" s="111"/>
      <c r="AY871" s="111"/>
      <c r="AZ871" s="111"/>
      <c r="BA871" s="111"/>
      <c r="BB871" s="111"/>
      <c r="BC871" s="111"/>
      <c r="BD871" s="111"/>
      <c r="BE871" s="111"/>
      <c r="BF871" s="111"/>
      <c r="BG871" s="111"/>
      <c r="BH871" s="111"/>
      <c r="BI871" s="111"/>
      <c r="BJ871" s="111"/>
      <c r="BK871" s="111"/>
      <c r="BL871" s="111"/>
      <c r="BM871" s="111"/>
      <c r="BN871" s="111"/>
      <c r="BO871" s="111"/>
      <c r="BP871" s="111"/>
      <c r="BQ871" s="111"/>
      <c r="BR871" s="111"/>
      <c r="BS871" s="111"/>
      <c r="BT871" s="111"/>
      <c r="BU871" s="111"/>
      <c r="BV871" s="111"/>
      <c r="BW871" s="111"/>
      <c r="BX871" s="111"/>
      <c r="BY871" s="111"/>
      <c r="BZ871" s="111"/>
      <c r="CA871" s="111"/>
      <c r="CB871" s="111"/>
      <c r="CC871" s="111"/>
      <c r="CD871" s="111"/>
      <c r="CE871" s="111"/>
      <c r="CF871" s="111"/>
      <c r="CG871" s="111"/>
      <c r="CH871" s="111"/>
      <c r="CI871" s="111"/>
      <c r="CJ871" s="111"/>
      <c r="CK871" s="111"/>
      <c r="CL871" s="111"/>
      <c r="CM871" s="111"/>
      <c r="CN871" s="111"/>
      <c r="CO871" s="111"/>
      <c r="CP871" s="111"/>
      <c r="CQ871" s="111"/>
      <c r="CR871" s="111"/>
      <c r="CS871" s="111"/>
      <c r="CT871" s="111"/>
      <c r="CU871" s="111"/>
      <c r="CV871" s="111"/>
      <c r="CW871" s="111"/>
      <c r="CX871" s="111"/>
      <c r="CY871" s="111"/>
      <c r="CZ871" s="111"/>
      <c r="DA871" s="111"/>
      <c r="DB871" s="111"/>
      <c r="DC871" s="111"/>
      <c r="DD871" s="111"/>
      <c r="DE871" s="111"/>
      <c r="DF871" s="111"/>
      <c r="DG871" s="111"/>
      <c r="DH871" s="111"/>
      <c r="DI871" s="111"/>
      <c r="DJ871" s="111"/>
      <c r="DK871" s="111"/>
      <c r="DL871" s="111"/>
      <c r="DM871" s="111"/>
      <c r="DN871" s="111"/>
      <c r="DO871" s="111"/>
      <c r="DP871" s="111"/>
      <c r="DQ871" s="111"/>
      <c r="DR871" s="111"/>
      <c r="DS871" s="111"/>
      <c r="DT871" s="111"/>
      <c r="DU871" s="111"/>
      <c r="DV871" s="111"/>
      <c r="DW871" s="111"/>
      <c r="DX871" s="111"/>
      <c r="DY871" s="111"/>
      <c r="DZ871" s="111"/>
      <c r="EA871" s="111"/>
      <c r="EB871" s="111"/>
      <c r="EC871" s="111"/>
      <c r="ED871" s="111"/>
      <c r="EE871" s="111"/>
      <c r="EF871" s="111"/>
      <c r="EG871" s="111"/>
      <c r="EH871" s="111"/>
      <c r="EI871" s="111"/>
      <c r="EJ871" s="111"/>
      <c r="EK871" s="111"/>
      <c r="EL871" s="111"/>
      <c r="EM871" s="111"/>
      <c r="EN871" s="111"/>
      <c r="EO871" s="111"/>
      <c r="EP871" s="111"/>
      <c r="EQ871" s="111"/>
      <c r="ER871" s="111"/>
      <c r="ES871" s="111"/>
      <c r="ET871" s="111"/>
      <c r="EU871" s="111"/>
      <c r="EV871" s="111"/>
      <c r="EW871" s="111"/>
      <c r="EX871" s="111"/>
      <c r="EY871" s="111"/>
      <c r="EZ871" s="111"/>
      <c r="FA871" s="111"/>
      <c r="FB871" s="111"/>
      <c r="FC871" s="111"/>
      <c r="FD871" s="111"/>
      <c r="FE871" s="111"/>
      <c r="FF871" s="111"/>
      <c r="FG871" s="111"/>
      <c r="FH871" s="111"/>
      <c r="FI871" s="111"/>
      <c r="FJ871" s="111"/>
      <c r="FK871" s="111"/>
      <c r="FL871" s="111"/>
      <c r="FM871" s="111"/>
      <c r="FN871" s="111"/>
      <c r="FO871" s="111"/>
      <c r="FP871" s="111"/>
      <c r="FQ871" s="111"/>
      <c r="FR871" s="111"/>
      <c r="FS871" s="111"/>
      <c r="FT871" s="111"/>
      <c r="FU871" s="111"/>
      <c r="FV871" s="111"/>
      <c r="FW871" s="111"/>
      <c r="FX871" s="111"/>
      <c r="FY871" s="111"/>
      <c r="FZ871" s="111"/>
      <c r="GA871" s="111"/>
      <c r="GB871" s="111"/>
      <c r="GC871" s="111"/>
      <c r="GD871" s="111"/>
      <c r="GE871" s="111"/>
      <c r="GF871" s="111"/>
      <c r="GG871" s="111"/>
      <c r="GH871" s="111"/>
      <c r="GI871" s="111"/>
      <c r="GJ871" s="111"/>
      <c r="GK871" s="111"/>
      <c r="GL871" s="111"/>
      <c r="GM871" s="111"/>
      <c r="GN871" s="111"/>
      <c r="GO871" s="111"/>
      <c r="GP871" s="111"/>
      <c r="GQ871" s="111"/>
      <c r="GR871" s="111"/>
      <c r="GS871" s="111"/>
      <c r="GT871" s="111"/>
      <c r="GU871" s="111"/>
      <c r="GV871" s="111"/>
      <c r="GW871" s="111"/>
      <c r="GX871" s="111"/>
      <c r="GY871" s="111"/>
      <c r="GZ871" s="111"/>
      <c r="HA871" s="111"/>
      <c r="HB871" s="111"/>
      <c r="HC871" s="111"/>
      <c r="HD871" s="111"/>
      <c r="HE871" s="111"/>
      <c r="HF871" s="111"/>
      <c r="HG871" s="111"/>
      <c r="HH871" s="111"/>
      <c r="HI871" s="111"/>
      <c r="HJ871" s="111"/>
      <c r="HK871" s="111"/>
      <c r="HL871" s="111"/>
      <c r="HM871" s="111"/>
      <c r="HN871" s="111"/>
      <c r="HO871" s="111"/>
      <c r="HP871" s="111"/>
      <c r="HQ871" s="111"/>
      <c r="HR871" s="111"/>
      <c r="HS871" s="111"/>
      <c r="HT871" s="111"/>
      <c r="HU871" s="111"/>
      <c r="HV871" s="111"/>
      <c r="HW871" s="111"/>
      <c r="HX871" s="111"/>
      <c r="HY871" s="111"/>
      <c r="HZ871" s="111"/>
      <c r="IA871" s="111"/>
      <c r="IB871" s="111"/>
      <c r="IC871" s="111"/>
      <c r="ID871" s="111"/>
      <c r="IE871" s="111"/>
      <c r="IF871" s="111"/>
      <c r="IG871" s="111"/>
      <c r="IH871" s="111"/>
      <c r="II871" s="111"/>
    </row>
    <row r="872" s="1" customFormat="1" spans="1:243">
      <c r="A872" s="141">
        <v>22005</v>
      </c>
      <c r="B872" s="142" t="s">
        <v>741</v>
      </c>
      <c r="C872" s="143">
        <f>SUM(C873:C878)</f>
        <v>0</v>
      </c>
      <c r="D872" s="143">
        <f>SUM(D873:D878)</f>
        <v>0</v>
      </c>
      <c r="E872" s="137">
        <f t="shared" si="37"/>
        <v>0</v>
      </c>
      <c r="F872" s="138"/>
      <c r="G872" s="151"/>
      <c r="H872" s="140">
        <f t="shared" si="38"/>
        <v>5</v>
      </c>
      <c r="I872" s="140"/>
      <c r="J872" s="111"/>
      <c r="K872" s="111"/>
      <c r="L872" s="111"/>
      <c r="M872" s="111"/>
      <c r="N872" s="111"/>
      <c r="O872" s="111"/>
      <c r="P872" s="111"/>
      <c r="Q872" s="111"/>
      <c r="R872" s="111"/>
      <c r="S872" s="111"/>
      <c r="T872" s="111"/>
      <c r="U872" s="111"/>
      <c r="V872" s="111"/>
      <c r="W872" s="111"/>
      <c r="X872" s="111"/>
      <c r="Y872" s="111"/>
      <c r="Z872" s="111"/>
      <c r="AA872" s="111"/>
      <c r="AB872" s="111"/>
      <c r="AC872" s="111"/>
      <c r="AD872" s="111"/>
      <c r="AE872" s="111"/>
      <c r="AF872" s="111"/>
      <c r="AG872" s="111"/>
      <c r="AH872" s="111"/>
      <c r="AI872" s="111"/>
      <c r="AJ872" s="111"/>
      <c r="AK872" s="111"/>
      <c r="AL872" s="111"/>
      <c r="AM872" s="111"/>
      <c r="AN872" s="111"/>
      <c r="AO872" s="111"/>
      <c r="AP872" s="111"/>
      <c r="AQ872" s="111"/>
      <c r="AR872" s="111"/>
      <c r="AS872" s="111"/>
      <c r="AT872" s="111"/>
      <c r="AU872" s="111"/>
      <c r="AV872" s="111"/>
      <c r="AW872" s="111"/>
      <c r="AX872" s="111"/>
      <c r="AY872" s="111"/>
      <c r="AZ872" s="111"/>
      <c r="BA872" s="111"/>
      <c r="BB872" s="111"/>
      <c r="BC872" s="111"/>
      <c r="BD872" s="111"/>
      <c r="BE872" s="111"/>
      <c r="BF872" s="111"/>
      <c r="BG872" s="111"/>
      <c r="BH872" s="111"/>
      <c r="BI872" s="111"/>
      <c r="BJ872" s="111"/>
      <c r="BK872" s="111"/>
      <c r="BL872" s="111"/>
      <c r="BM872" s="111"/>
      <c r="BN872" s="111"/>
      <c r="BO872" s="111"/>
      <c r="BP872" s="111"/>
      <c r="BQ872" s="111"/>
      <c r="BR872" s="111"/>
      <c r="BS872" s="111"/>
      <c r="BT872" s="111"/>
      <c r="BU872" s="111"/>
      <c r="BV872" s="111"/>
      <c r="BW872" s="111"/>
      <c r="BX872" s="111"/>
      <c r="BY872" s="111"/>
      <c r="BZ872" s="111"/>
      <c r="CA872" s="111"/>
      <c r="CB872" s="111"/>
      <c r="CC872" s="111"/>
      <c r="CD872" s="111"/>
      <c r="CE872" s="111"/>
      <c r="CF872" s="111"/>
      <c r="CG872" s="111"/>
      <c r="CH872" s="111"/>
      <c r="CI872" s="111"/>
      <c r="CJ872" s="111"/>
      <c r="CK872" s="111"/>
      <c r="CL872" s="111"/>
      <c r="CM872" s="111"/>
      <c r="CN872" s="111"/>
      <c r="CO872" s="111"/>
      <c r="CP872" s="111"/>
      <c r="CQ872" s="111"/>
      <c r="CR872" s="111"/>
      <c r="CS872" s="111"/>
      <c r="CT872" s="111"/>
      <c r="CU872" s="111"/>
      <c r="CV872" s="111"/>
      <c r="CW872" s="111"/>
      <c r="CX872" s="111"/>
      <c r="CY872" s="111"/>
      <c r="CZ872" s="111"/>
      <c r="DA872" s="111"/>
      <c r="DB872" s="111"/>
      <c r="DC872" s="111"/>
      <c r="DD872" s="111"/>
      <c r="DE872" s="111"/>
      <c r="DF872" s="111"/>
      <c r="DG872" s="111"/>
      <c r="DH872" s="111"/>
      <c r="DI872" s="111"/>
      <c r="DJ872" s="111"/>
      <c r="DK872" s="111"/>
      <c r="DL872" s="111"/>
      <c r="DM872" s="111"/>
      <c r="DN872" s="111"/>
      <c r="DO872" s="111"/>
      <c r="DP872" s="111"/>
      <c r="DQ872" s="111"/>
      <c r="DR872" s="111"/>
      <c r="DS872" s="111"/>
      <c r="DT872" s="111"/>
      <c r="DU872" s="111"/>
      <c r="DV872" s="111"/>
      <c r="DW872" s="111"/>
      <c r="DX872" s="111"/>
      <c r="DY872" s="111"/>
      <c r="DZ872" s="111"/>
      <c r="EA872" s="111"/>
      <c r="EB872" s="111"/>
      <c r="EC872" s="111"/>
      <c r="ED872" s="111"/>
      <c r="EE872" s="111"/>
      <c r="EF872" s="111"/>
      <c r="EG872" s="111"/>
      <c r="EH872" s="111"/>
      <c r="EI872" s="111"/>
      <c r="EJ872" s="111"/>
      <c r="EK872" s="111"/>
      <c r="EL872" s="111"/>
      <c r="EM872" s="111"/>
      <c r="EN872" s="111"/>
      <c r="EO872" s="111"/>
      <c r="EP872" s="111"/>
      <c r="EQ872" s="111"/>
      <c r="ER872" s="111"/>
      <c r="ES872" s="111"/>
      <c r="ET872" s="111"/>
      <c r="EU872" s="111"/>
      <c r="EV872" s="111"/>
      <c r="EW872" s="111"/>
      <c r="EX872" s="111"/>
      <c r="EY872" s="111"/>
      <c r="EZ872" s="111"/>
      <c r="FA872" s="111"/>
      <c r="FB872" s="111"/>
      <c r="FC872" s="111"/>
      <c r="FD872" s="111"/>
      <c r="FE872" s="111"/>
      <c r="FF872" s="111"/>
      <c r="FG872" s="111"/>
      <c r="FH872" s="111"/>
      <c r="FI872" s="111"/>
      <c r="FJ872" s="111"/>
      <c r="FK872" s="111"/>
      <c r="FL872" s="111"/>
      <c r="FM872" s="111"/>
      <c r="FN872" s="111"/>
      <c r="FO872" s="111"/>
      <c r="FP872" s="111"/>
      <c r="FQ872" s="111"/>
      <c r="FR872" s="111"/>
      <c r="FS872" s="111"/>
      <c r="FT872" s="111"/>
      <c r="FU872" s="111"/>
      <c r="FV872" s="111"/>
      <c r="FW872" s="111"/>
      <c r="FX872" s="111"/>
      <c r="FY872" s="111"/>
      <c r="FZ872" s="111"/>
      <c r="GA872" s="111"/>
      <c r="GB872" s="111"/>
      <c r="GC872" s="111"/>
      <c r="GD872" s="111"/>
      <c r="GE872" s="111"/>
      <c r="GF872" s="111"/>
      <c r="GG872" s="111"/>
      <c r="GH872" s="111"/>
      <c r="GI872" s="111"/>
      <c r="GJ872" s="111"/>
      <c r="GK872" s="111"/>
      <c r="GL872" s="111"/>
      <c r="GM872" s="111"/>
      <c r="GN872" s="111"/>
      <c r="GO872" s="111"/>
      <c r="GP872" s="111"/>
      <c r="GQ872" s="111"/>
      <c r="GR872" s="111"/>
      <c r="GS872" s="111"/>
      <c r="GT872" s="111"/>
      <c r="GU872" s="111"/>
      <c r="GV872" s="111"/>
      <c r="GW872" s="111"/>
      <c r="GX872" s="111"/>
      <c r="GY872" s="111"/>
      <c r="GZ872" s="111"/>
      <c r="HA872" s="111"/>
      <c r="HB872" s="111"/>
      <c r="HC872" s="111"/>
      <c r="HD872" s="111"/>
      <c r="HE872" s="111"/>
      <c r="HF872" s="111"/>
      <c r="HG872" s="111"/>
      <c r="HH872" s="111"/>
      <c r="HI872" s="111"/>
      <c r="HJ872" s="111"/>
      <c r="HK872" s="111"/>
      <c r="HL872" s="111"/>
      <c r="HM872" s="111"/>
      <c r="HN872" s="111"/>
      <c r="HO872" s="111"/>
      <c r="HP872" s="111"/>
      <c r="HQ872" s="111"/>
      <c r="HR872" s="111"/>
      <c r="HS872" s="111"/>
      <c r="HT872" s="111"/>
      <c r="HU872" s="111"/>
      <c r="HV872" s="111"/>
      <c r="HW872" s="111"/>
      <c r="HX872" s="111"/>
      <c r="HY872" s="111"/>
      <c r="HZ872" s="111"/>
      <c r="IA872" s="111"/>
      <c r="IB872" s="111"/>
      <c r="IC872" s="111"/>
      <c r="ID872" s="111"/>
      <c r="IE872" s="111"/>
      <c r="IF872" s="111"/>
      <c r="IG872" s="111"/>
      <c r="IH872" s="111"/>
      <c r="II872" s="111"/>
    </row>
    <row r="873" s="1" customFormat="1" hidden="1" spans="1:243">
      <c r="A873" s="157">
        <v>2200501</v>
      </c>
      <c r="B873" s="152" t="s">
        <v>72</v>
      </c>
      <c r="C873" s="145">
        <v>0</v>
      </c>
      <c r="D873" s="146"/>
      <c r="E873" s="147">
        <f t="shared" si="37"/>
        <v>0</v>
      </c>
      <c r="F873" s="148"/>
      <c r="G873" s="151" t="s">
        <v>75</v>
      </c>
      <c r="H873" s="140">
        <f t="shared" si="38"/>
        <v>7</v>
      </c>
      <c r="I873" s="140"/>
      <c r="J873" s="111"/>
      <c r="K873" s="111"/>
      <c r="L873" s="111"/>
      <c r="M873" s="111"/>
      <c r="N873" s="111"/>
      <c r="O873" s="111"/>
      <c r="P873" s="111"/>
      <c r="Q873" s="111"/>
      <c r="R873" s="111"/>
      <c r="S873" s="111"/>
      <c r="T873" s="111"/>
      <c r="U873" s="111"/>
      <c r="V873" s="111"/>
      <c r="W873" s="111"/>
      <c r="X873" s="111"/>
      <c r="Y873" s="111"/>
      <c r="Z873" s="111"/>
      <c r="AA873" s="111"/>
      <c r="AB873" s="111"/>
      <c r="AC873" s="111"/>
      <c r="AD873" s="111"/>
      <c r="AE873" s="111"/>
      <c r="AF873" s="111"/>
      <c r="AG873" s="111"/>
      <c r="AH873" s="111"/>
      <c r="AI873" s="111"/>
      <c r="AJ873" s="111"/>
      <c r="AK873" s="111"/>
      <c r="AL873" s="111"/>
      <c r="AM873" s="111"/>
      <c r="AN873" s="111"/>
      <c r="AO873" s="111"/>
      <c r="AP873" s="111"/>
      <c r="AQ873" s="111"/>
      <c r="AR873" s="111"/>
      <c r="AS873" s="111"/>
      <c r="AT873" s="111"/>
      <c r="AU873" s="111"/>
      <c r="AV873" s="111"/>
      <c r="AW873" s="111"/>
      <c r="AX873" s="111"/>
      <c r="AY873" s="111"/>
      <c r="AZ873" s="111"/>
      <c r="BA873" s="111"/>
      <c r="BB873" s="111"/>
      <c r="BC873" s="111"/>
      <c r="BD873" s="111"/>
      <c r="BE873" s="111"/>
      <c r="BF873" s="111"/>
      <c r="BG873" s="111"/>
      <c r="BH873" s="111"/>
      <c r="BI873" s="111"/>
      <c r="BJ873" s="111"/>
      <c r="BK873" s="111"/>
      <c r="BL873" s="111"/>
      <c r="BM873" s="111"/>
      <c r="BN873" s="111"/>
      <c r="BO873" s="111"/>
      <c r="BP873" s="111"/>
      <c r="BQ873" s="111"/>
      <c r="BR873" s="111"/>
      <c r="BS873" s="111"/>
      <c r="BT873" s="111"/>
      <c r="BU873" s="111"/>
      <c r="BV873" s="111"/>
      <c r="BW873" s="111"/>
      <c r="BX873" s="111"/>
      <c r="BY873" s="111"/>
      <c r="BZ873" s="111"/>
      <c r="CA873" s="111"/>
      <c r="CB873" s="111"/>
      <c r="CC873" s="111"/>
      <c r="CD873" s="111"/>
      <c r="CE873" s="111"/>
      <c r="CF873" s="111"/>
      <c r="CG873" s="111"/>
      <c r="CH873" s="111"/>
      <c r="CI873" s="111"/>
      <c r="CJ873" s="111"/>
      <c r="CK873" s="111"/>
      <c r="CL873" s="111"/>
      <c r="CM873" s="111"/>
      <c r="CN873" s="111"/>
      <c r="CO873" s="111"/>
      <c r="CP873" s="111"/>
      <c r="CQ873" s="111"/>
      <c r="CR873" s="111"/>
      <c r="CS873" s="111"/>
      <c r="CT873" s="111"/>
      <c r="CU873" s="111"/>
      <c r="CV873" s="111"/>
      <c r="CW873" s="111"/>
      <c r="CX873" s="111"/>
      <c r="CY873" s="111"/>
      <c r="CZ873" s="111"/>
      <c r="DA873" s="111"/>
      <c r="DB873" s="111"/>
      <c r="DC873" s="111"/>
      <c r="DD873" s="111"/>
      <c r="DE873" s="111"/>
      <c r="DF873" s="111"/>
      <c r="DG873" s="111"/>
      <c r="DH873" s="111"/>
      <c r="DI873" s="111"/>
      <c r="DJ873" s="111"/>
      <c r="DK873" s="111"/>
      <c r="DL873" s="111"/>
      <c r="DM873" s="111"/>
      <c r="DN873" s="111"/>
      <c r="DO873" s="111"/>
      <c r="DP873" s="111"/>
      <c r="DQ873" s="111"/>
      <c r="DR873" s="111"/>
      <c r="DS873" s="111"/>
      <c r="DT873" s="111"/>
      <c r="DU873" s="111"/>
      <c r="DV873" s="111"/>
      <c r="DW873" s="111"/>
      <c r="DX873" s="111"/>
      <c r="DY873" s="111"/>
      <c r="DZ873" s="111"/>
      <c r="EA873" s="111"/>
      <c r="EB873" s="111"/>
      <c r="EC873" s="111"/>
      <c r="ED873" s="111"/>
      <c r="EE873" s="111"/>
      <c r="EF873" s="111"/>
      <c r="EG873" s="111"/>
      <c r="EH873" s="111"/>
      <c r="EI873" s="111"/>
      <c r="EJ873" s="111"/>
      <c r="EK873" s="111"/>
      <c r="EL873" s="111"/>
      <c r="EM873" s="111"/>
      <c r="EN873" s="111"/>
      <c r="EO873" s="111"/>
      <c r="EP873" s="111"/>
      <c r="EQ873" s="111"/>
      <c r="ER873" s="111"/>
      <c r="ES873" s="111"/>
      <c r="ET873" s="111"/>
      <c r="EU873" s="111"/>
      <c r="EV873" s="111"/>
      <c r="EW873" s="111"/>
      <c r="EX873" s="111"/>
      <c r="EY873" s="111"/>
      <c r="EZ873" s="111"/>
      <c r="FA873" s="111"/>
      <c r="FB873" s="111"/>
      <c r="FC873" s="111"/>
      <c r="FD873" s="111"/>
      <c r="FE873" s="111"/>
      <c r="FF873" s="111"/>
      <c r="FG873" s="111"/>
      <c r="FH873" s="111"/>
      <c r="FI873" s="111"/>
      <c r="FJ873" s="111"/>
      <c r="FK873" s="111"/>
      <c r="FL873" s="111"/>
      <c r="FM873" s="111"/>
      <c r="FN873" s="111"/>
      <c r="FO873" s="111"/>
      <c r="FP873" s="111"/>
      <c r="FQ873" s="111"/>
      <c r="FR873" s="111"/>
      <c r="FS873" s="111"/>
      <c r="FT873" s="111"/>
      <c r="FU873" s="111"/>
      <c r="FV873" s="111"/>
      <c r="FW873" s="111"/>
      <c r="FX873" s="111"/>
      <c r="FY873" s="111"/>
      <c r="FZ873" s="111"/>
      <c r="GA873" s="111"/>
      <c r="GB873" s="111"/>
      <c r="GC873" s="111"/>
      <c r="GD873" s="111"/>
      <c r="GE873" s="111"/>
      <c r="GF873" s="111"/>
      <c r="GG873" s="111"/>
      <c r="GH873" s="111"/>
      <c r="GI873" s="111"/>
      <c r="GJ873" s="111"/>
      <c r="GK873" s="111"/>
      <c r="GL873" s="111"/>
      <c r="GM873" s="111"/>
      <c r="GN873" s="111"/>
      <c r="GO873" s="111"/>
      <c r="GP873" s="111"/>
      <c r="GQ873" s="111"/>
      <c r="GR873" s="111"/>
      <c r="GS873" s="111"/>
      <c r="GT873" s="111"/>
      <c r="GU873" s="111"/>
      <c r="GV873" s="111"/>
      <c r="GW873" s="111"/>
      <c r="GX873" s="111"/>
      <c r="GY873" s="111"/>
      <c r="GZ873" s="111"/>
      <c r="HA873" s="111"/>
      <c r="HB873" s="111"/>
      <c r="HC873" s="111"/>
      <c r="HD873" s="111"/>
      <c r="HE873" s="111"/>
      <c r="HF873" s="111"/>
      <c r="HG873" s="111"/>
      <c r="HH873" s="111"/>
      <c r="HI873" s="111"/>
      <c r="HJ873" s="111"/>
      <c r="HK873" s="111"/>
      <c r="HL873" s="111"/>
      <c r="HM873" s="111"/>
      <c r="HN873" s="111"/>
      <c r="HO873" s="111"/>
      <c r="HP873" s="111"/>
      <c r="HQ873" s="111"/>
      <c r="HR873" s="111"/>
      <c r="HS873" s="111"/>
      <c r="HT873" s="111"/>
      <c r="HU873" s="111"/>
      <c r="HV873" s="111"/>
      <c r="HW873" s="111"/>
      <c r="HX873" s="111"/>
      <c r="HY873" s="111"/>
      <c r="HZ873" s="111"/>
      <c r="IA873" s="111"/>
      <c r="IB873" s="111"/>
      <c r="IC873" s="111"/>
      <c r="ID873" s="111"/>
      <c r="IE873" s="111"/>
      <c r="IF873" s="111"/>
      <c r="IG873" s="111"/>
      <c r="IH873" s="111"/>
      <c r="II873" s="111"/>
    </row>
    <row r="874" s="1" customFormat="1" hidden="1" spans="1:243">
      <c r="A874" s="157">
        <v>2200504</v>
      </c>
      <c r="B874" s="152" t="s">
        <v>742</v>
      </c>
      <c r="C874" s="145">
        <v>0</v>
      </c>
      <c r="D874" s="146"/>
      <c r="E874" s="147">
        <f t="shared" si="37"/>
        <v>0</v>
      </c>
      <c r="F874" s="148"/>
      <c r="G874" s="151" t="s">
        <v>75</v>
      </c>
      <c r="H874" s="140">
        <f t="shared" si="38"/>
        <v>7</v>
      </c>
      <c r="I874" s="140"/>
      <c r="J874" s="111"/>
      <c r="K874" s="111"/>
      <c r="L874" s="111"/>
      <c r="M874" s="111"/>
      <c r="N874" s="111"/>
      <c r="O874" s="111"/>
      <c r="P874" s="111"/>
      <c r="Q874" s="111"/>
      <c r="R874" s="111"/>
      <c r="S874" s="111"/>
      <c r="T874" s="111"/>
      <c r="U874" s="111"/>
      <c r="V874" s="111"/>
      <c r="W874" s="111"/>
      <c r="X874" s="111"/>
      <c r="Y874" s="111"/>
      <c r="Z874" s="111"/>
      <c r="AA874" s="111"/>
      <c r="AB874" s="111"/>
      <c r="AC874" s="111"/>
      <c r="AD874" s="111"/>
      <c r="AE874" s="111"/>
      <c r="AF874" s="111"/>
      <c r="AG874" s="111"/>
      <c r="AH874" s="111"/>
      <c r="AI874" s="111"/>
      <c r="AJ874" s="111"/>
      <c r="AK874" s="111"/>
      <c r="AL874" s="111"/>
      <c r="AM874" s="111"/>
      <c r="AN874" s="111"/>
      <c r="AO874" s="111"/>
      <c r="AP874" s="111"/>
      <c r="AQ874" s="111"/>
      <c r="AR874" s="111"/>
      <c r="AS874" s="111"/>
      <c r="AT874" s="111"/>
      <c r="AU874" s="111"/>
      <c r="AV874" s="111"/>
      <c r="AW874" s="111"/>
      <c r="AX874" s="111"/>
      <c r="AY874" s="111"/>
      <c r="AZ874" s="111"/>
      <c r="BA874" s="111"/>
      <c r="BB874" s="111"/>
      <c r="BC874" s="111"/>
      <c r="BD874" s="111"/>
      <c r="BE874" s="111"/>
      <c r="BF874" s="111"/>
      <c r="BG874" s="111"/>
      <c r="BH874" s="111"/>
      <c r="BI874" s="111"/>
      <c r="BJ874" s="111"/>
      <c r="BK874" s="111"/>
      <c r="BL874" s="111"/>
      <c r="BM874" s="111"/>
      <c r="BN874" s="111"/>
      <c r="BO874" s="111"/>
      <c r="BP874" s="111"/>
      <c r="BQ874" s="111"/>
      <c r="BR874" s="111"/>
      <c r="BS874" s="111"/>
      <c r="BT874" s="111"/>
      <c r="BU874" s="111"/>
      <c r="BV874" s="111"/>
      <c r="BW874" s="111"/>
      <c r="BX874" s="111"/>
      <c r="BY874" s="111"/>
      <c r="BZ874" s="111"/>
      <c r="CA874" s="111"/>
      <c r="CB874" s="111"/>
      <c r="CC874" s="111"/>
      <c r="CD874" s="111"/>
      <c r="CE874" s="111"/>
      <c r="CF874" s="111"/>
      <c r="CG874" s="111"/>
      <c r="CH874" s="111"/>
      <c r="CI874" s="111"/>
      <c r="CJ874" s="111"/>
      <c r="CK874" s="111"/>
      <c r="CL874" s="111"/>
      <c r="CM874" s="111"/>
      <c r="CN874" s="111"/>
      <c r="CO874" s="111"/>
      <c r="CP874" s="111"/>
      <c r="CQ874" s="111"/>
      <c r="CR874" s="111"/>
      <c r="CS874" s="111"/>
      <c r="CT874" s="111"/>
      <c r="CU874" s="111"/>
      <c r="CV874" s="111"/>
      <c r="CW874" s="111"/>
      <c r="CX874" s="111"/>
      <c r="CY874" s="111"/>
      <c r="CZ874" s="111"/>
      <c r="DA874" s="111"/>
      <c r="DB874" s="111"/>
      <c r="DC874" s="111"/>
      <c r="DD874" s="111"/>
      <c r="DE874" s="111"/>
      <c r="DF874" s="111"/>
      <c r="DG874" s="111"/>
      <c r="DH874" s="111"/>
      <c r="DI874" s="111"/>
      <c r="DJ874" s="111"/>
      <c r="DK874" s="111"/>
      <c r="DL874" s="111"/>
      <c r="DM874" s="111"/>
      <c r="DN874" s="111"/>
      <c r="DO874" s="111"/>
      <c r="DP874" s="111"/>
      <c r="DQ874" s="111"/>
      <c r="DR874" s="111"/>
      <c r="DS874" s="111"/>
      <c r="DT874" s="111"/>
      <c r="DU874" s="111"/>
      <c r="DV874" s="111"/>
      <c r="DW874" s="111"/>
      <c r="DX874" s="111"/>
      <c r="DY874" s="111"/>
      <c r="DZ874" s="111"/>
      <c r="EA874" s="111"/>
      <c r="EB874" s="111"/>
      <c r="EC874" s="111"/>
      <c r="ED874" s="111"/>
      <c r="EE874" s="111"/>
      <c r="EF874" s="111"/>
      <c r="EG874" s="111"/>
      <c r="EH874" s="111"/>
      <c r="EI874" s="111"/>
      <c r="EJ874" s="111"/>
      <c r="EK874" s="111"/>
      <c r="EL874" s="111"/>
      <c r="EM874" s="111"/>
      <c r="EN874" s="111"/>
      <c r="EO874" s="111"/>
      <c r="EP874" s="111"/>
      <c r="EQ874" s="111"/>
      <c r="ER874" s="111"/>
      <c r="ES874" s="111"/>
      <c r="ET874" s="111"/>
      <c r="EU874" s="111"/>
      <c r="EV874" s="111"/>
      <c r="EW874" s="111"/>
      <c r="EX874" s="111"/>
      <c r="EY874" s="111"/>
      <c r="EZ874" s="111"/>
      <c r="FA874" s="111"/>
      <c r="FB874" s="111"/>
      <c r="FC874" s="111"/>
      <c r="FD874" s="111"/>
      <c r="FE874" s="111"/>
      <c r="FF874" s="111"/>
      <c r="FG874" s="111"/>
      <c r="FH874" s="111"/>
      <c r="FI874" s="111"/>
      <c r="FJ874" s="111"/>
      <c r="FK874" s="111"/>
      <c r="FL874" s="111"/>
      <c r="FM874" s="111"/>
      <c r="FN874" s="111"/>
      <c r="FO874" s="111"/>
      <c r="FP874" s="111"/>
      <c r="FQ874" s="111"/>
      <c r="FR874" s="111"/>
      <c r="FS874" s="111"/>
      <c r="FT874" s="111"/>
      <c r="FU874" s="111"/>
      <c r="FV874" s="111"/>
      <c r="FW874" s="111"/>
      <c r="FX874" s="111"/>
      <c r="FY874" s="111"/>
      <c r="FZ874" s="111"/>
      <c r="GA874" s="111"/>
      <c r="GB874" s="111"/>
      <c r="GC874" s="111"/>
      <c r="GD874" s="111"/>
      <c r="GE874" s="111"/>
      <c r="GF874" s="111"/>
      <c r="GG874" s="111"/>
      <c r="GH874" s="111"/>
      <c r="GI874" s="111"/>
      <c r="GJ874" s="111"/>
      <c r="GK874" s="111"/>
      <c r="GL874" s="111"/>
      <c r="GM874" s="111"/>
      <c r="GN874" s="111"/>
      <c r="GO874" s="111"/>
      <c r="GP874" s="111"/>
      <c r="GQ874" s="111"/>
      <c r="GR874" s="111"/>
      <c r="GS874" s="111"/>
      <c r="GT874" s="111"/>
      <c r="GU874" s="111"/>
      <c r="GV874" s="111"/>
      <c r="GW874" s="111"/>
      <c r="GX874" s="111"/>
      <c r="GY874" s="111"/>
      <c r="GZ874" s="111"/>
      <c r="HA874" s="111"/>
      <c r="HB874" s="111"/>
      <c r="HC874" s="111"/>
      <c r="HD874" s="111"/>
      <c r="HE874" s="111"/>
      <c r="HF874" s="111"/>
      <c r="HG874" s="111"/>
      <c r="HH874" s="111"/>
      <c r="HI874" s="111"/>
      <c r="HJ874" s="111"/>
      <c r="HK874" s="111"/>
      <c r="HL874" s="111"/>
      <c r="HM874" s="111"/>
      <c r="HN874" s="111"/>
      <c r="HO874" s="111"/>
      <c r="HP874" s="111"/>
      <c r="HQ874" s="111"/>
      <c r="HR874" s="111"/>
      <c r="HS874" s="111"/>
      <c r="HT874" s="111"/>
      <c r="HU874" s="111"/>
      <c r="HV874" s="111"/>
      <c r="HW874" s="111"/>
      <c r="HX874" s="111"/>
      <c r="HY874" s="111"/>
      <c r="HZ874" s="111"/>
      <c r="IA874" s="111"/>
      <c r="IB874" s="111"/>
      <c r="IC874" s="111"/>
      <c r="ID874" s="111"/>
      <c r="IE874" s="111"/>
      <c r="IF874" s="111"/>
      <c r="IG874" s="111"/>
      <c r="IH874" s="111"/>
      <c r="II874" s="111"/>
    </row>
    <row r="875" s="1" customFormat="1" hidden="1" spans="1:243">
      <c r="A875" s="157">
        <v>2200507</v>
      </c>
      <c r="B875" s="152" t="s">
        <v>743</v>
      </c>
      <c r="C875" s="145">
        <v>0</v>
      </c>
      <c r="D875" s="146"/>
      <c r="E875" s="147">
        <f t="shared" si="37"/>
        <v>0</v>
      </c>
      <c r="F875" s="148"/>
      <c r="G875" s="151" t="s">
        <v>75</v>
      </c>
      <c r="H875" s="140">
        <f t="shared" si="38"/>
        <v>7</v>
      </c>
      <c r="I875" s="140"/>
      <c r="J875" s="111"/>
      <c r="K875" s="111"/>
      <c r="L875" s="111"/>
      <c r="M875" s="111"/>
      <c r="N875" s="111"/>
      <c r="O875" s="111"/>
      <c r="P875" s="111"/>
      <c r="Q875" s="111"/>
      <c r="R875" s="111"/>
      <c r="S875" s="111"/>
      <c r="T875" s="111"/>
      <c r="U875" s="111"/>
      <c r="V875" s="111"/>
      <c r="W875" s="111"/>
      <c r="X875" s="111"/>
      <c r="Y875" s="111"/>
      <c r="Z875" s="111"/>
      <c r="AA875" s="111"/>
      <c r="AB875" s="111"/>
      <c r="AC875" s="111"/>
      <c r="AD875" s="111"/>
      <c r="AE875" s="111"/>
      <c r="AF875" s="111"/>
      <c r="AG875" s="111"/>
      <c r="AH875" s="111"/>
      <c r="AI875" s="111"/>
      <c r="AJ875" s="111"/>
      <c r="AK875" s="111"/>
      <c r="AL875" s="111"/>
      <c r="AM875" s="111"/>
      <c r="AN875" s="111"/>
      <c r="AO875" s="111"/>
      <c r="AP875" s="111"/>
      <c r="AQ875" s="111"/>
      <c r="AR875" s="111"/>
      <c r="AS875" s="111"/>
      <c r="AT875" s="111"/>
      <c r="AU875" s="111"/>
      <c r="AV875" s="111"/>
      <c r="AW875" s="111"/>
      <c r="AX875" s="111"/>
      <c r="AY875" s="111"/>
      <c r="AZ875" s="111"/>
      <c r="BA875" s="111"/>
      <c r="BB875" s="111"/>
      <c r="BC875" s="111"/>
      <c r="BD875" s="111"/>
      <c r="BE875" s="111"/>
      <c r="BF875" s="111"/>
      <c r="BG875" s="111"/>
      <c r="BH875" s="111"/>
      <c r="BI875" s="111"/>
      <c r="BJ875" s="111"/>
      <c r="BK875" s="111"/>
      <c r="BL875" s="111"/>
      <c r="BM875" s="111"/>
      <c r="BN875" s="111"/>
      <c r="BO875" s="111"/>
      <c r="BP875" s="111"/>
      <c r="BQ875" s="111"/>
      <c r="BR875" s="111"/>
      <c r="BS875" s="111"/>
      <c r="BT875" s="111"/>
      <c r="BU875" s="111"/>
      <c r="BV875" s="111"/>
      <c r="BW875" s="111"/>
      <c r="BX875" s="111"/>
      <c r="BY875" s="111"/>
      <c r="BZ875" s="111"/>
      <c r="CA875" s="111"/>
      <c r="CB875" s="111"/>
      <c r="CC875" s="111"/>
      <c r="CD875" s="111"/>
      <c r="CE875" s="111"/>
      <c r="CF875" s="111"/>
      <c r="CG875" s="111"/>
      <c r="CH875" s="111"/>
      <c r="CI875" s="111"/>
      <c r="CJ875" s="111"/>
      <c r="CK875" s="111"/>
      <c r="CL875" s="111"/>
      <c r="CM875" s="111"/>
      <c r="CN875" s="111"/>
      <c r="CO875" s="111"/>
      <c r="CP875" s="111"/>
      <c r="CQ875" s="111"/>
      <c r="CR875" s="111"/>
      <c r="CS875" s="111"/>
      <c r="CT875" s="111"/>
      <c r="CU875" s="111"/>
      <c r="CV875" s="111"/>
      <c r="CW875" s="111"/>
      <c r="CX875" s="111"/>
      <c r="CY875" s="111"/>
      <c r="CZ875" s="111"/>
      <c r="DA875" s="111"/>
      <c r="DB875" s="111"/>
      <c r="DC875" s="111"/>
      <c r="DD875" s="111"/>
      <c r="DE875" s="111"/>
      <c r="DF875" s="111"/>
      <c r="DG875" s="111"/>
      <c r="DH875" s="111"/>
      <c r="DI875" s="111"/>
      <c r="DJ875" s="111"/>
      <c r="DK875" s="111"/>
      <c r="DL875" s="111"/>
      <c r="DM875" s="111"/>
      <c r="DN875" s="111"/>
      <c r="DO875" s="111"/>
      <c r="DP875" s="111"/>
      <c r="DQ875" s="111"/>
      <c r="DR875" s="111"/>
      <c r="DS875" s="111"/>
      <c r="DT875" s="111"/>
      <c r="DU875" s="111"/>
      <c r="DV875" s="111"/>
      <c r="DW875" s="111"/>
      <c r="DX875" s="111"/>
      <c r="DY875" s="111"/>
      <c r="DZ875" s="111"/>
      <c r="EA875" s="111"/>
      <c r="EB875" s="111"/>
      <c r="EC875" s="111"/>
      <c r="ED875" s="111"/>
      <c r="EE875" s="111"/>
      <c r="EF875" s="111"/>
      <c r="EG875" s="111"/>
      <c r="EH875" s="111"/>
      <c r="EI875" s="111"/>
      <c r="EJ875" s="111"/>
      <c r="EK875" s="111"/>
      <c r="EL875" s="111"/>
      <c r="EM875" s="111"/>
      <c r="EN875" s="111"/>
      <c r="EO875" s="111"/>
      <c r="EP875" s="111"/>
      <c r="EQ875" s="111"/>
      <c r="ER875" s="111"/>
      <c r="ES875" s="111"/>
      <c r="ET875" s="111"/>
      <c r="EU875" s="111"/>
      <c r="EV875" s="111"/>
      <c r="EW875" s="111"/>
      <c r="EX875" s="111"/>
      <c r="EY875" s="111"/>
      <c r="EZ875" s="111"/>
      <c r="FA875" s="111"/>
      <c r="FB875" s="111"/>
      <c r="FC875" s="111"/>
      <c r="FD875" s="111"/>
      <c r="FE875" s="111"/>
      <c r="FF875" s="111"/>
      <c r="FG875" s="111"/>
      <c r="FH875" s="111"/>
      <c r="FI875" s="111"/>
      <c r="FJ875" s="111"/>
      <c r="FK875" s="111"/>
      <c r="FL875" s="111"/>
      <c r="FM875" s="111"/>
      <c r="FN875" s="111"/>
      <c r="FO875" s="111"/>
      <c r="FP875" s="111"/>
      <c r="FQ875" s="111"/>
      <c r="FR875" s="111"/>
      <c r="FS875" s="111"/>
      <c r="FT875" s="111"/>
      <c r="FU875" s="111"/>
      <c r="FV875" s="111"/>
      <c r="FW875" s="111"/>
      <c r="FX875" s="111"/>
      <c r="FY875" s="111"/>
      <c r="FZ875" s="111"/>
      <c r="GA875" s="111"/>
      <c r="GB875" s="111"/>
      <c r="GC875" s="111"/>
      <c r="GD875" s="111"/>
      <c r="GE875" s="111"/>
      <c r="GF875" s="111"/>
      <c r="GG875" s="111"/>
      <c r="GH875" s="111"/>
      <c r="GI875" s="111"/>
      <c r="GJ875" s="111"/>
      <c r="GK875" s="111"/>
      <c r="GL875" s="111"/>
      <c r="GM875" s="111"/>
      <c r="GN875" s="111"/>
      <c r="GO875" s="111"/>
      <c r="GP875" s="111"/>
      <c r="GQ875" s="111"/>
      <c r="GR875" s="111"/>
      <c r="GS875" s="111"/>
      <c r="GT875" s="111"/>
      <c r="GU875" s="111"/>
      <c r="GV875" s="111"/>
      <c r="GW875" s="111"/>
      <c r="GX875" s="111"/>
      <c r="GY875" s="111"/>
      <c r="GZ875" s="111"/>
      <c r="HA875" s="111"/>
      <c r="HB875" s="111"/>
      <c r="HC875" s="111"/>
      <c r="HD875" s="111"/>
      <c r="HE875" s="111"/>
      <c r="HF875" s="111"/>
      <c r="HG875" s="111"/>
      <c r="HH875" s="111"/>
      <c r="HI875" s="111"/>
      <c r="HJ875" s="111"/>
      <c r="HK875" s="111"/>
      <c r="HL875" s="111"/>
      <c r="HM875" s="111"/>
      <c r="HN875" s="111"/>
      <c r="HO875" s="111"/>
      <c r="HP875" s="111"/>
      <c r="HQ875" s="111"/>
      <c r="HR875" s="111"/>
      <c r="HS875" s="111"/>
      <c r="HT875" s="111"/>
      <c r="HU875" s="111"/>
      <c r="HV875" s="111"/>
      <c r="HW875" s="111"/>
      <c r="HX875" s="111"/>
      <c r="HY875" s="111"/>
      <c r="HZ875" s="111"/>
      <c r="IA875" s="111"/>
      <c r="IB875" s="111"/>
      <c r="IC875" s="111"/>
      <c r="ID875" s="111"/>
      <c r="IE875" s="111"/>
      <c r="IF875" s="111"/>
      <c r="IG875" s="111"/>
      <c r="IH875" s="111"/>
      <c r="II875" s="111"/>
    </row>
    <row r="876" s="1" customFormat="1" hidden="1" spans="1:243">
      <c r="A876" s="157">
        <v>2200508</v>
      </c>
      <c r="B876" s="152" t="s">
        <v>744</v>
      </c>
      <c r="C876" s="145">
        <v>0</v>
      </c>
      <c r="D876" s="146"/>
      <c r="E876" s="147">
        <f t="shared" si="37"/>
        <v>0</v>
      </c>
      <c r="F876" s="148"/>
      <c r="G876" s="151" t="s">
        <v>75</v>
      </c>
      <c r="H876" s="140">
        <f t="shared" si="38"/>
        <v>7</v>
      </c>
      <c r="I876" s="140"/>
      <c r="J876" s="111"/>
      <c r="K876" s="111"/>
      <c r="L876" s="111"/>
      <c r="M876" s="111"/>
      <c r="N876" s="111"/>
      <c r="O876" s="111"/>
      <c r="P876" s="111"/>
      <c r="Q876" s="111"/>
      <c r="R876" s="111"/>
      <c r="S876" s="111"/>
      <c r="T876" s="111"/>
      <c r="U876" s="111"/>
      <c r="V876" s="111"/>
      <c r="W876" s="111"/>
      <c r="X876" s="111"/>
      <c r="Y876" s="111"/>
      <c r="Z876" s="111"/>
      <c r="AA876" s="111"/>
      <c r="AB876" s="111"/>
      <c r="AC876" s="111"/>
      <c r="AD876" s="111"/>
      <c r="AE876" s="111"/>
      <c r="AF876" s="111"/>
      <c r="AG876" s="111"/>
      <c r="AH876" s="111"/>
      <c r="AI876" s="111"/>
      <c r="AJ876" s="111"/>
      <c r="AK876" s="111"/>
      <c r="AL876" s="111"/>
      <c r="AM876" s="111"/>
      <c r="AN876" s="111"/>
      <c r="AO876" s="111"/>
      <c r="AP876" s="111"/>
      <c r="AQ876" s="111"/>
      <c r="AR876" s="111"/>
      <c r="AS876" s="111"/>
      <c r="AT876" s="111"/>
      <c r="AU876" s="111"/>
      <c r="AV876" s="111"/>
      <c r="AW876" s="111"/>
      <c r="AX876" s="111"/>
      <c r="AY876" s="111"/>
      <c r="AZ876" s="111"/>
      <c r="BA876" s="111"/>
      <c r="BB876" s="111"/>
      <c r="BC876" s="111"/>
      <c r="BD876" s="111"/>
      <c r="BE876" s="111"/>
      <c r="BF876" s="111"/>
      <c r="BG876" s="111"/>
      <c r="BH876" s="111"/>
      <c r="BI876" s="111"/>
      <c r="BJ876" s="111"/>
      <c r="BK876" s="111"/>
      <c r="BL876" s="111"/>
      <c r="BM876" s="111"/>
      <c r="BN876" s="111"/>
      <c r="BO876" s="111"/>
      <c r="BP876" s="111"/>
      <c r="BQ876" s="111"/>
      <c r="BR876" s="111"/>
      <c r="BS876" s="111"/>
      <c r="BT876" s="111"/>
      <c r="BU876" s="111"/>
      <c r="BV876" s="111"/>
      <c r="BW876" s="111"/>
      <c r="BX876" s="111"/>
      <c r="BY876" s="111"/>
      <c r="BZ876" s="111"/>
      <c r="CA876" s="111"/>
      <c r="CB876" s="111"/>
      <c r="CC876" s="111"/>
      <c r="CD876" s="111"/>
      <c r="CE876" s="111"/>
      <c r="CF876" s="111"/>
      <c r="CG876" s="111"/>
      <c r="CH876" s="111"/>
      <c r="CI876" s="111"/>
      <c r="CJ876" s="111"/>
      <c r="CK876" s="111"/>
      <c r="CL876" s="111"/>
      <c r="CM876" s="111"/>
      <c r="CN876" s="111"/>
      <c r="CO876" s="111"/>
      <c r="CP876" s="111"/>
      <c r="CQ876" s="111"/>
      <c r="CR876" s="111"/>
      <c r="CS876" s="111"/>
      <c r="CT876" s="111"/>
      <c r="CU876" s="111"/>
      <c r="CV876" s="111"/>
      <c r="CW876" s="111"/>
      <c r="CX876" s="111"/>
      <c r="CY876" s="111"/>
      <c r="CZ876" s="111"/>
      <c r="DA876" s="111"/>
      <c r="DB876" s="111"/>
      <c r="DC876" s="111"/>
      <c r="DD876" s="111"/>
      <c r="DE876" s="111"/>
      <c r="DF876" s="111"/>
      <c r="DG876" s="111"/>
      <c r="DH876" s="111"/>
      <c r="DI876" s="111"/>
      <c r="DJ876" s="111"/>
      <c r="DK876" s="111"/>
      <c r="DL876" s="111"/>
      <c r="DM876" s="111"/>
      <c r="DN876" s="111"/>
      <c r="DO876" s="111"/>
      <c r="DP876" s="111"/>
      <c r="DQ876" s="111"/>
      <c r="DR876" s="111"/>
      <c r="DS876" s="111"/>
      <c r="DT876" s="111"/>
      <c r="DU876" s="111"/>
      <c r="DV876" s="111"/>
      <c r="DW876" s="111"/>
      <c r="DX876" s="111"/>
      <c r="DY876" s="111"/>
      <c r="DZ876" s="111"/>
      <c r="EA876" s="111"/>
      <c r="EB876" s="111"/>
      <c r="EC876" s="111"/>
      <c r="ED876" s="111"/>
      <c r="EE876" s="111"/>
      <c r="EF876" s="111"/>
      <c r="EG876" s="111"/>
      <c r="EH876" s="111"/>
      <c r="EI876" s="111"/>
      <c r="EJ876" s="111"/>
      <c r="EK876" s="111"/>
      <c r="EL876" s="111"/>
      <c r="EM876" s="111"/>
      <c r="EN876" s="111"/>
      <c r="EO876" s="111"/>
      <c r="EP876" s="111"/>
      <c r="EQ876" s="111"/>
      <c r="ER876" s="111"/>
      <c r="ES876" s="111"/>
      <c r="ET876" s="111"/>
      <c r="EU876" s="111"/>
      <c r="EV876" s="111"/>
      <c r="EW876" s="111"/>
      <c r="EX876" s="111"/>
      <c r="EY876" s="111"/>
      <c r="EZ876" s="111"/>
      <c r="FA876" s="111"/>
      <c r="FB876" s="111"/>
      <c r="FC876" s="111"/>
      <c r="FD876" s="111"/>
      <c r="FE876" s="111"/>
      <c r="FF876" s="111"/>
      <c r="FG876" s="111"/>
      <c r="FH876" s="111"/>
      <c r="FI876" s="111"/>
      <c r="FJ876" s="111"/>
      <c r="FK876" s="111"/>
      <c r="FL876" s="111"/>
      <c r="FM876" s="111"/>
      <c r="FN876" s="111"/>
      <c r="FO876" s="111"/>
      <c r="FP876" s="111"/>
      <c r="FQ876" s="111"/>
      <c r="FR876" s="111"/>
      <c r="FS876" s="111"/>
      <c r="FT876" s="111"/>
      <c r="FU876" s="111"/>
      <c r="FV876" s="111"/>
      <c r="FW876" s="111"/>
      <c r="FX876" s="111"/>
      <c r="FY876" s="111"/>
      <c r="FZ876" s="111"/>
      <c r="GA876" s="111"/>
      <c r="GB876" s="111"/>
      <c r="GC876" s="111"/>
      <c r="GD876" s="111"/>
      <c r="GE876" s="111"/>
      <c r="GF876" s="111"/>
      <c r="GG876" s="111"/>
      <c r="GH876" s="111"/>
      <c r="GI876" s="111"/>
      <c r="GJ876" s="111"/>
      <c r="GK876" s="111"/>
      <c r="GL876" s="111"/>
      <c r="GM876" s="111"/>
      <c r="GN876" s="111"/>
      <c r="GO876" s="111"/>
      <c r="GP876" s="111"/>
      <c r="GQ876" s="111"/>
      <c r="GR876" s="111"/>
      <c r="GS876" s="111"/>
      <c r="GT876" s="111"/>
      <c r="GU876" s="111"/>
      <c r="GV876" s="111"/>
      <c r="GW876" s="111"/>
      <c r="GX876" s="111"/>
      <c r="GY876" s="111"/>
      <c r="GZ876" s="111"/>
      <c r="HA876" s="111"/>
      <c r="HB876" s="111"/>
      <c r="HC876" s="111"/>
      <c r="HD876" s="111"/>
      <c r="HE876" s="111"/>
      <c r="HF876" s="111"/>
      <c r="HG876" s="111"/>
      <c r="HH876" s="111"/>
      <c r="HI876" s="111"/>
      <c r="HJ876" s="111"/>
      <c r="HK876" s="111"/>
      <c r="HL876" s="111"/>
      <c r="HM876" s="111"/>
      <c r="HN876" s="111"/>
      <c r="HO876" s="111"/>
      <c r="HP876" s="111"/>
      <c r="HQ876" s="111"/>
      <c r="HR876" s="111"/>
      <c r="HS876" s="111"/>
      <c r="HT876" s="111"/>
      <c r="HU876" s="111"/>
      <c r="HV876" s="111"/>
      <c r="HW876" s="111"/>
      <c r="HX876" s="111"/>
      <c r="HY876" s="111"/>
      <c r="HZ876" s="111"/>
      <c r="IA876" s="111"/>
      <c r="IB876" s="111"/>
      <c r="IC876" s="111"/>
      <c r="ID876" s="111"/>
      <c r="IE876" s="111"/>
      <c r="IF876" s="111"/>
      <c r="IG876" s="111"/>
      <c r="IH876" s="111"/>
      <c r="II876" s="111"/>
    </row>
    <row r="877" s="1" customFormat="1" hidden="1" spans="1:243">
      <c r="A877" s="157">
        <v>2200509</v>
      </c>
      <c r="B877" s="152" t="s">
        <v>745</v>
      </c>
      <c r="C877" s="145">
        <v>0</v>
      </c>
      <c r="D877" s="146"/>
      <c r="E877" s="147">
        <f t="shared" si="37"/>
        <v>0</v>
      </c>
      <c r="F877" s="148"/>
      <c r="G877" s="151" t="s">
        <v>75</v>
      </c>
      <c r="H877" s="140">
        <f t="shared" si="38"/>
        <v>7</v>
      </c>
      <c r="I877" s="140"/>
      <c r="J877" s="111"/>
      <c r="K877" s="111"/>
      <c r="L877" s="111"/>
      <c r="M877" s="111"/>
      <c r="N877" s="111"/>
      <c r="O877" s="111"/>
      <c r="P877" s="111"/>
      <c r="Q877" s="111"/>
      <c r="R877" s="111"/>
      <c r="S877" s="111"/>
      <c r="T877" s="111"/>
      <c r="U877" s="111"/>
      <c r="V877" s="111"/>
      <c r="W877" s="111"/>
      <c r="X877" s="111"/>
      <c r="Y877" s="111"/>
      <c r="Z877" s="111"/>
      <c r="AA877" s="111"/>
      <c r="AB877" s="111"/>
      <c r="AC877" s="111"/>
      <c r="AD877" s="111"/>
      <c r="AE877" s="111"/>
      <c r="AF877" s="111"/>
      <c r="AG877" s="111"/>
      <c r="AH877" s="111"/>
      <c r="AI877" s="111"/>
      <c r="AJ877" s="111"/>
      <c r="AK877" s="111"/>
      <c r="AL877" s="111"/>
      <c r="AM877" s="111"/>
      <c r="AN877" s="111"/>
      <c r="AO877" s="111"/>
      <c r="AP877" s="111"/>
      <c r="AQ877" s="111"/>
      <c r="AR877" s="111"/>
      <c r="AS877" s="111"/>
      <c r="AT877" s="111"/>
      <c r="AU877" s="111"/>
      <c r="AV877" s="111"/>
      <c r="AW877" s="111"/>
      <c r="AX877" s="111"/>
      <c r="AY877" s="111"/>
      <c r="AZ877" s="111"/>
      <c r="BA877" s="111"/>
      <c r="BB877" s="111"/>
      <c r="BC877" s="111"/>
      <c r="BD877" s="111"/>
      <c r="BE877" s="111"/>
      <c r="BF877" s="111"/>
      <c r="BG877" s="111"/>
      <c r="BH877" s="111"/>
      <c r="BI877" s="111"/>
      <c r="BJ877" s="111"/>
      <c r="BK877" s="111"/>
      <c r="BL877" s="111"/>
      <c r="BM877" s="111"/>
      <c r="BN877" s="111"/>
      <c r="BO877" s="111"/>
      <c r="BP877" s="111"/>
      <c r="BQ877" s="111"/>
      <c r="BR877" s="111"/>
      <c r="BS877" s="111"/>
      <c r="BT877" s="111"/>
      <c r="BU877" s="111"/>
      <c r="BV877" s="111"/>
      <c r="BW877" s="111"/>
      <c r="BX877" s="111"/>
      <c r="BY877" s="111"/>
      <c r="BZ877" s="111"/>
      <c r="CA877" s="111"/>
      <c r="CB877" s="111"/>
      <c r="CC877" s="111"/>
      <c r="CD877" s="111"/>
      <c r="CE877" s="111"/>
      <c r="CF877" s="111"/>
      <c r="CG877" s="111"/>
      <c r="CH877" s="111"/>
      <c r="CI877" s="111"/>
      <c r="CJ877" s="111"/>
      <c r="CK877" s="111"/>
      <c r="CL877" s="111"/>
      <c r="CM877" s="111"/>
      <c r="CN877" s="111"/>
      <c r="CO877" s="111"/>
      <c r="CP877" s="111"/>
      <c r="CQ877" s="111"/>
      <c r="CR877" s="111"/>
      <c r="CS877" s="111"/>
      <c r="CT877" s="111"/>
      <c r="CU877" s="111"/>
      <c r="CV877" s="111"/>
      <c r="CW877" s="111"/>
      <c r="CX877" s="111"/>
      <c r="CY877" s="111"/>
      <c r="CZ877" s="111"/>
      <c r="DA877" s="111"/>
      <c r="DB877" s="111"/>
      <c r="DC877" s="111"/>
      <c r="DD877" s="111"/>
      <c r="DE877" s="111"/>
      <c r="DF877" s="111"/>
      <c r="DG877" s="111"/>
      <c r="DH877" s="111"/>
      <c r="DI877" s="111"/>
      <c r="DJ877" s="111"/>
      <c r="DK877" s="111"/>
      <c r="DL877" s="111"/>
      <c r="DM877" s="111"/>
      <c r="DN877" s="111"/>
      <c r="DO877" s="111"/>
      <c r="DP877" s="111"/>
      <c r="DQ877" s="111"/>
      <c r="DR877" s="111"/>
      <c r="DS877" s="111"/>
      <c r="DT877" s="111"/>
      <c r="DU877" s="111"/>
      <c r="DV877" s="111"/>
      <c r="DW877" s="111"/>
      <c r="DX877" s="111"/>
      <c r="DY877" s="111"/>
      <c r="DZ877" s="111"/>
      <c r="EA877" s="111"/>
      <c r="EB877" s="111"/>
      <c r="EC877" s="111"/>
      <c r="ED877" s="111"/>
      <c r="EE877" s="111"/>
      <c r="EF877" s="111"/>
      <c r="EG877" s="111"/>
      <c r="EH877" s="111"/>
      <c r="EI877" s="111"/>
      <c r="EJ877" s="111"/>
      <c r="EK877" s="111"/>
      <c r="EL877" s="111"/>
      <c r="EM877" s="111"/>
      <c r="EN877" s="111"/>
      <c r="EO877" s="111"/>
      <c r="EP877" s="111"/>
      <c r="EQ877" s="111"/>
      <c r="ER877" s="111"/>
      <c r="ES877" s="111"/>
      <c r="ET877" s="111"/>
      <c r="EU877" s="111"/>
      <c r="EV877" s="111"/>
      <c r="EW877" s="111"/>
      <c r="EX877" s="111"/>
      <c r="EY877" s="111"/>
      <c r="EZ877" s="111"/>
      <c r="FA877" s="111"/>
      <c r="FB877" s="111"/>
      <c r="FC877" s="111"/>
      <c r="FD877" s="111"/>
      <c r="FE877" s="111"/>
      <c r="FF877" s="111"/>
      <c r="FG877" s="111"/>
      <c r="FH877" s="111"/>
      <c r="FI877" s="111"/>
      <c r="FJ877" s="111"/>
      <c r="FK877" s="111"/>
      <c r="FL877" s="111"/>
      <c r="FM877" s="111"/>
      <c r="FN877" s="111"/>
      <c r="FO877" s="111"/>
      <c r="FP877" s="111"/>
      <c r="FQ877" s="111"/>
      <c r="FR877" s="111"/>
      <c r="FS877" s="111"/>
      <c r="FT877" s="111"/>
      <c r="FU877" s="111"/>
      <c r="FV877" s="111"/>
      <c r="FW877" s="111"/>
      <c r="FX877" s="111"/>
      <c r="FY877" s="111"/>
      <c r="FZ877" s="111"/>
      <c r="GA877" s="111"/>
      <c r="GB877" s="111"/>
      <c r="GC877" s="111"/>
      <c r="GD877" s="111"/>
      <c r="GE877" s="111"/>
      <c r="GF877" s="111"/>
      <c r="GG877" s="111"/>
      <c r="GH877" s="111"/>
      <c r="GI877" s="111"/>
      <c r="GJ877" s="111"/>
      <c r="GK877" s="111"/>
      <c r="GL877" s="111"/>
      <c r="GM877" s="111"/>
      <c r="GN877" s="111"/>
      <c r="GO877" s="111"/>
      <c r="GP877" s="111"/>
      <c r="GQ877" s="111"/>
      <c r="GR877" s="111"/>
      <c r="GS877" s="111"/>
      <c r="GT877" s="111"/>
      <c r="GU877" s="111"/>
      <c r="GV877" s="111"/>
      <c r="GW877" s="111"/>
      <c r="GX877" s="111"/>
      <c r="GY877" s="111"/>
      <c r="GZ877" s="111"/>
      <c r="HA877" s="111"/>
      <c r="HB877" s="111"/>
      <c r="HC877" s="111"/>
      <c r="HD877" s="111"/>
      <c r="HE877" s="111"/>
      <c r="HF877" s="111"/>
      <c r="HG877" s="111"/>
      <c r="HH877" s="111"/>
      <c r="HI877" s="111"/>
      <c r="HJ877" s="111"/>
      <c r="HK877" s="111"/>
      <c r="HL877" s="111"/>
      <c r="HM877" s="111"/>
      <c r="HN877" s="111"/>
      <c r="HO877" s="111"/>
      <c r="HP877" s="111"/>
      <c r="HQ877" s="111"/>
      <c r="HR877" s="111"/>
      <c r="HS877" s="111"/>
      <c r="HT877" s="111"/>
      <c r="HU877" s="111"/>
      <c r="HV877" s="111"/>
      <c r="HW877" s="111"/>
      <c r="HX877" s="111"/>
      <c r="HY877" s="111"/>
      <c r="HZ877" s="111"/>
      <c r="IA877" s="111"/>
      <c r="IB877" s="111"/>
      <c r="IC877" s="111"/>
      <c r="ID877" s="111"/>
      <c r="IE877" s="111"/>
      <c r="IF877" s="111"/>
      <c r="IG877" s="111"/>
      <c r="IH877" s="111"/>
      <c r="II877" s="111"/>
    </row>
    <row r="878" s="1" customFormat="1" hidden="1" spans="1:243">
      <c r="A878" s="157">
        <v>2200599</v>
      </c>
      <c r="B878" s="152" t="s">
        <v>746</v>
      </c>
      <c r="C878" s="145">
        <v>0</v>
      </c>
      <c r="D878" s="146"/>
      <c r="E878" s="147">
        <f t="shared" si="37"/>
        <v>0</v>
      </c>
      <c r="F878" s="148"/>
      <c r="G878" s="151" t="s">
        <v>75</v>
      </c>
      <c r="H878" s="140">
        <f t="shared" si="38"/>
        <v>7</v>
      </c>
      <c r="I878" s="140"/>
      <c r="J878" s="111"/>
      <c r="K878" s="111"/>
      <c r="L878" s="111"/>
      <c r="M878" s="111"/>
      <c r="N878" s="111"/>
      <c r="O878" s="111"/>
      <c r="P878" s="111"/>
      <c r="Q878" s="111"/>
      <c r="R878" s="111"/>
      <c r="S878" s="111"/>
      <c r="T878" s="111"/>
      <c r="U878" s="111"/>
      <c r="V878" s="111"/>
      <c r="W878" s="111"/>
      <c r="X878" s="111"/>
      <c r="Y878" s="111"/>
      <c r="Z878" s="111"/>
      <c r="AA878" s="111"/>
      <c r="AB878" s="111"/>
      <c r="AC878" s="111"/>
      <c r="AD878" s="111"/>
      <c r="AE878" s="111"/>
      <c r="AF878" s="111"/>
      <c r="AG878" s="111"/>
      <c r="AH878" s="111"/>
      <c r="AI878" s="111"/>
      <c r="AJ878" s="111"/>
      <c r="AK878" s="111"/>
      <c r="AL878" s="111"/>
      <c r="AM878" s="111"/>
      <c r="AN878" s="111"/>
      <c r="AO878" s="111"/>
      <c r="AP878" s="111"/>
      <c r="AQ878" s="111"/>
      <c r="AR878" s="111"/>
      <c r="AS878" s="111"/>
      <c r="AT878" s="111"/>
      <c r="AU878" s="111"/>
      <c r="AV878" s="111"/>
      <c r="AW878" s="111"/>
      <c r="AX878" s="111"/>
      <c r="AY878" s="111"/>
      <c r="AZ878" s="111"/>
      <c r="BA878" s="111"/>
      <c r="BB878" s="111"/>
      <c r="BC878" s="111"/>
      <c r="BD878" s="111"/>
      <c r="BE878" s="111"/>
      <c r="BF878" s="111"/>
      <c r="BG878" s="111"/>
      <c r="BH878" s="111"/>
      <c r="BI878" s="111"/>
      <c r="BJ878" s="111"/>
      <c r="BK878" s="111"/>
      <c r="BL878" s="111"/>
      <c r="BM878" s="111"/>
      <c r="BN878" s="111"/>
      <c r="BO878" s="111"/>
      <c r="BP878" s="111"/>
      <c r="BQ878" s="111"/>
      <c r="BR878" s="111"/>
      <c r="BS878" s="111"/>
      <c r="BT878" s="111"/>
      <c r="BU878" s="111"/>
      <c r="BV878" s="111"/>
      <c r="BW878" s="111"/>
      <c r="BX878" s="111"/>
      <c r="BY878" s="111"/>
      <c r="BZ878" s="111"/>
      <c r="CA878" s="111"/>
      <c r="CB878" s="111"/>
      <c r="CC878" s="111"/>
      <c r="CD878" s="111"/>
      <c r="CE878" s="111"/>
      <c r="CF878" s="111"/>
      <c r="CG878" s="111"/>
      <c r="CH878" s="111"/>
      <c r="CI878" s="111"/>
      <c r="CJ878" s="111"/>
      <c r="CK878" s="111"/>
      <c r="CL878" s="111"/>
      <c r="CM878" s="111"/>
      <c r="CN878" s="111"/>
      <c r="CO878" s="111"/>
      <c r="CP878" s="111"/>
      <c r="CQ878" s="111"/>
      <c r="CR878" s="111"/>
      <c r="CS878" s="111"/>
      <c r="CT878" s="111"/>
      <c r="CU878" s="111"/>
      <c r="CV878" s="111"/>
      <c r="CW878" s="111"/>
      <c r="CX878" s="111"/>
      <c r="CY878" s="111"/>
      <c r="CZ878" s="111"/>
      <c r="DA878" s="111"/>
      <c r="DB878" s="111"/>
      <c r="DC878" s="111"/>
      <c r="DD878" s="111"/>
      <c r="DE878" s="111"/>
      <c r="DF878" s="111"/>
      <c r="DG878" s="111"/>
      <c r="DH878" s="111"/>
      <c r="DI878" s="111"/>
      <c r="DJ878" s="111"/>
      <c r="DK878" s="111"/>
      <c r="DL878" s="111"/>
      <c r="DM878" s="111"/>
      <c r="DN878" s="111"/>
      <c r="DO878" s="111"/>
      <c r="DP878" s="111"/>
      <c r="DQ878" s="111"/>
      <c r="DR878" s="111"/>
      <c r="DS878" s="111"/>
      <c r="DT878" s="111"/>
      <c r="DU878" s="111"/>
      <c r="DV878" s="111"/>
      <c r="DW878" s="111"/>
      <c r="DX878" s="111"/>
      <c r="DY878" s="111"/>
      <c r="DZ878" s="111"/>
      <c r="EA878" s="111"/>
      <c r="EB878" s="111"/>
      <c r="EC878" s="111"/>
      <c r="ED878" s="111"/>
      <c r="EE878" s="111"/>
      <c r="EF878" s="111"/>
      <c r="EG878" s="111"/>
      <c r="EH878" s="111"/>
      <c r="EI878" s="111"/>
      <c r="EJ878" s="111"/>
      <c r="EK878" s="111"/>
      <c r="EL878" s="111"/>
      <c r="EM878" s="111"/>
      <c r="EN878" s="111"/>
      <c r="EO878" s="111"/>
      <c r="EP878" s="111"/>
      <c r="EQ878" s="111"/>
      <c r="ER878" s="111"/>
      <c r="ES878" s="111"/>
      <c r="ET878" s="111"/>
      <c r="EU878" s="111"/>
      <c r="EV878" s="111"/>
      <c r="EW878" s="111"/>
      <c r="EX878" s="111"/>
      <c r="EY878" s="111"/>
      <c r="EZ878" s="111"/>
      <c r="FA878" s="111"/>
      <c r="FB878" s="111"/>
      <c r="FC878" s="111"/>
      <c r="FD878" s="111"/>
      <c r="FE878" s="111"/>
      <c r="FF878" s="111"/>
      <c r="FG878" s="111"/>
      <c r="FH878" s="111"/>
      <c r="FI878" s="111"/>
      <c r="FJ878" s="111"/>
      <c r="FK878" s="111"/>
      <c r="FL878" s="111"/>
      <c r="FM878" s="111"/>
      <c r="FN878" s="111"/>
      <c r="FO878" s="111"/>
      <c r="FP878" s="111"/>
      <c r="FQ878" s="111"/>
      <c r="FR878" s="111"/>
      <c r="FS878" s="111"/>
      <c r="FT878" s="111"/>
      <c r="FU878" s="111"/>
      <c r="FV878" s="111"/>
      <c r="FW878" s="111"/>
      <c r="FX878" s="111"/>
      <c r="FY878" s="111"/>
      <c r="FZ878" s="111"/>
      <c r="GA878" s="111"/>
      <c r="GB878" s="111"/>
      <c r="GC878" s="111"/>
      <c r="GD878" s="111"/>
      <c r="GE878" s="111"/>
      <c r="GF878" s="111"/>
      <c r="GG878" s="111"/>
      <c r="GH878" s="111"/>
      <c r="GI878" s="111"/>
      <c r="GJ878" s="111"/>
      <c r="GK878" s="111"/>
      <c r="GL878" s="111"/>
      <c r="GM878" s="111"/>
      <c r="GN878" s="111"/>
      <c r="GO878" s="111"/>
      <c r="GP878" s="111"/>
      <c r="GQ878" s="111"/>
      <c r="GR878" s="111"/>
      <c r="GS878" s="111"/>
      <c r="GT878" s="111"/>
      <c r="GU878" s="111"/>
      <c r="GV878" s="111"/>
      <c r="GW878" s="111"/>
      <c r="GX878" s="111"/>
      <c r="GY878" s="111"/>
      <c r="GZ878" s="111"/>
      <c r="HA878" s="111"/>
      <c r="HB878" s="111"/>
      <c r="HC878" s="111"/>
      <c r="HD878" s="111"/>
      <c r="HE878" s="111"/>
      <c r="HF878" s="111"/>
      <c r="HG878" s="111"/>
      <c r="HH878" s="111"/>
      <c r="HI878" s="111"/>
      <c r="HJ878" s="111"/>
      <c r="HK878" s="111"/>
      <c r="HL878" s="111"/>
      <c r="HM878" s="111"/>
      <c r="HN878" s="111"/>
      <c r="HO878" s="111"/>
      <c r="HP878" s="111"/>
      <c r="HQ878" s="111"/>
      <c r="HR878" s="111"/>
      <c r="HS878" s="111"/>
      <c r="HT878" s="111"/>
      <c r="HU878" s="111"/>
      <c r="HV878" s="111"/>
      <c r="HW878" s="111"/>
      <c r="HX878" s="111"/>
      <c r="HY878" s="111"/>
      <c r="HZ878" s="111"/>
      <c r="IA878" s="111"/>
      <c r="IB878" s="111"/>
      <c r="IC878" s="111"/>
      <c r="ID878" s="111"/>
      <c r="IE878" s="111"/>
      <c r="IF878" s="111"/>
      <c r="IG878" s="111"/>
      <c r="IH878" s="111"/>
      <c r="II878" s="111"/>
    </row>
    <row r="879" s="1" customFormat="1" spans="1:243">
      <c r="A879" s="141">
        <v>22099</v>
      </c>
      <c r="B879" s="142" t="s">
        <v>747</v>
      </c>
      <c r="C879" s="159">
        <v>0</v>
      </c>
      <c r="D879" s="143">
        <v>0</v>
      </c>
      <c r="E879" s="137">
        <f t="shared" si="37"/>
        <v>0</v>
      </c>
      <c r="F879" s="138"/>
      <c r="G879" s="151"/>
      <c r="H879" s="140">
        <f t="shared" si="38"/>
        <v>5</v>
      </c>
      <c r="I879" s="140"/>
      <c r="J879" s="111"/>
      <c r="K879" s="111"/>
      <c r="L879" s="111"/>
      <c r="M879" s="111"/>
      <c r="N879" s="111"/>
      <c r="O879" s="111"/>
      <c r="P879" s="111"/>
      <c r="Q879" s="111"/>
      <c r="R879" s="111"/>
      <c r="S879" s="111"/>
      <c r="T879" s="111"/>
      <c r="U879" s="111"/>
      <c r="V879" s="111"/>
      <c r="W879" s="111"/>
      <c r="X879" s="111"/>
      <c r="Y879" s="111"/>
      <c r="Z879" s="111"/>
      <c r="AA879" s="111"/>
      <c r="AB879" s="111"/>
      <c r="AC879" s="111"/>
      <c r="AD879" s="111"/>
      <c r="AE879" s="111"/>
      <c r="AF879" s="111"/>
      <c r="AG879" s="111"/>
      <c r="AH879" s="111"/>
      <c r="AI879" s="111"/>
      <c r="AJ879" s="111"/>
      <c r="AK879" s="111"/>
      <c r="AL879" s="111"/>
      <c r="AM879" s="111"/>
      <c r="AN879" s="111"/>
      <c r="AO879" s="111"/>
      <c r="AP879" s="111"/>
      <c r="AQ879" s="111"/>
      <c r="AR879" s="111"/>
      <c r="AS879" s="111"/>
      <c r="AT879" s="111"/>
      <c r="AU879" s="111"/>
      <c r="AV879" s="111"/>
      <c r="AW879" s="111"/>
      <c r="AX879" s="111"/>
      <c r="AY879" s="111"/>
      <c r="AZ879" s="111"/>
      <c r="BA879" s="111"/>
      <c r="BB879" s="111"/>
      <c r="BC879" s="111"/>
      <c r="BD879" s="111"/>
      <c r="BE879" s="111"/>
      <c r="BF879" s="111"/>
      <c r="BG879" s="111"/>
      <c r="BH879" s="111"/>
      <c r="BI879" s="111"/>
      <c r="BJ879" s="111"/>
      <c r="BK879" s="111"/>
      <c r="BL879" s="111"/>
      <c r="BM879" s="111"/>
      <c r="BN879" s="111"/>
      <c r="BO879" s="111"/>
      <c r="BP879" s="111"/>
      <c r="BQ879" s="111"/>
      <c r="BR879" s="111"/>
      <c r="BS879" s="111"/>
      <c r="BT879" s="111"/>
      <c r="BU879" s="111"/>
      <c r="BV879" s="111"/>
      <c r="BW879" s="111"/>
      <c r="BX879" s="111"/>
      <c r="BY879" s="111"/>
      <c r="BZ879" s="111"/>
      <c r="CA879" s="111"/>
      <c r="CB879" s="111"/>
      <c r="CC879" s="111"/>
      <c r="CD879" s="111"/>
      <c r="CE879" s="111"/>
      <c r="CF879" s="111"/>
      <c r="CG879" s="111"/>
      <c r="CH879" s="111"/>
      <c r="CI879" s="111"/>
      <c r="CJ879" s="111"/>
      <c r="CK879" s="111"/>
      <c r="CL879" s="111"/>
      <c r="CM879" s="111"/>
      <c r="CN879" s="111"/>
      <c r="CO879" s="111"/>
      <c r="CP879" s="111"/>
      <c r="CQ879" s="111"/>
      <c r="CR879" s="111"/>
      <c r="CS879" s="111"/>
      <c r="CT879" s="111"/>
      <c r="CU879" s="111"/>
      <c r="CV879" s="111"/>
      <c r="CW879" s="111"/>
      <c r="CX879" s="111"/>
      <c r="CY879" s="111"/>
      <c r="CZ879" s="111"/>
      <c r="DA879" s="111"/>
      <c r="DB879" s="111"/>
      <c r="DC879" s="111"/>
      <c r="DD879" s="111"/>
      <c r="DE879" s="111"/>
      <c r="DF879" s="111"/>
      <c r="DG879" s="111"/>
      <c r="DH879" s="111"/>
      <c r="DI879" s="111"/>
      <c r="DJ879" s="111"/>
      <c r="DK879" s="111"/>
      <c r="DL879" s="111"/>
      <c r="DM879" s="111"/>
      <c r="DN879" s="111"/>
      <c r="DO879" s="111"/>
      <c r="DP879" s="111"/>
      <c r="DQ879" s="111"/>
      <c r="DR879" s="111"/>
      <c r="DS879" s="111"/>
      <c r="DT879" s="111"/>
      <c r="DU879" s="111"/>
      <c r="DV879" s="111"/>
      <c r="DW879" s="111"/>
      <c r="DX879" s="111"/>
      <c r="DY879" s="111"/>
      <c r="DZ879" s="111"/>
      <c r="EA879" s="111"/>
      <c r="EB879" s="111"/>
      <c r="EC879" s="111"/>
      <c r="ED879" s="111"/>
      <c r="EE879" s="111"/>
      <c r="EF879" s="111"/>
      <c r="EG879" s="111"/>
      <c r="EH879" s="111"/>
      <c r="EI879" s="111"/>
      <c r="EJ879" s="111"/>
      <c r="EK879" s="111"/>
      <c r="EL879" s="111"/>
      <c r="EM879" s="111"/>
      <c r="EN879" s="111"/>
      <c r="EO879" s="111"/>
      <c r="EP879" s="111"/>
      <c r="EQ879" s="111"/>
      <c r="ER879" s="111"/>
      <c r="ES879" s="111"/>
      <c r="ET879" s="111"/>
      <c r="EU879" s="111"/>
      <c r="EV879" s="111"/>
      <c r="EW879" s="111"/>
      <c r="EX879" s="111"/>
      <c r="EY879" s="111"/>
      <c r="EZ879" s="111"/>
      <c r="FA879" s="111"/>
      <c r="FB879" s="111"/>
      <c r="FC879" s="111"/>
      <c r="FD879" s="111"/>
      <c r="FE879" s="111"/>
      <c r="FF879" s="111"/>
      <c r="FG879" s="111"/>
      <c r="FH879" s="111"/>
      <c r="FI879" s="111"/>
      <c r="FJ879" s="111"/>
      <c r="FK879" s="111"/>
      <c r="FL879" s="111"/>
      <c r="FM879" s="111"/>
      <c r="FN879" s="111"/>
      <c r="FO879" s="111"/>
      <c r="FP879" s="111"/>
      <c r="FQ879" s="111"/>
      <c r="FR879" s="111"/>
      <c r="FS879" s="111"/>
      <c r="FT879" s="111"/>
      <c r="FU879" s="111"/>
      <c r="FV879" s="111"/>
      <c r="FW879" s="111"/>
      <c r="FX879" s="111"/>
      <c r="FY879" s="111"/>
      <c r="FZ879" s="111"/>
      <c r="GA879" s="111"/>
      <c r="GB879" s="111"/>
      <c r="GC879" s="111"/>
      <c r="GD879" s="111"/>
      <c r="GE879" s="111"/>
      <c r="GF879" s="111"/>
      <c r="GG879" s="111"/>
      <c r="GH879" s="111"/>
      <c r="GI879" s="111"/>
      <c r="GJ879" s="111"/>
      <c r="GK879" s="111"/>
      <c r="GL879" s="111"/>
      <c r="GM879" s="111"/>
      <c r="GN879" s="111"/>
      <c r="GO879" s="111"/>
      <c r="GP879" s="111"/>
      <c r="GQ879" s="111"/>
      <c r="GR879" s="111"/>
      <c r="GS879" s="111"/>
      <c r="GT879" s="111"/>
      <c r="GU879" s="111"/>
      <c r="GV879" s="111"/>
      <c r="GW879" s="111"/>
      <c r="GX879" s="111"/>
      <c r="GY879" s="111"/>
      <c r="GZ879" s="111"/>
      <c r="HA879" s="111"/>
      <c r="HB879" s="111"/>
      <c r="HC879" s="111"/>
      <c r="HD879" s="111"/>
      <c r="HE879" s="111"/>
      <c r="HF879" s="111"/>
      <c r="HG879" s="111"/>
      <c r="HH879" s="111"/>
      <c r="HI879" s="111"/>
      <c r="HJ879" s="111"/>
      <c r="HK879" s="111"/>
      <c r="HL879" s="111"/>
      <c r="HM879" s="111"/>
      <c r="HN879" s="111"/>
      <c r="HO879" s="111"/>
      <c r="HP879" s="111"/>
      <c r="HQ879" s="111"/>
      <c r="HR879" s="111"/>
      <c r="HS879" s="111"/>
      <c r="HT879" s="111"/>
      <c r="HU879" s="111"/>
      <c r="HV879" s="111"/>
      <c r="HW879" s="111"/>
      <c r="HX879" s="111"/>
      <c r="HY879" s="111"/>
      <c r="HZ879" s="111"/>
      <c r="IA879" s="111"/>
      <c r="IB879" s="111"/>
      <c r="IC879" s="111"/>
      <c r="ID879" s="111"/>
      <c r="IE879" s="111"/>
      <c r="IF879" s="111"/>
      <c r="IG879" s="111"/>
      <c r="IH879" s="111"/>
      <c r="II879" s="111"/>
    </row>
    <row r="880" s="1" customFormat="1" spans="1:243">
      <c r="A880" s="167">
        <v>221</v>
      </c>
      <c r="B880" s="136" t="s">
        <v>748</v>
      </c>
      <c r="C880" s="137">
        <f>C881+C891+C895</f>
        <v>9313</v>
      </c>
      <c r="D880" s="137">
        <f>D881+D891+D895</f>
        <v>6754</v>
      </c>
      <c r="E880" s="137">
        <f t="shared" si="37"/>
        <v>-2559</v>
      </c>
      <c r="F880" s="138">
        <f>E880/C880</f>
        <v>-0.274777193170836</v>
      </c>
      <c r="G880" s="149"/>
      <c r="H880" s="140">
        <f t="shared" si="38"/>
        <v>3</v>
      </c>
      <c r="I880" s="140"/>
      <c r="J880" s="111"/>
      <c r="K880" s="111"/>
      <c r="L880" s="111"/>
      <c r="M880" s="111"/>
      <c r="N880" s="111"/>
      <c r="O880" s="111"/>
      <c r="P880" s="111"/>
      <c r="Q880" s="111"/>
      <c r="R880" s="111"/>
      <c r="S880" s="111"/>
      <c r="T880" s="111"/>
      <c r="U880" s="111"/>
      <c r="V880" s="111"/>
      <c r="W880" s="111"/>
      <c r="X880" s="111"/>
      <c r="Y880" s="111"/>
      <c r="Z880" s="111"/>
      <c r="AA880" s="111"/>
      <c r="AB880" s="111"/>
      <c r="AC880" s="111"/>
      <c r="AD880" s="111"/>
      <c r="AE880" s="111"/>
      <c r="AF880" s="111"/>
      <c r="AG880" s="111"/>
      <c r="AH880" s="111"/>
      <c r="AI880" s="111"/>
      <c r="AJ880" s="111"/>
      <c r="AK880" s="111"/>
      <c r="AL880" s="111"/>
      <c r="AM880" s="111"/>
      <c r="AN880" s="111"/>
      <c r="AO880" s="111"/>
      <c r="AP880" s="111"/>
      <c r="AQ880" s="111"/>
      <c r="AR880" s="111"/>
      <c r="AS880" s="111"/>
      <c r="AT880" s="111"/>
      <c r="AU880" s="111"/>
      <c r="AV880" s="111"/>
      <c r="AW880" s="111"/>
      <c r="AX880" s="111"/>
      <c r="AY880" s="111"/>
      <c r="AZ880" s="111"/>
      <c r="BA880" s="111"/>
      <c r="BB880" s="111"/>
      <c r="BC880" s="111"/>
      <c r="BD880" s="111"/>
      <c r="BE880" s="111"/>
      <c r="BF880" s="111"/>
      <c r="BG880" s="111"/>
      <c r="BH880" s="111"/>
      <c r="BI880" s="111"/>
      <c r="BJ880" s="111"/>
      <c r="BK880" s="111"/>
      <c r="BL880" s="111"/>
      <c r="BM880" s="111"/>
      <c r="BN880" s="111"/>
      <c r="BO880" s="111"/>
      <c r="BP880" s="111"/>
      <c r="BQ880" s="111"/>
      <c r="BR880" s="111"/>
      <c r="BS880" s="111"/>
      <c r="BT880" s="111"/>
      <c r="BU880" s="111"/>
      <c r="BV880" s="111"/>
      <c r="BW880" s="111"/>
      <c r="BX880" s="111"/>
      <c r="BY880" s="111"/>
      <c r="BZ880" s="111"/>
      <c r="CA880" s="111"/>
      <c r="CB880" s="111"/>
      <c r="CC880" s="111"/>
      <c r="CD880" s="111"/>
      <c r="CE880" s="111"/>
      <c r="CF880" s="111"/>
      <c r="CG880" s="111"/>
      <c r="CH880" s="111"/>
      <c r="CI880" s="111"/>
      <c r="CJ880" s="111"/>
      <c r="CK880" s="111"/>
      <c r="CL880" s="111"/>
      <c r="CM880" s="111"/>
      <c r="CN880" s="111"/>
      <c r="CO880" s="111"/>
      <c r="CP880" s="111"/>
      <c r="CQ880" s="111"/>
      <c r="CR880" s="111"/>
      <c r="CS880" s="111"/>
      <c r="CT880" s="111"/>
      <c r="CU880" s="111"/>
      <c r="CV880" s="111"/>
      <c r="CW880" s="111"/>
      <c r="CX880" s="111"/>
      <c r="CY880" s="111"/>
      <c r="CZ880" s="111"/>
      <c r="DA880" s="111"/>
      <c r="DB880" s="111"/>
      <c r="DC880" s="111"/>
      <c r="DD880" s="111"/>
      <c r="DE880" s="111"/>
      <c r="DF880" s="111"/>
      <c r="DG880" s="111"/>
      <c r="DH880" s="111"/>
      <c r="DI880" s="111"/>
      <c r="DJ880" s="111"/>
      <c r="DK880" s="111"/>
      <c r="DL880" s="111"/>
      <c r="DM880" s="111"/>
      <c r="DN880" s="111"/>
      <c r="DO880" s="111"/>
      <c r="DP880" s="111"/>
      <c r="DQ880" s="111"/>
      <c r="DR880" s="111"/>
      <c r="DS880" s="111"/>
      <c r="DT880" s="111"/>
      <c r="DU880" s="111"/>
      <c r="DV880" s="111"/>
      <c r="DW880" s="111"/>
      <c r="DX880" s="111"/>
      <c r="DY880" s="111"/>
      <c r="DZ880" s="111"/>
      <c r="EA880" s="111"/>
      <c r="EB880" s="111"/>
      <c r="EC880" s="111"/>
      <c r="ED880" s="111"/>
      <c r="EE880" s="111"/>
      <c r="EF880" s="111"/>
      <c r="EG880" s="111"/>
      <c r="EH880" s="111"/>
      <c r="EI880" s="111"/>
      <c r="EJ880" s="111"/>
      <c r="EK880" s="111"/>
      <c r="EL880" s="111"/>
      <c r="EM880" s="111"/>
      <c r="EN880" s="111"/>
      <c r="EO880" s="111"/>
      <c r="EP880" s="111"/>
      <c r="EQ880" s="111"/>
      <c r="ER880" s="111"/>
      <c r="ES880" s="111"/>
      <c r="ET880" s="111"/>
      <c r="EU880" s="111"/>
      <c r="EV880" s="111"/>
      <c r="EW880" s="111"/>
      <c r="EX880" s="111"/>
      <c r="EY880" s="111"/>
      <c r="EZ880" s="111"/>
      <c r="FA880" s="111"/>
      <c r="FB880" s="111"/>
      <c r="FC880" s="111"/>
      <c r="FD880" s="111"/>
      <c r="FE880" s="111"/>
      <c r="FF880" s="111"/>
      <c r="FG880" s="111"/>
      <c r="FH880" s="111"/>
      <c r="FI880" s="111"/>
      <c r="FJ880" s="111"/>
      <c r="FK880" s="111"/>
      <c r="FL880" s="111"/>
      <c r="FM880" s="111"/>
      <c r="FN880" s="111"/>
      <c r="FO880" s="111"/>
      <c r="FP880" s="111"/>
      <c r="FQ880" s="111"/>
      <c r="FR880" s="111"/>
      <c r="FS880" s="111"/>
      <c r="FT880" s="111"/>
      <c r="FU880" s="111"/>
      <c r="FV880" s="111"/>
      <c r="FW880" s="111"/>
      <c r="FX880" s="111"/>
      <c r="FY880" s="111"/>
      <c r="FZ880" s="111"/>
      <c r="GA880" s="111"/>
      <c r="GB880" s="111"/>
      <c r="GC880" s="111"/>
      <c r="GD880" s="111"/>
      <c r="GE880" s="111"/>
      <c r="GF880" s="111"/>
      <c r="GG880" s="111"/>
      <c r="GH880" s="111"/>
      <c r="GI880" s="111"/>
      <c r="GJ880" s="111"/>
      <c r="GK880" s="111"/>
      <c r="GL880" s="111"/>
      <c r="GM880" s="111"/>
      <c r="GN880" s="111"/>
      <c r="GO880" s="111"/>
      <c r="GP880" s="111"/>
      <c r="GQ880" s="111"/>
      <c r="GR880" s="111"/>
      <c r="GS880" s="111"/>
      <c r="GT880" s="111"/>
      <c r="GU880" s="111"/>
      <c r="GV880" s="111"/>
      <c r="GW880" s="111"/>
      <c r="GX880" s="111"/>
      <c r="GY880" s="111"/>
      <c r="GZ880" s="111"/>
      <c r="HA880" s="111"/>
      <c r="HB880" s="111"/>
      <c r="HC880" s="111"/>
      <c r="HD880" s="111"/>
      <c r="HE880" s="111"/>
      <c r="HF880" s="111"/>
      <c r="HG880" s="111"/>
      <c r="HH880" s="111"/>
      <c r="HI880" s="111"/>
      <c r="HJ880" s="111"/>
      <c r="HK880" s="111"/>
      <c r="HL880" s="111"/>
      <c r="HM880" s="111"/>
      <c r="HN880" s="111"/>
      <c r="HO880" s="111"/>
      <c r="HP880" s="111"/>
      <c r="HQ880" s="111"/>
      <c r="HR880" s="111"/>
      <c r="HS880" s="111"/>
      <c r="HT880" s="111"/>
      <c r="HU880" s="111"/>
      <c r="HV880" s="111"/>
      <c r="HW880" s="111"/>
      <c r="HX880" s="111"/>
      <c r="HY880" s="111"/>
      <c r="HZ880" s="111"/>
      <c r="IA880" s="111"/>
      <c r="IB880" s="111"/>
      <c r="IC880" s="111"/>
      <c r="ID880" s="111"/>
      <c r="IE880" s="111"/>
      <c r="IF880" s="111"/>
      <c r="IG880" s="111"/>
      <c r="IH880" s="111"/>
      <c r="II880" s="111"/>
    </row>
    <row r="881" s="1" customFormat="1" spans="1:243">
      <c r="A881" s="141">
        <v>22101</v>
      </c>
      <c r="B881" s="142" t="s">
        <v>749</v>
      </c>
      <c r="C881" s="143">
        <f>SUM(C882:C890)</f>
        <v>4742</v>
      </c>
      <c r="D881" s="143">
        <f>SUM(D882:D890)</f>
        <v>1945</v>
      </c>
      <c r="E881" s="137">
        <f t="shared" si="37"/>
        <v>-2797</v>
      </c>
      <c r="F881" s="138">
        <f>E881/C881</f>
        <v>-0.589835512442008</v>
      </c>
      <c r="G881" s="139"/>
      <c r="H881" s="140">
        <f t="shared" si="38"/>
        <v>5</v>
      </c>
      <c r="I881" s="140"/>
      <c r="J881" s="111"/>
      <c r="K881" s="111"/>
      <c r="L881" s="111"/>
      <c r="M881" s="111"/>
      <c r="N881" s="111"/>
      <c r="O881" s="111"/>
      <c r="P881" s="111"/>
      <c r="Q881" s="111"/>
      <c r="R881" s="111"/>
      <c r="S881" s="111"/>
      <c r="T881" s="111"/>
      <c r="U881" s="111"/>
      <c r="V881" s="111"/>
      <c r="W881" s="111"/>
      <c r="X881" s="111"/>
      <c r="Y881" s="111"/>
      <c r="Z881" s="111"/>
      <c r="AA881" s="111"/>
      <c r="AB881" s="111"/>
      <c r="AC881" s="111"/>
      <c r="AD881" s="111"/>
      <c r="AE881" s="111"/>
      <c r="AF881" s="111"/>
      <c r="AG881" s="111"/>
      <c r="AH881" s="111"/>
      <c r="AI881" s="111"/>
      <c r="AJ881" s="111"/>
      <c r="AK881" s="111"/>
      <c r="AL881" s="111"/>
      <c r="AM881" s="111"/>
      <c r="AN881" s="111"/>
      <c r="AO881" s="111"/>
      <c r="AP881" s="111"/>
      <c r="AQ881" s="111"/>
      <c r="AR881" s="111"/>
      <c r="AS881" s="111"/>
      <c r="AT881" s="111"/>
      <c r="AU881" s="111"/>
      <c r="AV881" s="111"/>
      <c r="AW881" s="111"/>
      <c r="AX881" s="111"/>
      <c r="AY881" s="111"/>
      <c r="AZ881" s="111"/>
      <c r="BA881" s="111"/>
      <c r="BB881" s="111"/>
      <c r="BC881" s="111"/>
      <c r="BD881" s="111"/>
      <c r="BE881" s="111"/>
      <c r="BF881" s="111"/>
      <c r="BG881" s="111"/>
      <c r="BH881" s="111"/>
      <c r="BI881" s="111"/>
      <c r="BJ881" s="111"/>
      <c r="BK881" s="111"/>
      <c r="BL881" s="111"/>
      <c r="BM881" s="111"/>
      <c r="BN881" s="111"/>
      <c r="BO881" s="111"/>
      <c r="BP881" s="111"/>
      <c r="BQ881" s="111"/>
      <c r="BR881" s="111"/>
      <c r="BS881" s="111"/>
      <c r="BT881" s="111"/>
      <c r="BU881" s="111"/>
      <c r="BV881" s="111"/>
      <c r="BW881" s="111"/>
      <c r="BX881" s="111"/>
      <c r="BY881" s="111"/>
      <c r="BZ881" s="111"/>
      <c r="CA881" s="111"/>
      <c r="CB881" s="111"/>
      <c r="CC881" s="111"/>
      <c r="CD881" s="111"/>
      <c r="CE881" s="111"/>
      <c r="CF881" s="111"/>
      <c r="CG881" s="111"/>
      <c r="CH881" s="111"/>
      <c r="CI881" s="111"/>
      <c r="CJ881" s="111"/>
      <c r="CK881" s="111"/>
      <c r="CL881" s="111"/>
      <c r="CM881" s="111"/>
      <c r="CN881" s="111"/>
      <c r="CO881" s="111"/>
      <c r="CP881" s="111"/>
      <c r="CQ881" s="111"/>
      <c r="CR881" s="111"/>
      <c r="CS881" s="111"/>
      <c r="CT881" s="111"/>
      <c r="CU881" s="111"/>
      <c r="CV881" s="111"/>
      <c r="CW881" s="111"/>
      <c r="CX881" s="111"/>
      <c r="CY881" s="111"/>
      <c r="CZ881" s="111"/>
      <c r="DA881" s="111"/>
      <c r="DB881" s="111"/>
      <c r="DC881" s="111"/>
      <c r="DD881" s="111"/>
      <c r="DE881" s="111"/>
      <c r="DF881" s="111"/>
      <c r="DG881" s="111"/>
      <c r="DH881" s="111"/>
      <c r="DI881" s="111"/>
      <c r="DJ881" s="111"/>
      <c r="DK881" s="111"/>
      <c r="DL881" s="111"/>
      <c r="DM881" s="111"/>
      <c r="DN881" s="111"/>
      <c r="DO881" s="111"/>
      <c r="DP881" s="111"/>
      <c r="DQ881" s="111"/>
      <c r="DR881" s="111"/>
      <c r="DS881" s="111"/>
      <c r="DT881" s="111"/>
      <c r="DU881" s="111"/>
      <c r="DV881" s="111"/>
      <c r="DW881" s="111"/>
      <c r="DX881" s="111"/>
      <c r="DY881" s="111"/>
      <c r="DZ881" s="111"/>
      <c r="EA881" s="111"/>
      <c r="EB881" s="111"/>
      <c r="EC881" s="111"/>
      <c r="ED881" s="111"/>
      <c r="EE881" s="111"/>
      <c r="EF881" s="111"/>
      <c r="EG881" s="111"/>
      <c r="EH881" s="111"/>
      <c r="EI881" s="111"/>
      <c r="EJ881" s="111"/>
      <c r="EK881" s="111"/>
      <c r="EL881" s="111"/>
      <c r="EM881" s="111"/>
      <c r="EN881" s="111"/>
      <c r="EO881" s="111"/>
      <c r="EP881" s="111"/>
      <c r="EQ881" s="111"/>
      <c r="ER881" s="111"/>
      <c r="ES881" s="111"/>
      <c r="ET881" s="111"/>
      <c r="EU881" s="111"/>
      <c r="EV881" s="111"/>
      <c r="EW881" s="111"/>
      <c r="EX881" s="111"/>
      <c r="EY881" s="111"/>
      <c r="EZ881" s="111"/>
      <c r="FA881" s="111"/>
      <c r="FB881" s="111"/>
      <c r="FC881" s="111"/>
      <c r="FD881" s="111"/>
      <c r="FE881" s="111"/>
      <c r="FF881" s="111"/>
      <c r="FG881" s="111"/>
      <c r="FH881" s="111"/>
      <c r="FI881" s="111"/>
      <c r="FJ881" s="111"/>
      <c r="FK881" s="111"/>
      <c r="FL881" s="111"/>
      <c r="FM881" s="111"/>
      <c r="FN881" s="111"/>
      <c r="FO881" s="111"/>
      <c r="FP881" s="111"/>
      <c r="FQ881" s="111"/>
      <c r="FR881" s="111"/>
      <c r="FS881" s="111"/>
      <c r="FT881" s="111"/>
      <c r="FU881" s="111"/>
      <c r="FV881" s="111"/>
      <c r="FW881" s="111"/>
      <c r="FX881" s="111"/>
      <c r="FY881" s="111"/>
      <c r="FZ881" s="111"/>
      <c r="GA881" s="111"/>
      <c r="GB881" s="111"/>
      <c r="GC881" s="111"/>
      <c r="GD881" s="111"/>
      <c r="GE881" s="111"/>
      <c r="GF881" s="111"/>
      <c r="GG881" s="111"/>
      <c r="GH881" s="111"/>
      <c r="GI881" s="111"/>
      <c r="GJ881" s="111"/>
      <c r="GK881" s="111"/>
      <c r="GL881" s="111"/>
      <c r="GM881" s="111"/>
      <c r="GN881" s="111"/>
      <c r="GO881" s="111"/>
      <c r="GP881" s="111"/>
      <c r="GQ881" s="111"/>
      <c r="GR881" s="111"/>
      <c r="GS881" s="111"/>
      <c r="GT881" s="111"/>
      <c r="GU881" s="111"/>
      <c r="GV881" s="111"/>
      <c r="GW881" s="111"/>
      <c r="GX881" s="111"/>
      <c r="GY881" s="111"/>
      <c r="GZ881" s="111"/>
      <c r="HA881" s="111"/>
      <c r="HB881" s="111"/>
      <c r="HC881" s="111"/>
      <c r="HD881" s="111"/>
      <c r="HE881" s="111"/>
      <c r="HF881" s="111"/>
      <c r="HG881" s="111"/>
      <c r="HH881" s="111"/>
      <c r="HI881" s="111"/>
      <c r="HJ881" s="111"/>
      <c r="HK881" s="111"/>
      <c r="HL881" s="111"/>
      <c r="HM881" s="111"/>
      <c r="HN881" s="111"/>
      <c r="HO881" s="111"/>
      <c r="HP881" s="111"/>
      <c r="HQ881" s="111"/>
      <c r="HR881" s="111"/>
      <c r="HS881" s="111"/>
      <c r="HT881" s="111"/>
      <c r="HU881" s="111"/>
      <c r="HV881" s="111"/>
      <c r="HW881" s="111"/>
      <c r="HX881" s="111"/>
      <c r="HY881" s="111"/>
      <c r="HZ881" s="111"/>
      <c r="IA881" s="111"/>
      <c r="IB881" s="111"/>
      <c r="IC881" s="111"/>
      <c r="ID881" s="111"/>
      <c r="IE881" s="111"/>
      <c r="IF881" s="111"/>
      <c r="IG881" s="111"/>
      <c r="IH881" s="111"/>
      <c r="II881" s="111"/>
    </row>
    <row r="882" s="1" customFormat="1" hidden="1" spans="1:243">
      <c r="A882" s="157">
        <v>2210102</v>
      </c>
      <c r="B882" s="152" t="s">
        <v>750</v>
      </c>
      <c r="C882" s="145">
        <v>0</v>
      </c>
      <c r="D882" s="146"/>
      <c r="E882" s="147">
        <f t="shared" si="37"/>
        <v>0</v>
      </c>
      <c r="F882" s="148"/>
      <c r="G882" s="151" t="s">
        <v>75</v>
      </c>
      <c r="H882" s="140">
        <f t="shared" si="38"/>
        <v>7</v>
      </c>
      <c r="I882" s="140"/>
      <c r="J882" s="111"/>
      <c r="K882" s="111"/>
      <c r="L882" s="111"/>
      <c r="M882" s="111"/>
      <c r="N882" s="111"/>
      <c r="O882" s="111"/>
      <c r="P882" s="111"/>
      <c r="Q882" s="111"/>
      <c r="R882" s="111"/>
      <c r="S882" s="111"/>
      <c r="T882" s="111"/>
      <c r="U882" s="111"/>
      <c r="V882" s="111"/>
      <c r="W882" s="111"/>
      <c r="X882" s="111"/>
      <c r="Y882" s="111"/>
      <c r="Z882" s="111"/>
      <c r="AA882" s="111"/>
      <c r="AB882" s="111"/>
      <c r="AC882" s="111"/>
      <c r="AD882" s="111"/>
      <c r="AE882" s="111"/>
      <c r="AF882" s="111"/>
      <c r="AG882" s="111"/>
      <c r="AH882" s="111"/>
      <c r="AI882" s="111"/>
      <c r="AJ882" s="111"/>
      <c r="AK882" s="111"/>
      <c r="AL882" s="111"/>
      <c r="AM882" s="111"/>
      <c r="AN882" s="111"/>
      <c r="AO882" s="111"/>
      <c r="AP882" s="111"/>
      <c r="AQ882" s="111"/>
      <c r="AR882" s="111"/>
      <c r="AS882" s="111"/>
      <c r="AT882" s="111"/>
      <c r="AU882" s="111"/>
      <c r="AV882" s="111"/>
      <c r="AW882" s="111"/>
      <c r="AX882" s="111"/>
      <c r="AY882" s="111"/>
      <c r="AZ882" s="111"/>
      <c r="BA882" s="111"/>
      <c r="BB882" s="111"/>
      <c r="BC882" s="111"/>
      <c r="BD882" s="111"/>
      <c r="BE882" s="111"/>
      <c r="BF882" s="111"/>
      <c r="BG882" s="111"/>
      <c r="BH882" s="111"/>
      <c r="BI882" s="111"/>
      <c r="BJ882" s="111"/>
      <c r="BK882" s="111"/>
      <c r="BL882" s="111"/>
      <c r="BM882" s="111"/>
      <c r="BN882" s="111"/>
      <c r="BO882" s="111"/>
      <c r="BP882" s="111"/>
      <c r="BQ882" s="111"/>
      <c r="BR882" s="111"/>
      <c r="BS882" s="111"/>
      <c r="BT882" s="111"/>
      <c r="BU882" s="111"/>
      <c r="BV882" s="111"/>
      <c r="BW882" s="111"/>
      <c r="BX882" s="111"/>
      <c r="BY882" s="111"/>
      <c r="BZ882" s="111"/>
      <c r="CA882" s="111"/>
      <c r="CB882" s="111"/>
      <c r="CC882" s="111"/>
      <c r="CD882" s="111"/>
      <c r="CE882" s="111"/>
      <c r="CF882" s="111"/>
      <c r="CG882" s="111"/>
      <c r="CH882" s="111"/>
      <c r="CI882" s="111"/>
      <c r="CJ882" s="111"/>
      <c r="CK882" s="111"/>
      <c r="CL882" s="111"/>
      <c r="CM882" s="111"/>
      <c r="CN882" s="111"/>
      <c r="CO882" s="111"/>
      <c r="CP882" s="111"/>
      <c r="CQ882" s="111"/>
      <c r="CR882" s="111"/>
      <c r="CS882" s="111"/>
      <c r="CT882" s="111"/>
      <c r="CU882" s="111"/>
      <c r="CV882" s="111"/>
      <c r="CW882" s="111"/>
      <c r="CX882" s="111"/>
      <c r="CY882" s="111"/>
      <c r="CZ882" s="111"/>
      <c r="DA882" s="111"/>
      <c r="DB882" s="111"/>
      <c r="DC882" s="111"/>
      <c r="DD882" s="111"/>
      <c r="DE882" s="111"/>
      <c r="DF882" s="111"/>
      <c r="DG882" s="111"/>
      <c r="DH882" s="111"/>
      <c r="DI882" s="111"/>
      <c r="DJ882" s="111"/>
      <c r="DK882" s="111"/>
      <c r="DL882" s="111"/>
      <c r="DM882" s="111"/>
      <c r="DN882" s="111"/>
      <c r="DO882" s="111"/>
      <c r="DP882" s="111"/>
      <c r="DQ882" s="111"/>
      <c r="DR882" s="111"/>
      <c r="DS882" s="111"/>
      <c r="DT882" s="111"/>
      <c r="DU882" s="111"/>
      <c r="DV882" s="111"/>
      <c r="DW882" s="111"/>
      <c r="DX882" s="111"/>
      <c r="DY882" s="111"/>
      <c r="DZ882" s="111"/>
      <c r="EA882" s="111"/>
      <c r="EB882" s="111"/>
      <c r="EC882" s="111"/>
      <c r="ED882" s="111"/>
      <c r="EE882" s="111"/>
      <c r="EF882" s="111"/>
      <c r="EG882" s="111"/>
      <c r="EH882" s="111"/>
      <c r="EI882" s="111"/>
      <c r="EJ882" s="111"/>
      <c r="EK882" s="111"/>
      <c r="EL882" s="111"/>
      <c r="EM882" s="111"/>
      <c r="EN882" s="111"/>
      <c r="EO882" s="111"/>
      <c r="EP882" s="111"/>
      <c r="EQ882" s="111"/>
      <c r="ER882" s="111"/>
      <c r="ES882" s="111"/>
      <c r="ET882" s="111"/>
      <c r="EU882" s="111"/>
      <c r="EV882" s="111"/>
      <c r="EW882" s="111"/>
      <c r="EX882" s="111"/>
      <c r="EY882" s="111"/>
      <c r="EZ882" s="111"/>
      <c r="FA882" s="111"/>
      <c r="FB882" s="111"/>
      <c r="FC882" s="111"/>
      <c r="FD882" s="111"/>
      <c r="FE882" s="111"/>
      <c r="FF882" s="111"/>
      <c r="FG882" s="111"/>
      <c r="FH882" s="111"/>
      <c r="FI882" s="111"/>
      <c r="FJ882" s="111"/>
      <c r="FK882" s="111"/>
      <c r="FL882" s="111"/>
      <c r="FM882" s="111"/>
      <c r="FN882" s="111"/>
      <c r="FO882" s="111"/>
      <c r="FP882" s="111"/>
      <c r="FQ882" s="111"/>
      <c r="FR882" s="111"/>
      <c r="FS882" s="111"/>
      <c r="FT882" s="111"/>
      <c r="FU882" s="111"/>
      <c r="FV882" s="111"/>
      <c r="FW882" s="111"/>
      <c r="FX882" s="111"/>
      <c r="FY882" s="111"/>
      <c r="FZ882" s="111"/>
      <c r="GA882" s="111"/>
      <c r="GB882" s="111"/>
      <c r="GC882" s="111"/>
      <c r="GD882" s="111"/>
      <c r="GE882" s="111"/>
      <c r="GF882" s="111"/>
      <c r="GG882" s="111"/>
      <c r="GH882" s="111"/>
      <c r="GI882" s="111"/>
      <c r="GJ882" s="111"/>
      <c r="GK882" s="111"/>
      <c r="GL882" s="111"/>
      <c r="GM882" s="111"/>
      <c r="GN882" s="111"/>
      <c r="GO882" s="111"/>
      <c r="GP882" s="111"/>
      <c r="GQ882" s="111"/>
      <c r="GR882" s="111"/>
      <c r="GS882" s="111"/>
      <c r="GT882" s="111"/>
      <c r="GU882" s="111"/>
      <c r="GV882" s="111"/>
      <c r="GW882" s="111"/>
      <c r="GX882" s="111"/>
      <c r="GY882" s="111"/>
      <c r="GZ882" s="111"/>
      <c r="HA882" s="111"/>
      <c r="HB882" s="111"/>
      <c r="HC882" s="111"/>
      <c r="HD882" s="111"/>
      <c r="HE882" s="111"/>
      <c r="HF882" s="111"/>
      <c r="HG882" s="111"/>
      <c r="HH882" s="111"/>
      <c r="HI882" s="111"/>
      <c r="HJ882" s="111"/>
      <c r="HK882" s="111"/>
      <c r="HL882" s="111"/>
      <c r="HM882" s="111"/>
      <c r="HN882" s="111"/>
      <c r="HO882" s="111"/>
      <c r="HP882" s="111"/>
      <c r="HQ882" s="111"/>
      <c r="HR882" s="111"/>
      <c r="HS882" s="111"/>
      <c r="HT882" s="111"/>
      <c r="HU882" s="111"/>
      <c r="HV882" s="111"/>
      <c r="HW882" s="111"/>
      <c r="HX882" s="111"/>
      <c r="HY882" s="111"/>
      <c r="HZ882" s="111"/>
      <c r="IA882" s="111"/>
      <c r="IB882" s="111"/>
      <c r="IC882" s="111"/>
      <c r="ID882" s="111"/>
      <c r="IE882" s="111"/>
      <c r="IF882" s="111"/>
      <c r="IG882" s="111"/>
      <c r="IH882" s="111"/>
      <c r="II882" s="111"/>
    </row>
    <row r="883" s="1" customFormat="1" spans="1:243">
      <c r="A883" s="157">
        <v>2210103</v>
      </c>
      <c r="B883" s="152" t="s">
        <v>751</v>
      </c>
      <c r="C883" s="145">
        <v>64</v>
      </c>
      <c r="D883" s="146">
        <v>255</v>
      </c>
      <c r="E883" s="147">
        <f t="shared" si="37"/>
        <v>191</v>
      </c>
      <c r="F883" s="148">
        <f>E883/C883</f>
        <v>2.984375</v>
      </c>
      <c r="G883" s="149"/>
      <c r="H883" s="140">
        <f t="shared" si="38"/>
        <v>7</v>
      </c>
      <c r="I883" s="140"/>
      <c r="J883" s="111"/>
      <c r="K883" s="111"/>
      <c r="L883" s="111"/>
      <c r="M883" s="111"/>
      <c r="N883" s="111"/>
      <c r="O883" s="111"/>
      <c r="P883" s="111"/>
      <c r="Q883" s="111"/>
      <c r="R883" s="111"/>
      <c r="S883" s="111"/>
      <c r="T883" s="111"/>
      <c r="U883" s="111"/>
      <c r="V883" s="111"/>
      <c r="W883" s="111"/>
      <c r="X883" s="111"/>
      <c r="Y883" s="111"/>
      <c r="Z883" s="111"/>
      <c r="AA883" s="111"/>
      <c r="AB883" s="111"/>
      <c r="AC883" s="111"/>
      <c r="AD883" s="111"/>
      <c r="AE883" s="111"/>
      <c r="AF883" s="111"/>
      <c r="AG883" s="111"/>
      <c r="AH883" s="111"/>
      <c r="AI883" s="111"/>
      <c r="AJ883" s="111"/>
      <c r="AK883" s="111"/>
      <c r="AL883" s="111"/>
      <c r="AM883" s="111"/>
      <c r="AN883" s="111"/>
      <c r="AO883" s="111"/>
      <c r="AP883" s="111"/>
      <c r="AQ883" s="111"/>
      <c r="AR883" s="111"/>
      <c r="AS883" s="111"/>
      <c r="AT883" s="111"/>
      <c r="AU883" s="111"/>
      <c r="AV883" s="111"/>
      <c r="AW883" s="111"/>
      <c r="AX883" s="111"/>
      <c r="AY883" s="111"/>
      <c r="AZ883" s="111"/>
      <c r="BA883" s="111"/>
      <c r="BB883" s="111"/>
      <c r="BC883" s="111"/>
      <c r="BD883" s="111"/>
      <c r="BE883" s="111"/>
      <c r="BF883" s="111"/>
      <c r="BG883" s="111"/>
      <c r="BH883" s="111"/>
      <c r="BI883" s="111"/>
      <c r="BJ883" s="111"/>
      <c r="BK883" s="111"/>
      <c r="BL883" s="111"/>
      <c r="BM883" s="111"/>
      <c r="BN883" s="111"/>
      <c r="BO883" s="111"/>
      <c r="BP883" s="111"/>
      <c r="BQ883" s="111"/>
      <c r="BR883" s="111"/>
      <c r="BS883" s="111"/>
      <c r="BT883" s="111"/>
      <c r="BU883" s="111"/>
      <c r="BV883" s="111"/>
      <c r="BW883" s="111"/>
      <c r="BX883" s="111"/>
      <c r="BY883" s="111"/>
      <c r="BZ883" s="111"/>
      <c r="CA883" s="111"/>
      <c r="CB883" s="111"/>
      <c r="CC883" s="111"/>
      <c r="CD883" s="111"/>
      <c r="CE883" s="111"/>
      <c r="CF883" s="111"/>
      <c r="CG883" s="111"/>
      <c r="CH883" s="111"/>
      <c r="CI883" s="111"/>
      <c r="CJ883" s="111"/>
      <c r="CK883" s="111"/>
      <c r="CL883" s="111"/>
      <c r="CM883" s="111"/>
      <c r="CN883" s="111"/>
      <c r="CO883" s="111"/>
      <c r="CP883" s="111"/>
      <c r="CQ883" s="111"/>
      <c r="CR883" s="111"/>
      <c r="CS883" s="111"/>
      <c r="CT883" s="111"/>
      <c r="CU883" s="111"/>
      <c r="CV883" s="111"/>
      <c r="CW883" s="111"/>
      <c r="CX883" s="111"/>
      <c r="CY883" s="111"/>
      <c r="CZ883" s="111"/>
      <c r="DA883" s="111"/>
      <c r="DB883" s="111"/>
      <c r="DC883" s="111"/>
      <c r="DD883" s="111"/>
      <c r="DE883" s="111"/>
      <c r="DF883" s="111"/>
      <c r="DG883" s="111"/>
      <c r="DH883" s="111"/>
      <c r="DI883" s="111"/>
      <c r="DJ883" s="111"/>
      <c r="DK883" s="111"/>
      <c r="DL883" s="111"/>
      <c r="DM883" s="111"/>
      <c r="DN883" s="111"/>
      <c r="DO883" s="111"/>
      <c r="DP883" s="111"/>
      <c r="DQ883" s="111"/>
      <c r="DR883" s="111"/>
      <c r="DS883" s="111"/>
      <c r="DT883" s="111"/>
      <c r="DU883" s="111"/>
      <c r="DV883" s="111"/>
      <c r="DW883" s="111"/>
      <c r="DX883" s="111"/>
      <c r="DY883" s="111"/>
      <c r="DZ883" s="111"/>
      <c r="EA883" s="111"/>
      <c r="EB883" s="111"/>
      <c r="EC883" s="111"/>
      <c r="ED883" s="111"/>
      <c r="EE883" s="111"/>
      <c r="EF883" s="111"/>
      <c r="EG883" s="111"/>
      <c r="EH883" s="111"/>
      <c r="EI883" s="111"/>
      <c r="EJ883" s="111"/>
      <c r="EK883" s="111"/>
      <c r="EL883" s="111"/>
      <c r="EM883" s="111"/>
      <c r="EN883" s="111"/>
      <c r="EO883" s="111"/>
      <c r="EP883" s="111"/>
      <c r="EQ883" s="111"/>
      <c r="ER883" s="111"/>
      <c r="ES883" s="111"/>
      <c r="ET883" s="111"/>
      <c r="EU883" s="111"/>
      <c r="EV883" s="111"/>
      <c r="EW883" s="111"/>
      <c r="EX883" s="111"/>
      <c r="EY883" s="111"/>
      <c r="EZ883" s="111"/>
      <c r="FA883" s="111"/>
      <c r="FB883" s="111"/>
      <c r="FC883" s="111"/>
      <c r="FD883" s="111"/>
      <c r="FE883" s="111"/>
      <c r="FF883" s="111"/>
      <c r="FG883" s="111"/>
      <c r="FH883" s="111"/>
      <c r="FI883" s="111"/>
      <c r="FJ883" s="111"/>
      <c r="FK883" s="111"/>
      <c r="FL883" s="111"/>
      <c r="FM883" s="111"/>
      <c r="FN883" s="111"/>
      <c r="FO883" s="111"/>
      <c r="FP883" s="111"/>
      <c r="FQ883" s="111"/>
      <c r="FR883" s="111"/>
      <c r="FS883" s="111"/>
      <c r="FT883" s="111"/>
      <c r="FU883" s="111"/>
      <c r="FV883" s="111"/>
      <c r="FW883" s="111"/>
      <c r="FX883" s="111"/>
      <c r="FY883" s="111"/>
      <c r="FZ883" s="111"/>
      <c r="GA883" s="111"/>
      <c r="GB883" s="111"/>
      <c r="GC883" s="111"/>
      <c r="GD883" s="111"/>
      <c r="GE883" s="111"/>
      <c r="GF883" s="111"/>
      <c r="GG883" s="111"/>
      <c r="GH883" s="111"/>
      <c r="GI883" s="111"/>
      <c r="GJ883" s="111"/>
      <c r="GK883" s="111"/>
      <c r="GL883" s="111"/>
      <c r="GM883" s="111"/>
      <c r="GN883" s="111"/>
      <c r="GO883" s="111"/>
      <c r="GP883" s="111"/>
      <c r="GQ883" s="111"/>
      <c r="GR883" s="111"/>
      <c r="GS883" s="111"/>
      <c r="GT883" s="111"/>
      <c r="GU883" s="111"/>
      <c r="GV883" s="111"/>
      <c r="GW883" s="111"/>
      <c r="GX883" s="111"/>
      <c r="GY883" s="111"/>
      <c r="GZ883" s="111"/>
      <c r="HA883" s="111"/>
      <c r="HB883" s="111"/>
      <c r="HC883" s="111"/>
      <c r="HD883" s="111"/>
      <c r="HE883" s="111"/>
      <c r="HF883" s="111"/>
      <c r="HG883" s="111"/>
      <c r="HH883" s="111"/>
      <c r="HI883" s="111"/>
      <c r="HJ883" s="111"/>
      <c r="HK883" s="111"/>
      <c r="HL883" s="111"/>
      <c r="HM883" s="111"/>
      <c r="HN883" s="111"/>
      <c r="HO883" s="111"/>
      <c r="HP883" s="111"/>
      <c r="HQ883" s="111"/>
      <c r="HR883" s="111"/>
      <c r="HS883" s="111"/>
      <c r="HT883" s="111"/>
      <c r="HU883" s="111"/>
      <c r="HV883" s="111"/>
      <c r="HW883" s="111"/>
      <c r="HX883" s="111"/>
      <c r="HY883" s="111"/>
      <c r="HZ883" s="111"/>
      <c r="IA883" s="111"/>
      <c r="IB883" s="111"/>
      <c r="IC883" s="111"/>
      <c r="ID883" s="111"/>
      <c r="IE883" s="111"/>
      <c r="IF883" s="111"/>
      <c r="IG883" s="111"/>
      <c r="IH883" s="111"/>
      <c r="II883" s="111"/>
    </row>
    <row r="884" s="1" customFormat="1" hidden="1" spans="1:243">
      <c r="A884" s="157">
        <v>2210104</v>
      </c>
      <c r="B884" s="152" t="s">
        <v>752</v>
      </c>
      <c r="C884" s="145">
        <v>0</v>
      </c>
      <c r="D884" s="146"/>
      <c r="E884" s="147">
        <f t="shared" si="37"/>
        <v>0</v>
      </c>
      <c r="F884" s="148"/>
      <c r="G884" s="151" t="s">
        <v>75</v>
      </c>
      <c r="H884" s="140">
        <f t="shared" si="38"/>
        <v>7</v>
      </c>
      <c r="I884" s="140"/>
      <c r="J884" s="111"/>
      <c r="K884" s="111"/>
      <c r="L884" s="111"/>
      <c r="M884" s="111"/>
      <c r="N884" s="111"/>
      <c r="O884" s="111"/>
      <c r="P884" s="111"/>
      <c r="Q884" s="111"/>
      <c r="R884" s="111"/>
      <c r="S884" s="111"/>
      <c r="T884" s="111"/>
      <c r="U884" s="111"/>
      <c r="V884" s="111"/>
      <c r="W884" s="111"/>
      <c r="X884" s="111"/>
      <c r="Y884" s="111"/>
      <c r="Z884" s="111"/>
      <c r="AA884" s="111"/>
      <c r="AB884" s="111"/>
      <c r="AC884" s="111"/>
      <c r="AD884" s="111"/>
      <c r="AE884" s="111"/>
      <c r="AF884" s="111"/>
      <c r="AG884" s="111"/>
      <c r="AH884" s="111"/>
      <c r="AI884" s="111"/>
      <c r="AJ884" s="111"/>
      <c r="AK884" s="111"/>
      <c r="AL884" s="111"/>
      <c r="AM884" s="111"/>
      <c r="AN884" s="111"/>
      <c r="AO884" s="111"/>
      <c r="AP884" s="111"/>
      <c r="AQ884" s="111"/>
      <c r="AR884" s="111"/>
      <c r="AS884" s="111"/>
      <c r="AT884" s="111"/>
      <c r="AU884" s="111"/>
      <c r="AV884" s="111"/>
      <c r="AW884" s="111"/>
      <c r="AX884" s="111"/>
      <c r="AY884" s="111"/>
      <c r="AZ884" s="111"/>
      <c r="BA884" s="111"/>
      <c r="BB884" s="111"/>
      <c r="BC884" s="111"/>
      <c r="BD884" s="111"/>
      <c r="BE884" s="111"/>
      <c r="BF884" s="111"/>
      <c r="BG884" s="111"/>
      <c r="BH884" s="111"/>
      <c r="BI884" s="111"/>
      <c r="BJ884" s="111"/>
      <c r="BK884" s="111"/>
      <c r="BL884" s="111"/>
      <c r="BM884" s="111"/>
      <c r="BN884" s="111"/>
      <c r="BO884" s="111"/>
      <c r="BP884" s="111"/>
      <c r="BQ884" s="111"/>
      <c r="BR884" s="111"/>
      <c r="BS884" s="111"/>
      <c r="BT884" s="111"/>
      <c r="BU884" s="111"/>
      <c r="BV884" s="111"/>
      <c r="BW884" s="111"/>
      <c r="BX884" s="111"/>
      <c r="BY884" s="111"/>
      <c r="BZ884" s="111"/>
      <c r="CA884" s="111"/>
      <c r="CB884" s="111"/>
      <c r="CC884" s="111"/>
      <c r="CD884" s="111"/>
      <c r="CE884" s="111"/>
      <c r="CF884" s="111"/>
      <c r="CG884" s="111"/>
      <c r="CH884" s="111"/>
      <c r="CI884" s="111"/>
      <c r="CJ884" s="111"/>
      <c r="CK884" s="111"/>
      <c r="CL884" s="111"/>
      <c r="CM884" s="111"/>
      <c r="CN884" s="111"/>
      <c r="CO884" s="111"/>
      <c r="CP884" s="111"/>
      <c r="CQ884" s="111"/>
      <c r="CR884" s="111"/>
      <c r="CS884" s="111"/>
      <c r="CT884" s="111"/>
      <c r="CU884" s="111"/>
      <c r="CV884" s="111"/>
      <c r="CW884" s="111"/>
      <c r="CX884" s="111"/>
      <c r="CY884" s="111"/>
      <c r="CZ884" s="111"/>
      <c r="DA884" s="111"/>
      <c r="DB884" s="111"/>
      <c r="DC884" s="111"/>
      <c r="DD884" s="111"/>
      <c r="DE884" s="111"/>
      <c r="DF884" s="111"/>
      <c r="DG884" s="111"/>
      <c r="DH884" s="111"/>
      <c r="DI884" s="111"/>
      <c r="DJ884" s="111"/>
      <c r="DK884" s="111"/>
      <c r="DL884" s="111"/>
      <c r="DM884" s="111"/>
      <c r="DN884" s="111"/>
      <c r="DO884" s="111"/>
      <c r="DP884" s="111"/>
      <c r="DQ884" s="111"/>
      <c r="DR884" s="111"/>
      <c r="DS884" s="111"/>
      <c r="DT884" s="111"/>
      <c r="DU884" s="111"/>
      <c r="DV884" s="111"/>
      <c r="DW884" s="111"/>
      <c r="DX884" s="111"/>
      <c r="DY884" s="111"/>
      <c r="DZ884" s="111"/>
      <c r="EA884" s="111"/>
      <c r="EB884" s="111"/>
      <c r="EC884" s="111"/>
      <c r="ED884" s="111"/>
      <c r="EE884" s="111"/>
      <c r="EF884" s="111"/>
      <c r="EG884" s="111"/>
      <c r="EH884" s="111"/>
      <c r="EI884" s="111"/>
      <c r="EJ884" s="111"/>
      <c r="EK884" s="111"/>
      <c r="EL884" s="111"/>
      <c r="EM884" s="111"/>
      <c r="EN884" s="111"/>
      <c r="EO884" s="111"/>
      <c r="EP884" s="111"/>
      <c r="EQ884" s="111"/>
      <c r="ER884" s="111"/>
      <c r="ES884" s="111"/>
      <c r="ET884" s="111"/>
      <c r="EU884" s="111"/>
      <c r="EV884" s="111"/>
      <c r="EW884" s="111"/>
      <c r="EX884" s="111"/>
      <c r="EY884" s="111"/>
      <c r="EZ884" s="111"/>
      <c r="FA884" s="111"/>
      <c r="FB884" s="111"/>
      <c r="FC884" s="111"/>
      <c r="FD884" s="111"/>
      <c r="FE884" s="111"/>
      <c r="FF884" s="111"/>
      <c r="FG884" s="111"/>
      <c r="FH884" s="111"/>
      <c r="FI884" s="111"/>
      <c r="FJ884" s="111"/>
      <c r="FK884" s="111"/>
      <c r="FL884" s="111"/>
      <c r="FM884" s="111"/>
      <c r="FN884" s="111"/>
      <c r="FO884" s="111"/>
      <c r="FP884" s="111"/>
      <c r="FQ884" s="111"/>
      <c r="FR884" s="111"/>
      <c r="FS884" s="111"/>
      <c r="FT884" s="111"/>
      <c r="FU884" s="111"/>
      <c r="FV884" s="111"/>
      <c r="FW884" s="111"/>
      <c r="FX884" s="111"/>
      <c r="FY884" s="111"/>
      <c r="FZ884" s="111"/>
      <c r="GA884" s="111"/>
      <c r="GB884" s="111"/>
      <c r="GC884" s="111"/>
      <c r="GD884" s="111"/>
      <c r="GE884" s="111"/>
      <c r="GF884" s="111"/>
      <c r="GG884" s="111"/>
      <c r="GH884" s="111"/>
      <c r="GI884" s="111"/>
      <c r="GJ884" s="111"/>
      <c r="GK884" s="111"/>
      <c r="GL884" s="111"/>
      <c r="GM884" s="111"/>
      <c r="GN884" s="111"/>
      <c r="GO884" s="111"/>
      <c r="GP884" s="111"/>
      <c r="GQ884" s="111"/>
      <c r="GR884" s="111"/>
      <c r="GS884" s="111"/>
      <c r="GT884" s="111"/>
      <c r="GU884" s="111"/>
      <c r="GV884" s="111"/>
      <c r="GW884" s="111"/>
      <c r="GX884" s="111"/>
      <c r="GY884" s="111"/>
      <c r="GZ884" s="111"/>
      <c r="HA884" s="111"/>
      <c r="HB884" s="111"/>
      <c r="HC884" s="111"/>
      <c r="HD884" s="111"/>
      <c r="HE884" s="111"/>
      <c r="HF884" s="111"/>
      <c r="HG884" s="111"/>
      <c r="HH884" s="111"/>
      <c r="HI884" s="111"/>
      <c r="HJ884" s="111"/>
      <c r="HK884" s="111"/>
      <c r="HL884" s="111"/>
      <c r="HM884" s="111"/>
      <c r="HN884" s="111"/>
      <c r="HO884" s="111"/>
      <c r="HP884" s="111"/>
      <c r="HQ884" s="111"/>
      <c r="HR884" s="111"/>
      <c r="HS884" s="111"/>
      <c r="HT884" s="111"/>
      <c r="HU884" s="111"/>
      <c r="HV884" s="111"/>
      <c r="HW884" s="111"/>
      <c r="HX884" s="111"/>
      <c r="HY884" s="111"/>
      <c r="HZ884" s="111"/>
      <c r="IA884" s="111"/>
      <c r="IB884" s="111"/>
      <c r="IC884" s="111"/>
      <c r="ID884" s="111"/>
      <c r="IE884" s="111"/>
      <c r="IF884" s="111"/>
      <c r="IG884" s="111"/>
      <c r="IH884" s="111"/>
      <c r="II884" s="111"/>
    </row>
    <row r="885" s="1" customFormat="1" spans="1:243">
      <c r="A885" s="157">
        <v>2210105</v>
      </c>
      <c r="B885" s="152" t="s">
        <v>753</v>
      </c>
      <c r="C885" s="145">
        <v>324</v>
      </c>
      <c r="D885" s="146">
        <v>496</v>
      </c>
      <c r="E885" s="147">
        <f t="shared" si="37"/>
        <v>172</v>
      </c>
      <c r="F885" s="148">
        <f>E885/C885</f>
        <v>0.530864197530864</v>
      </c>
      <c r="G885" s="149"/>
      <c r="H885" s="140">
        <f t="shared" si="38"/>
        <v>7</v>
      </c>
      <c r="I885" s="140"/>
      <c r="J885" s="111"/>
      <c r="K885" s="111"/>
      <c r="L885" s="111"/>
      <c r="M885" s="111"/>
      <c r="N885" s="111"/>
      <c r="O885" s="111"/>
      <c r="P885" s="111"/>
      <c r="Q885" s="111"/>
      <c r="R885" s="111"/>
      <c r="S885" s="111"/>
      <c r="T885" s="111"/>
      <c r="U885" s="111"/>
      <c r="V885" s="111"/>
      <c r="W885" s="111"/>
      <c r="X885" s="111"/>
      <c r="Y885" s="111"/>
      <c r="Z885" s="111"/>
      <c r="AA885" s="111"/>
      <c r="AB885" s="111"/>
      <c r="AC885" s="111"/>
      <c r="AD885" s="111"/>
      <c r="AE885" s="111"/>
      <c r="AF885" s="111"/>
      <c r="AG885" s="111"/>
      <c r="AH885" s="111"/>
      <c r="AI885" s="111"/>
      <c r="AJ885" s="111"/>
      <c r="AK885" s="111"/>
      <c r="AL885" s="111"/>
      <c r="AM885" s="111"/>
      <c r="AN885" s="111"/>
      <c r="AO885" s="111"/>
      <c r="AP885" s="111"/>
      <c r="AQ885" s="111"/>
      <c r="AR885" s="111"/>
      <c r="AS885" s="111"/>
      <c r="AT885" s="111"/>
      <c r="AU885" s="111"/>
      <c r="AV885" s="111"/>
      <c r="AW885" s="111"/>
      <c r="AX885" s="111"/>
      <c r="AY885" s="111"/>
      <c r="AZ885" s="111"/>
      <c r="BA885" s="111"/>
      <c r="BB885" s="111"/>
      <c r="BC885" s="111"/>
      <c r="BD885" s="111"/>
      <c r="BE885" s="111"/>
      <c r="BF885" s="111"/>
      <c r="BG885" s="111"/>
      <c r="BH885" s="111"/>
      <c r="BI885" s="111"/>
      <c r="BJ885" s="111"/>
      <c r="BK885" s="111"/>
      <c r="BL885" s="111"/>
      <c r="BM885" s="111"/>
      <c r="BN885" s="111"/>
      <c r="BO885" s="111"/>
      <c r="BP885" s="111"/>
      <c r="BQ885" s="111"/>
      <c r="BR885" s="111"/>
      <c r="BS885" s="111"/>
      <c r="BT885" s="111"/>
      <c r="BU885" s="111"/>
      <c r="BV885" s="111"/>
      <c r="BW885" s="111"/>
      <c r="BX885" s="111"/>
      <c r="BY885" s="111"/>
      <c r="BZ885" s="111"/>
      <c r="CA885" s="111"/>
      <c r="CB885" s="111"/>
      <c r="CC885" s="111"/>
      <c r="CD885" s="111"/>
      <c r="CE885" s="111"/>
      <c r="CF885" s="111"/>
      <c r="CG885" s="111"/>
      <c r="CH885" s="111"/>
      <c r="CI885" s="111"/>
      <c r="CJ885" s="111"/>
      <c r="CK885" s="111"/>
      <c r="CL885" s="111"/>
      <c r="CM885" s="111"/>
      <c r="CN885" s="111"/>
      <c r="CO885" s="111"/>
      <c r="CP885" s="111"/>
      <c r="CQ885" s="111"/>
      <c r="CR885" s="111"/>
      <c r="CS885" s="111"/>
      <c r="CT885" s="111"/>
      <c r="CU885" s="111"/>
      <c r="CV885" s="111"/>
      <c r="CW885" s="111"/>
      <c r="CX885" s="111"/>
      <c r="CY885" s="111"/>
      <c r="CZ885" s="111"/>
      <c r="DA885" s="111"/>
      <c r="DB885" s="111"/>
      <c r="DC885" s="111"/>
      <c r="DD885" s="111"/>
      <c r="DE885" s="111"/>
      <c r="DF885" s="111"/>
      <c r="DG885" s="111"/>
      <c r="DH885" s="111"/>
      <c r="DI885" s="111"/>
      <c r="DJ885" s="111"/>
      <c r="DK885" s="111"/>
      <c r="DL885" s="111"/>
      <c r="DM885" s="111"/>
      <c r="DN885" s="111"/>
      <c r="DO885" s="111"/>
      <c r="DP885" s="111"/>
      <c r="DQ885" s="111"/>
      <c r="DR885" s="111"/>
      <c r="DS885" s="111"/>
      <c r="DT885" s="111"/>
      <c r="DU885" s="111"/>
      <c r="DV885" s="111"/>
      <c r="DW885" s="111"/>
      <c r="DX885" s="111"/>
      <c r="DY885" s="111"/>
      <c r="DZ885" s="111"/>
      <c r="EA885" s="111"/>
      <c r="EB885" s="111"/>
      <c r="EC885" s="111"/>
      <c r="ED885" s="111"/>
      <c r="EE885" s="111"/>
      <c r="EF885" s="111"/>
      <c r="EG885" s="111"/>
      <c r="EH885" s="111"/>
      <c r="EI885" s="111"/>
      <c r="EJ885" s="111"/>
      <c r="EK885" s="111"/>
      <c r="EL885" s="111"/>
      <c r="EM885" s="111"/>
      <c r="EN885" s="111"/>
      <c r="EO885" s="111"/>
      <c r="EP885" s="111"/>
      <c r="EQ885" s="111"/>
      <c r="ER885" s="111"/>
      <c r="ES885" s="111"/>
      <c r="ET885" s="111"/>
      <c r="EU885" s="111"/>
      <c r="EV885" s="111"/>
      <c r="EW885" s="111"/>
      <c r="EX885" s="111"/>
      <c r="EY885" s="111"/>
      <c r="EZ885" s="111"/>
      <c r="FA885" s="111"/>
      <c r="FB885" s="111"/>
      <c r="FC885" s="111"/>
      <c r="FD885" s="111"/>
      <c r="FE885" s="111"/>
      <c r="FF885" s="111"/>
      <c r="FG885" s="111"/>
      <c r="FH885" s="111"/>
      <c r="FI885" s="111"/>
      <c r="FJ885" s="111"/>
      <c r="FK885" s="111"/>
      <c r="FL885" s="111"/>
      <c r="FM885" s="111"/>
      <c r="FN885" s="111"/>
      <c r="FO885" s="111"/>
      <c r="FP885" s="111"/>
      <c r="FQ885" s="111"/>
      <c r="FR885" s="111"/>
      <c r="FS885" s="111"/>
      <c r="FT885" s="111"/>
      <c r="FU885" s="111"/>
      <c r="FV885" s="111"/>
      <c r="FW885" s="111"/>
      <c r="FX885" s="111"/>
      <c r="FY885" s="111"/>
      <c r="FZ885" s="111"/>
      <c r="GA885" s="111"/>
      <c r="GB885" s="111"/>
      <c r="GC885" s="111"/>
      <c r="GD885" s="111"/>
      <c r="GE885" s="111"/>
      <c r="GF885" s="111"/>
      <c r="GG885" s="111"/>
      <c r="GH885" s="111"/>
      <c r="GI885" s="111"/>
      <c r="GJ885" s="111"/>
      <c r="GK885" s="111"/>
      <c r="GL885" s="111"/>
      <c r="GM885" s="111"/>
      <c r="GN885" s="111"/>
      <c r="GO885" s="111"/>
      <c r="GP885" s="111"/>
      <c r="GQ885" s="111"/>
      <c r="GR885" s="111"/>
      <c r="GS885" s="111"/>
      <c r="GT885" s="111"/>
      <c r="GU885" s="111"/>
      <c r="GV885" s="111"/>
      <c r="GW885" s="111"/>
      <c r="GX885" s="111"/>
      <c r="GY885" s="111"/>
      <c r="GZ885" s="111"/>
      <c r="HA885" s="111"/>
      <c r="HB885" s="111"/>
      <c r="HC885" s="111"/>
      <c r="HD885" s="111"/>
      <c r="HE885" s="111"/>
      <c r="HF885" s="111"/>
      <c r="HG885" s="111"/>
      <c r="HH885" s="111"/>
      <c r="HI885" s="111"/>
      <c r="HJ885" s="111"/>
      <c r="HK885" s="111"/>
      <c r="HL885" s="111"/>
      <c r="HM885" s="111"/>
      <c r="HN885" s="111"/>
      <c r="HO885" s="111"/>
      <c r="HP885" s="111"/>
      <c r="HQ885" s="111"/>
      <c r="HR885" s="111"/>
      <c r="HS885" s="111"/>
      <c r="HT885" s="111"/>
      <c r="HU885" s="111"/>
      <c r="HV885" s="111"/>
      <c r="HW885" s="111"/>
      <c r="HX885" s="111"/>
      <c r="HY885" s="111"/>
      <c r="HZ885" s="111"/>
      <c r="IA885" s="111"/>
      <c r="IB885" s="111"/>
      <c r="IC885" s="111"/>
      <c r="ID885" s="111"/>
      <c r="IE885" s="111"/>
      <c r="IF885" s="111"/>
      <c r="IG885" s="111"/>
      <c r="IH885" s="111"/>
      <c r="II885" s="111"/>
    </row>
    <row r="886" s="1" customFormat="1" spans="1:243">
      <c r="A886" s="157">
        <v>2210108</v>
      </c>
      <c r="B886" s="152" t="s">
        <v>754</v>
      </c>
      <c r="C886" s="145">
        <v>3318</v>
      </c>
      <c r="D886" s="146">
        <v>1000</v>
      </c>
      <c r="E886" s="147">
        <f t="shared" si="37"/>
        <v>-2318</v>
      </c>
      <c r="F886" s="148">
        <f>E886/C886</f>
        <v>-0.698613622664256</v>
      </c>
      <c r="G886" s="149"/>
      <c r="H886" s="140">
        <f t="shared" si="38"/>
        <v>7</v>
      </c>
      <c r="I886" s="140"/>
      <c r="J886" s="111"/>
      <c r="K886" s="111"/>
      <c r="L886" s="111"/>
      <c r="M886" s="111"/>
      <c r="N886" s="111"/>
      <c r="O886" s="111"/>
      <c r="P886" s="111"/>
      <c r="Q886" s="111"/>
      <c r="R886" s="111"/>
      <c r="S886" s="111"/>
      <c r="T886" s="111"/>
      <c r="U886" s="111"/>
      <c r="V886" s="111"/>
      <c r="W886" s="111"/>
      <c r="X886" s="111"/>
      <c r="Y886" s="111"/>
      <c r="Z886" s="111"/>
      <c r="AA886" s="111"/>
      <c r="AB886" s="111"/>
      <c r="AC886" s="111"/>
      <c r="AD886" s="111"/>
      <c r="AE886" s="111"/>
      <c r="AF886" s="111"/>
      <c r="AG886" s="111"/>
      <c r="AH886" s="111"/>
      <c r="AI886" s="111"/>
      <c r="AJ886" s="111"/>
      <c r="AK886" s="111"/>
      <c r="AL886" s="111"/>
      <c r="AM886" s="111"/>
      <c r="AN886" s="111"/>
      <c r="AO886" s="111"/>
      <c r="AP886" s="111"/>
      <c r="AQ886" s="111"/>
      <c r="AR886" s="111"/>
      <c r="AS886" s="111"/>
      <c r="AT886" s="111"/>
      <c r="AU886" s="111"/>
      <c r="AV886" s="111"/>
      <c r="AW886" s="111"/>
      <c r="AX886" s="111"/>
      <c r="AY886" s="111"/>
      <c r="AZ886" s="111"/>
      <c r="BA886" s="111"/>
      <c r="BB886" s="111"/>
      <c r="BC886" s="111"/>
      <c r="BD886" s="111"/>
      <c r="BE886" s="111"/>
      <c r="BF886" s="111"/>
      <c r="BG886" s="111"/>
      <c r="BH886" s="111"/>
      <c r="BI886" s="111"/>
      <c r="BJ886" s="111"/>
      <c r="BK886" s="111"/>
      <c r="BL886" s="111"/>
      <c r="BM886" s="111"/>
      <c r="BN886" s="111"/>
      <c r="BO886" s="111"/>
      <c r="BP886" s="111"/>
      <c r="BQ886" s="111"/>
      <c r="BR886" s="111"/>
      <c r="BS886" s="111"/>
      <c r="BT886" s="111"/>
      <c r="BU886" s="111"/>
      <c r="BV886" s="111"/>
      <c r="BW886" s="111"/>
      <c r="BX886" s="111"/>
      <c r="BY886" s="111"/>
      <c r="BZ886" s="111"/>
      <c r="CA886" s="111"/>
      <c r="CB886" s="111"/>
      <c r="CC886" s="111"/>
      <c r="CD886" s="111"/>
      <c r="CE886" s="111"/>
      <c r="CF886" s="111"/>
      <c r="CG886" s="111"/>
      <c r="CH886" s="111"/>
      <c r="CI886" s="111"/>
      <c r="CJ886" s="111"/>
      <c r="CK886" s="111"/>
      <c r="CL886" s="111"/>
      <c r="CM886" s="111"/>
      <c r="CN886" s="111"/>
      <c r="CO886" s="111"/>
      <c r="CP886" s="111"/>
      <c r="CQ886" s="111"/>
      <c r="CR886" s="111"/>
      <c r="CS886" s="111"/>
      <c r="CT886" s="111"/>
      <c r="CU886" s="111"/>
      <c r="CV886" s="111"/>
      <c r="CW886" s="111"/>
      <c r="CX886" s="111"/>
      <c r="CY886" s="111"/>
      <c r="CZ886" s="111"/>
      <c r="DA886" s="111"/>
      <c r="DB886" s="111"/>
      <c r="DC886" s="111"/>
      <c r="DD886" s="111"/>
      <c r="DE886" s="111"/>
      <c r="DF886" s="111"/>
      <c r="DG886" s="111"/>
      <c r="DH886" s="111"/>
      <c r="DI886" s="111"/>
      <c r="DJ886" s="111"/>
      <c r="DK886" s="111"/>
      <c r="DL886" s="111"/>
      <c r="DM886" s="111"/>
      <c r="DN886" s="111"/>
      <c r="DO886" s="111"/>
      <c r="DP886" s="111"/>
      <c r="DQ886" s="111"/>
      <c r="DR886" s="111"/>
      <c r="DS886" s="111"/>
      <c r="DT886" s="111"/>
      <c r="DU886" s="111"/>
      <c r="DV886" s="111"/>
      <c r="DW886" s="111"/>
      <c r="DX886" s="111"/>
      <c r="DY886" s="111"/>
      <c r="DZ886" s="111"/>
      <c r="EA886" s="111"/>
      <c r="EB886" s="111"/>
      <c r="EC886" s="111"/>
      <c r="ED886" s="111"/>
      <c r="EE886" s="111"/>
      <c r="EF886" s="111"/>
      <c r="EG886" s="111"/>
      <c r="EH886" s="111"/>
      <c r="EI886" s="111"/>
      <c r="EJ886" s="111"/>
      <c r="EK886" s="111"/>
      <c r="EL886" s="111"/>
      <c r="EM886" s="111"/>
      <c r="EN886" s="111"/>
      <c r="EO886" s="111"/>
      <c r="EP886" s="111"/>
      <c r="EQ886" s="111"/>
      <c r="ER886" s="111"/>
      <c r="ES886" s="111"/>
      <c r="ET886" s="111"/>
      <c r="EU886" s="111"/>
      <c r="EV886" s="111"/>
      <c r="EW886" s="111"/>
      <c r="EX886" s="111"/>
      <c r="EY886" s="111"/>
      <c r="EZ886" s="111"/>
      <c r="FA886" s="111"/>
      <c r="FB886" s="111"/>
      <c r="FC886" s="111"/>
      <c r="FD886" s="111"/>
      <c r="FE886" s="111"/>
      <c r="FF886" s="111"/>
      <c r="FG886" s="111"/>
      <c r="FH886" s="111"/>
      <c r="FI886" s="111"/>
      <c r="FJ886" s="111"/>
      <c r="FK886" s="111"/>
      <c r="FL886" s="111"/>
      <c r="FM886" s="111"/>
      <c r="FN886" s="111"/>
      <c r="FO886" s="111"/>
      <c r="FP886" s="111"/>
      <c r="FQ886" s="111"/>
      <c r="FR886" s="111"/>
      <c r="FS886" s="111"/>
      <c r="FT886" s="111"/>
      <c r="FU886" s="111"/>
      <c r="FV886" s="111"/>
      <c r="FW886" s="111"/>
      <c r="FX886" s="111"/>
      <c r="FY886" s="111"/>
      <c r="FZ886" s="111"/>
      <c r="GA886" s="111"/>
      <c r="GB886" s="111"/>
      <c r="GC886" s="111"/>
      <c r="GD886" s="111"/>
      <c r="GE886" s="111"/>
      <c r="GF886" s="111"/>
      <c r="GG886" s="111"/>
      <c r="GH886" s="111"/>
      <c r="GI886" s="111"/>
      <c r="GJ886" s="111"/>
      <c r="GK886" s="111"/>
      <c r="GL886" s="111"/>
      <c r="GM886" s="111"/>
      <c r="GN886" s="111"/>
      <c r="GO886" s="111"/>
      <c r="GP886" s="111"/>
      <c r="GQ886" s="111"/>
      <c r="GR886" s="111"/>
      <c r="GS886" s="111"/>
      <c r="GT886" s="111"/>
      <c r="GU886" s="111"/>
      <c r="GV886" s="111"/>
      <c r="GW886" s="111"/>
      <c r="GX886" s="111"/>
      <c r="GY886" s="111"/>
      <c r="GZ886" s="111"/>
      <c r="HA886" s="111"/>
      <c r="HB886" s="111"/>
      <c r="HC886" s="111"/>
      <c r="HD886" s="111"/>
      <c r="HE886" s="111"/>
      <c r="HF886" s="111"/>
      <c r="HG886" s="111"/>
      <c r="HH886" s="111"/>
      <c r="HI886" s="111"/>
      <c r="HJ886" s="111"/>
      <c r="HK886" s="111"/>
      <c r="HL886" s="111"/>
      <c r="HM886" s="111"/>
      <c r="HN886" s="111"/>
      <c r="HO886" s="111"/>
      <c r="HP886" s="111"/>
      <c r="HQ886" s="111"/>
      <c r="HR886" s="111"/>
      <c r="HS886" s="111"/>
      <c r="HT886" s="111"/>
      <c r="HU886" s="111"/>
      <c r="HV886" s="111"/>
      <c r="HW886" s="111"/>
      <c r="HX886" s="111"/>
      <c r="HY886" s="111"/>
      <c r="HZ886" s="111"/>
      <c r="IA886" s="111"/>
      <c r="IB886" s="111"/>
      <c r="IC886" s="111"/>
      <c r="ID886" s="111"/>
      <c r="IE886" s="111"/>
      <c r="IF886" s="111"/>
      <c r="IG886" s="111"/>
      <c r="IH886" s="111"/>
      <c r="II886" s="111"/>
    </row>
    <row r="887" s="1" customFormat="1" spans="1:243">
      <c r="A887" s="157">
        <v>2210111</v>
      </c>
      <c r="B887" s="152" t="s">
        <v>755</v>
      </c>
      <c r="C887" s="145">
        <v>86</v>
      </c>
      <c r="D887" s="146">
        <v>144</v>
      </c>
      <c r="E887" s="147">
        <f t="shared" si="37"/>
        <v>58</v>
      </c>
      <c r="F887" s="148">
        <f>E887/C887</f>
        <v>0.674418604651163</v>
      </c>
      <c r="G887" s="149"/>
      <c r="H887" s="140">
        <f t="shared" si="38"/>
        <v>7</v>
      </c>
      <c r="I887" s="140"/>
      <c r="J887" s="111"/>
      <c r="K887" s="111"/>
      <c r="L887" s="111"/>
      <c r="M887" s="111"/>
      <c r="N887" s="111"/>
      <c r="O887" s="111"/>
      <c r="P887" s="111"/>
      <c r="Q887" s="111"/>
      <c r="R887" s="111"/>
      <c r="S887" s="111"/>
      <c r="T887" s="111"/>
      <c r="U887" s="111"/>
      <c r="V887" s="111"/>
      <c r="W887" s="111"/>
      <c r="X887" s="111"/>
      <c r="Y887" s="111"/>
      <c r="Z887" s="111"/>
      <c r="AA887" s="111"/>
      <c r="AB887" s="111"/>
      <c r="AC887" s="111"/>
      <c r="AD887" s="111"/>
      <c r="AE887" s="111"/>
      <c r="AF887" s="111"/>
      <c r="AG887" s="111"/>
      <c r="AH887" s="111"/>
      <c r="AI887" s="111"/>
      <c r="AJ887" s="111"/>
      <c r="AK887" s="111"/>
      <c r="AL887" s="111"/>
      <c r="AM887" s="111"/>
      <c r="AN887" s="111"/>
      <c r="AO887" s="111"/>
      <c r="AP887" s="111"/>
      <c r="AQ887" s="111"/>
      <c r="AR887" s="111"/>
      <c r="AS887" s="111"/>
      <c r="AT887" s="111"/>
      <c r="AU887" s="111"/>
      <c r="AV887" s="111"/>
      <c r="AW887" s="111"/>
      <c r="AX887" s="111"/>
      <c r="AY887" s="111"/>
      <c r="AZ887" s="111"/>
      <c r="BA887" s="111"/>
      <c r="BB887" s="111"/>
      <c r="BC887" s="111"/>
      <c r="BD887" s="111"/>
      <c r="BE887" s="111"/>
      <c r="BF887" s="111"/>
      <c r="BG887" s="111"/>
      <c r="BH887" s="111"/>
      <c r="BI887" s="111"/>
      <c r="BJ887" s="111"/>
      <c r="BK887" s="111"/>
      <c r="BL887" s="111"/>
      <c r="BM887" s="111"/>
      <c r="BN887" s="111"/>
      <c r="BO887" s="111"/>
      <c r="BP887" s="111"/>
      <c r="BQ887" s="111"/>
      <c r="BR887" s="111"/>
      <c r="BS887" s="111"/>
      <c r="BT887" s="111"/>
      <c r="BU887" s="111"/>
      <c r="BV887" s="111"/>
      <c r="BW887" s="111"/>
      <c r="BX887" s="111"/>
      <c r="BY887" s="111"/>
      <c r="BZ887" s="111"/>
      <c r="CA887" s="111"/>
      <c r="CB887" s="111"/>
      <c r="CC887" s="111"/>
      <c r="CD887" s="111"/>
      <c r="CE887" s="111"/>
      <c r="CF887" s="111"/>
      <c r="CG887" s="111"/>
      <c r="CH887" s="111"/>
      <c r="CI887" s="111"/>
      <c r="CJ887" s="111"/>
      <c r="CK887" s="111"/>
      <c r="CL887" s="111"/>
      <c r="CM887" s="111"/>
      <c r="CN887" s="111"/>
      <c r="CO887" s="111"/>
      <c r="CP887" s="111"/>
      <c r="CQ887" s="111"/>
      <c r="CR887" s="111"/>
      <c r="CS887" s="111"/>
      <c r="CT887" s="111"/>
      <c r="CU887" s="111"/>
      <c r="CV887" s="111"/>
      <c r="CW887" s="111"/>
      <c r="CX887" s="111"/>
      <c r="CY887" s="111"/>
      <c r="CZ887" s="111"/>
      <c r="DA887" s="111"/>
      <c r="DB887" s="111"/>
      <c r="DC887" s="111"/>
      <c r="DD887" s="111"/>
      <c r="DE887" s="111"/>
      <c r="DF887" s="111"/>
      <c r="DG887" s="111"/>
      <c r="DH887" s="111"/>
      <c r="DI887" s="111"/>
      <c r="DJ887" s="111"/>
      <c r="DK887" s="111"/>
      <c r="DL887" s="111"/>
      <c r="DM887" s="111"/>
      <c r="DN887" s="111"/>
      <c r="DO887" s="111"/>
      <c r="DP887" s="111"/>
      <c r="DQ887" s="111"/>
      <c r="DR887" s="111"/>
      <c r="DS887" s="111"/>
      <c r="DT887" s="111"/>
      <c r="DU887" s="111"/>
      <c r="DV887" s="111"/>
      <c r="DW887" s="111"/>
      <c r="DX887" s="111"/>
      <c r="DY887" s="111"/>
      <c r="DZ887" s="111"/>
      <c r="EA887" s="111"/>
      <c r="EB887" s="111"/>
      <c r="EC887" s="111"/>
      <c r="ED887" s="111"/>
      <c r="EE887" s="111"/>
      <c r="EF887" s="111"/>
      <c r="EG887" s="111"/>
      <c r="EH887" s="111"/>
      <c r="EI887" s="111"/>
      <c r="EJ887" s="111"/>
      <c r="EK887" s="111"/>
      <c r="EL887" s="111"/>
      <c r="EM887" s="111"/>
      <c r="EN887" s="111"/>
      <c r="EO887" s="111"/>
      <c r="EP887" s="111"/>
      <c r="EQ887" s="111"/>
      <c r="ER887" s="111"/>
      <c r="ES887" s="111"/>
      <c r="ET887" s="111"/>
      <c r="EU887" s="111"/>
      <c r="EV887" s="111"/>
      <c r="EW887" s="111"/>
      <c r="EX887" s="111"/>
      <c r="EY887" s="111"/>
      <c r="EZ887" s="111"/>
      <c r="FA887" s="111"/>
      <c r="FB887" s="111"/>
      <c r="FC887" s="111"/>
      <c r="FD887" s="111"/>
      <c r="FE887" s="111"/>
      <c r="FF887" s="111"/>
      <c r="FG887" s="111"/>
      <c r="FH887" s="111"/>
      <c r="FI887" s="111"/>
      <c r="FJ887" s="111"/>
      <c r="FK887" s="111"/>
      <c r="FL887" s="111"/>
      <c r="FM887" s="111"/>
      <c r="FN887" s="111"/>
      <c r="FO887" s="111"/>
      <c r="FP887" s="111"/>
      <c r="FQ887" s="111"/>
      <c r="FR887" s="111"/>
      <c r="FS887" s="111"/>
      <c r="FT887" s="111"/>
      <c r="FU887" s="111"/>
      <c r="FV887" s="111"/>
      <c r="FW887" s="111"/>
      <c r="FX887" s="111"/>
      <c r="FY887" s="111"/>
      <c r="FZ887" s="111"/>
      <c r="GA887" s="111"/>
      <c r="GB887" s="111"/>
      <c r="GC887" s="111"/>
      <c r="GD887" s="111"/>
      <c r="GE887" s="111"/>
      <c r="GF887" s="111"/>
      <c r="GG887" s="111"/>
      <c r="GH887" s="111"/>
      <c r="GI887" s="111"/>
      <c r="GJ887" s="111"/>
      <c r="GK887" s="111"/>
      <c r="GL887" s="111"/>
      <c r="GM887" s="111"/>
      <c r="GN887" s="111"/>
      <c r="GO887" s="111"/>
      <c r="GP887" s="111"/>
      <c r="GQ887" s="111"/>
      <c r="GR887" s="111"/>
      <c r="GS887" s="111"/>
      <c r="GT887" s="111"/>
      <c r="GU887" s="111"/>
      <c r="GV887" s="111"/>
      <c r="GW887" s="111"/>
      <c r="GX887" s="111"/>
      <c r="GY887" s="111"/>
      <c r="GZ887" s="111"/>
      <c r="HA887" s="111"/>
      <c r="HB887" s="111"/>
      <c r="HC887" s="111"/>
      <c r="HD887" s="111"/>
      <c r="HE887" s="111"/>
      <c r="HF887" s="111"/>
      <c r="HG887" s="111"/>
      <c r="HH887" s="111"/>
      <c r="HI887" s="111"/>
      <c r="HJ887" s="111"/>
      <c r="HK887" s="111"/>
      <c r="HL887" s="111"/>
      <c r="HM887" s="111"/>
      <c r="HN887" s="111"/>
      <c r="HO887" s="111"/>
      <c r="HP887" s="111"/>
      <c r="HQ887" s="111"/>
      <c r="HR887" s="111"/>
      <c r="HS887" s="111"/>
      <c r="HT887" s="111"/>
      <c r="HU887" s="111"/>
      <c r="HV887" s="111"/>
      <c r="HW887" s="111"/>
      <c r="HX887" s="111"/>
      <c r="HY887" s="111"/>
      <c r="HZ887" s="111"/>
      <c r="IA887" s="111"/>
      <c r="IB887" s="111"/>
      <c r="IC887" s="111"/>
      <c r="ID887" s="111"/>
      <c r="IE887" s="111"/>
      <c r="IF887" s="111"/>
      <c r="IG887" s="111"/>
      <c r="IH887" s="111"/>
      <c r="II887" s="111"/>
    </row>
    <row r="888" s="1" customFormat="1" hidden="1" spans="1:243">
      <c r="A888" s="157">
        <v>2210112</v>
      </c>
      <c r="B888" s="152" t="s">
        <v>756</v>
      </c>
      <c r="C888" s="145">
        <v>0</v>
      </c>
      <c r="D888" s="146"/>
      <c r="E888" s="147">
        <f t="shared" si="37"/>
        <v>0</v>
      </c>
      <c r="F888" s="148"/>
      <c r="G888" s="151" t="s">
        <v>75</v>
      </c>
      <c r="H888" s="140">
        <f t="shared" si="38"/>
        <v>7</v>
      </c>
      <c r="I888" s="140"/>
      <c r="J888" s="111"/>
      <c r="K888" s="111"/>
      <c r="L888" s="111"/>
      <c r="M888" s="111"/>
      <c r="N888" s="111"/>
      <c r="O888" s="111"/>
      <c r="P888" s="111"/>
      <c r="Q888" s="111"/>
      <c r="R888" s="111"/>
      <c r="S888" s="111"/>
      <c r="T888" s="111"/>
      <c r="U888" s="111"/>
      <c r="V888" s="111"/>
      <c r="W888" s="111"/>
      <c r="X888" s="111"/>
      <c r="Y888" s="111"/>
      <c r="Z888" s="111"/>
      <c r="AA888" s="111"/>
      <c r="AB888" s="111"/>
      <c r="AC888" s="111"/>
      <c r="AD888" s="111"/>
      <c r="AE888" s="111"/>
      <c r="AF888" s="111"/>
      <c r="AG888" s="111"/>
      <c r="AH888" s="111"/>
      <c r="AI888" s="111"/>
      <c r="AJ888" s="111"/>
      <c r="AK888" s="111"/>
      <c r="AL888" s="111"/>
      <c r="AM888" s="111"/>
      <c r="AN888" s="111"/>
      <c r="AO888" s="111"/>
      <c r="AP888" s="111"/>
      <c r="AQ888" s="111"/>
      <c r="AR888" s="111"/>
      <c r="AS888" s="111"/>
      <c r="AT888" s="111"/>
      <c r="AU888" s="111"/>
      <c r="AV888" s="111"/>
      <c r="AW888" s="111"/>
      <c r="AX888" s="111"/>
      <c r="AY888" s="111"/>
      <c r="AZ888" s="111"/>
      <c r="BA888" s="111"/>
      <c r="BB888" s="111"/>
      <c r="BC888" s="111"/>
      <c r="BD888" s="111"/>
      <c r="BE888" s="111"/>
      <c r="BF888" s="111"/>
      <c r="BG888" s="111"/>
      <c r="BH888" s="111"/>
      <c r="BI888" s="111"/>
      <c r="BJ888" s="111"/>
      <c r="BK888" s="111"/>
      <c r="BL888" s="111"/>
      <c r="BM888" s="111"/>
      <c r="BN888" s="111"/>
      <c r="BO888" s="111"/>
      <c r="BP888" s="111"/>
      <c r="BQ888" s="111"/>
      <c r="BR888" s="111"/>
      <c r="BS888" s="111"/>
      <c r="BT888" s="111"/>
      <c r="BU888" s="111"/>
      <c r="BV888" s="111"/>
      <c r="BW888" s="111"/>
      <c r="BX888" s="111"/>
      <c r="BY888" s="111"/>
      <c r="BZ888" s="111"/>
      <c r="CA888" s="111"/>
      <c r="CB888" s="111"/>
      <c r="CC888" s="111"/>
      <c r="CD888" s="111"/>
      <c r="CE888" s="111"/>
      <c r="CF888" s="111"/>
      <c r="CG888" s="111"/>
      <c r="CH888" s="111"/>
      <c r="CI888" s="111"/>
      <c r="CJ888" s="111"/>
      <c r="CK888" s="111"/>
      <c r="CL888" s="111"/>
      <c r="CM888" s="111"/>
      <c r="CN888" s="111"/>
      <c r="CO888" s="111"/>
      <c r="CP888" s="111"/>
      <c r="CQ888" s="111"/>
      <c r="CR888" s="111"/>
      <c r="CS888" s="111"/>
      <c r="CT888" s="111"/>
      <c r="CU888" s="111"/>
      <c r="CV888" s="111"/>
      <c r="CW888" s="111"/>
      <c r="CX888" s="111"/>
      <c r="CY888" s="111"/>
      <c r="CZ888" s="111"/>
      <c r="DA888" s="111"/>
      <c r="DB888" s="111"/>
      <c r="DC888" s="111"/>
      <c r="DD888" s="111"/>
      <c r="DE888" s="111"/>
      <c r="DF888" s="111"/>
      <c r="DG888" s="111"/>
      <c r="DH888" s="111"/>
      <c r="DI888" s="111"/>
      <c r="DJ888" s="111"/>
      <c r="DK888" s="111"/>
      <c r="DL888" s="111"/>
      <c r="DM888" s="111"/>
      <c r="DN888" s="111"/>
      <c r="DO888" s="111"/>
      <c r="DP888" s="111"/>
      <c r="DQ888" s="111"/>
      <c r="DR888" s="111"/>
      <c r="DS888" s="111"/>
      <c r="DT888" s="111"/>
      <c r="DU888" s="111"/>
      <c r="DV888" s="111"/>
      <c r="DW888" s="111"/>
      <c r="DX888" s="111"/>
      <c r="DY888" s="111"/>
      <c r="DZ888" s="111"/>
      <c r="EA888" s="111"/>
      <c r="EB888" s="111"/>
      <c r="EC888" s="111"/>
      <c r="ED888" s="111"/>
      <c r="EE888" s="111"/>
      <c r="EF888" s="111"/>
      <c r="EG888" s="111"/>
      <c r="EH888" s="111"/>
      <c r="EI888" s="111"/>
      <c r="EJ888" s="111"/>
      <c r="EK888" s="111"/>
      <c r="EL888" s="111"/>
      <c r="EM888" s="111"/>
      <c r="EN888" s="111"/>
      <c r="EO888" s="111"/>
      <c r="EP888" s="111"/>
      <c r="EQ888" s="111"/>
      <c r="ER888" s="111"/>
      <c r="ES888" s="111"/>
      <c r="ET888" s="111"/>
      <c r="EU888" s="111"/>
      <c r="EV888" s="111"/>
      <c r="EW888" s="111"/>
      <c r="EX888" s="111"/>
      <c r="EY888" s="111"/>
      <c r="EZ888" s="111"/>
      <c r="FA888" s="111"/>
      <c r="FB888" s="111"/>
      <c r="FC888" s="111"/>
      <c r="FD888" s="111"/>
      <c r="FE888" s="111"/>
      <c r="FF888" s="111"/>
      <c r="FG888" s="111"/>
      <c r="FH888" s="111"/>
      <c r="FI888" s="111"/>
      <c r="FJ888" s="111"/>
      <c r="FK888" s="111"/>
      <c r="FL888" s="111"/>
      <c r="FM888" s="111"/>
      <c r="FN888" s="111"/>
      <c r="FO888" s="111"/>
      <c r="FP888" s="111"/>
      <c r="FQ888" s="111"/>
      <c r="FR888" s="111"/>
      <c r="FS888" s="111"/>
      <c r="FT888" s="111"/>
      <c r="FU888" s="111"/>
      <c r="FV888" s="111"/>
      <c r="FW888" s="111"/>
      <c r="FX888" s="111"/>
      <c r="FY888" s="111"/>
      <c r="FZ888" s="111"/>
      <c r="GA888" s="111"/>
      <c r="GB888" s="111"/>
      <c r="GC888" s="111"/>
      <c r="GD888" s="111"/>
      <c r="GE888" s="111"/>
      <c r="GF888" s="111"/>
      <c r="GG888" s="111"/>
      <c r="GH888" s="111"/>
      <c r="GI888" s="111"/>
      <c r="GJ888" s="111"/>
      <c r="GK888" s="111"/>
      <c r="GL888" s="111"/>
      <c r="GM888" s="111"/>
      <c r="GN888" s="111"/>
      <c r="GO888" s="111"/>
      <c r="GP888" s="111"/>
      <c r="GQ888" s="111"/>
      <c r="GR888" s="111"/>
      <c r="GS888" s="111"/>
      <c r="GT888" s="111"/>
      <c r="GU888" s="111"/>
      <c r="GV888" s="111"/>
      <c r="GW888" s="111"/>
      <c r="GX888" s="111"/>
      <c r="GY888" s="111"/>
      <c r="GZ888" s="111"/>
      <c r="HA888" s="111"/>
      <c r="HB888" s="111"/>
      <c r="HC888" s="111"/>
      <c r="HD888" s="111"/>
      <c r="HE888" s="111"/>
      <c r="HF888" s="111"/>
      <c r="HG888" s="111"/>
      <c r="HH888" s="111"/>
      <c r="HI888" s="111"/>
      <c r="HJ888" s="111"/>
      <c r="HK888" s="111"/>
      <c r="HL888" s="111"/>
      <c r="HM888" s="111"/>
      <c r="HN888" s="111"/>
      <c r="HO888" s="111"/>
      <c r="HP888" s="111"/>
      <c r="HQ888" s="111"/>
      <c r="HR888" s="111"/>
      <c r="HS888" s="111"/>
      <c r="HT888" s="111"/>
      <c r="HU888" s="111"/>
      <c r="HV888" s="111"/>
      <c r="HW888" s="111"/>
      <c r="HX888" s="111"/>
      <c r="HY888" s="111"/>
      <c r="HZ888" s="111"/>
      <c r="IA888" s="111"/>
      <c r="IB888" s="111"/>
      <c r="IC888" s="111"/>
      <c r="ID888" s="111"/>
      <c r="IE888" s="111"/>
      <c r="IF888" s="111"/>
      <c r="IG888" s="111"/>
      <c r="IH888" s="111"/>
      <c r="II888" s="111"/>
    </row>
    <row r="889" s="1" customFormat="1" hidden="1" spans="1:243">
      <c r="A889" s="157">
        <v>2210113</v>
      </c>
      <c r="B889" s="152" t="s">
        <v>757</v>
      </c>
      <c r="C889" s="145">
        <v>0</v>
      </c>
      <c r="D889" s="146"/>
      <c r="E889" s="147">
        <f t="shared" si="37"/>
        <v>0</v>
      </c>
      <c r="F889" s="148"/>
      <c r="G889" s="151" t="s">
        <v>75</v>
      </c>
      <c r="H889" s="140">
        <f t="shared" si="38"/>
        <v>7</v>
      </c>
      <c r="I889" s="140"/>
      <c r="J889" s="111"/>
      <c r="K889" s="111"/>
      <c r="L889" s="111"/>
      <c r="M889" s="111"/>
      <c r="N889" s="111"/>
      <c r="O889" s="111"/>
      <c r="P889" s="111"/>
      <c r="Q889" s="111"/>
      <c r="R889" s="111"/>
      <c r="S889" s="111"/>
      <c r="T889" s="111"/>
      <c r="U889" s="111"/>
      <c r="V889" s="111"/>
      <c r="W889" s="111"/>
      <c r="X889" s="111"/>
      <c r="Y889" s="111"/>
      <c r="Z889" s="111"/>
      <c r="AA889" s="111"/>
      <c r="AB889" s="111"/>
      <c r="AC889" s="111"/>
      <c r="AD889" s="111"/>
      <c r="AE889" s="111"/>
      <c r="AF889" s="111"/>
      <c r="AG889" s="111"/>
      <c r="AH889" s="111"/>
      <c r="AI889" s="111"/>
      <c r="AJ889" s="111"/>
      <c r="AK889" s="111"/>
      <c r="AL889" s="111"/>
      <c r="AM889" s="111"/>
      <c r="AN889" s="111"/>
      <c r="AO889" s="111"/>
      <c r="AP889" s="111"/>
      <c r="AQ889" s="111"/>
      <c r="AR889" s="111"/>
      <c r="AS889" s="111"/>
      <c r="AT889" s="111"/>
      <c r="AU889" s="111"/>
      <c r="AV889" s="111"/>
      <c r="AW889" s="111"/>
      <c r="AX889" s="111"/>
      <c r="AY889" s="111"/>
      <c r="AZ889" s="111"/>
      <c r="BA889" s="111"/>
      <c r="BB889" s="111"/>
      <c r="BC889" s="111"/>
      <c r="BD889" s="111"/>
      <c r="BE889" s="111"/>
      <c r="BF889" s="111"/>
      <c r="BG889" s="111"/>
      <c r="BH889" s="111"/>
      <c r="BI889" s="111"/>
      <c r="BJ889" s="111"/>
      <c r="BK889" s="111"/>
      <c r="BL889" s="111"/>
      <c r="BM889" s="111"/>
      <c r="BN889" s="111"/>
      <c r="BO889" s="111"/>
      <c r="BP889" s="111"/>
      <c r="BQ889" s="111"/>
      <c r="BR889" s="111"/>
      <c r="BS889" s="111"/>
      <c r="BT889" s="111"/>
      <c r="BU889" s="111"/>
      <c r="BV889" s="111"/>
      <c r="BW889" s="111"/>
      <c r="BX889" s="111"/>
      <c r="BY889" s="111"/>
      <c r="BZ889" s="111"/>
      <c r="CA889" s="111"/>
      <c r="CB889" s="111"/>
      <c r="CC889" s="111"/>
      <c r="CD889" s="111"/>
      <c r="CE889" s="111"/>
      <c r="CF889" s="111"/>
      <c r="CG889" s="111"/>
      <c r="CH889" s="111"/>
      <c r="CI889" s="111"/>
      <c r="CJ889" s="111"/>
      <c r="CK889" s="111"/>
      <c r="CL889" s="111"/>
      <c r="CM889" s="111"/>
      <c r="CN889" s="111"/>
      <c r="CO889" s="111"/>
      <c r="CP889" s="111"/>
      <c r="CQ889" s="111"/>
      <c r="CR889" s="111"/>
      <c r="CS889" s="111"/>
      <c r="CT889" s="111"/>
      <c r="CU889" s="111"/>
      <c r="CV889" s="111"/>
      <c r="CW889" s="111"/>
      <c r="CX889" s="111"/>
      <c r="CY889" s="111"/>
      <c r="CZ889" s="111"/>
      <c r="DA889" s="111"/>
      <c r="DB889" s="111"/>
      <c r="DC889" s="111"/>
      <c r="DD889" s="111"/>
      <c r="DE889" s="111"/>
      <c r="DF889" s="111"/>
      <c r="DG889" s="111"/>
      <c r="DH889" s="111"/>
      <c r="DI889" s="111"/>
      <c r="DJ889" s="111"/>
      <c r="DK889" s="111"/>
      <c r="DL889" s="111"/>
      <c r="DM889" s="111"/>
      <c r="DN889" s="111"/>
      <c r="DO889" s="111"/>
      <c r="DP889" s="111"/>
      <c r="DQ889" s="111"/>
      <c r="DR889" s="111"/>
      <c r="DS889" s="111"/>
      <c r="DT889" s="111"/>
      <c r="DU889" s="111"/>
      <c r="DV889" s="111"/>
      <c r="DW889" s="111"/>
      <c r="DX889" s="111"/>
      <c r="DY889" s="111"/>
      <c r="DZ889" s="111"/>
      <c r="EA889" s="111"/>
      <c r="EB889" s="111"/>
      <c r="EC889" s="111"/>
      <c r="ED889" s="111"/>
      <c r="EE889" s="111"/>
      <c r="EF889" s="111"/>
      <c r="EG889" s="111"/>
      <c r="EH889" s="111"/>
      <c r="EI889" s="111"/>
      <c r="EJ889" s="111"/>
      <c r="EK889" s="111"/>
      <c r="EL889" s="111"/>
      <c r="EM889" s="111"/>
      <c r="EN889" s="111"/>
      <c r="EO889" s="111"/>
      <c r="EP889" s="111"/>
      <c r="EQ889" s="111"/>
      <c r="ER889" s="111"/>
      <c r="ES889" s="111"/>
      <c r="ET889" s="111"/>
      <c r="EU889" s="111"/>
      <c r="EV889" s="111"/>
      <c r="EW889" s="111"/>
      <c r="EX889" s="111"/>
      <c r="EY889" s="111"/>
      <c r="EZ889" s="111"/>
      <c r="FA889" s="111"/>
      <c r="FB889" s="111"/>
      <c r="FC889" s="111"/>
      <c r="FD889" s="111"/>
      <c r="FE889" s="111"/>
      <c r="FF889" s="111"/>
      <c r="FG889" s="111"/>
      <c r="FH889" s="111"/>
      <c r="FI889" s="111"/>
      <c r="FJ889" s="111"/>
      <c r="FK889" s="111"/>
      <c r="FL889" s="111"/>
      <c r="FM889" s="111"/>
      <c r="FN889" s="111"/>
      <c r="FO889" s="111"/>
      <c r="FP889" s="111"/>
      <c r="FQ889" s="111"/>
      <c r="FR889" s="111"/>
      <c r="FS889" s="111"/>
      <c r="FT889" s="111"/>
      <c r="FU889" s="111"/>
      <c r="FV889" s="111"/>
      <c r="FW889" s="111"/>
      <c r="FX889" s="111"/>
      <c r="FY889" s="111"/>
      <c r="FZ889" s="111"/>
      <c r="GA889" s="111"/>
      <c r="GB889" s="111"/>
      <c r="GC889" s="111"/>
      <c r="GD889" s="111"/>
      <c r="GE889" s="111"/>
      <c r="GF889" s="111"/>
      <c r="GG889" s="111"/>
      <c r="GH889" s="111"/>
      <c r="GI889" s="111"/>
      <c r="GJ889" s="111"/>
      <c r="GK889" s="111"/>
      <c r="GL889" s="111"/>
      <c r="GM889" s="111"/>
      <c r="GN889" s="111"/>
      <c r="GO889" s="111"/>
      <c r="GP889" s="111"/>
      <c r="GQ889" s="111"/>
      <c r="GR889" s="111"/>
      <c r="GS889" s="111"/>
      <c r="GT889" s="111"/>
      <c r="GU889" s="111"/>
      <c r="GV889" s="111"/>
      <c r="GW889" s="111"/>
      <c r="GX889" s="111"/>
      <c r="GY889" s="111"/>
      <c r="GZ889" s="111"/>
      <c r="HA889" s="111"/>
      <c r="HB889" s="111"/>
      <c r="HC889" s="111"/>
      <c r="HD889" s="111"/>
      <c r="HE889" s="111"/>
      <c r="HF889" s="111"/>
      <c r="HG889" s="111"/>
      <c r="HH889" s="111"/>
      <c r="HI889" s="111"/>
      <c r="HJ889" s="111"/>
      <c r="HK889" s="111"/>
      <c r="HL889" s="111"/>
      <c r="HM889" s="111"/>
      <c r="HN889" s="111"/>
      <c r="HO889" s="111"/>
      <c r="HP889" s="111"/>
      <c r="HQ889" s="111"/>
      <c r="HR889" s="111"/>
      <c r="HS889" s="111"/>
      <c r="HT889" s="111"/>
      <c r="HU889" s="111"/>
      <c r="HV889" s="111"/>
      <c r="HW889" s="111"/>
      <c r="HX889" s="111"/>
      <c r="HY889" s="111"/>
      <c r="HZ889" s="111"/>
      <c r="IA889" s="111"/>
      <c r="IB889" s="111"/>
      <c r="IC889" s="111"/>
      <c r="ID889" s="111"/>
      <c r="IE889" s="111"/>
      <c r="IF889" s="111"/>
      <c r="IG889" s="111"/>
      <c r="IH889" s="111"/>
      <c r="II889" s="111"/>
    </row>
    <row r="890" s="1" customFormat="1" spans="1:243">
      <c r="A890" s="157">
        <v>2210199</v>
      </c>
      <c r="B890" s="152" t="s">
        <v>758</v>
      </c>
      <c r="C890" s="145">
        <v>950</v>
      </c>
      <c r="D890" s="146">
        <v>50</v>
      </c>
      <c r="E890" s="147">
        <f t="shared" si="37"/>
        <v>-900</v>
      </c>
      <c r="F890" s="148">
        <f>E890/C890</f>
        <v>-0.947368421052632</v>
      </c>
      <c r="G890" s="149"/>
      <c r="H890" s="140">
        <f t="shared" si="38"/>
        <v>7</v>
      </c>
      <c r="I890" s="140"/>
      <c r="J890" s="111"/>
      <c r="K890" s="111"/>
      <c r="L890" s="111"/>
      <c r="M890" s="111"/>
      <c r="N890" s="111"/>
      <c r="O890" s="111"/>
      <c r="P890" s="111"/>
      <c r="Q890" s="111"/>
      <c r="R890" s="111"/>
      <c r="S890" s="111"/>
      <c r="T890" s="111"/>
      <c r="U890" s="111"/>
      <c r="V890" s="111"/>
      <c r="W890" s="111"/>
      <c r="X890" s="111"/>
      <c r="Y890" s="111"/>
      <c r="Z890" s="111"/>
      <c r="AA890" s="111"/>
      <c r="AB890" s="111"/>
      <c r="AC890" s="111"/>
      <c r="AD890" s="111"/>
      <c r="AE890" s="111"/>
      <c r="AF890" s="111"/>
      <c r="AG890" s="111"/>
      <c r="AH890" s="111"/>
      <c r="AI890" s="111"/>
      <c r="AJ890" s="111"/>
      <c r="AK890" s="111"/>
      <c r="AL890" s="111"/>
      <c r="AM890" s="111"/>
      <c r="AN890" s="111"/>
      <c r="AO890" s="111"/>
      <c r="AP890" s="111"/>
      <c r="AQ890" s="111"/>
      <c r="AR890" s="111"/>
      <c r="AS890" s="111"/>
      <c r="AT890" s="111"/>
      <c r="AU890" s="111"/>
      <c r="AV890" s="111"/>
      <c r="AW890" s="111"/>
      <c r="AX890" s="111"/>
      <c r="AY890" s="111"/>
      <c r="AZ890" s="111"/>
      <c r="BA890" s="111"/>
      <c r="BB890" s="111"/>
      <c r="BC890" s="111"/>
      <c r="BD890" s="111"/>
      <c r="BE890" s="111"/>
      <c r="BF890" s="111"/>
      <c r="BG890" s="111"/>
      <c r="BH890" s="111"/>
      <c r="BI890" s="111"/>
      <c r="BJ890" s="111"/>
      <c r="BK890" s="111"/>
      <c r="BL890" s="111"/>
      <c r="BM890" s="111"/>
      <c r="BN890" s="111"/>
      <c r="BO890" s="111"/>
      <c r="BP890" s="111"/>
      <c r="BQ890" s="111"/>
      <c r="BR890" s="111"/>
      <c r="BS890" s="111"/>
      <c r="BT890" s="111"/>
      <c r="BU890" s="111"/>
      <c r="BV890" s="111"/>
      <c r="BW890" s="111"/>
      <c r="BX890" s="111"/>
      <c r="BY890" s="111"/>
      <c r="BZ890" s="111"/>
      <c r="CA890" s="111"/>
      <c r="CB890" s="111"/>
      <c r="CC890" s="111"/>
      <c r="CD890" s="111"/>
      <c r="CE890" s="111"/>
      <c r="CF890" s="111"/>
      <c r="CG890" s="111"/>
      <c r="CH890" s="111"/>
      <c r="CI890" s="111"/>
      <c r="CJ890" s="111"/>
      <c r="CK890" s="111"/>
      <c r="CL890" s="111"/>
      <c r="CM890" s="111"/>
      <c r="CN890" s="111"/>
      <c r="CO890" s="111"/>
      <c r="CP890" s="111"/>
      <c r="CQ890" s="111"/>
      <c r="CR890" s="111"/>
      <c r="CS890" s="111"/>
      <c r="CT890" s="111"/>
      <c r="CU890" s="111"/>
      <c r="CV890" s="111"/>
      <c r="CW890" s="111"/>
      <c r="CX890" s="111"/>
      <c r="CY890" s="111"/>
      <c r="CZ890" s="111"/>
      <c r="DA890" s="111"/>
      <c r="DB890" s="111"/>
      <c r="DC890" s="111"/>
      <c r="DD890" s="111"/>
      <c r="DE890" s="111"/>
      <c r="DF890" s="111"/>
      <c r="DG890" s="111"/>
      <c r="DH890" s="111"/>
      <c r="DI890" s="111"/>
      <c r="DJ890" s="111"/>
      <c r="DK890" s="111"/>
      <c r="DL890" s="111"/>
      <c r="DM890" s="111"/>
      <c r="DN890" s="111"/>
      <c r="DO890" s="111"/>
      <c r="DP890" s="111"/>
      <c r="DQ890" s="111"/>
      <c r="DR890" s="111"/>
      <c r="DS890" s="111"/>
      <c r="DT890" s="111"/>
      <c r="DU890" s="111"/>
      <c r="DV890" s="111"/>
      <c r="DW890" s="111"/>
      <c r="DX890" s="111"/>
      <c r="DY890" s="111"/>
      <c r="DZ890" s="111"/>
      <c r="EA890" s="111"/>
      <c r="EB890" s="111"/>
      <c r="EC890" s="111"/>
      <c r="ED890" s="111"/>
      <c r="EE890" s="111"/>
      <c r="EF890" s="111"/>
      <c r="EG890" s="111"/>
      <c r="EH890" s="111"/>
      <c r="EI890" s="111"/>
      <c r="EJ890" s="111"/>
      <c r="EK890" s="111"/>
      <c r="EL890" s="111"/>
      <c r="EM890" s="111"/>
      <c r="EN890" s="111"/>
      <c r="EO890" s="111"/>
      <c r="EP890" s="111"/>
      <c r="EQ890" s="111"/>
      <c r="ER890" s="111"/>
      <c r="ES890" s="111"/>
      <c r="ET890" s="111"/>
      <c r="EU890" s="111"/>
      <c r="EV890" s="111"/>
      <c r="EW890" s="111"/>
      <c r="EX890" s="111"/>
      <c r="EY890" s="111"/>
      <c r="EZ890" s="111"/>
      <c r="FA890" s="111"/>
      <c r="FB890" s="111"/>
      <c r="FC890" s="111"/>
      <c r="FD890" s="111"/>
      <c r="FE890" s="111"/>
      <c r="FF890" s="111"/>
      <c r="FG890" s="111"/>
      <c r="FH890" s="111"/>
      <c r="FI890" s="111"/>
      <c r="FJ890" s="111"/>
      <c r="FK890" s="111"/>
      <c r="FL890" s="111"/>
      <c r="FM890" s="111"/>
      <c r="FN890" s="111"/>
      <c r="FO890" s="111"/>
      <c r="FP890" s="111"/>
      <c r="FQ890" s="111"/>
      <c r="FR890" s="111"/>
      <c r="FS890" s="111"/>
      <c r="FT890" s="111"/>
      <c r="FU890" s="111"/>
      <c r="FV890" s="111"/>
      <c r="FW890" s="111"/>
      <c r="FX890" s="111"/>
      <c r="FY890" s="111"/>
      <c r="FZ890" s="111"/>
      <c r="GA890" s="111"/>
      <c r="GB890" s="111"/>
      <c r="GC890" s="111"/>
      <c r="GD890" s="111"/>
      <c r="GE890" s="111"/>
      <c r="GF890" s="111"/>
      <c r="GG890" s="111"/>
      <c r="GH890" s="111"/>
      <c r="GI890" s="111"/>
      <c r="GJ890" s="111"/>
      <c r="GK890" s="111"/>
      <c r="GL890" s="111"/>
      <c r="GM890" s="111"/>
      <c r="GN890" s="111"/>
      <c r="GO890" s="111"/>
      <c r="GP890" s="111"/>
      <c r="GQ890" s="111"/>
      <c r="GR890" s="111"/>
      <c r="GS890" s="111"/>
      <c r="GT890" s="111"/>
      <c r="GU890" s="111"/>
      <c r="GV890" s="111"/>
      <c r="GW890" s="111"/>
      <c r="GX890" s="111"/>
      <c r="GY890" s="111"/>
      <c r="GZ890" s="111"/>
      <c r="HA890" s="111"/>
      <c r="HB890" s="111"/>
      <c r="HC890" s="111"/>
      <c r="HD890" s="111"/>
      <c r="HE890" s="111"/>
      <c r="HF890" s="111"/>
      <c r="HG890" s="111"/>
      <c r="HH890" s="111"/>
      <c r="HI890" s="111"/>
      <c r="HJ890" s="111"/>
      <c r="HK890" s="111"/>
      <c r="HL890" s="111"/>
      <c r="HM890" s="111"/>
      <c r="HN890" s="111"/>
      <c r="HO890" s="111"/>
      <c r="HP890" s="111"/>
      <c r="HQ890" s="111"/>
      <c r="HR890" s="111"/>
      <c r="HS890" s="111"/>
      <c r="HT890" s="111"/>
      <c r="HU890" s="111"/>
      <c r="HV890" s="111"/>
      <c r="HW890" s="111"/>
      <c r="HX890" s="111"/>
      <c r="HY890" s="111"/>
      <c r="HZ890" s="111"/>
      <c r="IA890" s="111"/>
      <c r="IB890" s="111"/>
      <c r="IC890" s="111"/>
      <c r="ID890" s="111"/>
      <c r="IE890" s="111"/>
      <c r="IF890" s="111"/>
      <c r="IG890" s="111"/>
      <c r="IH890" s="111"/>
      <c r="II890" s="111"/>
    </row>
    <row r="891" s="1" customFormat="1" spans="1:243">
      <c r="A891" s="141">
        <v>22102</v>
      </c>
      <c r="B891" s="142" t="s">
        <v>759</v>
      </c>
      <c r="C891" s="143">
        <f>SUM(C892:C894)</f>
        <v>4571</v>
      </c>
      <c r="D891" s="143">
        <f>SUM(D892:D894)</f>
        <v>4809</v>
      </c>
      <c r="E891" s="137">
        <f t="shared" si="37"/>
        <v>238</v>
      </c>
      <c r="F891" s="138">
        <f>E891/C891</f>
        <v>0.0520673813169985</v>
      </c>
      <c r="G891" s="139"/>
      <c r="H891" s="140">
        <f t="shared" si="38"/>
        <v>5</v>
      </c>
      <c r="I891" s="140"/>
      <c r="J891" s="111"/>
      <c r="K891" s="111"/>
      <c r="L891" s="111"/>
      <c r="M891" s="111"/>
      <c r="N891" s="111"/>
      <c r="O891" s="111"/>
      <c r="P891" s="111"/>
      <c r="Q891" s="111"/>
      <c r="R891" s="111"/>
      <c r="S891" s="111"/>
      <c r="T891" s="111"/>
      <c r="U891" s="111"/>
      <c r="V891" s="111"/>
      <c r="W891" s="111"/>
      <c r="X891" s="111"/>
      <c r="Y891" s="111"/>
      <c r="Z891" s="111"/>
      <c r="AA891" s="111"/>
      <c r="AB891" s="111"/>
      <c r="AC891" s="111"/>
      <c r="AD891" s="111"/>
      <c r="AE891" s="111"/>
      <c r="AF891" s="111"/>
      <c r="AG891" s="111"/>
      <c r="AH891" s="111"/>
      <c r="AI891" s="111"/>
      <c r="AJ891" s="111"/>
      <c r="AK891" s="111"/>
      <c r="AL891" s="111"/>
      <c r="AM891" s="111"/>
      <c r="AN891" s="111"/>
      <c r="AO891" s="111"/>
      <c r="AP891" s="111"/>
      <c r="AQ891" s="111"/>
      <c r="AR891" s="111"/>
      <c r="AS891" s="111"/>
      <c r="AT891" s="111"/>
      <c r="AU891" s="111"/>
      <c r="AV891" s="111"/>
      <c r="AW891" s="111"/>
      <c r="AX891" s="111"/>
      <c r="AY891" s="111"/>
      <c r="AZ891" s="111"/>
      <c r="BA891" s="111"/>
      <c r="BB891" s="111"/>
      <c r="BC891" s="111"/>
      <c r="BD891" s="111"/>
      <c r="BE891" s="111"/>
      <c r="BF891" s="111"/>
      <c r="BG891" s="111"/>
      <c r="BH891" s="111"/>
      <c r="BI891" s="111"/>
      <c r="BJ891" s="111"/>
      <c r="BK891" s="111"/>
      <c r="BL891" s="111"/>
      <c r="BM891" s="111"/>
      <c r="BN891" s="111"/>
      <c r="BO891" s="111"/>
      <c r="BP891" s="111"/>
      <c r="BQ891" s="111"/>
      <c r="BR891" s="111"/>
      <c r="BS891" s="111"/>
      <c r="BT891" s="111"/>
      <c r="BU891" s="111"/>
      <c r="BV891" s="111"/>
      <c r="BW891" s="111"/>
      <c r="BX891" s="111"/>
      <c r="BY891" s="111"/>
      <c r="BZ891" s="111"/>
      <c r="CA891" s="111"/>
      <c r="CB891" s="111"/>
      <c r="CC891" s="111"/>
      <c r="CD891" s="111"/>
      <c r="CE891" s="111"/>
      <c r="CF891" s="111"/>
      <c r="CG891" s="111"/>
      <c r="CH891" s="111"/>
      <c r="CI891" s="111"/>
      <c r="CJ891" s="111"/>
      <c r="CK891" s="111"/>
      <c r="CL891" s="111"/>
      <c r="CM891" s="111"/>
      <c r="CN891" s="111"/>
      <c r="CO891" s="111"/>
      <c r="CP891" s="111"/>
      <c r="CQ891" s="111"/>
      <c r="CR891" s="111"/>
      <c r="CS891" s="111"/>
      <c r="CT891" s="111"/>
      <c r="CU891" s="111"/>
      <c r="CV891" s="111"/>
      <c r="CW891" s="111"/>
      <c r="CX891" s="111"/>
      <c r="CY891" s="111"/>
      <c r="CZ891" s="111"/>
      <c r="DA891" s="111"/>
      <c r="DB891" s="111"/>
      <c r="DC891" s="111"/>
      <c r="DD891" s="111"/>
      <c r="DE891" s="111"/>
      <c r="DF891" s="111"/>
      <c r="DG891" s="111"/>
      <c r="DH891" s="111"/>
      <c r="DI891" s="111"/>
      <c r="DJ891" s="111"/>
      <c r="DK891" s="111"/>
      <c r="DL891" s="111"/>
      <c r="DM891" s="111"/>
      <c r="DN891" s="111"/>
      <c r="DO891" s="111"/>
      <c r="DP891" s="111"/>
      <c r="DQ891" s="111"/>
      <c r="DR891" s="111"/>
      <c r="DS891" s="111"/>
      <c r="DT891" s="111"/>
      <c r="DU891" s="111"/>
      <c r="DV891" s="111"/>
      <c r="DW891" s="111"/>
      <c r="DX891" s="111"/>
      <c r="DY891" s="111"/>
      <c r="DZ891" s="111"/>
      <c r="EA891" s="111"/>
      <c r="EB891" s="111"/>
      <c r="EC891" s="111"/>
      <c r="ED891" s="111"/>
      <c r="EE891" s="111"/>
      <c r="EF891" s="111"/>
      <c r="EG891" s="111"/>
      <c r="EH891" s="111"/>
      <c r="EI891" s="111"/>
      <c r="EJ891" s="111"/>
      <c r="EK891" s="111"/>
      <c r="EL891" s="111"/>
      <c r="EM891" s="111"/>
      <c r="EN891" s="111"/>
      <c r="EO891" s="111"/>
      <c r="EP891" s="111"/>
      <c r="EQ891" s="111"/>
      <c r="ER891" s="111"/>
      <c r="ES891" s="111"/>
      <c r="ET891" s="111"/>
      <c r="EU891" s="111"/>
      <c r="EV891" s="111"/>
      <c r="EW891" s="111"/>
      <c r="EX891" s="111"/>
      <c r="EY891" s="111"/>
      <c r="EZ891" s="111"/>
      <c r="FA891" s="111"/>
      <c r="FB891" s="111"/>
      <c r="FC891" s="111"/>
      <c r="FD891" s="111"/>
      <c r="FE891" s="111"/>
      <c r="FF891" s="111"/>
      <c r="FG891" s="111"/>
      <c r="FH891" s="111"/>
      <c r="FI891" s="111"/>
      <c r="FJ891" s="111"/>
      <c r="FK891" s="111"/>
      <c r="FL891" s="111"/>
      <c r="FM891" s="111"/>
      <c r="FN891" s="111"/>
      <c r="FO891" s="111"/>
      <c r="FP891" s="111"/>
      <c r="FQ891" s="111"/>
      <c r="FR891" s="111"/>
      <c r="FS891" s="111"/>
      <c r="FT891" s="111"/>
      <c r="FU891" s="111"/>
      <c r="FV891" s="111"/>
      <c r="FW891" s="111"/>
      <c r="FX891" s="111"/>
      <c r="FY891" s="111"/>
      <c r="FZ891" s="111"/>
      <c r="GA891" s="111"/>
      <c r="GB891" s="111"/>
      <c r="GC891" s="111"/>
      <c r="GD891" s="111"/>
      <c r="GE891" s="111"/>
      <c r="GF891" s="111"/>
      <c r="GG891" s="111"/>
      <c r="GH891" s="111"/>
      <c r="GI891" s="111"/>
      <c r="GJ891" s="111"/>
      <c r="GK891" s="111"/>
      <c r="GL891" s="111"/>
      <c r="GM891" s="111"/>
      <c r="GN891" s="111"/>
      <c r="GO891" s="111"/>
      <c r="GP891" s="111"/>
      <c r="GQ891" s="111"/>
      <c r="GR891" s="111"/>
      <c r="GS891" s="111"/>
      <c r="GT891" s="111"/>
      <c r="GU891" s="111"/>
      <c r="GV891" s="111"/>
      <c r="GW891" s="111"/>
      <c r="GX891" s="111"/>
      <c r="GY891" s="111"/>
      <c r="GZ891" s="111"/>
      <c r="HA891" s="111"/>
      <c r="HB891" s="111"/>
      <c r="HC891" s="111"/>
      <c r="HD891" s="111"/>
      <c r="HE891" s="111"/>
      <c r="HF891" s="111"/>
      <c r="HG891" s="111"/>
      <c r="HH891" s="111"/>
      <c r="HI891" s="111"/>
      <c r="HJ891" s="111"/>
      <c r="HK891" s="111"/>
      <c r="HL891" s="111"/>
      <c r="HM891" s="111"/>
      <c r="HN891" s="111"/>
      <c r="HO891" s="111"/>
      <c r="HP891" s="111"/>
      <c r="HQ891" s="111"/>
      <c r="HR891" s="111"/>
      <c r="HS891" s="111"/>
      <c r="HT891" s="111"/>
      <c r="HU891" s="111"/>
      <c r="HV891" s="111"/>
      <c r="HW891" s="111"/>
      <c r="HX891" s="111"/>
      <c r="HY891" s="111"/>
      <c r="HZ891" s="111"/>
      <c r="IA891" s="111"/>
      <c r="IB891" s="111"/>
      <c r="IC891" s="111"/>
      <c r="ID891" s="111"/>
      <c r="IE891" s="111"/>
      <c r="IF891" s="111"/>
      <c r="IG891" s="111"/>
      <c r="IH891" s="111"/>
      <c r="II891" s="111"/>
    </row>
    <row r="892" s="1" customFormat="1" spans="1:243">
      <c r="A892" s="157">
        <v>2210201</v>
      </c>
      <c r="B892" s="152" t="s">
        <v>760</v>
      </c>
      <c r="C892" s="145">
        <v>4571</v>
      </c>
      <c r="D892" s="146">
        <f>4659+150</f>
        <v>4809</v>
      </c>
      <c r="E892" s="147">
        <f t="shared" si="37"/>
        <v>238</v>
      </c>
      <c r="F892" s="148">
        <f>E892/C892</f>
        <v>0.0520673813169985</v>
      </c>
      <c r="G892" s="149"/>
      <c r="H892" s="140">
        <f t="shared" si="38"/>
        <v>7</v>
      </c>
      <c r="I892" s="140"/>
      <c r="J892" s="111"/>
      <c r="K892" s="111"/>
      <c r="L892" s="111"/>
      <c r="M892" s="111"/>
      <c r="N892" s="111"/>
      <c r="O892" s="111"/>
      <c r="P892" s="111"/>
      <c r="Q892" s="111"/>
      <c r="R892" s="111"/>
      <c r="S892" s="111"/>
      <c r="T892" s="111"/>
      <c r="U892" s="111"/>
      <c r="V892" s="111"/>
      <c r="W892" s="111"/>
      <c r="X892" s="111"/>
      <c r="Y892" s="111"/>
      <c r="Z892" s="111"/>
      <c r="AA892" s="111"/>
      <c r="AB892" s="111"/>
      <c r="AC892" s="111"/>
      <c r="AD892" s="111"/>
      <c r="AE892" s="111"/>
      <c r="AF892" s="111"/>
      <c r="AG892" s="111"/>
      <c r="AH892" s="111"/>
      <c r="AI892" s="111"/>
      <c r="AJ892" s="111"/>
      <c r="AK892" s="111"/>
      <c r="AL892" s="111"/>
      <c r="AM892" s="111"/>
      <c r="AN892" s="111"/>
      <c r="AO892" s="111"/>
      <c r="AP892" s="111"/>
      <c r="AQ892" s="111"/>
      <c r="AR892" s="111"/>
      <c r="AS892" s="111"/>
      <c r="AT892" s="111"/>
      <c r="AU892" s="111"/>
      <c r="AV892" s="111"/>
      <c r="AW892" s="111"/>
      <c r="AX892" s="111"/>
      <c r="AY892" s="111"/>
      <c r="AZ892" s="111"/>
      <c r="BA892" s="111"/>
      <c r="BB892" s="111"/>
      <c r="BC892" s="111"/>
      <c r="BD892" s="111"/>
      <c r="BE892" s="111"/>
      <c r="BF892" s="111"/>
      <c r="BG892" s="111"/>
      <c r="BH892" s="111"/>
      <c r="BI892" s="111"/>
      <c r="BJ892" s="111"/>
      <c r="BK892" s="111"/>
      <c r="BL892" s="111"/>
      <c r="BM892" s="111"/>
      <c r="BN892" s="111"/>
      <c r="BO892" s="111"/>
      <c r="BP892" s="111"/>
      <c r="BQ892" s="111"/>
      <c r="BR892" s="111"/>
      <c r="BS892" s="111"/>
      <c r="BT892" s="111"/>
      <c r="BU892" s="111"/>
      <c r="BV892" s="111"/>
      <c r="BW892" s="111"/>
      <c r="BX892" s="111"/>
      <c r="BY892" s="111"/>
      <c r="BZ892" s="111"/>
      <c r="CA892" s="111"/>
      <c r="CB892" s="111"/>
      <c r="CC892" s="111"/>
      <c r="CD892" s="111"/>
      <c r="CE892" s="111"/>
      <c r="CF892" s="111"/>
      <c r="CG892" s="111"/>
      <c r="CH892" s="111"/>
      <c r="CI892" s="111"/>
      <c r="CJ892" s="111"/>
      <c r="CK892" s="111"/>
      <c r="CL892" s="111"/>
      <c r="CM892" s="111"/>
      <c r="CN892" s="111"/>
      <c r="CO892" s="111"/>
      <c r="CP892" s="111"/>
      <c r="CQ892" s="111"/>
      <c r="CR892" s="111"/>
      <c r="CS892" s="111"/>
      <c r="CT892" s="111"/>
      <c r="CU892" s="111"/>
      <c r="CV892" s="111"/>
      <c r="CW892" s="111"/>
      <c r="CX892" s="111"/>
      <c r="CY892" s="111"/>
      <c r="CZ892" s="111"/>
      <c r="DA892" s="111"/>
      <c r="DB892" s="111"/>
      <c r="DC892" s="111"/>
      <c r="DD892" s="111"/>
      <c r="DE892" s="111"/>
      <c r="DF892" s="111"/>
      <c r="DG892" s="111"/>
      <c r="DH892" s="111"/>
      <c r="DI892" s="111"/>
      <c r="DJ892" s="111"/>
      <c r="DK892" s="111"/>
      <c r="DL892" s="111"/>
      <c r="DM892" s="111"/>
      <c r="DN892" s="111"/>
      <c r="DO892" s="111"/>
      <c r="DP892" s="111"/>
      <c r="DQ892" s="111"/>
      <c r="DR892" s="111"/>
      <c r="DS892" s="111"/>
      <c r="DT892" s="111"/>
      <c r="DU892" s="111"/>
      <c r="DV892" s="111"/>
      <c r="DW892" s="111"/>
      <c r="DX892" s="111"/>
      <c r="DY892" s="111"/>
      <c r="DZ892" s="111"/>
      <c r="EA892" s="111"/>
      <c r="EB892" s="111"/>
      <c r="EC892" s="111"/>
      <c r="ED892" s="111"/>
      <c r="EE892" s="111"/>
      <c r="EF892" s="111"/>
      <c r="EG892" s="111"/>
      <c r="EH892" s="111"/>
      <c r="EI892" s="111"/>
      <c r="EJ892" s="111"/>
      <c r="EK892" s="111"/>
      <c r="EL892" s="111"/>
      <c r="EM892" s="111"/>
      <c r="EN892" s="111"/>
      <c r="EO892" s="111"/>
      <c r="EP892" s="111"/>
      <c r="EQ892" s="111"/>
      <c r="ER892" s="111"/>
      <c r="ES892" s="111"/>
      <c r="ET892" s="111"/>
      <c r="EU892" s="111"/>
      <c r="EV892" s="111"/>
      <c r="EW892" s="111"/>
      <c r="EX892" s="111"/>
      <c r="EY892" s="111"/>
      <c r="EZ892" s="111"/>
      <c r="FA892" s="111"/>
      <c r="FB892" s="111"/>
      <c r="FC892" s="111"/>
      <c r="FD892" s="111"/>
      <c r="FE892" s="111"/>
      <c r="FF892" s="111"/>
      <c r="FG892" s="111"/>
      <c r="FH892" s="111"/>
      <c r="FI892" s="111"/>
      <c r="FJ892" s="111"/>
      <c r="FK892" s="111"/>
      <c r="FL892" s="111"/>
      <c r="FM892" s="111"/>
      <c r="FN892" s="111"/>
      <c r="FO892" s="111"/>
      <c r="FP892" s="111"/>
      <c r="FQ892" s="111"/>
      <c r="FR892" s="111"/>
      <c r="FS892" s="111"/>
      <c r="FT892" s="111"/>
      <c r="FU892" s="111"/>
      <c r="FV892" s="111"/>
      <c r="FW892" s="111"/>
      <c r="FX892" s="111"/>
      <c r="FY892" s="111"/>
      <c r="FZ892" s="111"/>
      <c r="GA892" s="111"/>
      <c r="GB892" s="111"/>
      <c r="GC892" s="111"/>
      <c r="GD892" s="111"/>
      <c r="GE892" s="111"/>
      <c r="GF892" s="111"/>
      <c r="GG892" s="111"/>
      <c r="GH892" s="111"/>
      <c r="GI892" s="111"/>
      <c r="GJ892" s="111"/>
      <c r="GK892" s="111"/>
      <c r="GL892" s="111"/>
      <c r="GM892" s="111"/>
      <c r="GN892" s="111"/>
      <c r="GO892" s="111"/>
      <c r="GP892" s="111"/>
      <c r="GQ892" s="111"/>
      <c r="GR892" s="111"/>
      <c r="GS892" s="111"/>
      <c r="GT892" s="111"/>
      <c r="GU892" s="111"/>
      <c r="GV892" s="111"/>
      <c r="GW892" s="111"/>
      <c r="GX892" s="111"/>
      <c r="GY892" s="111"/>
      <c r="GZ892" s="111"/>
      <c r="HA892" s="111"/>
      <c r="HB892" s="111"/>
      <c r="HC892" s="111"/>
      <c r="HD892" s="111"/>
      <c r="HE892" s="111"/>
      <c r="HF892" s="111"/>
      <c r="HG892" s="111"/>
      <c r="HH892" s="111"/>
      <c r="HI892" s="111"/>
      <c r="HJ892" s="111"/>
      <c r="HK892" s="111"/>
      <c r="HL892" s="111"/>
      <c r="HM892" s="111"/>
      <c r="HN892" s="111"/>
      <c r="HO892" s="111"/>
      <c r="HP892" s="111"/>
      <c r="HQ892" s="111"/>
      <c r="HR892" s="111"/>
      <c r="HS892" s="111"/>
      <c r="HT892" s="111"/>
      <c r="HU892" s="111"/>
      <c r="HV892" s="111"/>
      <c r="HW892" s="111"/>
      <c r="HX892" s="111"/>
      <c r="HY892" s="111"/>
      <c r="HZ892" s="111"/>
      <c r="IA892" s="111"/>
      <c r="IB892" s="111"/>
      <c r="IC892" s="111"/>
      <c r="ID892" s="111"/>
      <c r="IE892" s="111"/>
      <c r="IF892" s="111"/>
      <c r="IG892" s="111"/>
      <c r="IH892" s="111"/>
      <c r="II892" s="111"/>
    </row>
    <row r="893" s="1" customFormat="1" hidden="1" spans="1:243">
      <c r="A893" s="157">
        <v>2210202</v>
      </c>
      <c r="B893" s="152" t="s">
        <v>761</v>
      </c>
      <c r="C893" s="145">
        <v>0</v>
      </c>
      <c r="D893" s="146"/>
      <c r="E893" s="147">
        <f t="shared" si="37"/>
        <v>0</v>
      </c>
      <c r="F893" s="148"/>
      <c r="G893" s="151" t="s">
        <v>75</v>
      </c>
      <c r="H893" s="140">
        <f t="shared" si="38"/>
        <v>7</v>
      </c>
      <c r="I893" s="140"/>
      <c r="J893" s="111"/>
      <c r="K893" s="111"/>
      <c r="L893" s="111"/>
      <c r="M893" s="111"/>
      <c r="N893" s="111"/>
      <c r="O893" s="111"/>
      <c r="P893" s="111"/>
      <c r="Q893" s="111"/>
      <c r="R893" s="111"/>
      <c r="S893" s="111"/>
      <c r="T893" s="111"/>
      <c r="U893" s="111"/>
      <c r="V893" s="111"/>
      <c r="W893" s="111"/>
      <c r="X893" s="111"/>
      <c r="Y893" s="111"/>
      <c r="Z893" s="111"/>
      <c r="AA893" s="111"/>
      <c r="AB893" s="111"/>
      <c r="AC893" s="111"/>
      <c r="AD893" s="111"/>
      <c r="AE893" s="111"/>
      <c r="AF893" s="111"/>
      <c r="AG893" s="111"/>
      <c r="AH893" s="111"/>
      <c r="AI893" s="111"/>
      <c r="AJ893" s="111"/>
      <c r="AK893" s="111"/>
      <c r="AL893" s="111"/>
      <c r="AM893" s="111"/>
      <c r="AN893" s="111"/>
      <c r="AO893" s="111"/>
      <c r="AP893" s="111"/>
      <c r="AQ893" s="111"/>
      <c r="AR893" s="111"/>
      <c r="AS893" s="111"/>
      <c r="AT893" s="111"/>
      <c r="AU893" s="111"/>
      <c r="AV893" s="111"/>
      <c r="AW893" s="111"/>
      <c r="AX893" s="111"/>
      <c r="AY893" s="111"/>
      <c r="AZ893" s="111"/>
      <c r="BA893" s="111"/>
      <c r="BB893" s="111"/>
      <c r="BC893" s="111"/>
      <c r="BD893" s="111"/>
      <c r="BE893" s="111"/>
      <c r="BF893" s="111"/>
      <c r="BG893" s="111"/>
      <c r="BH893" s="111"/>
      <c r="BI893" s="111"/>
      <c r="BJ893" s="111"/>
      <c r="BK893" s="111"/>
      <c r="BL893" s="111"/>
      <c r="BM893" s="111"/>
      <c r="BN893" s="111"/>
      <c r="BO893" s="111"/>
      <c r="BP893" s="111"/>
      <c r="BQ893" s="111"/>
      <c r="BR893" s="111"/>
      <c r="BS893" s="111"/>
      <c r="BT893" s="111"/>
      <c r="BU893" s="111"/>
      <c r="BV893" s="111"/>
      <c r="BW893" s="111"/>
      <c r="BX893" s="111"/>
      <c r="BY893" s="111"/>
      <c r="BZ893" s="111"/>
      <c r="CA893" s="111"/>
      <c r="CB893" s="111"/>
      <c r="CC893" s="111"/>
      <c r="CD893" s="111"/>
      <c r="CE893" s="111"/>
      <c r="CF893" s="111"/>
      <c r="CG893" s="111"/>
      <c r="CH893" s="111"/>
      <c r="CI893" s="111"/>
      <c r="CJ893" s="111"/>
      <c r="CK893" s="111"/>
      <c r="CL893" s="111"/>
      <c r="CM893" s="111"/>
      <c r="CN893" s="111"/>
      <c r="CO893" s="111"/>
      <c r="CP893" s="111"/>
      <c r="CQ893" s="111"/>
      <c r="CR893" s="111"/>
      <c r="CS893" s="111"/>
      <c r="CT893" s="111"/>
      <c r="CU893" s="111"/>
      <c r="CV893" s="111"/>
      <c r="CW893" s="111"/>
      <c r="CX893" s="111"/>
      <c r="CY893" s="111"/>
      <c r="CZ893" s="111"/>
      <c r="DA893" s="111"/>
      <c r="DB893" s="111"/>
      <c r="DC893" s="111"/>
      <c r="DD893" s="111"/>
      <c r="DE893" s="111"/>
      <c r="DF893" s="111"/>
      <c r="DG893" s="111"/>
      <c r="DH893" s="111"/>
      <c r="DI893" s="111"/>
      <c r="DJ893" s="111"/>
      <c r="DK893" s="111"/>
      <c r="DL893" s="111"/>
      <c r="DM893" s="111"/>
      <c r="DN893" s="111"/>
      <c r="DO893" s="111"/>
      <c r="DP893" s="111"/>
      <c r="DQ893" s="111"/>
      <c r="DR893" s="111"/>
      <c r="DS893" s="111"/>
      <c r="DT893" s="111"/>
      <c r="DU893" s="111"/>
      <c r="DV893" s="111"/>
      <c r="DW893" s="111"/>
      <c r="DX893" s="111"/>
      <c r="DY893" s="111"/>
      <c r="DZ893" s="111"/>
      <c r="EA893" s="111"/>
      <c r="EB893" s="111"/>
      <c r="EC893" s="111"/>
      <c r="ED893" s="111"/>
      <c r="EE893" s="111"/>
      <c r="EF893" s="111"/>
      <c r="EG893" s="111"/>
      <c r="EH893" s="111"/>
      <c r="EI893" s="111"/>
      <c r="EJ893" s="111"/>
      <c r="EK893" s="111"/>
      <c r="EL893" s="111"/>
      <c r="EM893" s="111"/>
      <c r="EN893" s="111"/>
      <c r="EO893" s="111"/>
      <c r="EP893" s="111"/>
      <c r="EQ893" s="111"/>
      <c r="ER893" s="111"/>
      <c r="ES893" s="111"/>
      <c r="ET893" s="111"/>
      <c r="EU893" s="111"/>
      <c r="EV893" s="111"/>
      <c r="EW893" s="111"/>
      <c r="EX893" s="111"/>
      <c r="EY893" s="111"/>
      <c r="EZ893" s="111"/>
      <c r="FA893" s="111"/>
      <c r="FB893" s="111"/>
      <c r="FC893" s="111"/>
      <c r="FD893" s="111"/>
      <c r="FE893" s="111"/>
      <c r="FF893" s="111"/>
      <c r="FG893" s="111"/>
      <c r="FH893" s="111"/>
      <c r="FI893" s="111"/>
      <c r="FJ893" s="111"/>
      <c r="FK893" s="111"/>
      <c r="FL893" s="111"/>
      <c r="FM893" s="111"/>
      <c r="FN893" s="111"/>
      <c r="FO893" s="111"/>
      <c r="FP893" s="111"/>
      <c r="FQ893" s="111"/>
      <c r="FR893" s="111"/>
      <c r="FS893" s="111"/>
      <c r="FT893" s="111"/>
      <c r="FU893" s="111"/>
      <c r="FV893" s="111"/>
      <c r="FW893" s="111"/>
      <c r="FX893" s="111"/>
      <c r="FY893" s="111"/>
      <c r="FZ893" s="111"/>
      <c r="GA893" s="111"/>
      <c r="GB893" s="111"/>
      <c r="GC893" s="111"/>
      <c r="GD893" s="111"/>
      <c r="GE893" s="111"/>
      <c r="GF893" s="111"/>
      <c r="GG893" s="111"/>
      <c r="GH893" s="111"/>
      <c r="GI893" s="111"/>
      <c r="GJ893" s="111"/>
      <c r="GK893" s="111"/>
      <c r="GL893" s="111"/>
      <c r="GM893" s="111"/>
      <c r="GN893" s="111"/>
      <c r="GO893" s="111"/>
      <c r="GP893" s="111"/>
      <c r="GQ893" s="111"/>
      <c r="GR893" s="111"/>
      <c r="GS893" s="111"/>
      <c r="GT893" s="111"/>
      <c r="GU893" s="111"/>
      <c r="GV893" s="111"/>
      <c r="GW893" s="111"/>
      <c r="GX893" s="111"/>
      <c r="GY893" s="111"/>
      <c r="GZ893" s="111"/>
      <c r="HA893" s="111"/>
      <c r="HB893" s="111"/>
      <c r="HC893" s="111"/>
      <c r="HD893" s="111"/>
      <c r="HE893" s="111"/>
      <c r="HF893" s="111"/>
      <c r="HG893" s="111"/>
      <c r="HH893" s="111"/>
      <c r="HI893" s="111"/>
      <c r="HJ893" s="111"/>
      <c r="HK893" s="111"/>
      <c r="HL893" s="111"/>
      <c r="HM893" s="111"/>
      <c r="HN893" s="111"/>
      <c r="HO893" s="111"/>
      <c r="HP893" s="111"/>
      <c r="HQ893" s="111"/>
      <c r="HR893" s="111"/>
      <c r="HS893" s="111"/>
      <c r="HT893" s="111"/>
      <c r="HU893" s="111"/>
      <c r="HV893" s="111"/>
      <c r="HW893" s="111"/>
      <c r="HX893" s="111"/>
      <c r="HY893" s="111"/>
      <c r="HZ893" s="111"/>
      <c r="IA893" s="111"/>
      <c r="IB893" s="111"/>
      <c r="IC893" s="111"/>
      <c r="ID893" s="111"/>
      <c r="IE893" s="111"/>
      <c r="IF893" s="111"/>
      <c r="IG893" s="111"/>
      <c r="IH893" s="111"/>
      <c r="II893" s="111"/>
    </row>
    <row r="894" s="1" customFormat="1" hidden="1" spans="1:243">
      <c r="A894" s="157">
        <v>2210203</v>
      </c>
      <c r="B894" s="152" t="s">
        <v>762</v>
      </c>
      <c r="C894" s="145">
        <v>0</v>
      </c>
      <c r="D894" s="146"/>
      <c r="E894" s="147">
        <f t="shared" si="37"/>
        <v>0</v>
      </c>
      <c r="F894" s="148"/>
      <c r="G894" s="151" t="s">
        <v>75</v>
      </c>
      <c r="H894" s="140">
        <f t="shared" si="38"/>
        <v>7</v>
      </c>
      <c r="I894" s="140"/>
      <c r="J894" s="111"/>
      <c r="K894" s="111"/>
      <c r="L894" s="111"/>
      <c r="M894" s="111"/>
      <c r="N894" s="111"/>
      <c r="O894" s="111"/>
      <c r="P894" s="111"/>
      <c r="Q894" s="111"/>
      <c r="R894" s="111"/>
      <c r="S894" s="111"/>
      <c r="T894" s="111"/>
      <c r="U894" s="111"/>
      <c r="V894" s="111"/>
      <c r="W894" s="111"/>
      <c r="X894" s="111"/>
      <c r="Y894" s="111"/>
      <c r="Z894" s="111"/>
      <c r="AA894" s="111"/>
      <c r="AB894" s="111"/>
      <c r="AC894" s="111"/>
      <c r="AD894" s="111"/>
      <c r="AE894" s="111"/>
      <c r="AF894" s="111"/>
      <c r="AG894" s="111"/>
      <c r="AH894" s="111"/>
      <c r="AI894" s="111"/>
      <c r="AJ894" s="111"/>
      <c r="AK894" s="111"/>
      <c r="AL894" s="111"/>
      <c r="AM894" s="111"/>
      <c r="AN894" s="111"/>
      <c r="AO894" s="111"/>
      <c r="AP894" s="111"/>
      <c r="AQ894" s="111"/>
      <c r="AR894" s="111"/>
      <c r="AS894" s="111"/>
      <c r="AT894" s="111"/>
      <c r="AU894" s="111"/>
      <c r="AV894" s="111"/>
      <c r="AW894" s="111"/>
      <c r="AX894" s="111"/>
      <c r="AY894" s="111"/>
      <c r="AZ894" s="111"/>
      <c r="BA894" s="111"/>
      <c r="BB894" s="111"/>
      <c r="BC894" s="111"/>
      <c r="BD894" s="111"/>
      <c r="BE894" s="111"/>
      <c r="BF894" s="111"/>
      <c r="BG894" s="111"/>
      <c r="BH894" s="111"/>
      <c r="BI894" s="111"/>
      <c r="BJ894" s="111"/>
      <c r="BK894" s="111"/>
      <c r="BL894" s="111"/>
      <c r="BM894" s="111"/>
      <c r="BN894" s="111"/>
      <c r="BO894" s="111"/>
      <c r="BP894" s="111"/>
      <c r="BQ894" s="111"/>
      <c r="BR894" s="111"/>
      <c r="BS894" s="111"/>
      <c r="BT894" s="111"/>
      <c r="BU894" s="111"/>
      <c r="BV894" s="111"/>
      <c r="BW894" s="111"/>
      <c r="BX894" s="111"/>
      <c r="BY894" s="111"/>
      <c r="BZ894" s="111"/>
      <c r="CA894" s="111"/>
      <c r="CB894" s="111"/>
      <c r="CC894" s="111"/>
      <c r="CD894" s="111"/>
      <c r="CE894" s="111"/>
      <c r="CF894" s="111"/>
      <c r="CG894" s="111"/>
      <c r="CH894" s="111"/>
      <c r="CI894" s="111"/>
      <c r="CJ894" s="111"/>
      <c r="CK894" s="111"/>
      <c r="CL894" s="111"/>
      <c r="CM894" s="111"/>
      <c r="CN894" s="111"/>
      <c r="CO894" s="111"/>
      <c r="CP894" s="111"/>
      <c r="CQ894" s="111"/>
      <c r="CR894" s="111"/>
      <c r="CS894" s="111"/>
      <c r="CT894" s="111"/>
      <c r="CU894" s="111"/>
      <c r="CV894" s="111"/>
      <c r="CW894" s="111"/>
      <c r="CX894" s="111"/>
      <c r="CY894" s="111"/>
      <c r="CZ894" s="111"/>
      <c r="DA894" s="111"/>
      <c r="DB894" s="111"/>
      <c r="DC894" s="111"/>
      <c r="DD894" s="111"/>
      <c r="DE894" s="111"/>
      <c r="DF894" s="111"/>
      <c r="DG894" s="111"/>
      <c r="DH894" s="111"/>
      <c r="DI894" s="111"/>
      <c r="DJ894" s="111"/>
      <c r="DK894" s="111"/>
      <c r="DL894" s="111"/>
      <c r="DM894" s="111"/>
      <c r="DN894" s="111"/>
      <c r="DO894" s="111"/>
      <c r="DP894" s="111"/>
      <c r="DQ894" s="111"/>
      <c r="DR894" s="111"/>
      <c r="DS894" s="111"/>
      <c r="DT894" s="111"/>
      <c r="DU894" s="111"/>
      <c r="DV894" s="111"/>
      <c r="DW894" s="111"/>
      <c r="DX894" s="111"/>
      <c r="DY894" s="111"/>
      <c r="DZ894" s="111"/>
      <c r="EA894" s="111"/>
      <c r="EB894" s="111"/>
      <c r="EC894" s="111"/>
      <c r="ED894" s="111"/>
      <c r="EE894" s="111"/>
      <c r="EF894" s="111"/>
      <c r="EG894" s="111"/>
      <c r="EH894" s="111"/>
      <c r="EI894" s="111"/>
      <c r="EJ894" s="111"/>
      <c r="EK894" s="111"/>
      <c r="EL894" s="111"/>
      <c r="EM894" s="111"/>
      <c r="EN894" s="111"/>
      <c r="EO894" s="111"/>
      <c r="EP894" s="111"/>
      <c r="EQ894" s="111"/>
      <c r="ER894" s="111"/>
      <c r="ES894" s="111"/>
      <c r="ET894" s="111"/>
      <c r="EU894" s="111"/>
      <c r="EV894" s="111"/>
      <c r="EW894" s="111"/>
      <c r="EX894" s="111"/>
      <c r="EY894" s="111"/>
      <c r="EZ894" s="111"/>
      <c r="FA894" s="111"/>
      <c r="FB894" s="111"/>
      <c r="FC894" s="111"/>
      <c r="FD894" s="111"/>
      <c r="FE894" s="111"/>
      <c r="FF894" s="111"/>
      <c r="FG894" s="111"/>
      <c r="FH894" s="111"/>
      <c r="FI894" s="111"/>
      <c r="FJ894" s="111"/>
      <c r="FK894" s="111"/>
      <c r="FL894" s="111"/>
      <c r="FM894" s="111"/>
      <c r="FN894" s="111"/>
      <c r="FO894" s="111"/>
      <c r="FP894" s="111"/>
      <c r="FQ894" s="111"/>
      <c r="FR894" s="111"/>
      <c r="FS894" s="111"/>
      <c r="FT894" s="111"/>
      <c r="FU894" s="111"/>
      <c r="FV894" s="111"/>
      <c r="FW894" s="111"/>
      <c r="FX894" s="111"/>
      <c r="FY894" s="111"/>
      <c r="FZ894" s="111"/>
      <c r="GA894" s="111"/>
      <c r="GB894" s="111"/>
      <c r="GC894" s="111"/>
      <c r="GD894" s="111"/>
      <c r="GE894" s="111"/>
      <c r="GF894" s="111"/>
      <c r="GG894" s="111"/>
      <c r="GH894" s="111"/>
      <c r="GI894" s="111"/>
      <c r="GJ894" s="111"/>
      <c r="GK894" s="111"/>
      <c r="GL894" s="111"/>
      <c r="GM894" s="111"/>
      <c r="GN894" s="111"/>
      <c r="GO894" s="111"/>
      <c r="GP894" s="111"/>
      <c r="GQ894" s="111"/>
      <c r="GR894" s="111"/>
      <c r="GS894" s="111"/>
      <c r="GT894" s="111"/>
      <c r="GU894" s="111"/>
      <c r="GV894" s="111"/>
      <c r="GW894" s="111"/>
      <c r="GX894" s="111"/>
      <c r="GY894" s="111"/>
      <c r="GZ894" s="111"/>
      <c r="HA894" s="111"/>
      <c r="HB894" s="111"/>
      <c r="HC894" s="111"/>
      <c r="HD894" s="111"/>
      <c r="HE894" s="111"/>
      <c r="HF894" s="111"/>
      <c r="HG894" s="111"/>
      <c r="HH894" s="111"/>
      <c r="HI894" s="111"/>
      <c r="HJ894" s="111"/>
      <c r="HK894" s="111"/>
      <c r="HL894" s="111"/>
      <c r="HM894" s="111"/>
      <c r="HN894" s="111"/>
      <c r="HO894" s="111"/>
      <c r="HP894" s="111"/>
      <c r="HQ894" s="111"/>
      <c r="HR894" s="111"/>
      <c r="HS894" s="111"/>
      <c r="HT894" s="111"/>
      <c r="HU894" s="111"/>
      <c r="HV894" s="111"/>
      <c r="HW894" s="111"/>
      <c r="HX894" s="111"/>
      <c r="HY894" s="111"/>
      <c r="HZ894" s="111"/>
      <c r="IA894" s="111"/>
      <c r="IB894" s="111"/>
      <c r="IC894" s="111"/>
      <c r="ID894" s="111"/>
      <c r="IE894" s="111"/>
      <c r="IF894" s="111"/>
      <c r="IG894" s="111"/>
      <c r="IH894" s="111"/>
      <c r="II894" s="111"/>
    </row>
    <row r="895" s="1" customFormat="1" spans="1:243">
      <c r="A895" s="141">
        <v>22103</v>
      </c>
      <c r="B895" s="142" t="s">
        <v>763</v>
      </c>
      <c r="C895" s="159">
        <f>SUM(C896:C898)</f>
        <v>0</v>
      </c>
      <c r="D895" s="159">
        <f>SUM(D896:D898)</f>
        <v>0</v>
      </c>
      <c r="E895" s="137">
        <f t="shared" si="37"/>
        <v>0</v>
      </c>
      <c r="F895" s="138"/>
      <c r="G895" s="151"/>
      <c r="H895" s="140">
        <f t="shared" si="38"/>
        <v>5</v>
      </c>
      <c r="I895" s="140"/>
      <c r="J895" s="111"/>
      <c r="K895" s="111"/>
      <c r="L895" s="111"/>
      <c r="M895" s="111"/>
      <c r="N895" s="111"/>
      <c r="O895" s="111"/>
      <c r="P895" s="111"/>
      <c r="Q895" s="111"/>
      <c r="R895" s="111"/>
      <c r="S895" s="111"/>
      <c r="T895" s="111"/>
      <c r="U895" s="111"/>
      <c r="V895" s="111"/>
      <c r="W895" s="111"/>
      <c r="X895" s="111"/>
      <c r="Y895" s="111"/>
      <c r="Z895" s="111"/>
      <c r="AA895" s="111"/>
      <c r="AB895" s="111"/>
      <c r="AC895" s="111"/>
      <c r="AD895" s="111"/>
      <c r="AE895" s="111"/>
      <c r="AF895" s="111"/>
      <c r="AG895" s="111"/>
      <c r="AH895" s="111"/>
      <c r="AI895" s="111"/>
      <c r="AJ895" s="111"/>
      <c r="AK895" s="111"/>
      <c r="AL895" s="111"/>
      <c r="AM895" s="111"/>
      <c r="AN895" s="111"/>
      <c r="AO895" s="111"/>
      <c r="AP895" s="111"/>
      <c r="AQ895" s="111"/>
      <c r="AR895" s="111"/>
      <c r="AS895" s="111"/>
      <c r="AT895" s="111"/>
      <c r="AU895" s="111"/>
      <c r="AV895" s="111"/>
      <c r="AW895" s="111"/>
      <c r="AX895" s="111"/>
      <c r="AY895" s="111"/>
      <c r="AZ895" s="111"/>
      <c r="BA895" s="111"/>
      <c r="BB895" s="111"/>
      <c r="BC895" s="111"/>
      <c r="BD895" s="111"/>
      <c r="BE895" s="111"/>
      <c r="BF895" s="111"/>
      <c r="BG895" s="111"/>
      <c r="BH895" s="111"/>
      <c r="BI895" s="111"/>
      <c r="BJ895" s="111"/>
      <c r="BK895" s="111"/>
      <c r="BL895" s="111"/>
      <c r="BM895" s="111"/>
      <c r="BN895" s="111"/>
      <c r="BO895" s="111"/>
      <c r="BP895" s="111"/>
      <c r="BQ895" s="111"/>
      <c r="BR895" s="111"/>
      <c r="BS895" s="111"/>
      <c r="BT895" s="111"/>
      <c r="BU895" s="111"/>
      <c r="BV895" s="111"/>
      <c r="BW895" s="111"/>
      <c r="BX895" s="111"/>
      <c r="BY895" s="111"/>
      <c r="BZ895" s="111"/>
      <c r="CA895" s="111"/>
      <c r="CB895" s="111"/>
      <c r="CC895" s="111"/>
      <c r="CD895" s="111"/>
      <c r="CE895" s="111"/>
      <c r="CF895" s="111"/>
      <c r="CG895" s="111"/>
      <c r="CH895" s="111"/>
      <c r="CI895" s="111"/>
      <c r="CJ895" s="111"/>
      <c r="CK895" s="111"/>
      <c r="CL895" s="111"/>
      <c r="CM895" s="111"/>
      <c r="CN895" s="111"/>
      <c r="CO895" s="111"/>
      <c r="CP895" s="111"/>
      <c r="CQ895" s="111"/>
      <c r="CR895" s="111"/>
      <c r="CS895" s="111"/>
      <c r="CT895" s="111"/>
      <c r="CU895" s="111"/>
      <c r="CV895" s="111"/>
      <c r="CW895" s="111"/>
      <c r="CX895" s="111"/>
      <c r="CY895" s="111"/>
      <c r="CZ895" s="111"/>
      <c r="DA895" s="111"/>
      <c r="DB895" s="111"/>
      <c r="DC895" s="111"/>
      <c r="DD895" s="111"/>
      <c r="DE895" s="111"/>
      <c r="DF895" s="111"/>
      <c r="DG895" s="111"/>
      <c r="DH895" s="111"/>
      <c r="DI895" s="111"/>
      <c r="DJ895" s="111"/>
      <c r="DK895" s="111"/>
      <c r="DL895" s="111"/>
      <c r="DM895" s="111"/>
      <c r="DN895" s="111"/>
      <c r="DO895" s="111"/>
      <c r="DP895" s="111"/>
      <c r="DQ895" s="111"/>
      <c r="DR895" s="111"/>
      <c r="DS895" s="111"/>
      <c r="DT895" s="111"/>
      <c r="DU895" s="111"/>
      <c r="DV895" s="111"/>
      <c r="DW895" s="111"/>
      <c r="DX895" s="111"/>
      <c r="DY895" s="111"/>
      <c r="DZ895" s="111"/>
      <c r="EA895" s="111"/>
      <c r="EB895" s="111"/>
      <c r="EC895" s="111"/>
      <c r="ED895" s="111"/>
      <c r="EE895" s="111"/>
      <c r="EF895" s="111"/>
      <c r="EG895" s="111"/>
      <c r="EH895" s="111"/>
      <c r="EI895" s="111"/>
      <c r="EJ895" s="111"/>
      <c r="EK895" s="111"/>
      <c r="EL895" s="111"/>
      <c r="EM895" s="111"/>
      <c r="EN895" s="111"/>
      <c r="EO895" s="111"/>
      <c r="EP895" s="111"/>
      <c r="EQ895" s="111"/>
      <c r="ER895" s="111"/>
      <c r="ES895" s="111"/>
      <c r="ET895" s="111"/>
      <c r="EU895" s="111"/>
      <c r="EV895" s="111"/>
      <c r="EW895" s="111"/>
      <c r="EX895" s="111"/>
      <c r="EY895" s="111"/>
      <c r="EZ895" s="111"/>
      <c r="FA895" s="111"/>
      <c r="FB895" s="111"/>
      <c r="FC895" s="111"/>
      <c r="FD895" s="111"/>
      <c r="FE895" s="111"/>
      <c r="FF895" s="111"/>
      <c r="FG895" s="111"/>
      <c r="FH895" s="111"/>
      <c r="FI895" s="111"/>
      <c r="FJ895" s="111"/>
      <c r="FK895" s="111"/>
      <c r="FL895" s="111"/>
      <c r="FM895" s="111"/>
      <c r="FN895" s="111"/>
      <c r="FO895" s="111"/>
      <c r="FP895" s="111"/>
      <c r="FQ895" s="111"/>
      <c r="FR895" s="111"/>
      <c r="FS895" s="111"/>
      <c r="FT895" s="111"/>
      <c r="FU895" s="111"/>
      <c r="FV895" s="111"/>
      <c r="FW895" s="111"/>
      <c r="FX895" s="111"/>
      <c r="FY895" s="111"/>
      <c r="FZ895" s="111"/>
      <c r="GA895" s="111"/>
      <c r="GB895" s="111"/>
      <c r="GC895" s="111"/>
      <c r="GD895" s="111"/>
      <c r="GE895" s="111"/>
      <c r="GF895" s="111"/>
      <c r="GG895" s="111"/>
      <c r="GH895" s="111"/>
      <c r="GI895" s="111"/>
      <c r="GJ895" s="111"/>
      <c r="GK895" s="111"/>
      <c r="GL895" s="111"/>
      <c r="GM895" s="111"/>
      <c r="GN895" s="111"/>
      <c r="GO895" s="111"/>
      <c r="GP895" s="111"/>
      <c r="GQ895" s="111"/>
      <c r="GR895" s="111"/>
      <c r="GS895" s="111"/>
      <c r="GT895" s="111"/>
      <c r="GU895" s="111"/>
      <c r="GV895" s="111"/>
      <c r="GW895" s="111"/>
      <c r="GX895" s="111"/>
      <c r="GY895" s="111"/>
      <c r="GZ895" s="111"/>
      <c r="HA895" s="111"/>
      <c r="HB895" s="111"/>
      <c r="HC895" s="111"/>
      <c r="HD895" s="111"/>
      <c r="HE895" s="111"/>
      <c r="HF895" s="111"/>
      <c r="HG895" s="111"/>
      <c r="HH895" s="111"/>
      <c r="HI895" s="111"/>
      <c r="HJ895" s="111"/>
      <c r="HK895" s="111"/>
      <c r="HL895" s="111"/>
      <c r="HM895" s="111"/>
      <c r="HN895" s="111"/>
      <c r="HO895" s="111"/>
      <c r="HP895" s="111"/>
      <c r="HQ895" s="111"/>
      <c r="HR895" s="111"/>
      <c r="HS895" s="111"/>
      <c r="HT895" s="111"/>
      <c r="HU895" s="111"/>
      <c r="HV895" s="111"/>
      <c r="HW895" s="111"/>
      <c r="HX895" s="111"/>
      <c r="HY895" s="111"/>
      <c r="HZ895" s="111"/>
      <c r="IA895" s="111"/>
      <c r="IB895" s="111"/>
      <c r="IC895" s="111"/>
      <c r="ID895" s="111"/>
      <c r="IE895" s="111"/>
      <c r="IF895" s="111"/>
      <c r="IG895" s="111"/>
      <c r="IH895" s="111"/>
      <c r="II895" s="111"/>
    </row>
    <row r="896" s="1" customFormat="1" hidden="1" spans="1:243">
      <c r="A896" s="157">
        <v>2210301</v>
      </c>
      <c r="B896" s="152" t="s">
        <v>764</v>
      </c>
      <c r="C896" s="145">
        <v>0</v>
      </c>
      <c r="D896" s="146"/>
      <c r="E896" s="147">
        <f t="shared" si="37"/>
        <v>0</v>
      </c>
      <c r="F896" s="148"/>
      <c r="G896" s="151" t="s">
        <v>75</v>
      </c>
      <c r="H896" s="140">
        <f t="shared" si="38"/>
        <v>7</v>
      </c>
      <c r="I896" s="140"/>
      <c r="J896" s="111"/>
      <c r="K896" s="111"/>
      <c r="L896" s="111"/>
      <c r="M896" s="111"/>
      <c r="N896" s="111"/>
      <c r="O896" s="111"/>
      <c r="P896" s="111"/>
      <c r="Q896" s="111"/>
      <c r="R896" s="111"/>
      <c r="S896" s="111"/>
      <c r="T896" s="111"/>
      <c r="U896" s="111"/>
      <c r="V896" s="111"/>
      <c r="W896" s="111"/>
      <c r="X896" s="111"/>
      <c r="Y896" s="111"/>
      <c r="Z896" s="111"/>
      <c r="AA896" s="111"/>
      <c r="AB896" s="111"/>
      <c r="AC896" s="111"/>
      <c r="AD896" s="111"/>
      <c r="AE896" s="111"/>
      <c r="AF896" s="111"/>
      <c r="AG896" s="111"/>
      <c r="AH896" s="111"/>
      <c r="AI896" s="111"/>
      <c r="AJ896" s="111"/>
      <c r="AK896" s="111"/>
      <c r="AL896" s="111"/>
      <c r="AM896" s="111"/>
      <c r="AN896" s="111"/>
      <c r="AO896" s="111"/>
      <c r="AP896" s="111"/>
      <c r="AQ896" s="111"/>
      <c r="AR896" s="111"/>
      <c r="AS896" s="111"/>
      <c r="AT896" s="111"/>
      <c r="AU896" s="111"/>
      <c r="AV896" s="111"/>
      <c r="AW896" s="111"/>
      <c r="AX896" s="111"/>
      <c r="AY896" s="111"/>
      <c r="AZ896" s="111"/>
      <c r="BA896" s="111"/>
      <c r="BB896" s="111"/>
      <c r="BC896" s="111"/>
      <c r="BD896" s="111"/>
      <c r="BE896" s="111"/>
      <c r="BF896" s="111"/>
      <c r="BG896" s="111"/>
      <c r="BH896" s="111"/>
      <c r="BI896" s="111"/>
      <c r="BJ896" s="111"/>
      <c r="BK896" s="111"/>
      <c r="BL896" s="111"/>
      <c r="BM896" s="111"/>
      <c r="BN896" s="111"/>
      <c r="BO896" s="111"/>
      <c r="BP896" s="111"/>
      <c r="BQ896" s="111"/>
      <c r="BR896" s="111"/>
      <c r="BS896" s="111"/>
      <c r="BT896" s="111"/>
      <c r="BU896" s="111"/>
      <c r="BV896" s="111"/>
      <c r="BW896" s="111"/>
      <c r="BX896" s="111"/>
      <c r="BY896" s="111"/>
      <c r="BZ896" s="111"/>
      <c r="CA896" s="111"/>
      <c r="CB896" s="111"/>
      <c r="CC896" s="111"/>
      <c r="CD896" s="111"/>
      <c r="CE896" s="111"/>
      <c r="CF896" s="111"/>
      <c r="CG896" s="111"/>
      <c r="CH896" s="111"/>
      <c r="CI896" s="111"/>
      <c r="CJ896" s="111"/>
      <c r="CK896" s="111"/>
      <c r="CL896" s="111"/>
      <c r="CM896" s="111"/>
      <c r="CN896" s="111"/>
      <c r="CO896" s="111"/>
      <c r="CP896" s="111"/>
      <c r="CQ896" s="111"/>
      <c r="CR896" s="111"/>
      <c r="CS896" s="111"/>
      <c r="CT896" s="111"/>
      <c r="CU896" s="111"/>
      <c r="CV896" s="111"/>
      <c r="CW896" s="111"/>
      <c r="CX896" s="111"/>
      <c r="CY896" s="111"/>
      <c r="CZ896" s="111"/>
      <c r="DA896" s="111"/>
      <c r="DB896" s="111"/>
      <c r="DC896" s="111"/>
      <c r="DD896" s="111"/>
      <c r="DE896" s="111"/>
      <c r="DF896" s="111"/>
      <c r="DG896" s="111"/>
      <c r="DH896" s="111"/>
      <c r="DI896" s="111"/>
      <c r="DJ896" s="111"/>
      <c r="DK896" s="111"/>
      <c r="DL896" s="111"/>
      <c r="DM896" s="111"/>
      <c r="DN896" s="111"/>
      <c r="DO896" s="111"/>
      <c r="DP896" s="111"/>
      <c r="DQ896" s="111"/>
      <c r="DR896" s="111"/>
      <c r="DS896" s="111"/>
      <c r="DT896" s="111"/>
      <c r="DU896" s="111"/>
      <c r="DV896" s="111"/>
      <c r="DW896" s="111"/>
      <c r="DX896" s="111"/>
      <c r="DY896" s="111"/>
      <c r="DZ896" s="111"/>
      <c r="EA896" s="111"/>
      <c r="EB896" s="111"/>
      <c r="EC896" s="111"/>
      <c r="ED896" s="111"/>
      <c r="EE896" s="111"/>
      <c r="EF896" s="111"/>
      <c r="EG896" s="111"/>
      <c r="EH896" s="111"/>
      <c r="EI896" s="111"/>
      <c r="EJ896" s="111"/>
      <c r="EK896" s="111"/>
      <c r="EL896" s="111"/>
      <c r="EM896" s="111"/>
      <c r="EN896" s="111"/>
      <c r="EO896" s="111"/>
      <c r="EP896" s="111"/>
      <c r="EQ896" s="111"/>
      <c r="ER896" s="111"/>
      <c r="ES896" s="111"/>
      <c r="ET896" s="111"/>
      <c r="EU896" s="111"/>
      <c r="EV896" s="111"/>
      <c r="EW896" s="111"/>
      <c r="EX896" s="111"/>
      <c r="EY896" s="111"/>
      <c r="EZ896" s="111"/>
      <c r="FA896" s="111"/>
      <c r="FB896" s="111"/>
      <c r="FC896" s="111"/>
      <c r="FD896" s="111"/>
      <c r="FE896" s="111"/>
      <c r="FF896" s="111"/>
      <c r="FG896" s="111"/>
      <c r="FH896" s="111"/>
      <c r="FI896" s="111"/>
      <c r="FJ896" s="111"/>
      <c r="FK896" s="111"/>
      <c r="FL896" s="111"/>
      <c r="FM896" s="111"/>
      <c r="FN896" s="111"/>
      <c r="FO896" s="111"/>
      <c r="FP896" s="111"/>
      <c r="FQ896" s="111"/>
      <c r="FR896" s="111"/>
      <c r="FS896" s="111"/>
      <c r="FT896" s="111"/>
      <c r="FU896" s="111"/>
      <c r="FV896" s="111"/>
      <c r="FW896" s="111"/>
      <c r="FX896" s="111"/>
      <c r="FY896" s="111"/>
      <c r="FZ896" s="111"/>
      <c r="GA896" s="111"/>
      <c r="GB896" s="111"/>
      <c r="GC896" s="111"/>
      <c r="GD896" s="111"/>
      <c r="GE896" s="111"/>
      <c r="GF896" s="111"/>
      <c r="GG896" s="111"/>
      <c r="GH896" s="111"/>
      <c r="GI896" s="111"/>
      <c r="GJ896" s="111"/>
      <c r="GK896" s="111"/>
      <c r="GL896" s="111"/>
      <c r="GM896" s="111"/>
      <c r="GN896" s="111"/>
      <c r="GO896" s="111"/>
      <c r="GP896" s="111"/>
      <c r="GQ896" s="111"/>
      <c r="GR896" s="111"/>
      <c r="GS896" s="111"/>
      <c r="GT896" s="111"/>
      <c r="GU896" s="111"/>
      <c r="GV896" s="111"/>
      <c r="GW896" s="111"/>
      <c r="GX896" s="111"/>
      <c r="GY896" s="111"/>
      <c r="GZ896" s="111"/>
      <c r="HA896" s="111"/>
      <c r="HB896" s="111"/>
      <c r="HC896" s="111"/>
      <c r="HD896" s="111"/>
      <c r="HE896" s="111"/>
      <c r="HF896" s="111"/>
      <c r="HG896" s="111"/>
      <c r="HH896" s="111"/>
      <c r="HI896" s="111"/>
      <c r="HJ896" s="111"/>
      <c r="HK896" s="111"/>
      <c r="HL896" s="111"/>
      <c r="HM896" s="111"/>
      <c r="HN896" s="111"/>
      <c r="HO896" s="111"/>
      <c r="HP896" s="111"/>
      <c r="HQ896" s="111"/>
      <c r="HR896" s="111"/>
      <c r="HS896" s="111"/>
      <c r="HT896" s="111"/>
      <c r="HU896" s="111"/>
      <c r="HV896" s="111"/>
      <c r="HW896" s="111"/>
      <c r="HX896" s="111"/>
      <c r="HY896" s="111"/>
      <c r="HZ896" s="111"/>
      <c r="IA896" s="111"/>
      <c r="IB896" s="111"/>
      <c r="IC896" s="111"/>
      <c r="ID896" s="111"/>
      <c r="IE896" s="111"/>
      <c r="IF896" s="111"/>
      <c r="IG896" s="111"/>
      <c r="IH896" s="111"/>
      <c r="II896" s="111"/>
    </row>
    <row r="897" s="1" customFormat="1" hidden="1" spans="1:243">
      <c r="A897" s="157">
        <v>2210302</v>
      </c>
      <c r="B897" s="152" t="s">
        <v>765</v>
      </c>
      <c r="C897" s="145">
        <v>0</v>
      </c>
      <c r="D897" s="146"/>
      <c r="E897" s="147">
        <f t="shared" ref="E897:E960" si="39">D897-C897</f>
        <v>0</v>
      </c>
      <c r="F897" s="148"/>
      <c r="G897" s="151" t="s">
        <v>75</v>
      </c>
      <c r="H897" s="140">
        <f t="shared" ref="H897:H960" si="40">LEN(A897)</f>
        <v>7</v>
      </c>
      <c r="I897" s="140"/>
      <c r="J897" s="111"/>
      <c r="K897" s="111"/>
      <c r="L897" s="111"/>
      <c r="M897" s="111"/>
      <c r="N897" s="111"/>
      <c r="O897" s="111"/>
      <c r="P897" s="111"/>
      <c r="Q897" s="111"/>
      <c r="R897" s="111"/>
      <c r="S897" s="111"/>
      <c r="T897" s="111"/>
      <c r="U897" s="111"/>
      <c r="V897" s="111"/>
      <c r="W897" s="111"/>
      <c r="X897" s="111"/>
      <c r="Y897" s="111"/>
      <c r="Z897" s="111"/>
      <c r="AA897" s="111"/>
      <c r="AB897" s="111"/>
      <c r="AC897" s="111"/>
      <c r="AD897" s="111"/>
      <c r="AE897" s="111"/>
      <c r="AF897" s="111"/>
      <c r="AG897" s="111"/>
      <c r="AH897" s="111"/>
      <c r="AI897" s="111"/>
      <c r="AJ897" s="111"/>
      <c r="AK897" s="111"/>
      <c r="AL897" s="111"/>
      <c r="AM897" s="111"/>
      <c r="AN897" s="111"/>
      <c r="AO897" s="111"/>
      <c r="AP897" s="111"/>
      <c r="AQ897" s="111"/>
      <c r="AR897" s="111"/>
      <c r="AS897" s="111"/>
      <c r="AT897" s="111"/>
      <c r="AU897" s="111"/>
      <c r="AV897" s="111"/>
      <c r="AW897" s="111"/>
      <c r="AX897" s="111"/>
      <c r="AY897" s="111"/>
      <c r="AZ897" s="111"/>
      <c r="BA897" s="111"/>
      <c r="BB897" s="111"/>
      <c r="BC897" s="111"/>
      <c r="BD897" s="111"/>
      <c r="BE897" s="111"/>
      <c r="BF897" s="111"/>
      <c r="BG897" s="111"/>
      <c r="BH897" s="111"/>
      <c r="BI897" s="111"/>
      <c r="BJ897" s="111"/>
      <c r="BK897" s="111"/>
      <c r="BL897" s="111"/>
      <c r="BM897" s="111"/>
      <c r="BN897" s="111"/>
      <c r="BO897" s="111"/>
      <c r="BP897" s="111"/>
      <c r="BQ897" s="111"/>
      <c r="BR897" s="111"/>
      <c r="BS897" s="111"/>
      <c r="BT897" s="111"/>
      <c r="BU897" s="111"/>
      <c r="BV897" s="111"/>
      <c r="BW897" s="111"/>
      <c r="BX897" s="111"/>
      <c r="BY897" s="111"/>
      <c r="BZ897" s="111"/>
      <c r="CA897" s="111"/>
      <c r="CB897" s="111"/>
      <c r="CC897" s="111"/>
      <c r="CD897" s="111"/>
      <c r="CE897" s="111"/>
      <c r="CF897" s="111"/>
      <c r="CG897" s="111"/>
      <c r="CH897" s="111"/>
      <c r="CI897" s="111"/>
      <c r="CJ897" s="111"/>
      <c r="CK897" s="111"/>
      <c r="CL897" s="111"/>
      <c r="CM897" s="111"/>
      <c r="CN897" s="111"/>
      <c r="CO897" s="111"/>
      <c r="CP897" s="111"/>
      <c r="CQ897" s="111"/>
      <c r="CR897" s="111"/>
      <c r="CS897" s="111"/>
      <c r="CT897" s="111"/>
      <c r="CU897" s="111"/>
      <c r="CV897" s="111"/>
      <c r="CW897" s="111"/>
      <c r="CX897" s="111"/>
      <c r="CY897" s="111"/>
      <c r="CZ897" s="111"/>
      <c r="DA897" s="111"/>
      <c r="DB897" s="111"/>
      <c r="DC897" s="111"/>
      <c r="DD897" s="111"/>
      <c r="DE897" s="111"/>
      <c r="DF897" s="111"/>
      <c r="DG897" s="111"/>
      <c r="DH897" s="111"/>
      <c r="DI897" s="111"/>
      <c r="DJ897" s="111"/>
      <c r="DK897" s="111"/>
      <c r="DL897" s="111"/>
      <c r="DM897" s="111"/>
      <c r="DN897" s="111"/>
      <c r="DO897" s="111"/>
      <c r="DP897" s="111"/>
      <c r="DQ897" s="111"/>
      <c r="DR897" s="111"/>
      <c r="DS897" s="111"/>
      <c r="DT897" s="111"/>
      <c r="DU897" s="111"/>
      <c r="DV897" s="111"/>
      <c r="DW897" s="111"/>
      <c r="DX897" s="111"/>
      <c r="DY897" s="111"/>
      <c r="DZ897" s="111"/>
      <c r="EA897" s="111"/>
      <c r="EB897" s="111"/>
      <c r="EC897" s="111"/>
      <c r="ED897" s="111"/>
      <c r="EE897" s="111"/>
      <c r="EF897" s="111"/>
      <c r="EG897" s="111"/>
      <c r="EH897" s="111"/>
      <c r="EI897" s="111"/>
      <c r="EJ897" s="111"/>
      <c r="EK897" s="111"/>
      <c r="EL897" s="111"/>
      <c r="EM897" s="111"/>
      <c r="EN897" s="111"/>
      <c r="EO897" s="111"/>
      <c r="EP897" s="111"/>
      <c r="EQ897" s="111"/>
      <c r="ER897" s="111"/>
      <c r="ES897" s="111"/>
      <c r="ET897" s="111"/>
      <c r="EU897" s="111"/>
      <c r="EV897" s="111"/>
      <c r="EW897" s="111"/>
      <c r="EX897" s="111"/>
      <c r="EY897" s="111"/>
      <c r="EZ897" s="111"/>
      <c r="FA897" s="111"/>
      <c r="FB897" s="111"/>
      <c r="FC897" s="111"/>
      <c r="FD897" s="111"/>
      <c r="FE897" s="111"/>
      <c r="FF897" s="111"/>
      <c r="FG897" s="111"/>
      <c r="FH897" s="111"/>
      <c r="FI897" s="111"/>
      <c r="FJ897" s="111"/>
      <c r="FK897" s="111"/>
      <c r="FL897" s="111"/>
      <c r="FM897" s="111"/>
      <c r="FN897" s="111"/>
      <c r="FO897" s="111"/>
      <c r="FP897" s="111"/>
      <c r="FQ897" s="111"/>
      <c r="FR897" s="111"/>
      <c r="FS897" s="111"/>
      <c r="FT897" s="111"/>
      <c r="FU897" s="111"/>
      <c r="FV897" s="111"/>
      <c r="FW897" s="111"/>
      <c r="FX897" s="111"/>
      <c r="FY897" s="111"/>
      <c r="FZ897" s="111"/>
      <c r="GA897" s="111"/>
      <c r="GB897" s="111"/>
      <c r="GC897" s="111"/>
      <c r="GD897" s="111"/>
      <c r="GE897" s="111"/>
      <c r="GF897" s="111"/>
      <c r="GG897" s="111"/>
      <c r="GH897" s="111"/>
      <c r="GI897" s="111"/>
      <c r="GJ897" s="111"/>
      <c r="GK897" s="111"/>
      <c r="GL897" s="111"/>
      <c r="GM897" s="111"/>
      <c r="GN897" s="111"/>
      <c r="GO897" s="111"/>
      <c r="GP897" s="111"/>
      <c r="GQ897" s="111"/>
      <c r="GR897" s="111"/>
      <c r="GS897" s="111"/>
      <c r="GT897" s="111"/>
      <c r="GU897" s="111"/>
      <c r="GV897" s="111"/>
      <c r="GW897" s="111"/>
      <c r="GX897" s="111"/>
      <c r="GY897" s="111"/>
      <c r="GZ897" s="111"/>
      <c r="HA897" s="111"/>
      <c r="HB897" s="111"/>
      <c r="HC897" s="111"/>
      <c r="HD897" s="111"/>
      <c r="HE897" s="111"/>
      <c r="HF897" s="111"/>
      <c r="HG897" s="111"/>
      <c r="HH897" s="111"/>
      <c r="HI897" s="111"/>
      <c r="HJ897" s="111"/>
      <c r="HK897" s="111"/>
      <c r="HL897" s="111"/>
      <c r="HM897" s="111"/>
      <c r="HN897" s="111"/>
      <c r="HO897" s="111"/>
      <c r="HP897" s="111"/>
      <c r="HQ897" s="111"/>
      <c r="HR897" s="111"/>
      <c r="HS897" s="111"/>
      <c r="HT897" s="111"/>
      <c r="HU897" s="111"/>
      <c r="HV897" s="111"/>
      <c r="HW897" s="111"/>
      <c r="HX897" s="111"/>
      <c r="HY897" s="111"/>
      <c r="HZ897" s="111"/>
      <c r="IA897" s="111"/>
      <c r="IB897" s="111"/>
      <c r="IC897" s="111"/>
      <c r="ID897" s="111"/>
      <c r="IE897" s="111"/>
      <c r="IF897" s="111"/>
      <c r="IG897" s="111"/>
      <c r="IH897" s="111"/>
      <c r="II897" s="111"/>
    </row>
    <row r="898" s="1" customFormat="1" hidden="1" spans="1:243">
      <c r="A898" s="157">
        <v>2210399</v>
      </c>
      <c r="B898" s="152" t="s">
        <v>766</v>
      </c>
      <c r="C898" s="145">
        <v>0</v>
      </c>
      <c r="D898" s="146"/>
      <c r="E898" s="147">
        <f t="shared" si="39"/>
        <v>0</v>
      </c>
      <c r="F898" s="148"/>
      <c r="G898" s="151" t="s">
        <v>75</v>
      </c>
      <c r="H898" s="140">
        <f t="shared" si="40"/>
        <v>7</v>
      </c>
      <c r="I898" s="140"/>
      <c r="J898" s="111"/>
      <c r="K898" s="111"/>
      <c r="L898" s="111"/>
      <c r="M898" s="111"/>
      <c r="N898" s="111"/>
      <c r="O898" s="111"/>
      <c r="P898" s="111"/>
      <c r="Q898" s="111"/>
      <c r="R898" s="111"/>
      <c r="S898" s="111"/>
      <c r="T898" s="111"/>
      <c r="U898" s="111"/>
      <c r="V898" s="111"/>
      <c r="W898" s="111"/>
      <c r="X898" s="111"/>
      <c r="Y898" s="111"/>
      <c r="Z898" s="111"/>
      <c r="AA898" s="111"/>
      <c r="AB898" s="111"/>
      <c r="AC898" s="111"/>
      <c r="AD898" s="111"/>
      <c r="AE898" s="111"/>
      <c r="AF898" s="111"/>
      <c r="AG898" s="111"/>
      <c r="AH898" s="111"/>
      <c r="AI898" s="111"/>
      <c r="AJ898" s="111"/>
      <c r="AK898" s="111"/>
      <c r="AL898" s="111"/>
      <c r="AM898" s="111"/>
      <c r="AN898" s="111"/>
      <c r="AO898" s="111"/>
      <c r="AP898" s="111"/>
      <c r="AQ898" s="111"/>
      <c r="AR898" s="111"/>
      <c r="AS898" s="111"/>
      <c r="AT898" s="111"/>
      <c r="AU898" s="111"/>
      <c r="AV898" s="111"/>
      <c r="AW898" s="111"/>
      <c r="AX898" s="111"/>
      <c r="AY898" s="111"/>
      <c r="AZ898" s="111"/>
      <c r="BA898" s="111"/>
      <c r="BB898" s="111"/>
      <c r="BC898" s="111"/>
      <c r="BD898" s="111"/>
      <c r="BE898" s="111"/>
      <c r="BF898" s="111"/>
      <c r="BG898" s="111"/>
      <c r="BH898" s="111"/>
      <c r="BI898" s="111"/>
      <c r="BJ898" s="111"/>
      <c r="BK898" s="111"/>
      <c r="BL898" s="111"/>
      <c r="BM898" s="111"/>
      <c r="BN898" s="111"/>
      <c r="BO898" s="111"/>
      <c r="BP898" s="111"/>
      <c r="BQ898" s="111"/>
      <c r="BR898" s="111"/>
      <c r="BS898" s="111"/>
      <c r="BT898" s="111"/>
      <c r="BU898" s="111"/>
      <c r="BV898" s="111"/>
      <c r="BW898" s="111"/>
      <c r="BX898" s="111"/>
      <c r="BY898" s="111"/>
      <c r="BZ898" s="111"/>
      <c r="CA898" s="111"/>
      <c r="CB898" s="111"/>
      <c r="CC898" s="111"/>
      <c r="CD898" s="111"/>
      <c r="CE898" s="111"/>
      <c r="CF898" s="111"/>
      <c r="CG898" s="111"/>
      <c r="CH898" s="111"/>
      <c r="CI898" s="111"/>
      <c r="CJ898" s="111"/>
      <c r="CK898" s="111"/>
      <c r="CL898" s="111"/>
      <c r="CM898" s="111"/>
      <c r="CN898" s="111"/>
      <c r="CO898" s="111"/>
      <c r="CP898" s="111"/>
      <c r="CQ898" s="111"/>
      <c r="CR898" s="111"/>
      <c r="CS898" s="111"/>
      <c r="CT898" s="111"/>
      <c r="CU898" s="111"/>
      <c r="CV898" s="111"/>
      <c r="CW898" s="111"/>
      <c r="CX898" s="111"/>
      <c r="CY898" s="111"/>
      <c r="CZ898" s="111"/>
      <c r="DA898" s="111"/>
      <c r="DB898" s="111"/>
      <c r="DC898" s="111"/>
      <c r="DD898" s="111"/>
      <c r="DE898" s="111"/>
      <c r="DF898" s="111"/>
      <c r="DG898" s="111"/>
      <c r="DH898" s="111"/>
      <c r="DI898" s="111"/>
      <c r="DJ898" s="111"/>
      <c r="DK898" s="111"/>
      <c r="DL898" s="111"/>
      <c r="DM898" s="111"/>
      <c r="DN898" s="111"/>
      <c r="DO898" s="111"/>
      <c r="DP898" s="111"/>
      <c r="DQ898" s="111"/>
      <c r="DR898" s="111"/>
      <c r="DS898" s="111"/>
      <c r="DT898" s="111"/>
      <c r="DU898" s="111"/>
      <c r="DV898" s="111"/>
      <c r="DW898" s="111"/>
      <c r="DX898" s="111"/>
      <c r="DY898" s="111"/>
      <c r="DZ898" s="111"/>
      <c r="EA898" s="111"/>
      <c r="EB898" s="111"/>
      <c r="EC898" s="111"/>
      <c r="ED898" s="111"/>
      <c r="EE898" s="111"/>
      <c r="EF898" s="111"/>
      <c r="EG898" s="111"/>
      <c r="EH898" s="111"/>
      <c r="EI898" s="111"/>
      <c r="EJ898" s="111"/>
      <c r="EK898" s="111"/>
      <c r="EL898" s="111"/>
      <c r="EM898" s="111"/>
      <c r="EN898" s="111"/>
      <c r="EO898" s="111"/>
      <c r="EP898" s="111"/>
      <c r="EQ898" s="111"/>
      <c r="ER898" s="111"/>
      <c r="ES898" s="111"/>
      <c r="ET898" s="111"/>
      <c r="EU898" s="111"/>
      <c r="EV898" s="111"/>
      <c r="EW898" s="111"/>
      <c r="EX898" s="111"/>
      <c r="EY898" s="111"/>
      <c r="EZ898" s="111"/>
      <c r="FA898" s="111"/>
      <c r="FB898" s="111"/>
      <c r="FC898" s="111"/>
      <c r="FD898" s="111"/>
      <c r="FE898" s="111"/>
      <c r="FF898" s="111"/>
      <c r="FG898" s="111"/>
      <c r="FH898" s="111"/>
      <c r="FI898" s="111"/>
      <c r="FJ898" s="111"/>
      <c r="FK898" s="111"/>
      <c r="FL898" s="111"/>
      <c r="FM898" s="111"/>
      <c r="FN898" s="111"/>
      <c r="FO898" s="111"/>
      <c r="FP898" s="111"/>
      <c r="FQ898" s="111"/>
      <c r="FR898" s="111"/>
      <c r="FS898" s="111"/>
      <c r="FT898" s="111"/>
      <c r="FU898" s="111"/>
      <c r="FV898" s="111"/>
      <c r="FW898" s="111"/>
      <c r="FX898" s="111"/>
      <c r="FY898" s="111"/>
      <c r="FZ898" s="111"/>
      <c r="GA898" s="111"/>
      <c r="GB898" s="111"/>
      <c r="GC898" s="111"/>
      <c r="GD898" s="111"/>
      <c r="GE898" s="111"/>
      <c r="GF898" s="111"/>
      <c r="GG898" s="111"/>
      <c r="GH898" s="111"/>
      <c r="GI898" s="111"/>
      <c r="GJ898" s="111"/>
      <c r="GK898" s="111"/>
      <c r="GL898" s="111"/>
      <c r="GM898" s="111"/>
      <c r="GN898" s="111"/>
      <c r="GO898" s="111"/>
      <c r="GP898" s="111"/>
      <c r="GQ898" s="111"/>
      <c r="GR898" s="111"/>
      <c r="GS898" s="111"/>
      <c r="GT898" s="111"/>
      <c r="GU898" s="111"/>
      <c r="GV898" s="111"/>
      <c r="GW898" s="111"/>
      <c r="GX898" s="111"/>
      <c r="GY898" s="111"/>
      <c r="GZ898" s="111"/>
      <c r="HA898" s="111"/>
      <c r="HB898" s="111"/>
      <c r="HC898" s="111"/>
      <c r="HD898" s="111"/>
      <c r="HE898" s="111"/>
      <c r="HF898" s="111"/>
      <c r="HG898" s="111"/>
      <c r="HH898" s="111"/>
      <c r="HI898" s="111"/>
      <c r="HJ898" s="111"/>
      <c r="HK898" s="111"/>
      <c r="HL898" s="111"/>
      <c r="HM898" s="111"/>
      <c r="HN898" s="111"/>
      <c r="HO898" s="111"/>
      <c r="HP898" s="111"/>
      <c r="HQ898" s="111"/>
      <c r="HR898" s="111"/>
      <c r="HS898" s="111"/>
      <c r="HT898" s="111"/>
      <c r="HU898" s="111"/>
      <c r="HV898" s="111"/>
      <c r="HW898" s="111"/>
      <c r="HX898" s="111"/>
      <c r="HY898" s="111"/>
      <c r="HZ898" s="111"/>
      <c r="IA898" s="111"/>
      <c r="IB898" s="111"/>
      <c r="IC898" s="111"/>
      <c r="ID898" s="111"/>
      <c r="IE898" s="111"/>
      <c r="IF898" s="111"/>
      <c r="IG898" s="111"/>
      <c r="IH898" s="111"/>
      <c r="II898" s="111"/>
    </row>
    <row r="899" s="1" customFormat="1" spans="1:243">
      <c r="A899" s="167">
        <v>222</v>
      </c>
      <c r="B899" s="136" t="s">
        <v>767</v>
      </c>
      <c r="C899" s="137">
        <f>SUM(C900,,C910,C913)</f>
        <v>51</v>
      </c>
      <c r="D899" s="137">
        <f>SUM(D900,,D910,D913)</f>
        <v>51</v>
      </c>
      <c r="E899" s="137">
        <f t="shared" si="39"/>
        <v>0</v>
      </c>
      <c r="F899" s="138">
        <f>E899/C899</f>
        <v>0</v>
      </c>
      <c r="G899" s="149"/>
      <c r="H899" s="140">
        <f t="shared" si="40"/>
        <v>3</v>
      </c>
      <c r="I899" s="140"/>
      <c r="J899" s="111"/>
      <c r="K899" s="111"/>
      <c r="L899" s="111"/>
      <c r="M899" s="111"/>
      <c r="N899" s="111"/>
      <c r="O899" s="111"/>
      <c r="P899" s="111"/>
      <c r="Q899" s="111"/>
      <c r="R899" s="111"/>
      <c r="S899" s="111"/>
      <c r="T899" s="111"/>
      <c r="U899" s="111"/>
      <c r="V899" s="111"/>
      <c r="W899" s="111"/>
      <c r="X899" s="111"/>
      <c r="Y899" s="111"/>
      <c r="Z899" s="111"/>
      <c r="AA899" s="111"/>
      <c r="AB899" s="111"/>
      <c r="AC899" s="111"/>
      <c r="AD899" s="111"/>
      <c r="AE899" s="111"/>
      <c r="AF899" s="111"/>
      <c r="AG899" s="111"/>
      <c r="AH899" s="111"/>
      <c r="AI899" s="111"/>
      <c r="AJ899" s="111"/>
      <c r="AK899" s="111"/>
      <c r="AL899" s="111"/>
      <c r="AM899" s="111"/>
      <c r="AN899" s="111"/>
      <c r="AO899" s="111"/>
      <c r="AP899" s="111"/>
      <c r="AQ899" s="111"/>
      <c r="AR899" s="111"/>
      <c r="AS899" s="111"/>
      <c r="AT899" s="111"/>
      <c r="AU899" s="111"/>
      <c r="AV899" s="111"/>
      <c r="AW899" s="111"/>
      <c r="AX899" s="111"/>
      <c r="AY899" s="111"/>
      <c r="AZ899" s="111"/>
      <c r="BA899" s="111"/>
      <c r="BB899" s="111"/>
      <c r="BC899" s="111"/>
      <c r="BD899" s="111"/>
      <c r="BE899" s="111"/>
      <c r="BF899" s="111"/>
      <c r="BG899" s="111"/>
      <c r="BH899" s="111"/>
      <c r="BI899" s="111"/>
      <c r="BJ899" s="111"/>
      <c r="BK899" s="111"/>
      <c r="BL899" s="111"/>
      <c r="BM899" s="111"/>
      <c r="BN899" s="111"/>
      <c r="BO899" s="111"/>
      <c r="BP899" s="111"/>
      <c r="BQ899" s="111"/>
      <c r="BR899" s="111"/>
      <c r="BS899" s="111"/>
      <c r="BT899" s="111"/>
      <c r="BU899" s="111"/>
      <c r="BV899" s="111"/>
      <c r="BW899" s="111"/>
      <c r="BX899" s="111"/>
      <c r="BY899" s="111"/>
      <c r="BZ899" s="111"/>
      <c r="CA899" s="111"/>
      <c r="CB899" s="111"/>
      <c r="CC899" s="111"/>
      <c r="CD899" s="111"/>
      <c r="CE899" s="111"/>
      <c r="CF899" s="111"/>
      <c r="CG899" s="111"/>
      <c r="CH899" s="111"/>
      <c r="CI899" s="111"/>
      <c r="CJ899" s="111"/>
      <c r="CK899" s="111"/>
      <c r="CL899" s="111"/>
      <c r="CM899" s="111"/>
      <c r="CN899" s="111"/>
      <c r="CO899" s="111"/>
      <c r="CP899" s="111"/>
      <c r="CQ899" s="111"/>
      <c r="CR899" s="111"/>
      <c r="CS899" s="111"/>
      <c r="CT899" s="111"/>
      <c r="CU899" s="111"/>
      <c r="CV899" s="111"/>
      <c r="CW899" s="111"/>
      <c r="CX899" s="111"/>
      <c r="CY899" s="111"/>
      <c r="CZ899" s="111"/>
      <c r="DA899" s="111"/>
      <c r="DB899" s="111"/>
      <c r="DC899" s="111"/>
      <c r="DD899" s="111"/>
      <c r="DE899" s="111"/>
      <c r="DF899" s="111"/>
      <c r="DG899" s="111"/>
      <c r="DH899" s="111"/>
      <c r="DI899" s="111"/>
      <c r="DJ899" s="111"/>
      <c r="DK899" s="111"/>
      <c r="DL899" s="111"/>
      <c r="DM899" s="111"/>
      <c r="DN899" s="111"/>
      <c r="DO899" s="111"/>
      <c r="DP899" s="111"/>
      <c r="DQ899" s="111"/>
      <c r="DR899" s="111"/>
      <c r="DS899" s="111"/>
      <c r="DT899" s="111"/>
      <c r="DU899" s="111"/>
      <c r="DV899" s="111"/>
      <c r="DW899" s="111"/>
      <c r="DX899" s="111"/>
      <c r="DY899" s="111"/>
      <c r="DZ899" s="111"/>
      <c r="EA899" s="111"/>
      <c r="EB899" s="111"/>
      <c r="EC899" s="111"/>
      <c r="ED899" s="111"/>
      <c r="EE899" s="111"/>
      <c r="EF899" s="111"/>
      <c r="EG899" s="111"/>
      <c r="EH899" s="111"/>
      <c r="EI899" s="111"/>
      <c r="EJ899" s="111"/>
      <c r="EK899" s="111"/>
      <c r="EL899" s="111"/>
      <c r="EM899" s="111"/>
      <c r="EN899" s="111"/>
      <c r="EO899" s="111"/>
      <c r="EP899" s="111"/>
      <c r="EQ899" s="111"/>
      <c r="ER899" s="111"/>
      <c r="ES899" s="111"/>
      <c r="ET899" s="111"/>
      <c r="EU899" s="111"/>
      <c r="EV899" s="111"/>
      <c r="EW899" s="111"/>
      <c r="EX899" s="111"/>
      <c r="EY899" s="111"/>
      <c r="EZ899" s="111"/>
      <c r="FA899" s="111"/>
      <c r="FB899" s="111"/>
      <c r="FC899" s="111"/>
      <c r="FD899" s="111"/>
      <c r="FE899" s="111"/>
      <c r="FF899" s="111"/>
      <c r="FG899" s="111"/>
      <c r="FH899" s="111"/>
      <c r="FI899" s="111"/>
      <c r="FJ899" s="111"/>
      <c r="FK899" s="111"/>
      <c r="FL899" s="111"/>
      <c r="FM899" s="111"/>
      <c r="FN899" s="111"/>
      <c r="FO899" s="111"/>
      <c r="FP899" s="111"/>
      <c r="FQ899" s="111"/>
      <c r="FR899" s="111"/>
      <c r="FS899" s="111"/>
      <c r="FT899" s="111"/>
      <c r="FU899" s="111"/>
      <c r="FV899" s="111"/>
      <c r="FW899" s="111"/>
      <c r="FX899" s="111"/>
      <c r="FY899" s="111"/>
      <c r="FZ899" s="111"/>
      <c r="GA899" s="111"/>
      <c r="GB899" s="111"/>
      <c r="GC899" s="111"/>
      <c r="GD899" s="111"/>
      <c r="GE899" s="111"/>
      <c r="GF899" s="111"/>
      <c r="GG899" s="111"/>
      <c r="GH899" s="111"/>
      <c r="GI899" s="111"/>
      <c r="GJ899" s="111"/>
      <c r="GK899" s="111"/>
      <c r="GL899" s="111"/>
      <c r="GM899" s="111"/>
      <c r="GN899" s="111"/>
      <c r="GO899" s="111"/>
      <c r="GP899" s="111"/>
      <c r="GQ899" s="111"/>
      <c r="GR899" s="111"/>
      <c r="GS899" s="111"/>
      <c r="GT899" s="111"/>
      <c r="GU899" s="111"/>
      <c r="GV899" s="111"/>
      <c r="GW899" s="111"/>
      <c r="GX899" s="111"/>
      <c r="GY899" s="111"/>
      <c r="GZ899" s="111"/>
      <c r="HA899" s="111"/>
      <c r="HB899" s="111"/>
      <c r="HC899" s="111"/>
      <c r="HD899" s="111"/>
      <c r="HE899" s="111"/>
      <c r="HF899" s="111"/>
      <c r="HG899" s="111"/>
      <c r="HH899" s="111"/>
      <c r="HI899" s="111"/>
      <c r="HJ899" s="111"/>
      <c r="HK899" s="111"/>
      <c r="HL899" s="111"/>
      <c r="HM899" s="111"/>
      <c r="HN899" s="111"/>
      <c r="HO899" s="111"/>
      <c r="HP899" s="111"/>
      <c r="HQ899" s="111"/>
      <c r="HR899" s="111"/>
      <c r="HS899" s="111"/>
      <c r="HT899" s="111"/>
      <c r="HU899" s="111"/>
      <c r="HV899" s="111"/>
      <c r="HW899" s="111"/>
      <c r="HX899" s="111"/>
      <c r="HY899" s="111"/>
      <c r="HZ899" s="111"/>
      <c r="IA899" s="111"/>
      <c r="IB899" s="111"/>
      <c r="IC899" s="111"/>
      <c r="ID899" s="111"/>
      <c r="IE899" s="111"/>
      <c r="IF899" s="111"/>
      <c r="IG899" s="111"/>
      <c r="IH899" s="111"/>
      <c r="II899" s="111"/>
    </row>
    <row r="900" s="1" customFormat="1" spans="1:243">
      <c r="A900" s="141">
        <v>22201</v>
      </c>
      <c r="B900" s="142" t="s">
        <v>768</v>
      </c>
      <c r="C900" s="143">
        <f>SUM(C901:C909)</f>
        <v>51</v>
      </c>
      <c r="D900" s="143">
        <f>SUM(D901:D909)</f>
        <v>51</v>
      </c>
      <c r="E900" s="137">
        <f t="shared" si="39"/>
        <v>0</v>
      </c>
      <c r="F900" s="138">
        <f>E900/C900</f>
        <v>0</v>
      </c>
      <c r="G900" s="139"/>
      <c r="H900" s="140">
        <f t="shared" si="40"/>
        <v>5</v>
      </c>
      <c r="I900" s="140"/>
      <c r="J900" s="111"/>
      <c r="K900" s="111"/>
      <c r="L900" s="111"/>
      <c r="M900" s="111"/>
      <c r="N900" s="111"/>
      <c r="O900" s="111"/>
      <c r="P900" s="111"/>
      <c r="Q900" s="111"/>
      <c r="R900" s="111"/>
      <c r="S900" s="111"/>
      <c r="T900" s="111"/>
      <c r="U900" s="111"/>
      <c r="V900" s="111"/>
      <c r="W900" s="111"/>
      <c r="X900" s="111"/>
      <c r="Y900" s="111"/>
      <c r="Z900" s="111"/>
      <c r="AA900" s="111"/>
      <c r="AB900" s="111"/>
      <c r="AC900" s="111"/>
      <c r="AD900" s="111"/>
      <c r="AE900" s="111"/>
      <c r="AF900" s="111"/>
      <c r="AG900" s="111"/>
      <c r="AH900" s="111"/>
      <c r="AI900" s="111"/>
      <c r="AJ900" s="111"/>
      <c r="AK900" s="111"/>
      <c r="AL900" s="111"/>
      <c r="AM900" s="111"/>
      <c r="AN900" s="111"/>
      <c r="AO900" s="111"/>
      <c r="AP900" s="111"/>
      <c r="AQ900" s="111"/>
      <c r="AR900" s="111"/>
      <c r="AS900" s="111"/>
      <c r="AT900" s="111"/>
      <c r="AU900" s="111"/>
      <c r="AV900" s="111"/>
      <c r="AW900" s="111"/>
      <c r="AX900" s="111"/>
      <c r="AY900" s="111"/>
      <c r="AZ900" s="111"/>
      <c r="BA900" s="111"/>
      <c r="BB900" s="111"/>
      <c r="BC900" s="111"/>
      <c r="BD900" s="111"/>
      <c r="BE900" s="111"/>
      <c r="BF900" s="111"/>
      <c r="BG900" s="111"/>
      <c r="BH900" s="111"/>
      <c r="BI900" s="111"/>
      <c r="BJ900" s="111"/>
      <c r="BK900" s="111"/>
      <c r="BL900" s="111"/>
      <c r="BM900" s="111"/>
      <c r="BN900" s="111"/>
      <c r="BO900" s="111"/>
      <c r="BP900" s="111"/>
      <c r="BQ900" s="111"/>
      <c r="BR900" s="111"/>
      <c r="BS900" s="111"/>
      <c r="BT900" s="111"/>
      <c r="BU900" s="111"/>
      <c r="BV900" s="111"/>
      <c r="BW900" s="111"/>
      <c r="BX900" s="111"/>
      <c r="BY900" s="111"/>
      <c r="BZ900" s="111"/>
      <c r="CA900" s="111"/>
      <c r="CB900" s="111"/>
      <c r="CC900" s="111"/>
      <c r="CD900" s="111"/>
      <c r="CE900" s="111"/>
      <c r="CF900" s="111"/>
      <c r="CG900" s="111"/>
      <c r="CH900" s="111"/>
      <c r="CI900" s="111"/>
      <c r="CJ900" s="111"/>
      <c r="CK900" s="111"/>
      <c r="CL900" s="111"/>
      <c r="CM900" s="111"/>
      <c r="CN900" s="111"/>
      <c r="CO900" s="111"/>
      <c r="CP900" s="111"/>
      <c r="CQ900" s="111"/>
      <c r="CR900" s="111"/>
      <c r="CS900" s="111"/>
      <c r="CT900" s="111"/>
      <c r="CU900" s="111"/>
      <c r="CV900" s="111"/>
      <c r="CW900" s="111"/>
      <c r="CX900" s="111"/>
      <c r="CY900" s="111"/>
      <c r="CZ900" s="111"/>
      <c r="DA900" s="111"/>
      <c r="DB900" s="111"/>
      <c r="DC900" s="111"/>
      <c r="DD900" s="111"/>
      <c r="DE900" s="111"/>
      <c r="DF900" s="111"/>
      <c r="DG900" s="111"/>
      <c r="DH900" s="111"/>
      <c r="DI900" s="111"/>
      <c r="DJ900" s="111"/>
      <c r="DK900" s="111"/>
      <c r="DL900" s="111"/>
      <c r="DM900" s="111"/>
      <c r="DN900" s="111"/>
      <c r="DO900" s="111"/>
      <c r="DP900" s="111"/>
      <c r="DQ900" s="111"/>
      <c r="DR900" s="111"/>
      <c r="DS900" s="111"/>
      <c r="DT900" s="111"/>
      <c r="DU900" s="111"/>
      <c r="DV900" s="111"/>
      <c r="DW900" s="111"/>
      <c r="DX900" s="111"/>
      <c r="DY900" s="111"/>
      <c r="DZ900" s="111"/>
      <c r="EA900" s="111"/>
      <c r="EB900" s="111"/>
      <c r="EC900" s="111"/>
      <c r="ED900" s="111"/>
      <c r="EE900" s="111"/>
      <c r="EF900" s="111"/>
      <c r="EG900" s="111"/>
      <c r="EH900" s="111"/>
      <c r="EI900" s="111"/>
      <c r="EJ900" s="111"/>
      <c r="EK900" s="111"/>
      <c r="EL900" s="111"/>
      <c r="EM900" s="111"/>
      <c r="EN900" s="111"/>
      <c r="EO900" s="111"/>
      <c r="EP900" s="111"/>
      <c r="EQ900" s="111"/>
      <c r="ER900" s="111"/>
      <c r="ES900" s="111"/>
      <c r="ET900" s="111"/>
      <c r="EU900" s="111"/>
      <c r="EV900" s="111"/>
      <c r="EW900" s="111"/>
      <c r="EX900" s="111"/>
      <c r="EY900" s="111"/>
      <c r="EZ900" s="111"/>
      <c r="FA900" s="111"/>
      <c r="FB900" s="111"/>
      <c r="FC900" s="111"/>
      <c r="FD900" s="111"/>
      <c r="FE900" s="111"/>
      <c r="FF900" s="111"/>
      <c r="FG900" s="111"/>
      <c r="FH900" s="111"/>
      <c r="FI900" s="111"/>
      <c r="FJ900" s="111"/>
      <c r="FK900" s="111"/>
      <c r="FL900" s="111"/>
      <c r="FM900" s="111"/>
      <c r="FN900" s="111"/>
      <c r="FO900" s="111"/>
      <c r="FP900" s="111"/>
      <c r="FQ900" s="111"/>
      <c r="FR900" s="111"/>
      <c r="FS900" s="111"/>
      <c r="FT900" s="111"/>
      <c r="FU900" s="111"/>
      <c r="FV900" s="111"/>
      <c r="FW900" s="111"/>
      <c r="FX900" s="111"/>
      <c r="FY900" s="111"/>
      <c r="FZ900" s="111"/>
      <c r="GA900" s="111"/>
      <c r="GB900" s="111"/>
      <c r="GC900" s="111"/>
      <c r="GD900" s="111"/>
      <c r="GE900" s="111"/>
      <c r="GF900" s="111"/>
      <c r="GG900" s="111"/>
      <c r="GH900" s="111"/>
      <c r="GI900" s="111"/>
      <c r="GJ900" s="111"/>
      <c r="GK900" s="111"/>
      <c r="GL900" s="111"/>
      <c r="GM900" s="111"/>
      <c r="GN900" s="111"/>
      <c r="GO900" s="111"/>
      <c r="GP900" s="111"/>
      <c r="GQ900" s="111"/>
      <c r="GR900" s="111"/>
      <c r="GS900" s="111"/>
      <c r="GT900" s="111"/>
      <c r="GU900" s="111"/>
      <c r="GV900" s="111"/>
      <c r="GW900" s="111"/>
      <c r="GX900" s="111"/>
      <c r="GY900" s="111"/>
      <c r="GZ900" s="111"/>
      <c r="HA900" s="111"/>
      <c r="HB900" s="111"/>
      <c r="HC900" s="111"/>
      <c r="HD900" s="111"/>
      <c r="HE900" s="111"/>
      <c r="HF900" s="111"/>
      <c r="HG900" s="111"/>
      <c r="HH900" s="111"/>
      <c r="HI900" s="111"/>
      <c r="HJ900" s="111"/>
      <c r="HK900" s="111"/>
      <c r="HL900" s="111"/>
      <c r="HM900" s="111"/>
      <c r="HN900" s="111"/>
      <c r="HO900" s="111"/>
      <c r="HP900" s="111"/>
      <c r="HQ900" s="111"/>
      <c r="HR900" s="111"/>
      <c r="HS900" s="111"/>
      <c r="HT900" s="111"/>
      <c r="HU900" s="111"/>
      <c r="HV900" s="111"/>
      <c r="HW900" s="111"/>
      <c r="HX900" s="111"/>
      <c r="HY900" s="111"/>
      <c r="HZ900" s="111"/>
      <c r="IA900" s="111"/>
      <c r="IB900" s="111"/>
      <c r="IC900" s="111"/>
      <c r="ID900" s="111"/>
      <c r="IE900" s="111"/>
      <c r="IF900" s="111"/>
      <c r="IG900" s="111"/>
      <c r="IH900" s="111"/>
      <c r="II900" s="111"/>
    </row>
    <row r="901" s="1" customFormat="1" hidden="1" spans="1:243">
      <c r="A901" s="157">
        <v>2220101</v>
      </c>
      <c r="B901" s="152" t="s">
        <v>72</v>
      </c>
      <c r="C901" s="145">
        <v>0</v>
      </c>
      <c r="D901" s="146"/>
      <c r="E901" s="147">
        <f t="shared" si="39"/>
        <v>0</v>
      </c>
      <c r="F901" s="148"/>
      <c r="G901" s="151" t="s">
        <v>75</v>
      </c>
      <c r="H901" s="140">
        <f t="shared" si="40"/>
        <v>7</v>
      </c>
      <c r="I901" s="140"/>
      <c r="J901" s="111"/>
      <c r="K901" s="111"/>
      <c r="L901" s="111"/>
      <c r="M901" s="111"/>
      <c r="N901" s="111"/>
      <c r="O901" s="111"/>
      <c r="P901" s="111"/>
      <c r="Q901" s="111"/>
      <c r="R901" s="111"/>
      <c r="S901" s="111"/>
      <c r="T901" s="111"/>
      <c r="U901" s="111"/>
      <c r="V901" s="111"/>
      <c r="W901" s="111"/>
      <c r="X901" s="111"/>
      <c r="Y901" s="111"/>
      <c r="Z901" s="111"/>
      <c r="AA901" s="111"/>
      <c r="AB901" s="111"/>
      <c r="AC901" s="111"/>
      <c r="AD901" s="111"/>
      <c r="AE901" s="111"/>
      <c r="AF901" s="111"/>
      <c r="AG901" s="111"/>
      <c r="AH901" s="111"/>
      <c r="AI901" s="111"/>
      <c r="AJ901" s="111"/>
      <c r="AK901" s="111"/>
      <c r="AL901" s="111"/>
      <c r="AM901" s="111"/>
      <c r="AN901" s="111"/>
      <c r="AO901" s="111"/>
      <c r="AP901" s="111"/>
      <c r="AQ901" s="111"/>
      <c r="AR901" s="111"/>
      <c r="AS901" s="111"/>
      <c r="AT901" s="111"/>
      <c r="AU901" s="111"/>
      <c r="AV901" s="111"/>
      <c r="AW901" s="111"/>
      <c r="AX901" s="111"/>
      <c r="AY901" s="111"/>
      <c r="AZ901" s="111"/>
      <c r="BA901" s="111"/>
      <c r="BB901" s="111"/>
      <c r="BC901" s="111"/>
      <c r="BD901" s="111"/>
      <c r="BE901" s="111"/>
      <c r="BF901" s="111"/>
      <c r="BG901" s="111"/>
      <c r="BH901" s="111"/>
      <c r="BI901" s="111"/>
      <c r="BJ901" s="111"/>
      <c r="BK901" s="111"/>
      <c r="BL901" s="111"/>
      <c r="BM901" s="111"/>
      <c r="BN901" s="111"/>
      <c r="BO901" s="111"/>
      <c r="BP901" s="111"/>
      <c r="BQ901" s="111"/>
      <c r="BR901" s="111"/>
      <c r="BS901" s="111"/>
      <c r="BT901" s="111"/>
      <c r="BU901" s="111"/>
      <c r="BV901" s="111"/>
      <c r="BW901" s="111"/>
      <c r="BX901" s="111"/>
      <c r="BY901" s="111"/>
      <c r="BZ901" s="111"/>
      <c r="CA901" s="111"/>
      <c r="CB901" s="111"/>
      <c r="CC901" s="111"/>
      <c r="CD901" s="111"/>
      <c r="CE901" s="111"/>
      <c r="CF901" s="111"/>
      <c r="CG901" s="111"/>
      <c r="CH901" s="111"/>
      <c r="CI901" s="111"/>
      <c r="CJ901" s="111"/>
      <c r="CK901" s="111"/>
      <c r="CL901" s="111"/>
      <c r="CM901" s="111"/>
      <c r="CN901" s="111"/>
      <c r="CO901" s="111"/>
      <c r="CP901" s="111"/>
      <c r="CQ901" s="111"/>
      <c r="CR901" s="111"/>
      <c r="CS901" s="111"/>
      <c r="CT901" s="111"/>
      <c r="CU901" s="111"/>
      <c r="CV901" s="111"/>
      <c r="CW901" s="111"/>
      <c r="CX901" s="111"/>
      <c r="CY901" s="111"/>
      <c r="CZ901" s="111"/>
      <c r="DA901" s="111"/>
      <c r="DB901" s="111"/>
      <c r="DC901" s="111"/>
      <c r="DD901" s="111"/>
      <c r="DE901" s="111"/>
      <c r="DF901" s="111"/>
      <c r="DG901" s="111"/>
      <c r="DH901" s="111"/>
      <c r="DI901" s="111"/>
      <c r="DJ901" s="111"/>
      <c r="DK901" s="111"/>
      <c r="DL901" s="111"/>
      <c r="DM901" s="111"/>
      <c r="DN901" s="111"/>
      <c r="DO901" s="111"/>
      <c r="DP901" s="111"/>
      <c r="DQ901" s="111"/>
      <c r="DR901" s="111"/>
      <c r="DS901" s="111"/>
      <c r="DT901" s="111"/>
      <c r="DU901" s="111"/>
      <c r="DV901" s="111"/>
      <c r="DW901" s="111"/>
      <c r="DX901" s="111"/>
      <c r="DY901" s="111"/>
      <c r="DZ901" s="111"/>
      <c r="EA901" s="111"/>
      <c r="EB901" s="111"/>
      <c r="EC901" s="111"/>
      <c r="ED901" s="111"/>
      <c r="EE901" s="111"/>
      <c r="EF901" s="111"/>
      <c r="EG901" s="111"/>
      <c r="EH901" s="111"/>
      <c r="EI901" s="111"/>
      <c r="EJ901" s="111"/>
      <c r="EK901" s="111"/>
      <c r="EL901" s="111"/>
      <c r="EM901" s="111"/>
      <c r="EN901" s="111"/>
      <c r="EO901" s="111"/>
      <c r="EP901" s="111"/>
      <c r="EQ901" s="111"/>
      <c r="ER901" s="111"/>
      <c r="ES901" s="111"/>
      <c r="ET901" s="111"/>
      <c r="EU901" s="111"/>
      <c r="EV901" s="111"/>
      <c r="EW901" s="111"/>
      <c r="EX901" s="111"/>
      <c r="EY901" s="111"/>
      <c r="EZ901" s="111"/>
      <c r="FA901" s="111"/>
      <c r="FB901" s="111"/>
      <c r="FC901" s="111"/>
      <c r="FD901" s="111"/>
      <c r="FE901" s="111"/>
      <c r="FF901" s="111"/>
      <c r="FG901" s="111"/>
      <c r="FH901" s="111"/>
      <c r="FI901" s="111"/>
      <c r="FJ901" s="111"/>
      <c r="FK901" s="111"/>
      <c r="FL901" s="111"/>
      <c r="FM901" s="111"/>
      <c r="FN901" s="111"/>
      <c r="FO901" s="111"/>
      <c r="FP901" s="111"/>
      <c r="FQ901" s="111"/>
      <c r="FR901" s="111"/>
      <c r="FS901" s="111"/>
      <c r="FT901" s="111"/>
      <c r="FU901" s="111"/>
      <c r="FV901" s="111"/>
      <c r="FW901" s="111"/>
      <c r="FX901" s="111"/>
      <c r="FY901" s="111"/>
      <c r="FZ901" s="111"/>
      <c r="GA901" s="111"/>
      <c r="GB901" s="111"/>
      <c r="GC901" s="111"/>
      <c r="GD901" s="111"/>
      <c r="GE901" s="111"/>
      <c r="GF901" s="111"/>
      <c r="GG901" s="111"/>
      <c r="GH901" s="111"/>
      <c r="GI901" s="111"/>
      <c r="GJ901" s="111"/>
      <c r="GK901" s="111"/>
      <c r="GL901" s="111"/>
      <c r="GM901" s="111"/>
      <c r="GN901" s="111"/>
      <c r="GO901" s="111"/>
      <c r="GP901" s="111"/>
      <c r="GQ901" s="111"/>
      <c r="GR901" s="111"/>
      <c r="GS901" s="111"/>
      <c r="GT901" s="111"/>
      <c r="GU901" s="111"/>
      <c r="GV901" s="111"/>
      <c r="GW901" s="111"/>
      <c r="GX901" s="111"/>
      <c r="GY901" s="111"/>
      <c r="GZ901" s="111"/>
      <c r="HA901" s="111"/>
      <c r="HB901" s="111"/>
      <c r="HC901" s="111"/>
      <c r="HD901" s="111"/>
      <c r="HE901" s="111"/>
      <c r="HF901" s="111"/>
      <c r="HG901" s="111"/>
      <c r="HH901" s="111"/>
      <c r="HI901" s="111"/>
      <c r="HJ901" s="111"/>
      <c r="HK901" s="111"/>
      <c r="HL901" s="111"/>
      <c r="HM901" s="111"/>
      <c r="HN901" s="111"/>
      <c r="HO901" s="111"/>
      <c r="HP901" s="111"/>
      <c r="HQ901" s="111"/>
      <c r="HR901" s="111"/>
      <c r="HS901" s="111"/>
      <c r="HT901" s="111"/>
      <c r="HU901" s="111"/>
      <c r="HV901" s="111"/>
      <c r="HW901" s="111"/>
      <c r="HX901" s="111"/>
      <c r="HY901" s="111"/>
      <c r="HZ901" s="111"/>
      <c r="IA901" s="111"/>
      <c r="IB901" s="111"/>
      <c r="IC901" s="111"/>
      <c r="ID901" s="111"/>
      <c r="IE901" s="111"/>
      <c r="IF901" s="111"/>
      <c r="IG901" s="111"/>
      <c r="IH901" s="111"/>
      <c r="II901" s="111"/>
    </row>
    <row r="902" s="1" customFormat="1" hidden="1" spans="1:243">
      <c r="A902" s="157">
        <v>2220102</v>
      </c>
      <c r="B902" s="152" t="s">
        <v>73</v>
      </c>
      <c r="C902" s="145">
        <v>0</v>
      </c>
      <c r="D902" s="146"/>
      <c r="E902" s="147">
        <f t="shared" si="39"/>
        <v>0</v>
      </c>
      <c r="F902" s="148"/>
      <c r="G902" s="151" t="s">
        <v>75</v>
      </c>
      <c r="H902" s="140">
        <f t="shared" si="40"/>
        <v>7</v>
      </c>
      <c r="I902" s="140"/>
      <c r="J902" s="111"/>
      <c r="K902" s="111"/>
      <c r="L902" s="111"/>
      <c r="M902" s="111"/>
      <c r="N902" s="111"/>
      <c r="O902" s="111"/>
      <c r="P902" s="111"/>
      <c r="Q902" s="111"/>
      <c r="R902" s="111"/>
      <c r="S902" s="111"/>
      <c r="T902" s="111"/>
      <c r="U902" s="111"/>
      <c r="V902" s="111"/>
      <c r="W902" s="111"/>
      <c r="X902" s="111"/>
      <c r="Y902" s="111"/>
      <c r="Z902" s="111"/>
      <c r="AA902" s="111"/>
      <c r="AB902" s="111"/>
      <c r="AC902" s="111"/>
      <c r="AD902" s="111"/>
      <c r="AE902" s="111"/>
      <c r="AF902" s="111"/>
      <c r="AG902" s="111"/>
      <c r="AH902" s="111"/>
      <c r="AI902" s="111"/>
      <c r="AJ902" s="111"/>
      <c r="AK902" s="111"/>
      <c r="AL902" s="111"/>
      <c r="AM902" s="111"/>
      <c r="AN902" s="111"/>
      <c r="AO902" s="111"/>
      <c r="AP902" s="111"/>
      <c r="AQ902" s="111"/>
      <c r="AR902" s="111"/>
      <c r="AS902" s="111"/>
      <c r="AT902" s="111"/>
      <c r="AU902" s="111"/>
      <c r="AV902" s="111"/>
      <c r="AW902" s="111"/>
      <c r="AX902" s="111"/>
      <c r="AY902" s="111"/>
      <c r="AZ902" s="111"/>
      <c r="BA902" s="111"/>
      <c r="BB902" s="111"/>
      <c r="BC902" s="111"/>
      <c r="BD902" s="111"/>
      <c r="BE902" s="111"/>
      <c r="BF902" s="111"/>
      <c r="BG902" s="111"/>
      <c r="BH902" s="111"/>
      <c r="BI902" s="111"/>
      <c r="BJ902" s="111"/>
      <c r="BK902" s="111"/>
      <c r="BL902" s="111"/>
      <c r="BM902" s="111"/>
      <c r="BN902" s="111"/>
      <c r="BO902" s="111"/>
      <c r="BP902" s="111"/>
      <c r="BQ902" s="111"/>
      <c r="BR902" s="111"/>
      <c r="BS902" s="111"/>
      <c r="BT902" s="111"/>
      <c r="BU902" s="111"/>
      <c r="BV902" s="111"/>
      <c r="BW902" s="111"/>
      <c r="BX902" s="111"/>
      <c r="BY902" s="111"/>
      <c r="BZ902" s="111"/>
      <c r="CA902" s="111"/>
      <c r="CB902" s="111"/>
      <c r="CC902" s="111"/>
      <c r="CD902" s="111"/>
      <c r="CE902" s="111"/>
      <c r="CF902" s="111"/>
      <c r="CG902" s="111"/>
      <c r="CH902" s="111"/>
      <c r="CI902" s="111"/>
      <c r="CJ902" s="111"/>
      <c r="CK902" s="111"/>
      <c r="CL902" s="111"/>
      <c r="CM902" s="111"/>
      <c r="CN902" s="111"/>
      <c r="CO902" s="111"/>
      <c r="CP902" s="111"/>
      <c r="CQ902" s="111"/>
      <c r="CR902" s="111"/>
      <c r="CS902" s="111"/>
      <c r="CT902" s="111"/>
      <c r="CU902" s="111"/>
      <c r="CV902" s="111"/>
      <c r="CW902" s="111"/>
      <c r="CX902" s="111"/>
      <c r="CY902" s="111"/>
      <c r="CZ902" s="111"/>
      <c r="DA902" s="111"/>
      <c r="DB902" s="111"/>
      <c r="DC902" s="111"/>
      <c r="DD902" s="111"/>
      <c r="DE902" s="111"/>
      <c r="DF902" s="111"/>
      <c r="DG902" s="111"/>
      <c r="DH902" s="111"/>
      <c r="DI902" s="111"/>
      <c r="DJ902" s="111"/>
      <c r="DK902" s="111"/>
      <c r="DL902" s="111"/>
      <c r="DM902" s="111"/>
      <c r="DN902" s="111"/>
      <c r="DO902" s="111"/>
      <c r="DP902" s="111"/>
      <c r="DQ902" s="111"/>
      <c r="DR902" s="111"/>
      <c r="DS902" s="111"/>
      <c r="DT902" s="111"/>
      <c r="DU902" s="111"/>
      <c r="DV902" s="111"/>
      <c r="DW902" s="111"/>
      <c r="DX902" s="111"/>
      <c r="DY902" s="111"/>
      <c r="DZ902" s="111"/>
      <c r="EA902" s="111"/>
      <c r="EB902" s="111"/>
      <c r="EC902" s="111"/>
      <c r="ED902" s="111"/>
      <c r="EE902" s="111"/>
      <c r="EF902" s="111"/>
      <c r="EG902" s="111"/>
      <c r="EH902" s="111"/>
      <c r="EI902" s="111"/>
      <c r="EJ902" s="111"/>
      <c r="EK902" s="111"/>
      <c r="EL902" s="111"/>
      <c r="EM902" s="111"/>
      <c r="EN902" s="111"/>
      <c r="EO902" s="111"/>
      <c r="EP902" s="111"/>
      <c r="EQ902" s="111"/>
      <c r="ER902" s="111"/>
      <c r="ES902" s="111"/>
      <c r="ET902" s="111"/>
      <c r="EU902" s="111"/>
      <c r="EV902" s="111"/>
      <c r="EW902" s="111"/>
      <c r="EX902" s="111"/>
      <c r="EY902" s="111"/>
      <c r="EZ902" s="111"/>
      <c r="FA902" s="111"/>
      <c r="FB902" s="111"/>
      <c r="FC902" s="111"/>
      <c r="FD902" s="111"/>
      <c r="FE902" s="111"/>
      <c r="FF902" s="111"/>
      <c r="FG902" s="111"/>
      <c r="FH902" s="111"/>
      <c r="FI902" s="111"/>
      <c r="FJ902" s="111"/>
      <c r="FK902" s="111"/>
      <c r="FL902" s="111"/>
      <c r="FM902" s="111"/>
      <c r="FN902" s="111"/>
      <c r="FO902" s="111"/>
      <c r="FP902" s="111"/>
      <c r="FQ902" s="111"/>
      <c r="FR902" s="111"/>
      <c r="FS902" s="111"/>
      <c r="FT902" s="111"/>
      <c r="FU902" s="111"/>
      <c r="FV902" s="111"/>
      <c r="FW902" s="111"/>
      <c r="FX902" s="111"/>
      <c r="FY902" s="111"/>
      <c r="FZ902" s="111"/>
      <c r="GA902" s="111"/>
      <c r="GB902" s="111"/>
      <c r="GC902" s="111"/>
      <c r="GD902" s="111"/>
      <c r="GE902" s="111"/>
      <c r="GF902" s="111"/>
      <c r="GG902" s="111"/>
      <c r="GH902" s="111"/>
      <c r="GI902" s="111"/>
      <c r="GJ902" s="111"/>
      <c r="GK902" s="111"/>
      <c r="GL902" s="111"/>
      <c r="GM902" s="111"/>
      <c r="GN902" s="111"/>
      <c r="GO902" s="111"/>
      <c r="GP902" s="111"/>
      <c r="GQ902" s="111"/>
      <c r="GR902" s="111"/>
      <c r="GS902" s="111"/>
      <c r="GT902" s="111"/>
      <c r="GU902" s="111"/>
      <c r="GV902" s="111"/>
      <c r="GW902" s="111"/>
      <c r="GX902" s="111"/>
      <c r="GY902" s="111"/>
      <c r="GZ902" s="111"/>
      <c r="HA902" s="111"/>
      <c r="HB902" s="111"/>
      <c r="HC902" s="111"/>
      <c r="HD902" s="111"/>
      <c r="HE902" s="111"/>
      <c r="HF902" s="111"/>
      <c r="HG902" s="111"/>
      <c r="HH902" s="111"/>
      <c r="HI902" s="111"/>
      <c r="HJ902" s="111"/>
      <c r="HK902" s="111"/>
      <c r="HL902" s="111"/>
      <c r="HM902" s="111"/>
      <c r="HN902" s="111"/>
      <c r="HO902" s="111"/>
      <c r="HP902" s="111"/>
      <c r="HQ902" s="111"/>
      <c r="HR902" s="111"/>
      <c r="HS902" s="111"/>
      <c r="HT902" s="111"/>
      <c r="HU902" s="111"/>
      <c r="HV902" s="111"/>
      <c r="HW902" s="111"/>
      <c r="HX902" s="111"/>
      <c r="HY902" s="111"/>
      <c r="HZ902" s="111"/>
      <c r="IA902" s="111"/>
      <c r="IB902" s="111"/>
      <c r="IC902" s="111"/>
      <c r="ID902" s="111"/>
      <c r="IE902" s="111"/>
      <c r="IF902" s="111"/>
      <c r="IG902" s="111"/>
      <c r="IH902" s="111"/>
      <c r="II902" s="111"/>
    </row>
    <row r="903" s="1" customFormat="1" hidden="1" spans="1:243">
      <c r="A903" s="157">
        <v>2220103</v>
      </c>
      <c r="B903" s="152" t="s">
        <v>74</v>
      </c>
      <c r="C903" s="145">
        <v>0</v>
      </c>
      <c r="D903" s="146"/>
      <c r="E903" s="147">
        <f t="shared" si="39"/>
        <v>0</v>
      </c>
      <c r="F903" s="148"/>
      <c r="G903" s="151" t="s">
        <v>75</v>
      </c>
      <c r="H903" s="140">
        <f t="shared" si="40"/>
        <v>7</v>
      </c>
      <c r="I903" s="140"/>
      <c r="J903" s="111"/>
      <c r="K903" s="111"/>
      <c r="L903" s="111"/>
      <c r="M903" s="111"/>
      <c r="N903" s="111"/>
      <c r="O903" s="111"/>
      <c r="P903" s="111"/>
      <c r="Q903" s="111"/>
      <c r="R903" s="111"/>
      <c r="S903" s="111"/>
      <c r="T903" s="111"/>
      <c r="U903" s="111"/>
      <c r="V903" s="111"/>
      <c r="W903" s="111"/>
      <c r="X903" s="111"/>
      <c r="Y903" s="111"/>
      <c r="Z903" s="111"/>
      <c r="AA903" s="111"/>
      <c r="AB903" s="111"/>
      <c r="AC903" s="111"/>
      <c r="AD903" s="111"/>
      <c r="AE903" s="111"/>
      <c r="AF903" s="111"/>
      <c r="AG903" s="111"/>
      <c r="AH903" s="111"/>
      <c r="AI903" s="111"/>
      <c r="AJ903" s="111"/>
      <c r="AK903" s="111"/>
      <c r="AL903" s="111"/>
      <c r="AM903" s="111"/>
      <c r="AN903" s="111"/>
      <c r="AO903" s="111"/>
      <c r="AP903" s="111"/>
      <c r="AQ903" s="111"/>
      <c r="AR903" s="111"/>
      <c r="AS903" s="111"/>
      <c r="AT903" s="111"/>
      <c r="AU903" s="111"/>
      <c r="AV903" s="111"/>
      <c r="AW903" s="111"/>
      <c r="AX903" s="111"/>
      <c r="AY903" s="111"/>
      <c r="AZ903" s="111"/>
      <c r="BA903" s="111"/>
      <c r="BB903" s="111"/>
      <c r="BC903" s="111"/>
      <c r="BD903" s="111"/>
      <c r="BE903" s="111"/>
      <c r="BF903" s="111"/>
      <c r="BG903" s="111"/>
      <c r="BH903" s="111"/>
      <c r="BI903" s="111"/>
      <c r="BJ903" s="111"/>
      <c r="BK903" s="111"/>
      <c r="BL903" s="111"/>
      <c r="BM903" s="111"/>
      <c r="BN903" s="111"/>
      <c r="BO903" s="111"/>
      <c r="BP903" s="111"/>
      <c r="BQ903" s="111"/>
      <c r="BR903" s="111"/>
      <c r="BS903" s="111"/>
      <c r="BT903" s="111"/>
      <c r="BU903" s="111"/>
      <c r="BV903" s="111"/>
      <c r="BW903" s="111"/>
      <c r="BX903" s="111"/>
      <c r="BY903" s="111"/>
      <c r="BZ903" s="111"/>
      <c r="CA903" s="111"/>
      <c r="CB903" s="111"/>
      <c r="CC903" s="111"/>
      <c r="CD903" s="111"/>
      <c r="CE903" s="111"/>
      <c r="CF903" s="111"/>
      <c r="CG903" s="111"/>
      <c r="CH903" s="111"/>
      <c r="CI903" s="111"/>
      <c r="CJ903" s="111"/>
      <c r="CK903" s="111"/>
      <c r="CL903" s="111"/>
      <c r="CM903" s="111"/>
      <c r="CN903" s="111"/>
      <c r="CO903" s="111"/>
      <c r="CP903" s="111"/>
      <c r="CQ903" s="111"/>
      <c r="CR903" s="111"/>
      <c r="CS903" s="111"/>
      <c r="CT903" s="111"/>
      <c r="CU903" s="111"/>
      <c r="CV903" s="111"/>
      <c r="CW903" s="111"/>
      <c r="CX903" s="111"/>
      <c r="CY903" s="111"/>
      <c r="CZ903" s="111"/>
      <c r="DA903" s="111"/>
      <c r="DB903" s="111"/>
      <c r="DC903" s="111"/>
      <c r="DD903" s="111"/>
      <c r="DE903" s="111"/>
      <c r="DF903" s="111"/>
      <c r="DG903" s="111"/>
      <c r="DH903" s="111"/>
      <c r="DI903" s="111"/>
      <c r="DJ903" s="111"/>
      <c r="DK903" s="111"/>
      <c r="DL903" s="111"/>
      <c r="DM903" s="111"/>
      <c r="DN903" s="111"/>
      <c r="DO903" s="111"/>
      <c r="DP903" s="111"/>
      <c r="DQ903" s="111"/>
      <c r="DR903" s="111"/>
      <c r="DS903" s="111"/>
      <c r="DT903" s="111"/>
      <c r="DU903" s="111"/>
      <c r="DV903" s="111"/>
      <c r="DW903" s="111"/>
      <c r="DX903" s="111"/>
      <c r="DY903" s="111"/>
      <c r="DZ903" s="111"/>
      <c r="EA903" s="111"/>
      <c r="EB903" s="111"/>
      <c r="EC903" s="111"/>
      <c r="ED903" s="111"/>
      <c r="EE903" s="111"/>
      <c r="EF903" s="111"/>
      <c r="EG903" s="111"/>
      <c r="EH903" s="111"/>
      <c r="EI903" s="111"/>
      <c r="EJ903" s="111"/>
      <c r="EK903" s="111"/>
      <c r="EL903" s="111"/>
      <c r="EM903" s="111"/>
      <c r="EN903" s="111"/>
      <c r="EO903" s="111"/>
      <c r="EP903" s="111"/>
      <c r="EQ903" s="111"/>
      <c r="ER903" s="111"/>
      <c r="ES903" s="111"/>
      <c r="ET903" s="111"/>
      <c r="EU903" s="111"/>
      <c r="EV903" s="111"/>
      <c r="EW903" s="111"/>
      <c r="EX903" s="111"/>
      <c r="EY903" s="111"/>
      <c r="EZ903" s="111"/>
      <c r="FA903" s="111"/>
      <c r="FB903" s="111"/>
      <c r="FC903" s="111"/>
      <c r="FD903" s="111"/>
      <c r="FE903" s="111"/>
      <c r="FF903" s="111"/>
      <c r="FG903" s="111"/>
      <c r="FH903" s="111"/>
      <c r="FI903" s="111"/>
      <c r="FJ903" s="111"/>
      <c r="FK903" s="111"/>
      <c r="FL903" s="111"/>
      <c r="FM903" s="111"/>
      <c r="FN903" s="111"/>
      <c r="FO903" s="111"/>
      <c r="FP903" s="111"/>
      <c r="FQ903" s="111"/>
      <c r="FR903" s="111"/>
      <c r="FS903" s="111"/>
      <c r="FT903" s="111"/>
      <c r="FU903" s="111"/>
      <c r="FV903" s="111"/>
      <c r="FW903" s="111"/>
      <c r="FX903" s="111"/>
      <c r="FY903" s="111"/>
      <c r="FZ903" s="111"/>
      <c r="GA903" s="111"/>
      <c r="GB903" s="111"/>
      <c r="GC903" s="111"/>
      <c r="GD903" s="111"/>
      <c r="GE903" s="111"/>
      <c r="GF903" s="111"/>
      <c r="GG903" s="111"/>
      <c r="GH903" s="111"/>
      <c r="GI903" s="111"/>
      <c r="GJ903" s="111"/>
      <c r="GK903" s="111"/>
      <c r="GL903" s="111"/>
      <c r="GM903" s="111"/>
      <c r="GN903" s="111"/>
      <c r="GO903" s="111"/>
      <c r="GP903" s="111"/>
      <c r="GQ903" s="111"/>
      <c r="GR903" s="111"/>
      <c r="GS903" s="111"/>
      <c r="GT903" s="111"/>
      <c r="GU903" s="111"/>
      <c r="GV903" s="111"/>
      <c r="GW903" s="111"/>
      <c r="GX903" s="111"/>
      <c r="GY903" s="111"/>
      <c r="GZ903" s="111"/>
      <c r="HA903" s="111"/>
      <c r="HB903" s="111"/>
      <c r="HC903" s="111"/>
      <c r="HD903" s="111"/>
      <c r="HE903" s="111"/>
      <c r="HF903" s="111"/>
      <c r="HG903" s="111"/>
      <c r="HH903" s="111"/>
      <c r="HI903" s="111"/>
      <c r="HJ903" s="111"/>
      <c r="HK903" s="111"/>
      <c r="HL903" s="111"/>
      <c r="HM903" s="111"/>
      <c r="HN903" s="111"/>
      <c r="HO903" s="111"/>
      <c r="HP903" s="111"/>
      <c r="HQ903" s="111"/>
      <c r="HR903" s="111"/>
      <c r="HS903" s="111"/>
      <c r="HT903" s="111"/>
      <c r="HU903" s="111"/>
      <c r="HV903" s="111"/>
      <c r="HW903" s="111"/>
      <c r="HX903" s="111"/>
      <c r="HY903" s="111"/>
      <c r="HZ903" s="111"/>
      <c r="IA903" s="111"/>
      <c r="IB903" s="111"/>
      <c r="IC903" s="111"/>
      <c r="ID903" s="111"/>
      <c r="IE903" s="111"/>
      <c r="IF903" s="111"/>
      <c r="IG903" s="111"/>
      <c r="IH903" s="111"/>
      <c r="II903" s="111"/>
    </row>
    <row r="904" s="1" customFormat="1" hidden="1" spans="1:243">
      <c r="A904" s="157">
        <v>2220104</v>
      </c>
      <c r="B904" s="152" t="s">
        <v>769</v>
      </c>
      <c r="C904" s="145">
        <v>0</v>
      </c>
      <c r="D904" s="146"/>
      <c r="E904" s="147">
        <f t="shared" si="39"/>
        <v>0</v>
      </c>
      <c r="F904" s="148"/>
      <c r="G904" s="151" t="s">
        <v>75</v>
      </c>
      <c r="H904" s="140">
        <f t="shared" si="40"/>
        <v>7</v>
      </c>
      <c r="I904" s="140"/>
      <c r="J904" s="111"/>
      <c r="K904" s="111"/>
      <c r="L904" s="111"/>
      <c r="M904" s="111"/>
      <c r="N904" s="111"/>
      <c r="O904" s="111"/>
      <c r="P904" s="111"/>
      <c r="Q904" s="111"/>
      <c r="R904" s="111"/>
      <c r="S904" s="111"/>
      <c r="T904" s="111"/>
      <c r="U904" s="111"/>
      <c r="V904" s="111"/>
      <c r="W904" s="111"/>
      <c r="X904" s="111"/>
      <c r="Y904" s="111"/>
      <c r="Z904" s="111"/>
      <c r="AA904" s="111"/>
      <c r="AB904" s="111"/>
      <c r="AC904" s="111"/>
      <c r="AD904" s="111"/>
      <c r="AE904" s="111"/>
      <c r="AF904" s="111"/>
      <c r="AG904" s="111"/>
      <c r="AH904" s="111"/>
      <c r="AI904" s="111"/>
      <c r="AJ904" s="111"/>
      <c r="AK904" s="111"/>
      <c r="AL904" s="111"/>
      <c r="AM904" s="111"/>
      <c r="AN904" s="111"/>
      <c r="AO904" s="111"/>
      <c r="AP904" s="111"/>
      <c r="AQ904" s="111"/>
      <c r="AR904" s="111"/>
      <c r="AS904" s="111"/>
      <c r="AT904" s="111"/>
      <c r="AU904" s="111"/>
      <c r="AV904" s="111"/>
      <c r="AW904" s="111"/>
      <c r="AX904" s="111"/>
      <c r="AY904" s="111"/>
      <c r="AZ904" s="111"/>
      <c r="BA904" s="111"/>
      <c r="BB904" s="111"/>
      <c r="BC904" s="111"/>
      <c r="BD904" s="111"/>
      <c r="BE904" s="111"/>
      <c r="BF904" s="111"/>
      <c r="BG904" s="111"/>
      <c r="BH904" s="111"/>
      <c r="BI904" s="111"/>
      <c r="BJ904" s="111"/>
      <c r="BK904" s="111"/>
      <c r="BL904" s="111"/>
      <c r="BM904" s="111"/>
      <c r="BN904" s="111"/>
      <c r="BO904" s="111"/>
      <c r="BP904" s="111"/>
      <c r="BQ904" s="111"/>
      <c r="BR904" s="111"/>
      <c r="BS904" s="111"/>
      <c r="BT904" s="111"/>
      <c r="BU904" s="111"/>
      <c r="BV904" s="111"/>
      <c r="BW904" s="111"/>
      <c r="BX904" s="111"/>
      <c r="BY904" s="111"/>
      <c r="BZ904" s="111"/>
      <c r="CA904" s="111"/>
      <c r="CB904" s="111"/>
      <c r="CC904" s="111"/>
      <c r="CD904" s="111"/>
      <c r="CE904" s="111"/>
      <c r="CF904" s="111"/>
      <c r="CG904" s="111"/>
      <c r="CH904" s="111"/>
      <c r="CI904" s="111"/>
      <c r="CJ904" s="111"/>
      <c r="CK904" s="111"/>
      <c r="CL904" s="111"/>
      <c r="CM904" s="111"/>
      <c r="CN904" s="111"/>
      <c r="CO904" s="111"/>
      <c r="CP904" s="111"/>
      <c r="CQ904" s="111"/>
      <c r="CR904" s="111"/>
      <c r="CS904" s="111"/>
      <c r="CT904" s="111"/>
      <c r="CU904" s="111"/>
      <c r="CV904" s="111"/>
      <c r="CW904" s="111"/>
      <c r="CX904" s="111"/>
      <c r="CY904" s="111"/>
      <c r="CZ904" s="111"/>
      <c r="DA904" s="111"/>
      <c r="DB904" s="111"/>
      <c r="DC904" s="111"/>
      <c r="DD904" s="111"/>
      <c r="DE904" s="111"/>
      <c r="DF904" s="111"/>
      <c r="DG904" s="111"/>
      <c r="DH904" s="111"/>
      <c r="DI904" s="111"/>
      <c r="DJ904" s="111"/>
      <c r="DK904" s="111"/>
      <c r="DL904" s="111"/>
      <c r="DM904" s="111"/>
      <c r="DN904" s="111"/>
      <c r="DO904" s="111"/>
      <c r="DP904" s="111"/>
      <c r="DQ904" s="111"/>
      <c r="DR904" s="111"/>
      <c r="DS904" s="111"/>
      <c r="DT904" s="111"/>
      <c r="DU904" s="111"/>
      <c r="DV904" s="111"/>
      <c r="DW904" s="111"/>
      <c r="DX904" s="111"/>
      <c r="DY904" s="111"/>
      <c r="DZ904" s="111"/>
      <c r="EA904" s="111"/>
      <c r="EB904" s="111"/>
      <c r="EC904" s="111"/>
      <c r="ED904" s="111"/>
      <c r="EE904" s="111"/>
      <c r="EF904" s="111"/>
      <c r="EG904" s="111"/>
      <c r="EH904" s="111"/>
      <c r="EI904" s="111"/>
      <c r="EJ904" s="111"/>
      <c r="EK904" s="111"/>
      <c r="EL904" s="111"/>
      <c r="EM904" s="111"/>
      <c r="EN904" s="111"/>
      <c r="EO904" s="111"/>
      <c r="EP904" s="111"/>
      <c r="EQ904" s="111"/>
      <c r="ER904" s="111"/>
      <c r="ES904" s="111"/>
      <c r="ET904" s="111"/>
      <c r="EU904" s="111"/>
      <c r="EV904" s="111"/>
      <c r="EW904" s="111"/>
      <c r="EX904" s="111"/>
      <c r="EY904" s="111"/>
      <c r="EZ904" s="111"/>
      <c r="FA904" s="111"/>
      <c r="FB904" s="111"/>
      <c r="FC904" s="111"/>
      <c r="FD904" s="111"/>
      <c r="FE904" s="111"/>
      <c r="FF904" s="111"/>
      <c r="FG904" s="111"/>
      <c r="FH904" s="111"/>
      <c r="FI904" s="111"/>
      <c r="FJ904" s="111"/>
      <c r="FK904" s="111"/>
      <c r="FL904" s="111"/>
      <c r="FM904" s="111"/>
      <c r="FN904" s="111"/>
      <c r="FO904" s="111"/>
      <c r="FP904" s="111"/>
      <c r="FQ904" s="111"/>
      <c r="FR904" s="111"/>
      <c r="FS904" s="111"/>
      <c r="FT904" s="111"/>
      <c r="FU904" s="111"/>
      <c r="FV904" s="111"/>
      <c r="FW904" s="111"/>
      <c r="FX904" s="111"/>
      <c r="FY904" s="111"/>
      <c r="FZ904" s="111"/>
      <c r="GA904" s="111"/>
      <c r="GB904" s="111"/>
      <c r="GC904" s="111"/>
      <c r="GD904" s="111"/>
      <c r="GE904" s="111"/>
      <c r="GF904" s="111"/>
      <c r="GG904" s="111"/>
      <c r="GH904" s="111"/>
      <c r="GI904" s="111"/>
      <c r="GJ904" s="111"/>
      <c r="GK904" s="111"/>
      <c r="GL904" s="111"/>
      <c r="GM904" s="111"/>
      <c r="GN904" s="111"/>
      <c r="GO904" s="111"/>
      <c r="GP904" s="111"/>
      <c r="GQ904" s="111"/>
      <c r="GR904" s="111"/>
      <c r="GS904" s="111"/>
      <c r="GT904" s="111"/>
      <c r="GU904" s="111"/>
      <c r="GV904" s="111"/>
      <c r="GW904" s="111"/>
      <c r="GX904" s="111"/>
      <c r="GY904" s="111"/>
      <c r="GZ904" s="111"/>
      <c r="HA904" s="111"/>
      <c r="HB904" s="111"/>
      <c r="HC904" s="111"/>
      <c r="HD904" s="111"/>
      <c r="HE904" s="111"/>
      <c r="HF904" s="111"/>
      <c r="HG904" s="111"/>
      <c r="HH904" s="111"/>
      <c r="HI904" s="111"/>
      <c r="HJ904" s="111"/>
      <c r="HK904" s="111"/>
      <c r="HL904" s="111"/>
      <c r="HM904" s="111"/>
      <c r="HN904" s="111"/>
      <c r="HO904" s="111"/>
      <c r="HP904" s="111"/>
      <c r="HQ904" s="111"/>
      <c r="HR904" s="111"/>
      <c r="HS904" s="111"/>
      <c r="HT904" s="111"/>
      <c r="HU904" s="111"/>
      <c r="HV904" s="111"/>
      <c r="HW904" s="111"/>
      <c r="HX904" s="111"/>
      <c r="HY904" s="111"/>
      <c r="HZ904" s="111"/>
      <c r="IA904" s="111"/>
      <c r="IB904" s="111"/>
      <c r="IC904" s="111"/>
      <c r="ID904" s="111"/>
      <c r="IE904" s="111"/>
      <c r="IF904" s="111"/>
      <c r="IG904" s="111"/>
      <c r="IH904" s="111"/>
      <c r="II904" s="111"/>
    </row>
    <row r="905" s="1" customFormat="1" hidden="1" spans="1:243">
      <c r="A905" s="157">
        <v>2220105</v>
      </c>
      <c r="B905" s="152" t="s">
        <v>770</v>
      </c>
      <c r="C905" s="145">
        <v>0</v>
      </c>
      <c r="D905" s="146"/>
      <c r="E905" s="147">
        <f t="shared" si="39"/>
        <v>0</v>
      </c>
      <c r="F905" s="148"/>
      <c r="G905" s="151" t="s">
        <v>75</v>
      </c>
      <c r="H905" s="140">
        <f t="shared" si="40"/>
        <v>7</v>
      </c>
      <c r="I905" s="140"/>
      <c r="J905" s="111"/>
      <c r="K905" s="111"/>
      <c r="L905" s="111"/>
      <c r="M905" s="111"/>
      <c r="N905" s="111"/>
      <c r="O905" s="111"/>
      <c r="P905" s="111"/>
      <c r="Q905" s="111"/>
      <c r="R905" s="111"/>
      <c r="S905" s="111"/>
      <c r="T905" s="111"/>
      <c r="U905" s="111"/>
      <c r="V905" s="111"/>
      <c r="W905" s="111"/>
      <c r="X905" s="111"/>
      <c r="Y905" s="111"/>
      <c r="Z905" s="111"/>
      <c r="AA905" s="111"/>
      <c r="AB905" s="111"/>
      <c r="AC905" s="111"/>
      <c r="AD905" s="111"/>
      <c r="AE905" s="111"/>
      <c r="AF905" s="111"/>
      <c r="AG905" s="111"/>
      <c r="AH905" s="111"/>
      <c r="AI905" s="111"/>
      <c r="AJ905" s="111"/>
      <c r="AK905" s="111"/>
      <c r="AL905" s="111"/>
      <c r="AM905" s="111"/>
      <c r="AN905" s="111"/>
      <c r="AO905" s="111"/>
      <c r="AP905" s="111"/>
      <c r="AQ905" s="111"/>
      <c r="AR905" s="111"/>
      <c r="AS905" s="111"/>
      <c r="AT905" s="111"/>
      <c r="AU905" s="111"/>
      <c r="AV905" s="111"/>
      <c r="AW905" s="111"/>
      <c r="AX905" s="111"/>
      <c r="AY905" s="111"/>
      <c r="AZ905" s="111"/>
      <c r="BA905" s="111"/>
      <c r="BB905" s="111"/>
      <c r="BC905" s="111"/>
      <c r="BD905" s="111"/>
      <c r="BE905" s="111"/>
      <c r="BF905" s="111"/>
      <c r="BG905" s="111"/>
      <c r="BH905" s="111"/>
      <c r="BI905" s="111"/>
      <c r="BJ905" s="111"/>
      <c r="BK905" s="111"/>
      <c r="BL905" s="111"/>
      <c r="BM905" s="111"/>
      <c r="BN905" s="111"/>
      <c r="BO905" s="111"/>
      <c r="BP905" s="111"/>
      <c r="BQ905" s="111"/>
      <c r="BR905" s="111"/>
      <c r="BS905" s="111"/>
      <c r="BT905" s="111"/>
      <c r="BU905" s="111"/>
      <c r="BV905" s="111"/>
      <c r="BW905" s="111"/>
      <c r="BX905" s="111"/>
      <c r="BY905" s="111"/>
      <c r="BZ905" s="111"/>
      <c r="CA905" s="111"/>
      <c r="CB905" s="111"/>
      <c r="CC905" s="111"/>
      <c r="CD905" s="111"/>
      <c r="CE905" s="111"/>
      <c r="CF905" s="111"/>
      <c r="CG905" s="111"/>
      <c r="CH905" s="111"/>
      <c r="CI905" s="111"/>
      <c r="CJ905" s="111"/>
      <c r="CK905" s="111"/>
      <c r="CL905" s="111"/>
      <c r="CM905" s="111"/>
      <c r="CN905" s="111"/>
      <c r="CO905" s="111"/>
      <c r="CP905" s="111"/>
      <c r="CQ905" s="111"/>
      <c r="CR905" s="111"/>
      <c r="CS905" s="111"/>
      <c r="CT905" s="111"/>
      <c r="CU905" s="111"/>
      <c r="CV905" s="111"/>
      <c r="CW905" s="111"/>
      <c r="CX905" s="111"/>
      <c r="CY905" s="111"/>
      <c r="CZ905" s="111"/>
      <c r="DA905" s="111"/>
      <c r="DB905" s="111"/>
      <c r="DC905" s="111"/>
      <c r="DD905" s="111"/>
      <c r="DE905" s="111"/>
      <c r="DF905" s="111"/>
      <c r="DG905" s="111"/>
      <c r="DH905" s="111"/>
      <c r="DI905" s="111"/>
      <c r="DJ905" s="111"/>
      <c r="DK905" s="111"/>
      <c r="DL905" s="111"/>
      <c r="DM905" s="111"/>
      <c r="DN905" s="111"/>
      <c r="DO905" s="111"/>
      <c r="DP905" s="111"/>
      <c r="DQ905" s="111"/>
      <c r="DR905" s="111"/>
      <c r="DS905" s="111"/>
      <c r="DT905" s="111"/>
      <c r="DU905" s="111"/>
      <c r="DV905" s="111"/>
      <c r="DW905" s="111"/>
      <c r="DX905" s="111"/>
      <c r="DY905" s="111"/>
      <c r="DZ905" s="111"/>
      <c r="EA905" s="111"/>
      <c r="EB905" s="111"/>
      <c r="EC905" s="111"/>
      <c r="ED905" s="111"/>
      <c r="EE905" s="111"/>
      <c r="EF905" s="111"/>
      <c r="EG905" s="111"/>
      <c r="EH905" s="111"/>
      <c r="EI905" s="111"/>
      <c r="EJ905" s="111"/>
      <c r="EK905" s="111"/>
      <c r="EL905" s="111"/>
      <c r="EM905" s="111"/>
      <c r="EN905" s="111"/>
      <c r="EO905" s="111"/>
      <c r="EP905" s="111"/>
      <c r="EQ905" s="111"/>
      <c r="ER905" s="111"/>
      <c r="ES905" s="111"/>
      <c r="ET905" s="111"/>
      <c r="EU905" s="111"/>
      <c r="EV905" s="111"/>
      <c r="EW905" s="111"/>
      <c r="EX905" s="111"/>
      <c r="EY905" s="111"/>
      <c r="EZ905" s="111"/>
      <c r="FA905" s="111"/>
      <c r="FB905" s="111"/>
      <c r="FC905" s="111"/>
      <c r="FD905" s="111"/>
      <c r="FE905" s="111"/>
      <c r="FF905" s="111"/>
      <c r="FG905" s="111"/>
      <c r="FH905" s="111"/>
      <c r="FI905" s="111"/>
      <c r="FJ905" s="111"/>
      <c r="FK905" s="111"/>
      <c r="FL905" s="111"/>
      <c r="FM905" s="111"/>
      <c r="FN905" s="111"/>
      <c r="FO905" s="111"/>
      <c r="FP905" s="111"/>
      <c r="FQ905" s="111"/>
      <c r="FR905" s="111"/>
      <c r="FS905" s="111"/>
      <c r="FT905" s="111"/>
      <c r="FU905" s="111"/>
      <c r="FV905" s="111"/>
      <c r="FW905" s="111"/>
      <c r="FX905" s="111"/>
      <c r="FY905" s="111"/>
      <c r="FZ905" s="111"/>
      <c r="GA905" s="111"/>
      <c r="GB905" s="111"/>
      <c r="GC905" s="111"/>
      <c r="GD905" s="111"/>
      <c r="GE905" s="111"/>
      <c r="GF905" s="111"/>
      <c r="GG905" s="111"/>
      <c r="GH905" s="111"/>
      <c r="GI905" s="111"/>
      <c r="GJ905" s="111"/>
      <c r="GK905" s="111"/>
      <c r="GL905" s="111"/>
      <c r="GM905" s="111"/>
      <c r="GN905" s="111"/>
      <c r="GO905" s="111"/>
      <c r="GP905" s="111"/>
      <c r="GQ905" s="111"/>
      <c r="GR905" s="111"/>
      <c r="GS905" s="111"/>
      <c r="GT905" s="111"/>
      <c r="GU905" s="111"/>
      <c r="GV905" s="111"/>
      <c r="GW905" s="111"/>
      <c r="GX905" s="111"/>
      <c r="GY905" s="111"/>
      <c r="GZ905" s="111"/>
      <c r="HA905" s="111"/>
      <c r="HB905" s="111"/>
      <c r="HC905" s="111"/>
      <c r="HD905" s="111"/>
      <c r="HE905" s="111"/>
      <c r="HF905" s="111"/>
      <c r="HG905" s="111"/>
      <c r="HH905" s="111"/>
      <c r="HI905" s="111"/>
      <c r="HJ905" s="111"/>
      <c r="HK905" s="111"/>
      <c r="HL905" s="111"/>
      <c r="HM905" s="111"/>
      <c r="HN905" s="111"/>
      <c r="HO905" s="111"/>
      <c r="HP905" s="111"/>
      <c r="HQ905" s="111"/>
      <c r="HR905" s="111"/>
      <c r="HS905" s="111"/>
      <c r="HT905" s="111"/>
      <c r="HU905" s="111"/>
      <c r="HV905" s="111"/>
      <c r="HW905" s="111"/>
      <c r="HX905" s="111"/>
      <c r="HY905" s="111"/>
      <c r="HZ905" s="111"/>
      <c r="IA905" s="111"/>
      <c r="IB905" s="111"/>
      <c r="IC905" s="111"/>
      <c r="ID905" s="111"/>
      <c r="IE905" s="111"/>
      <c r="IF905" s="111"/>
      <c r="IG905" s="111"/>
      <c r="IH905" s="111"/>
      <c r="II905" s="111"/>
    </row>
    <row r="906" s="1" customFormat="1" spans="1:243">
      <c r="A906" s="157">
        <v>2220106</v>
      </c>
      <c r="B906" s="152" t="s">
        <v>771</v>
      </c>
      <c r="C906" s="145">
        <v>1</v>
      </c>
      <c r="D906" s="146">
        <v>1</v>
      </c>
      <c r="E906" s="147">
        <f t="shared" si="39"/>
        <v>0</v>
      </c>
      <c r="F906" s="148">
        <f>E906/C906</f>
        <v>0</v>
      </c>
      <c r="G906" s="149"/>
      <c r="H906" s="140">
        <f t="shared" si="40"/>
        <v>7</v>
      </c>
      <c r="I906" s="140"/>
      <c r="J906" s="111"/>
      <c r="K906" s="111"/>
      <c r="L906" s="111"/>
      <c r="M906" s="111"/>
      <c r="N906" s="111"/>
      <c r="O906" s="111"/>
      <c r="P906" s="111"/>
      <c r="Q906" s="111"/>
      <c r="R906" s="111"/>
      <c r="S906" s="111"/>
      <c r="T906" s="111"/>
      <c r="U906" s="111"/>
      <c r="V906" s="111"/>
      <c r="W906" s="111"/>
      <c r="X906" s="111"/>
      <c r="Y906" s="111"/>
      <c r="Z906" s="111"/>
      <c r="AA906" s="111"/>
      <c r="AB906" s="111"/>
      <c r="AC906" s="111"/>
      <c r="AD906" s="111"/>
      <c r="AE906" s="111"/>
      <c r="AF906" s="111"/>
      <c r="AG906" s="111"/>
      <c r="AH906" s="111"/>
      <c r="AI906" s="111"/>
      <c r="AJ906" s="111"/>
      <c r="AK906" s="111"/>
      <c r="AL906" s="111"/>
      <c r="AM906" s="111"/>
      <c r="AN906" s="111"/>
      <c r="AO906" s="111"/>
      <c r="AP906" s="111"/>
      <c r="AQ906" s="111"/>
      <c r="AR906" s="111"/>
      <c r="AS906" s="111"/>
      <c r="AT906" s="111"/>
      <c r="AU906" s="111"/>
      <c r="AV906" s="111"/>
      <c r="AW906" s="111"/>
      <c r="AX906" s="111"/>
      <c r="AY906" s="111"/>
      <c r="AZ906" s="111"/>
      <c r="BA906" s="111"/>
      <c r="BB906" s="111"/>
      <c r="BC906" s="111"/>
      <c r="BD906" s="111"/>
      <c r="BE906" s="111"/>
      <c r="BF906" s="111"/>
      <c r="BG906" s="111"/>
      <c r="BH906" s="111"/>
      <c r="BI906" s="111"/>
      <c r="BJ906" s="111"/>
      <c r="BK906" s="111"/>
      <c r="BL906" s="111"/>
      <c r="BM906" s="111"/>
      <c r="BN906" s="111"/>
      <c r="BO906" s="111"/>
      <c r="BP906" s="111"/>
      <c r="BQ906" s="111"/>
      <c r="BR906" s="111"/>
      <c r="BS906" s="111"/>
      <c r="BT906" s="111"/>
      <c r="BU906" s="111"/>
      <c r="BV906" s="111"/>
      <c r="BW906" s="111"/>
      <c r="BX906" s="111"/>
      <c r="BY906" s="111"/>
      <c r="BZ906" s="111"/>
      <c r="CA906" s="111"/>
      <c r="CB906" s="111"/>
      <c r="CC906" s="111"/>
      <c r="CD906" s="111"/>
      <c r="CE906" s="111"/>
      <c r="CF906" s="111"/>
      <c r="CG906" s="111"/>
      <c r="CH906" s="111"/>
      <c r="CI906" s="111"/>
      <c r="CJ906" s="111"/>
      <c r="CK906" s="111"/>
      <c r="CL906" s="111"/>
      <c r="CM906" s="111"/>
      <c r="CN906" s="111"/>
      <c r="CO906" s="111"/>
      <c r="CP906" s="111"/>
      <c r="CQ906" s="111"/>
      <c r="CR906" s="111"/>
      <c r="CS906" s="111"/>
      <c r="CT906" s="111"/>
      <c r="CU906" s="111"/>
      <c r="CV906" s="111"/>
      <c r="CW906" s="111"/>
      <c r="CX906" s="111"/>
      <c r="CY906" s="111"/>
      <c r="CZ906" s="111"/>
      <c r="DA906" s="111"/>
      <c r="DB906" s="111"/>
      <c r="DC906" s="111"/>
      <c r="DD906" s="111"/>
      <c r="DE906" s="111"/>
      <c r="DF906" s="111"/>
      <c r="DG906" s="111"/>
      <c r="DH906" s="111"/>
      <c r="DI906" s="111"/>
      <c r="DJ906" s="111"/>
      <c r="DK906" s="111"/>
      <c r="DL906" s="111"/>
      <c r="DM906" s="111"/>
      <c r="DN906" s="111"/>
      <c r="DO906" s="111"/>
      <c r="DP906" s="111"/>
      <c r="DQ906" s="111"/>
      <c r="DR906" s="111"/>
      <c r="DS906" s="111"/>
      <c r="DT906" s="111"/>
      <c r="DU906" s="111"/>
      <c r="DV906" s="111"/>
      <c r="DW906" s="111"/>
      <c r="DX906" s="111"/>
      <c r="DY906" s="111"/>
      <c r="DZ906" s="111"/>
      <c r="EA906" s="111"/>
      <c r="EB906" s="111"/>
      <c r="EC906" s="111"/>
      <c r="ED906" s="111"/>
      <c r="EE906" s="111"/>
      <c r="EF906" s="111"/>
      <c r="EG906" s="111"/>
      <c r="EH906" s="111"/>
      <c r="EI906" s="111"/>
      <c r="EJ906" s="111"/>
      <c r="EK906" s="111"/>
      <c r="EL906" s="111"/>
      <c r="EM906" s="111"/>
      <c r="EN906" s="111"/>
      <c r="EO906" s="111"/>
      <c r="EP906" s="111"/>
      <c r="EQ906" s="111"/>
      <c r="ER906" s="111"/>
      <c r="ES906" s="111"/>
      <c r="ET906" s="111"/>
      <c r="EU906" s="111"/>
      <c r="EV906" s="111"/>
      <c r="EW906" s="111"/>
      <c r="EX906" s="111"/>
      <c r="EY906" s="111"/>
      <c r="EZ906" s="111"/>
      <c r="FA906" s="111"/>
      <c r="FB906" s="111"/>
      <c r="FC906" s="111"/>
      <c r="FD906" s="111"/>
      <c r="FE906" s="111"/>
      <c r="FF906" s="111"/>
      <c r="FG906" s="111"/>
      <c r="FH906" s="111"/>
      <c r="FI906" s="111"/>
      <c r="FJ906" s="111"/>
      <c r="FK906" s="111"/>
      <c r="FL906" s="111"/>
      <c r="FM906" s="111"/>
      <c r="FN906" s="111"/>
      <c r="FO906" s="111"/>
      <c r="FP906" s="111"/>
      <c r="FQ906" s="111"/>
      <c r="FR906" s="111"/>
      <c r="FS906" s="111"/>
      <c r="FT906" s="111"/>
      <c r="FU906" s="111"/>
      <c r="FV906" s="111"/>
      <c r="FW906" s="111"/>
      <c r="FX906" s="111"/>
      <c r="FY906" s="111"/>
      <c r="FZ906" s="111"/>
      <c r="GA906" s="111"/>
      <c r="GB906" s="111"/>
      <c r="GC906" s="111"/>
      <c r="GD906" s="111"/>
      <c r="GE906" s="111"/>
      <c r="GF906" s="111"/>
      <c r="GG906" s="111"/>
      <c r="GH906" s="111"/>
      <c r="GI906" s="111"/>
      <c r="GJ906" s="111"/>
      <c r="GK906" s="111"/>
      <c r="GL906" s="111"/>
      <c r="GM906" s="111"/>
      <c r="GN906" s="111"/>
      <c r="GO906" s="111"/>
      <c r="GP906" s="111"/>
      <c r="GQ906" s="111"/>
      <c r="GR906" s="111"/>
      <c r="GS906" s="111"/>
      <c r="GT906" s="111"/>
      <c r="GU906" s="111"/>
      <c r="GV906" s="111"/>
      <c r="GW906" s="111"/>
      <c r="GX906" s="111"/>
      <c r="GY906" s="111"/>
      <c r="GZ906" s="111"/>
      <c r="HA906" s="111"/>
      <c r="HB906" s="111"/>
      <c r="HC906" s="111"/>
      <c r="HD906" s="111"/>
      <c r="HE906" s="111"/>
      <c r="HF906" s="111"/>
      <c r="HG906" s="111"/>
      <c r="HH906" s="111"/>
      <c r="HI906" s="111"/>
      <c r="HJ906" s="111"/>
      <c r="HK906" s="111"/>
      <c r="HL906" s="111"/>
      <c r="HM906" s="111"/>
      <c r="HN906" s="111"/>
      <c r="HO906" s="111"/>
      <c r="HP906" s="111"/>
      <c r="HQ906" s="111"/>
      <c r="HR906" s="111"/>
      <c r="HS906" s="111"/>
      <c r="HT906" s="111"/>
      <c r="HU906" s="111"/>
      <c r="HV906" s="111"/>
      <c r="HW906" s="111"/>
      <c r="HX906" s="111"/>
      <c r="HY906" s="111"/>
      <c r="HZ906" s="111"/>
      <c r="IA906" s="111"/>
      <c r="IB906" s="111"/>
      <c r="IC906" s="111"/>
      <c r="ID906" s="111"/>
      <c r="IE906" s="111"/>
      <c r="IF906" s="111"/>
      <c r="IG906" s="111"/>
      <c r="IH906" s="111"/>
      <c r="II906" s="111"/>
    </row>
    <row r="907" s="1" customFormat="1" spans="1:243">
      <c r="A907" s="157">
        <v>2220115</v>
      </c>
      <c r="B907" s="152" t="s">
        <v>772</v>
      </c>
      <c r="C907" s="145">
        <v>50</v>
      </c>
      <c r="D907" s="146">
        <v>50</v>
      </c>
      <c r="E907" s="147">
        <f t="shared" si="39"/>
        <v>0</v>
      </c>
      <c r="F907" s="148">
        <f>E907/C907</f>
        <v>0</v>
      </c>
      <c r="G907" s="149"/>
      <c r="H907" s="140">
        <f t="shared" si="40"/>
        <v>7</v>
      </c>
      <c r="I907" s="140"/>
      <c r="J907" s="111"/>
      <c r="K907" s="111"/>
      <c r="L907" s="111"/>
      <c r="M907" s="111"/>
      <c r="N907" s="111"/>
      <c r="O907" s="111"/>
      <c r="P907" s="111"/>
      <c r="Q907" s="111"/>
      <c r="R907" s="111"/>
      <c r="S907" s="111"/>
      <c r="T907" s="111"/>
      <c r="U907" s="111"/>
      <c r="V907" s="111"/>
      <c r="W907" s="111"/>
      <c r="X907" s="111"/>
      <c r="Y907" s="111"/>
      <c r="Z907" s="111"/>
      <c r="AA907" s="111"/>
      <c r="AB907" s="111"/>
      <c r="AC907" s="111"/>
      <c r="AD907" s="111"/>
      <c r="AE907" s="111"/>
      <c r="AF907" s="111"/>
      <c r="AG907" s="111"/>
      <c r="AH907" s="111"/>
      <c r="AI907" s="111"/>
      <c r="AJ907" s="111"/>
      <c r="AK907" s="111"/>
      <c r="AL907" s="111"/>
      <c r="AM907" s="111"/>
      <c r="AN907" s="111"/>
      <c r="AO907" s="111"/>
      <c r="AP907" s="111"/>
      <c r="AQ907" s="111"/>
      <c r="AR907" s="111"/>
      <c r="AS907" s="111"/>
      <c r="AT907" s="111"/>
      <c r="AU907" s="111"/>
      <c r="AV907" s="111"/>
      <c r="AW907" s="111"/>
      <c r="AX907" s="111"/>
      <c r="AY907" s="111"/>
      <c r="AZ907" s="111"/>
      <c r="BA907" s="111"/>
      <c r="BB907" s="111"/>
      <c r="BC907" s="111"/>
      <c r="BD907" s="111"/>
      <c r="BE907" s="111"/>
      <c r="BF907" s="111"/>
      <c r="BG907" s="111"/>
      <c r="BH907" s="111"/>
      <c r="BI907" s="111"/>
      <c r="BJ907" s="111"/>
      <c r="BK907" s="111"/>
      <c r="BL907" s="111"/>
      <c r="BM907" s="111"/>
      <c r="BN907" s="111"/>
      <c r="BO907" s="111"/>
      <c r="BP907" s="111"/>
      <c r="BQ907" s="111"/>
      <c r="BR907" s="111"/>
      <c r="BS907" s="111"/>
      <c r="BT907" s="111"/>
      <c r="BU907" s="111"/>
      <c r="BV907" s="111"/>
      <c r="BW907" s="111"/>
      <c r="BX907" s="111"/>
      <c r="BY907" s="111"/>
      <c r="BZ907" s="111"/>
      <c r="CA907" s="111"/>
      <c r="CB907" s="111"/>
      <c r="CC907" s="111"/>
      <c r="CD907" s="111"/>
      <c r="CE907" s="111"/>
      <c r="CF907" s="111"/>
      <c r="CG907" s="111"/>
      <c r="CH907" s="111"/>
      <c r="CI907" s="111"/>
      <c r="CJ907" s="111"/>
      <c r="CK907" s="111"/>
      <c r="CL907" s="111"/>
      <c r="CM907" s="111"/>
      <c r="CN907" s="111"/>
      <c r="CO907" s="111"/>
      <c r="CP907" s="111"/>
      <c r="CQ907" s="111"/>
      <c r="CR907" s="111"/>
      <c r="CS907" s="111"/>
      <c r="CT907" s="111"/>
      <c r="CU907" s="111"/>
      <c r="CV907" s="111"/>
      <c r="CW907" s="111"/>
      <c r="CX907" s="111"/>
      <c r="CY907" s="111"/>
      <c r="CZ907" s="111"/>
      <c r="DA907" s="111"/>
      <c r="DB907" s="111"/>
      <c r="DC907" s="111"/>
      <c r="DD907" s="111"/>
      <c r="DE907" s="111"/>
      <c r="DF907" s="111"/>
      <c r="DG907" s="111"/>
      <c r="DH907" s="111"/>
      <c r="DI907" s="111"/>
      <c r="DJ907" s="111"/>
      <c r="DK907" s="111"/>
      <c r="DL907" s="111"/>
      <c r="DM907" s="111"/>
      <c r="DN907" s="111"/>
      <c r="DO907" s="111"/>
      <c r="DP907" s="111"/>
      <c r="DQ907" s="111"/>
      <c r="DR907" s="111"/>
      <c r="DS907" s="111"/>
      <c r="DT907" s="111"/>
      <c r="DU907" s="111"/>
      <c r="DV907" s="111"/>
      <c r="DW907" s="111"/>
      <c r="DX907" s="111"/>
      <c r="DY907" s="111"/>
      <c r="DZ907" s="111"/>
      <c r="EA907" s="111"/>
      <c r="EB907" s="111"/>
      <c r="EC907" s="111"/>
      <c r="ED907" s="111"/>
      <c r="EE907" s="111"/>
      <c r="EF907" s="111"/>
      <c r="EG907" s="111"/>
      <c r="EH907" s="111"/>
      <c r="EI907" s="111"/>
      <c r="EJ907" s="111"/>
      <c r="EK907" s="111"/>
      <c r="EL907" s="111"/>
      <c r="EM907" s="111"/>
      <c r="EN907" s="111"/>
      <c r="EO907" s="111"/>
      <c r="EP907" s="111"/>
      <c r="EQ907" s="111"/>
      <c r="ER907" s="111"/>
      <c r="ES907" s="111"/>
      <c r="ET907" s="111"/>
      <c r="EU907" s="111"/>
      <c r="EV907" s="111"/>
      <c r="EW907" s="111"/>
      <c r="EX907" s="111"/>
      <c r="EY907" s="111"/>
      <c r="EZ907" s="111"/>
      <c r="FA907" s="111"/>
      <c r="FB907" s="111"/>
      <c r="FC907" s="111"/>
      <c r="FD907" s="111"/>
      <c r="FE907" s="111"/>
      <c r="FF907" s="111"/>
      <c r="FG907" s="111"/>
      <c r="FH907" s="111"/>
      <c r="FI907" s="111"/>
      <c r="FJ907" s="111"/>
      <c r="FK907" s="111"/>
      <c r="FL907" s="111"/>
      <c r="FM907" s="111"/>
      <c r="FN907" s="111"/>
      <c r="FO907" s="111"/>
      <c r="FP907" s="111"/>
      <c r="FQ907" s="111"/>
      <c r="FR907" s="111"/>
      <c r="FS907" s="111"/>
      <c r="FT907" s="111"/>
      <c r="FU907" s="111"/>
      <c r="FV907" s="111"/>
      <c r="FW907" s="111"/>
      <c r="FX907" s="111"/>
      <c r="FY907" s="111"/>
      <c r="FZ907" s="111"/>
      <c r="GA907" s="111"/>
      <c r="GB907" s="111"/>
      <c r="GC907" s="111"/>
      <c r="GD907" s="111"/>
      <c r="GE907" s="111"/>
      <c r="GF907" s="111"/>
      <c r="GG907" s="111"/>
      <c r="GH907" s="111"/>
      <c r="GI907" s="111"/>
      <c r="GJ907" s="111"/>
      <c r="GK907" s="111"/>
      <c r="GL907" s="111"/>
      <c r="GM907" s="111"/>
      <c r="GN907" s="111"/>
      <c r="GO907" s="111"/>
      <c r="GP907" s="111"/>
      <c r="GQ907" s="111"/>
      <c r="GR907" s="111"/>
      <c r="GS907" s="111"/>
      <c r="GT907" s="111"/>
      <c r="GU907" s="111"/>
      <c r="GV907" s="111"/>
      <c r="GW907" s="111"/>
      <c r="GX907" s="111"/>
      <c r="GY907" s="111"/>
      <c r="GZ907" s="111"/>
      <c r="HA907" s="111"/>
      <c r="HB907" s="111"/>
      <c r="HC907" s="111"/>
      <c r="HD907" s="111"/>
      <c r="HE907" s="111"/>
      <c r="HF907" s="111"/>
      <c r="HG907" s="111"/>
      <c r="HH907" s="111"/>
      <c r="HI907" s="111"/>
      <c r="HJ907" s="111"/>
      <c r="HK907" s="111"/>
      <c r="HL907" s="111"/>
      <c r="HM907" s="111"/>
      <c r="HN907" s="111"/>
      <c r="HO907" s="111"/>
      <c r="HP907" s="111"/>
      <c r="HQ907" s="111"/>
      <c r="HR907" s="111"/>
      <c r="HS907" s="111"/>
      <c r="HT907" s="111"/>
      <c r="HU907" s="111"/>
      <c r="HV907" s="111"/>
      <c r="HW907" s="111"/>
      <c r="HX907" s="111"/>
      <c r="HY907" s="111"/>
      <c r="HZ907" s="111"/>
      <c r="IA907" s="111"/>
      <c r="IB907" s="111"/>
      <c r="IC907" s="111"/>
      <c r="ID907" s="111"/>
      <c r="IE907" s="111"/>
      <c r="IF907" s="111"/>
      <c r="IG907" s="111"/>
      <c r="IH907" s="111"/>
      <c r="II907" s="111"/>
    </row>
    <row r="908" s="1" customFormat="1" hidden="1" spans="1:243">
      <c r="A908" s="157">
        <v>2220150</v>
      </c>
      <c r="B908" s="152" t="s">
        <v>81</v>
      </c>
      <c r="C908" s="145">
        <v>0</v>
      </c>
      <c r="D908" s="146"/>
      <c r="E908" s="147">
        <f t="shared" si="39"/>
        <v>0</v>
      </c>
      <c r="F908" s="148"/>
      <c r="G908" s="151" t="s">
        <v>75</v>
      </c>
      <c r="H908" s="140">
        <f t="shared" si="40"/>
        <v>7</v>
      </c>
      <c r="I908" s="140"/>
      <c r="J908" s="111"/>
      <c r="K908" s="111"/>
      <c r="L908" s="111"/>
      <c r="M908" s="111"/>
      <c r="N908" s="111"/>
      <c r="O908" s="111"/>
      <c r="P908" s="111"/>
      <c r="Q908" s="111"/>
      <c r="R908" s="111"/>
      <c r="S908" s="111"/>
      <c r="T908" s="111"/>
      <c r="U908" s="111"/>
      <c r="V908" s="111"/>
      <c r="W908" s="111"/>
      <c r="X908" s="111"/>
      <c r="Y908" s="111"/>
      <c r="Z908" s="111"/>
      <c r="AA908" s="111"/>
      <c r="AB908" s="111"/>
      <c r="AC908" s="111"/>
      <c r="AD908" s="111"/>
      <c r="AE908" s="111"/>
      <c r="AF908" s="111"/>
      <c r="AG908" s="111"/>
      <c r="AH908" s="111"/>
      <c r="AI908" s="111"/>
      <c r="AJ908" s="111"/>
      <c r="AK908" s="111"/>
      <c r="AL908" s="111"/>
      <c r="AM908" s="111"/>
      <c r="AN908" s="111"/>
      <c r="AO908" s="111"/>
      <c r="AP908" s="111"/>
      <c r="AQ908" s="111"/>
      <c r="AR908" s="111"/>
      <c r="AS908" s="111"/>
      <c r="AT908" s="111"/>
      <c r="AU908" s="111"/>
      <c r="AV908" s="111"/>
      <c r="AW908" s="111"/>
      <c r="AX908" s="111"/>
      <c r="AY908" s="111"/>
      <c r="AZ908" s="111"/>
      <c r="BA908" s="111"/>
      <c r="BB908" s="111"/>
      <c r="BC908" s="111"/>
      <c r="BD908" s="111"/>
      <c r="BE908" s="111"/>
      <c r="BF908" s="111"/>
      <c r="BG908" s="111"/>
      <c r="BH908" s="111"/>
      <c r="BI908" s="111"/>
      <c r="BJ908" s="111"/>
      <c r="BK908" s="111"/>
      <c r="BL908" s="111"/>
      <c r="BM908" s="111"/>
      <c r="BN908" s="111"/>
      <c r="BO908" s="111"/>
      <c r="BP908" s="111"/>
      <c r="BQ908" s="111"/>
      <c r="BR908" s="111"/>
      <c r="BS908" s="111"/>
      <c r="BT908" s="111"/>
      <c r="BU908" s="111"/>
      <c r="BV908" s="111"/>
      <c r="BW908" s="111"/>
      <c r="BX908" s="111"/>
      <c r="BY908" s="111"/>
      <c r="BZ908" s="111"/>
      <c r="CA908" s="111"/>
      <c r="CB908" s="111"/>
      <c r="CC908" s="111"/>
      <c r="CD908" s="111"/>
      <c r="CE908" s="111"/>
      <c r="CF908" s="111"/>
      <c r="CG908" s="111"/>
      <c r="CH908" s="111"/>
      <c r="CI908" s="111"/>
      <c r="CJ908" s="111"/>
      <c r="CK908" s="111"/>
      <c r="CL908" s="111"/>
      <c r="CM908" s="111"/>
      <c r="CN908" s="111"/>
      <c r="CO908" s="111"/>
      <c r="CP908" s="111"/>
      <c r="CQ908" s="111"/>
      <c r="CR908" s="111"/>
      <c r="CS908" s="111"/>
      <c r="CT908" s="111"/>
      <c r="CU908" s="111"/>
      <c r="CV908" s="111"/>
      <c r="CW908" s="111"/>
      <c r="CX908" s="111"/>
      <c r="CY908" s="111"/>
      <c r="CZ908" s="111"/>
      <c r="DA908" s="111"/>
      <c r="DB908" s="111"/>
      <c r="DC908" s="111"/>
      <c r="DD908" s="111"/>
      <c r="DE908" s="111"/>
      <c r="DF908" s="111"/>
      <c r="DG908" s="111"/>
      <c r="DH908" s="111"/>
      <c r="DI908" s="111"/>
      <c r="DJ908" s="111"/>
      <c r="DK908" s="111"/>
      <c r="DL908" s="111"/>
      <c r="DM908" s="111"/>
      <c r="DN908" s="111"/>
      <c r="DO908" s="111"/>
      <c r="DP908" s="111"/>
      <c r="DQ908" s="111"/>
      <c r="DR908" s="111"/>
      <c r="DS908" s="111"/>
      <c r="DT908" s="111"/>
      <c r="DU908" s="111"/>
      <c r="DV908" s="111"/>
      <c r="DW908" s="111"/>
      <c r="DX908" s="111"/>
      <c r="DY908" s="111"/>
      <c r="DZ908" s="111"/>
      <c r="EA908" s="111"/>
      <c r="EB908" s="111"/>
      <c r="EC908" s="111"/>
      <c r="ED908" s="111"/>
      <c r="EE908" s="111"/>
      <c r="EF908" s="111"/>
      <c r="EG908" s="111"/>
      <c r="EH908" s="111"/>
      <c r="EI908" s="111"/>
      <c r="EJ908" s="111"/>
      <c r="EK908" s="111"/>
      <c r="EL908" s="111"/>
      <c r="EM908" s="111"/>
      <c r="EN908" s="111"/>
      <c r="EO908" s="111"/>
      <c r="EP908" s="111"/>
      <c r="EQ908" s="111"/>
      <c r="ER908" s="111"/>
      <c r="ES908" s="111"/>
      <c r="ET908" s="111"/>
      <c r="EU908" s="111"/>
      <c r="EV908" s="111"/>
      <c r="EW908" s="111"/>
      <c r="EX908" s="111"/>
      <c r="EY908" s="111"/>
      <c r="EZ908" s="111"/>
      <c r="FA908" s="111"/>
      <c r="FB908" s="111"/>
      <c r="FC908" s="111"/>
      <c r="FD908" s="111"/>
      <c r="FE908" s="111"/>
      <c r="FF908" s="111"/>
      <c r="FG908" s="111"/>
      <c r="FH908" s="111"/>
      <c r="FI908" s="111"/>
      <c r="FJ908" s="111"/>
      <c r="FK908" s="111"/>
      <c r="FL908" s="111"/>
      <c r="FM908" s="111"/>
      <c r="FN908" s="111"/>
      <c r="FO908" s="111"/>
      <c r="FP908" s="111"/>
      <c r="FQ908" s="111"/>
      <c r="FR908" s="111"/>
      <c r="FS908" s="111"/>
      <c r="FT908" s="111"/>
      <c r="FU908" s="111"/>
      <c r="FV908" s="111"/>
      <c r="FW908" s="111"/>
      <c r="FX908" s="111"/>
      <c r="FY908" s="111"/>
      <c r="FZ908" s="111"/>
      <c r="GA908" s="111"/>
      <c r="GB908" s="111"/>
      <c r="GC908" s="111"/>
      <c r="GD908" s="111"/>
      <c r="GE908" s="111"/>
      <c r="GF908" s="111"/>
      <c r="GG908" s="111"/>
      <c r="GH908" s="111"/>
      <c r="GI908" s="111"/>
      <c r="GJ908" s="111"/>
      <c r="GK908" s="111"/>
      <c r="GL908" s="111"/>
      <c r="GM908" s="111"/>
      <c r="GN908" s="111"/>
      <c r="GO908" s="111"/>
      <c r="GP908" s="111"/>
      <c r="GQ908" s="111"/>
      <c r="GR908" s="111"/>
      <c r="GS908" s="111"/>
      <c r="GT908" s="111"/>
      <c r="GU908" s="111"/>
      <c r="GV908" s="111"/>
      <c r="GW908" s="111"/>
      <c r="GX908" s="111"/>
      <c r="GY908" s="111"/>
      <c r="GZ908" s="111"/>
      <c r="HA908" s="111"/>
      <c r="HB908" s="111"/>
      <c r="HC908" s="111"/>
      <c r="HD908" s="111"/>
      <c r="HE908" s="111"/>
      <c r="HF908" s="111"/>
      <c r="HG908" s="111"/>
      <c r="HH908" s="111"/>
      <c r="HI908" s="111"/>
      <c r="HJ908" s="111"/>
      <c r="HK908" s="111"/>
      <c r="HL908" s="111"/>
      <c r="HM908" s="111"/>
      <c r="HN908" s="111"/>
      <c r="HO908" s="111"/>
      <c r="HP908" s="111"/>
      <c r="HQ908" s="111"/>
      <c r="HR908" s="111"/>
      <c r="HS908" s="111"/>
      <c r="HT908" s="111"/>
      <c r="HU908" s="111"/>
      <c r="HV908" s="111"/>
      <c r="HW908" s="111"/>
      <c r="HX908" s="111"/>
      <c r="HY908" s="111"/>
      <c r="HZ908" s="111"/>
      <c r="IA908" s="111"/>
      <c r="IB908" s="111"/>
      <c r="IC908" s="111"/>
      <c r="ID908" s="111"/>
      <c r="IE908" s="111"/>
      <c r="IF908" s="111"/>
      <c r="IG908" s="111"/>
      <c r="IH908" s="111"/>
      <c r="II908" s="111"/>
    </row>
    <row r="909" s="1" customFormat="1" hidden="1" spans="1:243">
      <c r="A909" s="157">
        <v>2220199</v>
      </c>
      <c r="B909" s="152" t="s">
        <v>773</v>
      </c>
      <c r="C909" s="145">
        <v>0</v>
      </c>
      <c r="D909" s="146"/>
      <c r="E909" s="147">
        <f t="shared" si="39"/>
        <v>0</v>
      </c>
      <c r="F909" s="148"/>
      <c r="G909" s="151" t="s">
        <v>75</v>
      </c>
      <c r="H909" s="140">
        <f t="shared" si="40"/>
        <v>7</v>
      </c>
      <c r="I909" s="140"/>
      <c r="J909" s="111"/>
      <c r="K909" s="111"/>
      <c r="L909" s="111"/>
      <c r="M909" s="111"/>
      <c r="N909" s="111"/>
      <c r="O909" s="111"/>
      <c r="P909" s="111"/>
      <c r="Q909" s="111"/>
      <c r="R909" s="111"/>
      <c r="S909" s="111"/>
      <c r="T909" s="111"/>
      <c r="U909" s="111"/>
      <c r="V909" s="111"/>
      <c r="W909" s="111"/>
      <c r="X909" s="111"/>
      <c r="Y909" s="111"/>
      <c r="Z909" s="111"/>
      <c r="AA909" s="111"/>
      <c r="AB909" s="111"/>
      <c r="AC909" s="111"/>
      <c r="AD909" s="111"/>
      <c r="AE909" s="111"/>
      <c r="AF909" s="111"/>
      <c r="AG909" s="111"/>
      <c r="AH909" s="111"/>
      <c r="AI909" s="111"/>
      <c r="AJ909" s="111"/>
      <c r="AK909" s="111"/>
      <c r="AL909" s="111"/>
      <c r="AM909" s="111"/>
      <c r="AN909" s="111"/>
      <c r="AO909" s="111"/>
      <c r="AP909" s="111"/>
      <c r="AQ909" s="111"/>
      <c r="AR909" s="111"/>
      <c r="AS909" s="111"/>
      <c r="AT909" s="111"/>
      <c r="AU909" s="111"/>
      <c r="AV909" s="111"/>
      <c r="AW909" s="111"/>
      <c r="AX909" s="111"/>
      <c r="AY909" s="111"/>
      <c r="AZ909" s="111"/>
      <c r="BA909" s="111"/>
      <c r="BB909" s="111"/>
      <c r="BC909" s="111"/>
      <c r="BD909" s="111"/>
      <c r="BE909" s="111"/>
      <c r="BF909" s="111"/>
      <c r="BG909" s="111"/>
      <c r="BH909" s="111"/>
      <c r="BI909" s="111"/>
      <c r="BJ909" s="111"/>
      <c r="BK909" s="111"/>
      <c r="BL909" s="111"/>
      <c r="BM909" s="111"/>
      <c r="BN909" s="111"/>
      <c r="BO909" s="111"/>
      <c r="BP909" s="111"/>
      <c r="BQ909" s="111"/>
      <c r="BR909" s="111"/>
      <c r="BS909" s="111"/>
      <c r="BT909" s="111"/>
      <c r="BU909" s="111"/>
      <c r="BV909" s="111"/>
      <c r="BW909" s="111"/>
      <c r="BX909" s="111"/>
      <c r="BY909" s="111"/>
      <c r="BZ909" s="111"/>
      <c r="CA909" s="111"/>
      <c r="CB909" s="111"/>
      <c r="CC909" s="111"/>
      <c r="CD909" s="111"/>
      <c r="CE909" s="111"/>
      <c r="CF909" s="111"/>
      <c r="CG909" s="111"/>
      <c r="CH909" s="111"/>
      <c r="CI909" s="111"/>
      <c r="CJ909" s="111"/>
      <c r="CK909" s="111"/>
      <c r="CL909" s="111"/>
      <c r="CM909" s="111"/>
      <c r="CN909" s="111"/>
      <c r="CO909" s="111"/>
      <c r="CP909" s="111"/>
      <c r="CQ909" s="111"/>
      <c r="CR909" s="111"/>
      <c r="CS909" s="111"/>
      <c r="CT909" s="111"/>
      <c r="CU909" s="111"/>
      <c r="CV909" s="111"/>
      <c r="CW909" s="111"/>
      <c r="CX909" s="111"/>
      <c r="CY909" s="111"/>
      <c r="CZ909" s="111"/>
      <c r="DA909" s="111"/>
      <c r="DB909" s="111"/>
      <c r="DC909" s="111"/>
      <c r="DD909" s="111"/>
      <c r="DE909" s="111"/>
      <c r="DF909" s="111"/>
      <c r="DG909" s="111"/>
      <c r="DH909" s="111"/>
      <c r="DI909" s="111"/>
      <c r="DJ909" s="111"/>
      <c r="DK909" s="111"/>
      <c r="DL909" s="111"/>
      <c r="DM909" s="111"/>
      <c r="DN909" s="111"/>
      <c r="DO909" s="111"/>
      <c r="DP909" s="111"/>
      <c r="DQ909" s="111"/>
      <c r="DR909" s="111"/>
      <c r="DS909" s="111"/>
      <c r="DT909" s="111"/>
      <c r="DU909" s="111"/>
      <c r="DV909" s="111"/>
      <c r="DW909" s="111"/>
      <c r="DX909" s="111"/>
      <c r="DY909" s="111"/>
      <c r="DZ909" s="111"/>
      <c r="EA909" s="111"/>
      <c r="EB909" s="111"/>
      <c r="EC909" s="111"/>
      <c r="ED909" s="111"/>
      <c r="EE909" s="111"/>
      <c r="EF909" s="111"/>
      <c r="EG909" s="111"/>
      <c r="EH909" s="111"/>
      <c r="EI909" s="111"/>
      <c r="EJ909" s="111"/>
      <c r="EK909" s="111"/>
      <c r="EL909" s="111"/>
      <c r="EM909" s="111"/>
      <c r="EN909" s="111"/>
      <c r="EO909" s="111"/>
      <c r="EP909" s="111"/>
      <c r="EQ909" s="111"/>
      <c r="ER909" s="111"/>
      <c r="ES909" s="111"/>
      <c r="ET909" s="111"/>
      <c r="EU909" s="111"/>
      <c r="EV909" s="111"/>
      <c r="EW909" s="111"/>
      <c r="EX909" s="111"/>
      <c r="EY909" s="111"/>
      <c r="EZ909" s="111"/>
      <c r="FA909" s="111"/>
      <c r="FB909" s="111"/>
      <c r="FC909" s="111"/>
      <c r="FD909" s="111"/>
      <c r="FE909" s="111"/>
      <c r="FF909" s="111"/>
      <c r="FG909" s="111"/>
      <c r="FH909" s="111"/>
      <c r="FI909" s="111"/>
      <c r="FJ909" s="111"/>
      <c r="FK909" s="111"/>
      <c r="FL909" s="111"/>
      <c r="FM909" s="111"/>
      <c r="FN909" s="111"/>
      <c r="FO909" s="111"/>
      <c r="FP909" s="111"/>
      <c r="FQ909" s="111"/>
      <c r="FR909" s="111"/>
      <c r="FS909" s="111"/>
      <c r="FT909" s="111"/>
      <c r="FU909" s="111"/>
      <c r="FV909" s="111"/>
      <c r="FW909" s="111"/>
      <c r="FX909" s="111"/>
      <c r="FY909" s="111"/>
      <c r="FZ909" s="111"/>
      <c r="GA909" s="111"/>
      <c r="GB909" s="111"/>
      <c r="GC909" s="111"/>
      <c r="GD909" s="111"/>
      <c r="GE909" s="111"/>
      <c r="GF909" s="111"/>
      <c r="GG909" s="111"/>
      <c r="GH909" s="111"/>
      <c r="GI909" s="111"/>
      <c r="GJ909" s="111"/>
      <c r="GK909" s="111"/>
      <c r="GL909" s="111"/>
      <c r="GM909" s="111"/>
      <c r="GN909" s="111"/>
      <c r="GO909" s="111"/>
      <c r="GP909" s="111"/>
      <c r="GQ909" s="111"/>
      <c r="GR909" s="111"/>
      <c r="GS909" s="111"/>
      <c r="GT909" s="111"/>
      <c r="GU909" s="111"/>
      <c r="GV909" s="111"/>
      <c r="GW909" s="111"/>
      <c r="GX909" s="111"/>
      <c r="GY909" s="111"/>
      <c r="GZ909" s="111"/>
      <c r="HA909" s="111"/>
      <c r="HB909" s="111"/>
      <c r="HC909" s="111"/>
      <c r="HD909" s="111"/>
      <c r="HE909" s="111"/>
      <c r="HF909" s="111"/>
      <c r="HG909" s="111"/>
      <c r="HH909" s="111"/>
      <c r="HI909" s="111"/>
      <c r="HJ909" s="111"/>
      <c r="HK909" s="111"/>
      <c r="HL909" s="111"/>
      <c r="HM909" s="111"/>
      <c r="HN909" s="111"/>
      <c r="HO909" s="111"/>
      <c r="HP909" s="111"/>
      <c r="HQ909" s="111"/>
      <c r="HR909" s="111"/>
      <c r="HS909" s="111"/>
      <c r="HT909" s="111"/>
      <c r="HU909" s="111"/>
      <c r="HV909" s="111"/>
      <c r="HW909" s="111"/>
      <c r="HX909" s="111"/>
      <c r="HY909" s="111"/>
      <c r="HZ909" s="111"/>
      <c r="IA909" s="111"/>
      <c r="IB909" s="111"/>
      <c r="IC909" s="111"/>
      <c r="ID909" s="111"/>
      <c r="IE909" s="111"/>
      <c r="IF909" s="111"/>
      <c r="IG909" s="111"/>
      <c r="IH909" s="111"/>
      <c r="II909" s="111"/>
    </row>
    <row r="910" s="1" customFormat="1" spans="1:243">
      <c r="A910" s="141">
        <v>22204</v>
      </c>
      <c r="B910" s="161" t="s">
        <v>774</v>
      </c>
      <c r="C910" s="143">
        <f>SUM(C911:C912)</f>
        <v>0</v>
      </c>
      <c r="D910" s="143">
        <f>SUM(D911:D912)</f>
        <v>0</v>
      </c>
      <c r="E910" s="137">
        <f t="shared" si="39"/>
        <v>0</v>
      </c>
      <c r="F910" s="138"/>
      <c r="G910" s="151"/>
      <c r="H910" s="140">
        <f t="shared" si="40"/>
        <v>5</v>
      </c>
      <c r="I910" s="140"/>
      <c r="J910" s="111"/>
      <c r="K910" s="111"/>
      <c r="L910" s="111"/>
      <c r="M910" s="111"/>
      <c r="N910" s="111"/>
      <c r="O910" s="111"/>
      <c r="P910" s="111"/>
      <c r="Q910" s="111"/>
      <c r="R910" s="111"/>
      <c r="S910" s="111"/>
      <c r="T910" s="111"/>
      <c r="U910" s="111"/>
      <c r="V910" s="111"/>
      <c r="W910" s="111"/>
      <c r="X910" s="111"/>
      <c r="Y910" s="111"/>
      <c r="Z910" s="111"/>
      <c r="AA910" s="111"/>
      <c r="AB910" s="111"/>
      <c r="AC910" s="111"/>
      <c r="AD910" s="111"/>
      <c r="AE910" s="111"/>
      <c r="AF910" s="111"/>
      <c r="AG910" s="111"/>
      <c r="AH910" s="111"/>
      <c r="AI910" s="111"/>
      <c r="AJ910" s="111"/>
      <c r="AK910" s="111"/>
      <c r="AL910" s="111"/>
      <c r="AM910" s="111"/>
      <c r="AN910" s="111"/>
      <c r="AO910" s="111"/>
      <c r="AP910" s="111"/>
      <c r="AQ910" s="111"/>
      <c r="AR910" s="111"/>
      <c r="AS910" s="111"/>
      <c r="AT910" s="111"/>
      <c r="AU910" s="111"/>
      <c r="AV910" s="111"/>
      <c r="AW910" s="111"/>
      <c r="AX910" s="111"/>
      <c r="AY910" s="111"/>
      <c r="AZ910" s="111"/>
      <c r="BA910" s="111"/>
      <c r="BB910" s="111"/>
      <c r="BC910" s="111"/>
      <c r="BD910" s="111"/>
      <c r="BE910" s="111"/>
      <c r="BF910" s="111"/>
      <c r="BG910" s="111"/>
      <c r="BH910" s="111"/>
      <c r="BI910" s="111"/>
      <c r="BJ910" s="111"/>
      <c r="BK910" s="111"/>
      <c r="BL910" s="111"/>
      <c r="BM910" s="111"/>
      <c r="BN910" s="111"/>
      <c r="BO910" s="111"/>
      <c r="BP910" s="111"/>
      <c r="BQ910" s="111"/>
      <c r="BR910" s="111"/>
      <c r="BS910" s="111"/>
      <c r="BT910" s="111"/>
      <c r="BU910" s="111"/>
      <c r="BV910" s="111"/>
      <c r="BW910" s="111"/>
      <c r="BX910" s="111"/>
      <c r="BY910" s="111"/>
      <c r="BZ910" s="111"/>
      <c r="CA910" s="111"/>
      <c r="CB910" s="111"/>
      <c r="CC910" s="111"/>
      <c r="CD910" s="111"/>
      <c r="CE910" s="111"/>
      <c r="CF910" s="111"/>
      <c r="CG910" s="111"/>
      <c r="CH910" s="111"/>
      <c r="CI910" s="111"/>
      <c r="CJ910" s="111"/>
      <c r="CK910" s="111"/>
      <c r="CL910" s="111"/>
      <c r="CM910" s="111"/>
      <c r="CN910" s="111"/>
      <c r="CO910" s="111"/>
      <c r="CP910" s="111"/>
      <c r="CQ910" s="111"/>
      <c r="CR910" s="111"/>
      <c r="CS910" s="111"/>
      <c r="CT910" s="111"/>
      <c r="CU910" s="111"/>
      <c r="CV910" s="111"/>
      <c r="CW910" s="111"/>
      <c r="CX910" s="111"/>
      <c r="CY910" s="111"/>
      <c r="CZ910" s="111"/>
      <c r="DA910" s="111"/>
      <c r="DB910" s="111"/>
      <c r="DC910" s="111"/>
      <c r="DD910" s="111"/>
      <c r="DE910" s="111"/>
      <c r="DF910" s="111"/>
      <c r="DG910" s="111"/>
      <c r="DH910" s="111"/>
      <c r="DI910" s="111"/>
      <c r="DJ910" s="111"/>
      <c r="DK910" s="111"/>
      <c r="DL910" s="111"/>
      <c r="DM910" s="111"/>
      <c r="DN910" s="111"/>
      <c r="DO910" s="111"/>
      <c r="DP910" s="111"/>
      <c r="DQ910" s="111"/>
      <c r="DR910" s="111"/>
      <c r="DS910" s="111"/>
      <c r="DT910" s="111"/>
      <c r="DU910" s="111"/>
      <c r="DV910" s="111"/>
      <c r="DW910" s="111"/>
      <c r="DX910" s="111"/>
      <c r="DY910" s="111"/>
      <c r="DZ910" s="111"/>
      <c r="EA910" s="111"/>
      <c r="EB910" s="111"/>
      <c r="EC910" s="111"/>
      <c r="ED910" s="111"/>
      <c r="EE910" s="111"/>
      <c r="EF910" s="111"/>
      <c r="EG910" s="111"/>
      <c r="EH910" s="111"/>
      <c r="EI910" s="111"/>
      <c r="EJ910" s="111"/>
      <c r="EK910" s="111"/>
      <c r="EL910" s="111"/>
      <c r="EM910" s="111"/>
      <c r="EN910" s="111"/>
      <c r="EO910" s="111"/>
      <c r="EP910" s="111"/>
      <c r="EQ910" s="111"/>
      <c r="ER910" s="111"/>
      <c r="ES910" s="111"/>
      <c r="ET910" s="111"/>
      <c r="EU910" s="111"/>
      <c r="EV910" s="111"/>
      <c r="EW910" s="111"/>
      <c r="EX910" s="111"/>
      <c r="EY910" s="111"/>
      <c r="EZ910" s="111"/>
      <c r="FA910" s="111"/>
      <c r="FB910" s="111"/>
      <c r="FC910" s="111"/>
      <c r="FD910" s="111"/>
      <c r="FE910" s="111"/>
      <c r="FF910" s="111"/>
      <c r="FG910" s="111"/>
      <c r="FH910" s="111"/>
      <c r="FI910" s="111"/>
      <c r="FJ910" s="111"/>
      <c r="FK910" s="111"/>
      <c r="FL910" s="111"/>
      <c r="FM910" s="111"/>
      <c r="FN910" s="111"/>
      <c r="FO910" s="111"/>
      <c r="FP910" s="111"/>
      <c r="FQ910" s="111"/>
      <c r="FR910" s="111"/>
      <c r="FS910" s="111"/>
      <c r="FT910" s="111"/>
      <c r="FU910" s="111"/>
      <c r="FV910" s="111"/>
      <c r="FW910" s="111"/>
      <c r="FX910" s="111"/>
      <c r="FY910" s="111"/>
      <c r="FZ910" s="111"/>
      <c r="GA910" s="111"/>
      <c r="GB910" s="111"/>
      <c r="GC910" s="111"/>
      <c r="GD910" s="111"/>
      <c r="GE910" s="111"/>
      <c r="GF910" s="111"/>
      <c r="GG910" s="111"/>
      <c r="GH910" s="111"/>
      <c r="GI910" s="111"/>
      <c r="GJ910" s="111"/>
      <c r="GK910" s="111"/>
      <c r="GL910" s="111"/>
      <c r="GM910" s="111"/>
      <c r="GN910" s="111"/>
      <c r="GO910" s="111"/>
      <c r="GP910" s="111"/>
      <c r="GQ910" s="111"/>
      <c r="GR910" s="111"/>
      <c r="GS910" s="111"/>
      <c r="GT910" s="111"/>
      <c r="GU910" s="111"/>
      <c r="GV910" s="111"/>
      <c r="GW910" s="111"/>
      <c r="GX910" s="111"/>
      <c r="GY910" s="111"/>
      <c r="GZ910" s="111"/>
      <c r="HA910" s="111"/>
      <c r="HB910" s="111"/>
      <c r="HC910" s="111"/>
      <c r="HD910" s="111"/>
      <c r="HE910" s="111"/>
      <c r="HF910" s="111"/>
      <c r="HG910" s="111"/>
      <c r="HH910" s="111"/>
      <c r="HI910" s="111"/>
      <c r="HJ910" s="111"/>
      <c r="HK910" s="111"/>
      <c r="HL910" s="111"/>
      <c r="HM910" s="111"/>
      <c r="HN910" s="111"/>
      <c r="HO910" s="111"/>
      <c r="HP910" s="111"/>
      <c r="HQ910" s="111"/>
      <c r="HR910" s="111"/>
      <c r="HS910" s="111"/>
      <c r="HT910" s="111"/>
      <c r="HU910" s="111"/>
      <c r="HV910" s="111"/>
      <c r="HW910" s="111"/>
      <c r="HX910" s="111"/>
      <c r="HY910" s="111"/>
      <c r="HZ910" s="111"/>
      <c r="IA910" s="111"/>
      <c r="IB910" s="111"/>
      <c r="IC910" s="111"/>
      <c r="ID910" s="111"/>
      <c r="IE910" s="111"/>
      <c r="IF910" s="111"/>
      <c r="IG910" s="111"/>
      <c r="IH910" s="111"/>
      <c r="II910" s="111"/>
    </row>
    <row r="911" s="1" customFormat="1" hidden="1" spans="1:243">
      <c r="A911" s="157">
        <v>2220403</v>
      </c>
      <c r="B911" s="152" t="s">
        <v>775</v>
      </c>
      <c r="C911" s="145">
        <v>0</v>
      </c>
      <c r="D911" s="146"/>
      <c r="E911" s="147">
        <f t="shared" si="39"/>
        <v>0</v>
      </c>
      <c r="F911" s="148"/>
      <c r="G911" s="151" t="s">
        <v>75</v>
      </c>
      <c r="H911" s="140">
        <f t="shared" si="40"/>
        <v>7</v>
      </c>
      <c r="I911" s="140"/>
      <c r="J911" s="111"/>
      <c r="K911" s="111"/>
      <c r="L911" s="111"/>
      <c r="M911" s="111"/>
      <c r="N911" s="111"/>
      <c r="O911" s="111"/>
      <c r="P911" s="111"/>
      <c r="Q911" s="111"/>
      <c r="R911" s="111"/>
      <c r="S911" s="111"/>
      <c r="T911" s="111"/>
      <c r="U911" s="111"/>
      <c r="V911" s="111"/>
      <c r="W911" s="111"/>
      <c r="X911" s="111"/>
      <c r="Y911" s="111"/>
      <c r="Z911" s="111"/>
      <c r="AA911" s="111"/>
      <c r="AB911" s="111"/>
      <c r="AC911" s="111"/>
      <c r="AD911" s="111"/>
      <c r="AE911" s="111"/>
      <c r="AF911" s="111"/>
      <c r="AG911" s="111"/>
      <c r="AH911" s="111"/>
      <c r="AI911" s="111"/>
      <c r="AJ911" s="111"/>
      <c r="AK911" s="111"/>
      <c r="AL911" s="111"/>
      <c r="AM911" s="111"/>
      <c r="AN911" s="111"/>
      <c r="AO911" s="111"/>
      <c r="AP911" s="111"/>
      <c r="AQ911" s="111"/>
      <c r="AR911" s="111"/>
      <c r="AS911" s="111"/>
      <c r="AT911" s="111"/>
      <c r="AU911" s="111"/>
      <c r="AV911" s="111"/>
      <c r="AW911" s="111"/>
      <c r="AX911" s="111"/>
      <c r="AY911" s="111"/>
      <c r="AZ911" s="111"/>
      <c r="BA911" s="111"/>
      <c r="BB911" s="111"/>
      <c r="BC911" s="111"/>
      <c r="BD911" s="111"/>
      <c r="BE911" s="111"/>
      <c r="BF911" s="111"/>
      <c r="BG911" s="111"/>
      <c r="BH911" s="111"/>
      <c r="BI911" s="111"/>
      <c r="BJ911" s="111"/>
      <c r="BK911" s="111"/>
      <c r="BL911" s="111"/>
      <c r="BM911" s="111"/>
      <c r="BN911" s="111"/>
      <c r="BO911" s="111"/>
      <c r="BP911" s="111"/>
      <c r="BQ911" s="111"/>
      <c r="BR911" s="111"/>
      <c r="BS911" s="111"/>
      <c r="BT911" s="111"/>
      <c r="BU911" s="111"/>
      <c r="BV911" s="111"/>
      <c r="BW911" s="111"/>
      <c r="BX911" s="111"/>
      <c r="BY911" s="111"/>
      <c r="BZ911" s="111"/>
      <c r="CA911" s="111"/>
      <c r="CB911" s="111"/>
      <c r="CC911" s="111"/>
      <c r="CD911" s="111"/>
      <c r="CE911" s="111"/>
      <c r="CF911" s="111"/>
      <c r="CG911" s="111"/>
      <c r="CH911" s="111"/>
      <c r="CI911" s="111"/>
      <c r="CJ911" s="111"/>
      <c r="CK911" s="111"/>
      <c r="CL911" s="111"/>
      <c r="CM911" s="111"/>
      <c r="CN911" s="111"/>
      <c r="CO911" s="111"/>
      <c r="CP911" s="111"/>
      <c r="CQ911" s="111"/>
      <c r="CR911" s="111"/>
      <c r="CS911" s="111"/>
      <c r="CT911" s="111"/>
      <c r="CU911" s="111"/>
      <c r="CV911" s="111"/>
      <c r="CW911" s="111"/>
      <c r="CX911" s="111"/>
      <c r="CY911" s="111"/>
      <c r="CZ911" s="111"/>
      <c r="DA911" s="111"/>
      <c r="DB911" s="111"/>
      <c r="DC911" s="111"/>
      <c r="DD911" s="111"/>
      <c r="DE911" s="111"/>
      <c r="DF911" s="111"/>
      <c r="DG911" s="111"/>
      <c r="DH911" s="111"/>
      <c r="DI911" s="111"/>
      <c r="DJ911" s="111"/>
      <c r="DK911" s="111"/>
      <c r="DL911" s="111"/>
      <c r="DM911" s="111"/>
      <c r="DN911" s="111"/>
      <c r="DO911" s="111"/>
      <c r="DP911" s="111"/>
      <c r="DQ911" s="111"/>
      <c r="DR911" s="111"/>
      <c r="DS911" s="111"/>
      <c r="DT911" s="111"/>
      <c r="DU911" s="111"/>
      <c r="DV911" s="111"/>
      <c r="DW911" s="111"/>
      <c r="DX911" s="111"/>
      <c r="DY911" s="111"/>
      <c r="DZ911" s="111"/>
      <c r="EA911" s="111"/>
      <c r="EB911" s="111"/>
      <c r="EC911" s="111"/>
      <c r="ED911" s="111"/>
      <c r="EE911" s="111"/>
      <c r="EF911" s="111"/>
      <c r="EG911" s="111"/>
      <c r="EH911" s="111"/>
      <c r="EI911" s="111"/>
      <c r="EJ911" s="111"/>
      <c r="EK911" s="111"/>
      <c r="EL911" s="111"/>
      <c r="EM911" s="111"/>
      <c r="EN911" s="111"/>
      <c r="EO911" s="111"/>
      <c r="EP911" s="111"/>
      <c r="EQ911" s="111"/>
      <c r="ER911" s="111"/>
      <c r="ES911" s="111"/>
      <c r="ET911" s="111"/>
      <c r="EU911" s="111"/>
      <c r="EV911" s="111"/>
      <c r="EW911" s="111"/>
      <c r="EX911" s="111"/>
      <c r="EY911" s="111"/>
      <c r="EZ911" s="111"/>
      <c r="FA911" s="111"/>
      <c r="FB911" s="111"/>
      <c r="FC911" s="111"/>
      <c r="FD911" s="111"/>
      <c r="FE911" s="111"/>
      <c r="FF911" s="111"/>
      <c r="FG911" s="111"/>
      <c r="FH911" s="111"/>
      <c r="FI911" s="111"/>
      <c r="FJ911" s="111"/>
      <c r="FK911" s="111"/>
      <c r="FL911" s="111"/>
      <c r="FM911" s="111"/>
      <c r="FN911" s="111"/>
      <c r="FO911" s="111"/>
      <c r="FP911" s="111"/>
      <c r="FQ911" s="111"/>
      <c r="FR911" s="111"/>
      <c r="FS911" s="111"/>
      <c r="FT911" s="111"/>
      <c r="FU911" s="111"/>
      <c r="FV911" s="111"/>
      <c r="FW911" s="111"/>
      <c r="FX911" s="111"/>
      <c r="FY911" s="111"/>
      <c r="FZ911" s="111"/>
      <c r="GA911" s="111"/>
      <c r="GB911" s="111"/>
      <c r="GC911" s="111"/>
      <c r="GD911" s="111"/>
      <c r="GE911" s="111"/>
      <c r="GF911" s="111"/>
      <c r="GG911" s="111"/>
      <c r="GH911" s="111"/>
      <c r="GI911" s="111"/>
      <c r="GJ911" s="111"/>
      <c r="GK911" s="111"/>
      <c r="GL911" s="111"/>
      <c r="GM911" s="111"/>
      <c r="GN911" s="111"/>
      <c r="GO911" s="111"/>
      <c r="GP911" s="111"/>
      <c r="GQ911" s="111"/>
      <c r="GR911" s="111"/>
      <c r="GS911" s="111"/>
      <c r="GT911" s="111"/>
      <c r="GU911" s="111"/>
      <c r="GV911" s="111"/>
      <c r="GW911" s="111"/>
      <c r="GX911" s="111"/>
      <c r="GY911" s="111"/>
      <c r="GZ911" s="111"/>
      <c r="HA911" s="111"/>
      <c r="HB911" s="111"/>
      <c r="HC911" s="111"/>
      <c r="HD911" s="111"/>
      <c r="HE911" s="111"/>
      <c r="HF911" s="111"/>
      <c r="HG911" s="111"/>
      <c r="HH911" s="111"/>
      <c r="HI911" s="111"/>
      <c r="HJ911" s="111"/>
      <c r="HK911" s="111"/>
      <c r="HL911" s="111"/>
      <c r="HM911" s="111"/>
      <c r="HN911" s="111"/>
      <c r="HO911" s="111"/>
      <c r="HP911" s="111"/>
      <c r="HQ911" s="111"/>
      <c r="HR911" s="111"/>
      <c r="HS911" s="111"/>
      <c r="HT911" s="111"/>
      <c r="HU911" s="111"/>
      <c r="HV911" s="111"/>
      <c r="HW911" s="111"/>
      <c r="HX911" s="111"/>
      <c r="HY911" s="111"/>
      <c r="HZ911" s="111"/>
      <c r="IA911" s="111"/>
      <c r="IB911" s="111"/>
      <c r="IC911" s="111"/>
      <c r="ID911" s="111"/>
      <c r="IE911" s="111"/>
      <c r="IF911" s="111"/>
      <c r="IG911" s="111"/>
      <c r="IH911" s="111"/>
      <c r="II911" s="111"/>
    </row>
    <row r="912" s="1" customFormat="1" hidden="1" spans="1:243">
      <c r="A912" s="157">
        <v>2220499</v>
      </c>
      <c r="B912" s="152" t="s">
        <v>776</v>
      </c>
      <c r="C912" s="145">
        <v>0</v>
      </c>
      <c r="D912" s="146"/>
      <c r="E912" s="147">
        <f t="shared" si="39"/>
        <v>0</v>
      </c>
      <c r="F912" s="148"/>
      <c r="G912" s="151" t="s">
        <v>75</v>
      </c>
      <c r="H912" s="140">
        <f t="shared" si="40"/>
        <v>7</v>
      </c>
      <c r="I912" s="140"/>
      <c r="J912" s="111"/>
      <c r="K912" s="111"/>
      <c r="L912" s="111"/>
      <c r="M912" s="111"/>
      <c r="N912" s="111"/>
      <c r="O912" s="111"/>
      <c r="P912" s="111"/>
      <c r="Q912" s="111"/>
      <c r="R912" s="111"/>
      <c r="S912" s="111"/>
      <c r="T912" s="111"/>
      <c r="U912" s="111"/>
      <c r="V912" s="111"/>
      <c r="W912" s="111"/>
      <c r="X912" s="111"/>
      <c r="Y912" s="111"/>
      <c r="Z912" s="111"/>
      <c r="AA912" s="111"/>
      <c r="AB912" s="111"/>
      <c r="AC912" s="111"/>
      <c r="AD912" s="111"/>
      <c r="AE912" s="111"/>
      <c r="AF912" s="111"/>
      <c r="AG912" s="111"/>
      <c r="AH912" s="111"/>
      <c r="AI912" s="111"/>
      <c r="AJ912" s="111"/>
      <c r="AK912" s="111"/>
      <c r="AL912" s="111"/>
      <c r="AM912" s="111"/>
      <c r="AN912" s="111"/>
      <c r="AO912" s="111"/>
      <c r="AP912" s="111"/>
      <c r="AQ912" s="111"/>
      <c r="AR912" s="111"/>
      <c r="AS912" s="111"/>
      <c r="AT912" s="111"/>
      <c r="AU912" s="111"/>
      <c r="AV912" s="111"/>
      <c r="AW912" s="111"/>
      <c r="AX912" s="111"/>
      <c r="AY912" s="111"/>
      <c r="AZ912" s="111"/>
      <c r="BA912" s="111"/>
      <c r="BB912" s="111"/>
      <c r="BC912" s="111"/>
      <c r="BD912" s="111"/>
      <c r="BE912" s="111"/>
      <c r="BF912" s="111"/>
      <c r="BG912" s="111"/>
      <c r="BH912" s="111"/>
      <c r="BI912" s="111"/>
      <c r="BJ912" s="111"/>
      <c r="BK912" s="111"/>
      <c r="BL912" s="111"/>
      <c r="BM912" s="111"/>
      <c r="BN912" s="111"/>
      <c r="BO912" s="111"/>
      <c r="BP912" s="111"/>
      <c r="BQ912" s="111"/>
      <c r="BR912" s="111"/>
      <c r="BS912" s="111"/>
      <c r="BT912" s="111"/>
      <c r="BU912" s="111"/>
      <c r="BV912" s="111"/>
      <c r="BW912" s="111"/>
      <c r="BX912" s="111"/>
      <c r="BY912" s="111"/>
      <c r="BZ912" s="111"/>
      <c r="CA912" s="111"/>
      <c r="CB912" s="111"/>
      <c r="CC912" s="111"/>
      <c r="CD912" s="111"/>
      <c r="CE912" s="111"/>
      <c r="CF912" s="111"/>
      <c r="CG912" s="111"/>
      <c r="CH912" s="111"/>
      <c r="CI912" s="111"/>
      <c r="CJ912" s="111"/>
      <c r="CK912" s="111"/>
      <c r="CL912" s="111"/>
      <c r="CM912" s="111"/>
      <c r="CN912" s="111"/>
      <c r="CO912" s="111"/>
      <c r="CP912" s="111"/>
      <c r="CQ912" s="111"/>
      <c r="CR912" s="111"/>
      <c r="CS912" s="111"/>
      <c r="CT912" s="111"/>
      <c r="CU912" s="111"/>
      <c r="CV912" s="111"/>
      <c r="CW912" s="111"/>
      <c r="CX912" s="111"/>
      <c r="CY912" s="111"/>
      <c r="CZ912" s="111"/>
      <c r="DA912" s="111"/>
      <c r="DB912" s="111"/>
      <c r="DC912" s="111"/>
      <c r="DD912" s="111"/>
      <c r="DE912" s="111"/>
      <c r="DF912" s="111"/>
      <c r="DG912" s="111"/>
      <c r="DH912" s="111"/>
      <c r="DI912" s="111"/>
      <c r="DJ912" s="111"/>
      <c r="DK912" s="111"/>
      <c r="DL912" s="111"/>
      <c r="DM912" s="111"/>
      <c r="DN912" s="111"/>
      <c r="DO912" s="111"/>
      <c r="DP912" s="111"/>
      <c r="DQ912" s="111"/>
      <c r="DR912" s="111"/>
      <c r="DS912" s="111"/>
      <c r="DT912" s="111"/>
      <c r="DU912" s="111"/>
      <c r="DV912" s="111"/>
      <c r="DW912" s="111"/>
      <c r="DX912" s="111"/>
      <c r="DY912" s="111"/>
      <c r="DZ912" s="111"/>
      <c r="EA912" s="111"/>
      <c r="EB912" s="111"/>
      <c r="EC912" s="111"/>
      <c r="ED912" s="111"/>
      <c r="EE912" s="111"/>
      <c r="EF912" s="111"/>
      <c r="EG912" s="111"/>
      <c r="EH912" s="111"/>
      <c r="EI912" s="111"/>
      <c r="EJ912" s="111"/>
      <c r="EK912" s="111"/>
      <c r="EL912" s="111"/>
      <c r="EM912" s="111"/>
      <c r="EN912" s="111"/>
      <c r="EO912" s="111"/>
      <c r="EP912" s="111"/>
      <c r="EQ912" s="111"/>
      <c r="ER912" s="111"/>
      <c r="ES912" s="111"/>
      <c r="ET912" s="111"/>
      <c r="EU912" s="111"/>
      <c r="EV912" s="111"/>
      <c r="EW912" s="111"/>
      <c r="EX912" s="111"/>
      <c r="EY912" s="111"/>
      <c r="EZ912" s="111"/>
      <c r="FA912" s="111"/>
      <c r="FB912" s="111"/>
      <c r="FC912" s="111"/>
      <c r="FD912" s="111"/>
      <c r="FE912" s="111"/>
      <c r="FF912" s="111"/>
      <c r="FG912" s="111"/>
      <c r="FH912" s="111"/>
      <c r="FI912" s="111"/>
      <c r="FJ912" s="111"/>
      <c r="FK912" s="111"/>
      <c r="FL912" s="111"/>
      <c r="FM912" s="111"/>
      <c r="FN912" s="111"/>
      <c r="FO912" s="111"/>
      <c r="FP912" s="111"/>
      <c r="FQ912" s="111"/>
      <c r="FR912" s="111"/>
      <c r="FS912" s="111"/>
      <c r="FT912" s="111"/>
      <c r="FU912" s="111"/>
      <c r="FV912" s="111"/>
      <c r="FW912" s="111"/>
      <c r="FX912" s="111"/>
      <c r="FY912" s="111"/>
      <c r="FZ912" s="111"/>
      <c r="GA912" s="111"/>
      <c r="GB912" s="111"/>
      <c r="GC912" s="111"/>
      <c r="GD912" s="111"/>
      <c r="GE912" s="111"/>
      <c r="GF912" s="111"/>
      <c r="GG912" s="111"/>
      <c r="GH912" s="111"/>
      <c r="GI912" s="111"/>
      <c r="GJ912" s="111"/>
      <c r="GK912" s="111"/>
      <c r="GL912" s="111"/>
      <c r="GM912" s="111"/>
      <c r="GN912" s="111"/>
      <c r="GO912" s="111"/>
      <c r="GP912" s="111"/>
      <c r="GQ912" s="111"/>
      <c r="GR912" s="111"/>
      <c r="GS912" s="111"/>
      <c r="GT912" s="111"/>
      <c r="GU912" s="111"/>
      <c r="GV912" s="111"/>
      <c r="GW912" s="111"/>
      <c r="GX912" s="111"/>
      <c r="GY912" s="111"/>
      <c r="GZ912" s="111"/>
      <c r="HA912" s="111"/>
      <c r="HB912" s="111"/>
      <c r="HC912" s="111"/>
      <c r="HD912" s="111"/>
      <c r="HE912" s="111"/>
      <c r="HF912" s="111"/>
      <c r="HG912" s="111"/>
      <c r="HH912" s="111"/>
      <c r="HI912" s="111"/>
      <c r="HJ912" s="111"/>
      <c r="HK912" s="111"/>
      <c r="HL912" s="111"/>
      <c r="HM912" s="111"/>
      <c r="HN912" s="111"/>
      <c r="HO912" s="111"/>
      <c r="HP912" s="111"/>
      <c r="HQ912" s="111"/>
      <c r="HR912" s="111"/>
      <c r="HS912" s="111"/>
      <c r="HT912" s="111"/>
      <c r="HU912" s="111"/>
      <c r="HV912" s="111"/>
      <c r="HW912" s="111"/>
      <c r="HX912" s="111"/>
      <c r="HY912" s="111"/>
      <c r="HZ912" s="111"/>
      <c r="IA912" s="111"/>
      <c r="IB912" s="111"/>
      <c r="IC912" s="111"/>
      <c r="ID912" s="111"/>
      <c r="IE912" s="111"/>
      <c r="IF912" s="111"/>
      <c r="IG912" s="111"/>
      <c r="IH912" s="111"/>
      <c r="II912" s="111"/>
    </row>
    <row r="913" s="1" customFormat="1" spans="1:243">
      <c r="A913" s="141">
        <v>22205</v>
      </c>
      <c r="B913" s="142" t="s">
        <v>777</v>
      </c>
      <c r="C913" s="143">
        <f>SUM(C914:C915)</f>
        <v>0</v>
      </c>
      <c r="D913" s="143">
        <f>SUM(D914:D915)</f>
        <v>0</v>
      </c>
      <c r="E913" s="137">
        <f t="shared" si="39"/>
        <v>0</v>
      </c>
      <c r="F913" s="138"/>
      <c r="G913" s="151"/>
      <c r="H913" s="140">
        <f t="shared" si="40"/>
        <v>5</v>
      </c>
      <c r="I913" s="140"/>
      <c r="J913" s="111"/>
      <c r="K913" s="111"/>
      <c r="L913" s="111"/>
      <c r="M913" s="111"/>
      <c r="N913" s="111"/>
      <c r="O913" s="111"/>
      <c r="P913" s="111"/>
      <c r="Q913" s="111"/>
      <c r="R913" s="111"/>
      <c r="S913" s="111"/>
      <c r="T913" s="111"/>
      <c r="U913" s="111"/>
      <c r="V913" s="111"/>
      <c r="W913" s="111"/>
      <c r="X913" s="111"/>
      <c r="Y913" s="111"/>
      <c r="Z913" s="111"/>
      <c r="AA913" s="111"/>
      <c r="AB913" s="111"/>
      <c r="AC913" s="111"/>
      <c r="AD913" s="111"/>
      <c r="AE913" s="111"/>
      <c r="AF913" s="111"/>
      <c r="AG913" s="111"/>
      <c r="AH913" s="111"/>
      <c r="AI913" s="111"/>
      <c r="AJ913" s="111"/>
      <c r="AK913" s="111"/>
      <c r="AL913" s="111"/>
      <c r="AM913" s="111"/>
      <c r="AN913" s="111"/>
      <c r="AO913" s="111"/>
      <c r="AP913" s="111"/>
      <c r="AQ913" s="111"/>
      <c r="AR913" s="111"/>
      <c r="AS913" s="111"/>
      <c r="AT913" s="111"/>
      <c r="AU913" s="111"/>
      <c r="AV913" s="111"/>
      <c r="AW913" s="111"/>
      <c r="AX913" s="111"/>
      <c r="AY913" s="111"/>
      <c r="AZ913" s="111"/>
      <c r="BA913" s="111"/>
      <c r="BB913" s="111"/>
      <c r="BC913" s="111"/>
      <c r="BD913" s="111"/>
      <c r="BE913" s="111"/>
      <c r="BF913" s="111"/>
      <c r="BG913" s="111"/>
      <c r="BH913" s="111"/>
      <c r="BI913" s="111"/>
      <c r="BJ913" s="111"/>
      <c r="BK913" s="111"/>
      <c r="BL913" s="111"/>
      <c r="BM913" s="111"/>
      <c r="BN913" s="111"/>
      <c r="BO913" s="111"/>
      <c r="BP913" s="111"/>
      <c r="BQ913" s="111"/>
      <c r="BR913" s="111"/>
      <c r="BS913" s="111"/>
      <c r="BT913" s="111"/>
      <c r="BU913" s="111"/>
      <c r="BV913" s="111"/>
      <c r="BW913" s="111"/>
      <c r="BX913" s="111"/>
      <c r="BY913" s="111"/>
      <c r="BZ913" s="111"/>
      <c r="CA913" s="111"/>
      <c r="CB913" s="111"/>
      <c r="CC913" s="111"/>
      <c r="CD913" s="111"/>
      <c r="CE913" s="111"/>
      <c r="CF913" s="111"/>
      <c r="CG913" s="111"/>
      <c r="CH913" s="111"/>
      <c r="CI913" s="111"/>
      <c r="CJ913" s="111"/>
      <c r="CK913" s="111"/>
      <c r="CL913" s="111"/>
      <c r="CM913" s="111"/>
      <c r="CN913" s="111"/>
      <c r="CO913" s="111"/>
      <c r="CP913" s="111"/>
      <c r="CQ913" s="111"/>
      <c r="CR913" s="111"/>
      <c r="CS913" s="111"/>
      <c r="CT913" s="111"/>
      <c r="CU913" s="111"/>
      <c r="CV913" s="111"/>
      <c r="CW913" s="111"/>
      <c r="CX913" s="111"/>
      <c r="CY913" s="111"/>
      <c r="CZ913" s="111"/>
      <c r="DA913" s="111"/>
      <c r="DB913" s="111"/>
      <c r="DC913" s="111"/>
      <c r="DD913" s="111"/>
      <c r="DE913" s="111"/>
      <c r="DF913" s="111"/>
      <c r="DG913" s="111"/>
      <c r="DH913" s="111"/>
      <c r="DI913" s="111"/>
      <c r="DJ913" s="111"/>
      <c r="DK913" s="111"/>
      <c r="DL913" s="111"/>
      <c r="DM913" s="111"/>
      <c r="DN913" s="111"/>
      <c r="DO913" s="111"/>
      <c r="DP913" s="111"/>
      <c r="DQ913" s="111"/>
      <c r="DR913" s="111"/>
      <c r="DS913" s="111"/>
      <c r="DT913" s="111"/>
      <c r="DU913" s="111"/>
      <c r="DV913" s="111"/>
      <c r="DW913" s="111"/>
      <c r="DX913" s="111"/>
      <c r="DY913" s="111"/>
      <c r="DZ913" s="111"/>
      <c r="EA913" s="111"/>
      <c r="EB913" s="111"/>
      <c r="EC913" s="111"/>
      <c r="ED913" s="111"/>
      <c r="EE913" s="111"/>
      <c r="EF913" s="111"/>
      <c r="EG913" s="111"/>
      <c r="EH913" s="111"/>
      <c r="EI913" s="111"/>
      <c r="EJ913" s="111"/>
      <c r="EK913" s="111"/>
      <c r="EL913" s="111"/>
      <c r="EM913" s="111"/>
      <c r="EN913" s="111"/>
      <c r="EO913" s="111"/>
      <c r="EP913" s="111"/>
      <c r="EQ913" s="111"/>
      <c r="ER913" s="111"/>
      <c r="ES913" s="111"/>
      <c r="ET913" s="111"/>
      <c r="EU913" s="111"/>
      <c r="EV913" s="111"/>
      <c r="EW913" s="111"/>
      <c r="EX913" s="111"/>
      <c r="EY913" s="111"/>
      <c r="EZ913" s="111"/>
      <c r="FA913" s="111"/>
      <c r="FB913" s="111"/>
      <c r="FC913" s="111"/>
      <c r="FD913" s="111"/>
      <c r="FE913" s="111"/>
      <c r="FF913" s="111"/>
      <c r="FG913" s="111"/>
      <c r="FH913" s="111"/>
      <c r="FI913" s="111"/>
      <c r="FJ913" s="111"/>
      <c r="FK913" s="111"/>
      <c r="FL913" s="111"/>
      <c r="FM913" s="111"/>
      <c r="FN913" s="111"/>
      <c r="FO913" s="111"/>
      <c r="FP913" s="111"/>
      <c r="FQ913" s="111"/>
      <c r="FR913" s="111"/>
      <c r="FS913" s="111"/>
      <c r="FT913" s="111"/>
      <c r="FU913" s="111"/>
      <c r="FV913" s="111"/>
      <c r="FW913" s="111"/>
      <c r="FX913" s="111"/>
      <c r="FY913" s="111"/>
      <c r="FZ913" s="111"/>
      <c r="GA913" s="111"/>
      <c r="GB913" s="111"/>
      <c r="GC913" s="111"/>
      <c r="GD913" s="111"/>
      <c r="GE913" s="111"/>
      <c r="GF913" s="111"/>
      <c r="GG913" s="111"/>
      <c r="GH913" s="111"/>
      <c r="GI913" s="111"/>
      <c r="GJ913" s="111"/>
      <c r="GK913" s="111"/>
      <c r="GL913" s="111"/>
      <c r="GM913" s="111"/>
      <c r="GN913" s="111"/>
      <c r="GO913" s="111"/>
      <c r="GP913" s="111"/>
      <c r="GQ913" s="111"/>
      <c r="GR913" s="111"/>
      <c r="GS913" s="111"/>
      <c r="GT913" s="111"/>
      <c r="GU913" s="111"/>
      <c r="GV913" s="111"/>
      <c r="GW913" s="111"/>
      <c r="GX913" s="111"/>
      <c r="GY913" s="111"/>
      <c r="GZ913" s="111"/>
      <c r="HA913" s="111"/>
      <c r="HB913" s="111"/>
      <c r="HC913" s="111"/>
      <c r="HD913" s="111"/>
      <c r="HE913" s="111"/>
      <c r="HF913" s="111"/>
      <c r="HG913" s="111"/>
      <c r="HH913" s="111"/>
      <c r="HI913" s="111"/>
      <c r="HJ913" s="111"/>
      <c r="HK913" s="111"/>
      <c r="HL913" s="111"/>
      <c r="HM913" s="111"/>
      <c r="HN913" s="111"/>
      <c r="HO913" s="111"/>
      <c r="HP913" s="111"/>
      <c r="HQ913" s="111"/>
      <c r="HR913" s="111"/>
      <c r="HS913" s="111"/>
      <c r="HT913" s="111"/>
      <c r="HU913" s="111"/>
      <c r="HV913" s="111"/>
      <c r="HW913" s="111"/>
      <c r="HX913" s="111"/>
      <c r="HY913" s="111"/>
      <c r="HZ913" s="111"/>
      <c r="IA913" s="111"/>
      <c r="IB913" s="111"/>
      <c r="IC913" s="111"/>
      <c r="ID913" s="111"/>
      <c r="IE913" s="111"/>
      <c r="IF913" s="111"/>
      <c r="IG913" s="111"/>
      <c r="IH913" s="111"/>
      <c r="II913" s="111"/>
    </row>
    <row r="914" s="1" customFormat="1" hidden="1" spans="1:243">
      <c r="A914" s="157">
        <v>2220511</v>
      </c>
      <c r="B914" s="152" t="s">
        <v>778</v>
      </c>
      <c r="C914" s="145">
        <v>0</v>
      </c>
      <c r="D914" s="146"/>
      <c r="E914" s="147">
        <f t="shared" si="39"/>
        <v>0</v>
      </c>
      <c r="F914" s="148"/>
      <c r="G914" s="151" t="s">
        <v>75</v>
      </c>
      <c r="H914" s="140">
        <f t="shared" si="40"/>
        <v>7</v>
      </c>
      <c r="I914" s="140"/>
      <c r="J914" s="111"/>
      <c r="K914" s="111"/>
      <c r="L914" s="111"/>
      <c r="M914" s="111"/>
      <c r="N914" s="111"/>
      <c r="O914" s="111"/>
      <c r="P914" s="111"/>
      <c r="Q914" s="111"/>
      <c r="R914" s="111"/>
      <c r="S914" s="111"/>
      <c r="T914" s="111"/>
      <c r="U914" s="111"/>
      <c r="V914" s="111"/>
      <c r="W914" s="111"/>
      <c r="X914" s="111"/>
      <c r="Y914" s="111"/>
      <c r="Z914" s="111"/>
      <c r="AA914" s="111"/>
      <c r="AB914" s="111"/>
      <c r="AC914" s="111"/>
      <c r="AD914" s="111"/>
      <c r="AE914" s="111"/>
      <c r="AF914" s="111"/>
      <c r="AG914" s="111"/>
      <c r="AH914" s="111"/>
      <c r="AI914" s="111"/>
      <c r="AJ914" s="111"/>
      <c r="AK914" s="111"/>
      <c r="AL914" s="111"/>
      <c r="AM914" s="111"/>
      <c r="AN914" s="111"/>
      <c r="AO914" s="111"/>
      <c r="AP914" s="111"/>
      <c r="AQ914" s="111"/>
      <c r="AR914" s="111"/>
      <c r="AS914" s="111"/>
      <c r="AT914" s="111"/>
      <c r="AU914" s="111"/>
      <c r="AV914" s="111"/>
      <c r="AW914" s="111"/>
      <c r="AX914" s="111"/>
      <c r="AY914" s="111"/>
      <c r="AZ914" s="111"/>
      <c r="BA914" s="111"/>
      <c r="BB914" s="111"/>
      <c r="BC914" s="111"/>
      <c r="BD914" s="111"/>
      <c r="BE914" s="111"/>
      <c r="BF914" s="111"/>
      <c r="BG914" s="111"/>
      <c r="BH914" s="111"/>
      <c r="BI914" s="111"/>
      <c r="BJ914" s="111"/>
      <c r="BK914" s="111"/>
      <c r="BL914" s="111"/>
      <c r="BM914" s="111"/>
      <c r="BN914" s="111"/>
      <c r="BO914" s="111"/>
      <c r="BP914" s="111"/>
      <c r="BQ914" s="111"/>
      <c r="BR914" s="111"/>
      <c r="BS914" s="111"/>
      <c r="BT914" s="111"/>
      <c r="BU914" s="111"/>
      <c r="BV914" s="111"/>
      <c r="BW914" s="111"/>
      <c r="BX914" s="111"/>
      <c r="BY914" s="111"/>
      <c r="BZ914" s="111"/>
      <c r="CA914" s="111"/>
      <c r="CB914" s="111"/>
      <c r="CC914" s="111"/>
      <c r="CD914" s="111"/>
      <c r="CE914" s="111"/>
      <c r="CF914" s="111"/>
      <c r="CG914" s="111"/>
      <c r="CH914" s="111"/>
      <c r="CI914" s="111"/>
      <c r="CJ914" s="111"/>
      <c r="CK914" s="111"/>
      <c r="CL914" s="111"/>
      <c r="CM914" s="111"/>
      <c r="CN914" s="111"/>
      <c r="CO914" s="111"/>
      <c r="CP914" s="111"/>
      <c r="CQ914" s="111"/>
      <c r="CR914" s="111"/>
      <c r="CS914" s="111"/>
      <c r="CT914" s="111"/>
      <c r="CU914" s="111"/>
      <c r="CV914" s="111"/>
      <c r="CW914" s="111"/>
      <c r="CX914" s="111"/>
      <c r="CY914" s="111"/>
      <c r="CZ914" s="111"/>
      <c r="DA914" s="111"/>
      <c r="DB914" s="111"/>
      <c r="DC914" s="111"/>
      <c r="DD914" s="111"/>
      <c r="DE914" s="111"/>
      <c r="DF914" s="111"/>
      <c r="DG914" s="111"/>
      <c r="DH914" s="111"/>
      <c r="DI914" s="111"/>
      <c r="DJ914" s="111"/>
      <c r="DK914" s="111"/>
      <c r="DL914" s="111"/>
      <c r="DM914" s="111"/>
      <c r="DN914" s="111"/>
      <c r="DO914" s="111"/>
      <c r="DP914" s="111"/>
      <c r="DQ914" s="111"/>
      <c r="DR914" s="111"/>
      <c r="DS914" s="111"/>
      <c r="DT914" s="111"/>
      <c r="DU914" s="111"/>
      <c r="DV914" s="111"/>
      <c r="DW914" s="111"/>
      <c r="DX914" s="111"/>
      <c r="DY914" s="111"/>
      <c r="DZ914" s="111"/>
      <c r="EA914" s="111"/>
      <c r="EB914" s="111"/>
      <c r="EC914" s="111"/>
      <c r="ED914" s="111"/>
      <c r="EE914" s="111"/>
      <c r="EF914" s="111"/>
      <c r="EG914" s="111"/>
      <c r="EH914" s="111"/>
      <c r="EI914" s="111"/>
      <c r="EJ914" s="111"/>
      <c r="EK914" s="111"/>
      <c r="EL914" s="111"/>
      <c r="EM914" s="111"/>
      <c r="EN914" s="111"/>
      <c r="EO914" s="111"/>
      <c r="EP914" s="111"/>
      <c r="EQ914" s="111"/>
      <c r="ER914" s="111"/>
      <c r="ES914" s="111"/>
      <c r="ET914" s="111"/>
      <c r="EU914" s="111"/>
      <c r="EV914" s="111"/>
      <c r="EW914" s="111"/>
      <c r="EX914" s="111"/>
      <c r="EY914" s="111"/>
      <c r="EZ914" s="111"/>
      <c r="FA914" s="111"/>
      <c r="FB914" s="111"/>
      <c r="FC914" s="111"/>
      <c r="FD914" s="111"/>
      <c r="FE914" s="111"/>
      <c r="FF914" s="111"/>
      <c r="FG914" s="111"/>
      <c r="FH914" s="111"/>
      <c r="FI914" s="111"/>
      <c r="FJ914" s="111"/>
      <c r="FK914" s="111"/>
      <c r="FL914" s="111"/>
      <c r="FM914" s="111"/>
      <c r="FN914" s="111"/>
      <c r="FO914" s="111"/>
      <c r="FP914" s="111"/>
      <c r="FQ914" s="111"/>
      <c r="FR914" s="111"/>
      <c r="FS914" s="111"/>
      <c r="FT914" s="111"/>
      <c r="FU914" s="111"/>
      <c r="FV914" s="111"/>
      <c r="FW914" s="111"/>
      <c r="FX914" s="111"/>
      <c r="FY914" s="111"/>
      <c r="FZ914" s="111"/>
      <c r="GA914" s="111"/>
      <c r="GB914" s="111"/>
      <c r="GC914" s="111"/>
      <c r="GD914" s="111"/>
      <c r="GE914" s="111"/>
      <c r="GF914" s="111"/>
      <c r="GG914" s="111"/>
      <c r="GH914" s="111"/>
      <c r="GI914" s="111"/>
      <c r="GJ914" s="111"/>
      <c r="GK914" s="111"/>
      <c r="GL914" s="111"/>
      <c r="GM914" s="111"/>
      <c r="GN914" s="111"/>
      <c r="GO914" s="111"/>
      <c r="GP914" s="111"/>
      <c r="GQ914" s="111"/>
      <c r="GR914" s="111"/>
      <c r="GS914" s="111"/>
      <c r="GT914" s="111"/>
      <c r="GU914" s="111"/>
      <c r="GV914" s="111"/>
      <c r="GW914" s="111"/>
      <c r="GX914" s="111"/>
      <c r="GY914" s="111"/>
      <c r="GZ914" s="111"/>
      <c r="HA914" s="111"/>
      <c r="HB914" s="111"/>
      <c r="HC914" s="111"/>
      <c r="HD914" s="111"/>
      <c r="HE914" s="111"/>
      <c r="HF914" s="111"/>
      <c r="HG914" s="111"/>
      <c r="HH914" s="111"/>
      <c r="HI914" s="111"/>
      <c r="HJ914" s="111"/>
      <c r="HK914" s="111"/>
      <c r="HL914" s="111"/>
      <c r="HM914" s="111"/>
      <c r="HN914" s="111"/>
      <c r="HO914" s="111"/>
      <c r="HP914" s="111"/>
      <c r="HQ914" s="111"/>
      <c r="HR914" s="111"/>
      <c r="HS914" s="111"/>
      <c r="HT914" s="111"/>
      <c r="HU914" s="111"/>
      <c r="HV914" s="111"/>
      <c r="HW914" s="111"/>
      <c r="HX914" s="111"/>
      <c r="HY914" s="111"/>
      <c r="HZ914" s="111"/>
      <c r="IA914" s="111"/>
      <c r="IB914" s="111"/>
      <c r="IC914" s="111"/>
      <c r="ID914" s="111"/>
      <c r="IE914" s="111"/>
      <c r="IF914" s="111"/>
      <c r="IG914" s="111"/>
      <c r="IH914" s="111"/>
      <c r="II914" s="111"/>
    </row>
    <row r="915" s="1" customFormat="1" hidden="1" spans="1:243">
      <c r="A915" s="157">
        <v>2220599</v>
      </c>
      <c r="B915" s="152" t="s">
        <v>779</v>
      </c>
      <c r="C915" s="145">
        <v>0</v>
      </c>
      <c r="D915" s="146"/>
      <c r="E915" s="147">
        <f t="shared" si="39"/>
        <v>0</v>
      </c>
      <c r="F915" s="148"/>
      <c r="G915" s="151" t="s">
        <v>75</v>
      </c>
      <c r="H915" s="140">
        <f t="shared" si="40"/>
        <v>7</v>
      </c>
      <c r="I915" s="140"/>
      <c r="J915" s="111"/>
      <c r="K915" s="111"/>
      <c r="L915" s="111"/>
      <c r="M915" s="111"/>
      <c r="N915" s="111"/>
      <c r="O915" s="111"/>
      <c r="P915" s="111"/>
      <c r="Q915" s="111"/>
      <c r="R915" s="111"/>
      <c r="S915" s="111"/>
      <c r="T915" s="111"/>
      <c r="U915" s="111"/>
      <c r="V915" s="111"/>
      <c r="W915" s="111"/>
      <c r="X915" s="111"/>
      <c r="Y915" s="111"/>
      <c r="Z915" s="111"/>
      <c r="AA915" s="111"/>
      <c r="AB915" s="111"/>
      <c r="AC915" s="111"/>
      <c r="AD915" s="111"/>
      <c r="AE915" s="111"/>
      <c r="AF915" s="111"/>
      <c r="AG915" s="111"/>
      <c r="AH915" s="111"/>
      <c r="AI915" s="111"/>
      <c r="AJ915" s="111"/>
      <c r="AK915" s="111"/>
      <c r="AL915" s="111"/>
      <c r="AM915" s="111"/>
      <c r="AN915" s="111"/>
      <c r="AO915" s="111"/>
      <c r="AP915" s="111"/>
      <c r="AQ915" s="111"/>
      <c r="AR915" s="111"/>
      <c r="AS915" s="111"/>
      <c r="AT915" s="111"/>
      <c r="AU915" s="111"/>
      <c r="AV915" s="111"/>
      <c r="AW915" s="111"/>
      <c r="AX915" s="111"/>
      <c r="AY915" s="111"/>
      <c r="AZ915" s="111"/>
      <c r="BA915" s="111"/>
      <c r="BB915" s="111"/>
      <c r="BC915" s="111"/>
      <c r="BD915" s="111"/>
      <c r="BE915" s="111"/>
      <c r="BF915" s="111"/>
      <c r="BG915" s="111"/>
      <c r="BH915" s="111"/>
      <c r="BI915" s="111"/>
      <c r="BJ915" s="111"/>
      <c r="BK915" s="111"/>
      <c r="BL915" s="111"/>
      <c r="BM915" s="111"/>
      <c r="BN915" s="111"/>
      <c r="BO915" s="111"/>
      <c r="BP915" s="111"/>
      <c r="BQ915" s="111"/>
      <c r="BR915" s="111"/>
      <c r="BS915" s="111"/>
      <c r="BT915" s="111"/>
      <c r="BU915" s="111"/>
      <c r="BV915" s="111"/>
      <c r="BW915" s="111"/>
      <c r="BX915" s="111"/>
      <c r="BY915" s="111"/>
      <c r="BZ915" s="111"/>
      <c r="CA915" s="111"/>
      <c r="CB915" s="111"/>
      <c r="CC915" s="111"/>
      <c r="CD915" s="111"/>
      <c r="CE915" s="111"/>
      <c r="CF915" s="111"/>
      <c r="CG915" s="111"/>
      <c r="CH915" s="111"/>
      <c r="CI915" s="111"/>
      <c r="CJ915" s="111"/>
      <c r="CK915" s="111"/>
      <c r="CL915" s="111"/>
      <c r="CM915" s="111"/>
      <c r="CN915" s="111"/>
      <c r="CO915" s="111"/>
      <c r="CP915" s="111"/>
      <c r="CQ915" s="111"/>
      <c r="CR915" s="111"/>
      <c r="CS915" s="111"/>
      <c r="CT915" s="111"/>
      <c r="CU915" s="111"/>
      <c r="CV915" s="111"/>
      <c r="CW915" s="111"/>
      <c r="CX915" s="111"/>
      <c r="CY915" s="111"/>
      <c r="CZ915" s="111"/>
      <c r="DA915" s="111"/>
      <c r="DB915" s="111"/>
      <c r="DC915" s="111"/>
      <c r="DD915" s="111"/>
      <c r="DE915" s="111"/>
      <c r="DF915" s="111"/>
      <c r="DG915" s="111"/>
      <c r="DH915" s="111"/>
      <c r="DI915" s="111"/>
      <c r="DJ915" s="111"/>
      <c r="DK915" s="111"/>
      <c r="DL915" s="111"/>
      <c r="DM915" s="111"/>
      <c r="DN915" s="111"/>
      <c r="DO915" s="111"/>
      <c r="DP915" s="111"/>
      <c r="DQ915" s="111"/>
      <c r="DR915" s="111"/>
      <c r="DS915" s="111"/>
      <c r="DT915" s="111"/>
      <c r="DU915" s="111"/>
      <c r="DV915" s="111"/>
      <c r="DW915" s="111"/>
      <c r="DX915" s="111"/>
      <c r="DY915" s="111"/>
      <c r="DZ915" s="111"/>
      <c r="EA915" s="111"/>
      <c r="EB915" s="111"/>
      <c r="EC915" s="111"/>
      <c r="ED915" s="111"/>
      <c r="EE915" s="111"/>
      <c r="EF915" s="111"/>
      <c r="EG915" s="111"/>
      <c r="EH915" s="111"/>
      <c r="EI915" s="111"/>
      <c r="EJ915" s="111"/>
      <c r="EK915" s="111"/>
      <c r="EL915" s="111"/>
      <c r="EM915" s="111"/>
      <c r="EN915" s="111"/>
      <c r="EO915" s="111"/>
      <c r="EP915" s="111"/>
      <c r="EQ915" s="111"/>
      <c r="ER915" s="111"/>
      <c r="ES915" s="111"/>
      <c r="ET915" s="111"/>
      <c r="EU915" s="111"/>
      <c r="EV915" s="111"/>
      <c r="EW915" s="111"/>
      <c r="EX915" s="111"/>
      <c r="EY915" s="111"/>
      <c r="EZ915" s="111"/>
      <c r="FA915" s="111"/>
      <c r="FB915" s="111"/>
      <c r="FC915" s="111"/>
      <c r="FD915" s="111"/>
      <c r="FE915" s="111"/>
      <c r="FF915" s="111"/>
      <c r="FG915" s="111"/>
      <c r="FH915" s="111"/>
      <c r="FI915" s="111"/>
      <c r="FJ915" s="111"/>
      <c r="FK915" s="111"/>
      <c r="FL915" s="111"/>
      <c r="FM915" s="111"/>
      <c r="FN915" s="111"/>
      <c r="FO915" s="111"/>
      <c r="FP915" s="111"/>
      <c r="FQ915" s="111"/>
      <c r="FR915" s="111"/>
      <c r="FS915" s="111"/>
      <c r="FT915" s="111"/>
      <c r="FU915" s="111"/>
      <c r="FV915" s="111"/>
      <c r="FW915" s="111"/>
      <c r="FX915" s="111"/>
      <c r="FY915" s="111"/>
      <c r="FZ915" s="111"/>
      <c r="GA915" s="111"/>
      <c r="GB915" s="111"/>
      <c r="GC915" s="111"/>
      <c r="GD915" s="111"/>
      <c r="GE915" s="111"/>
      <c r="GF915" s="111"/>
      <c r="GG915" s="111"/>
      <c r="GH915" s="111"/>
      <c r="GI915" s="111"/>
      <c r="GJ915" s="111"/>
      <c r="GK915" s="111"/>
      <c r="GL915" s="111"/>
      <c r="GM915" s="111"/>
      <c r="GN915" s="111"/>
      <c r="GO915" s="111"/>
      <c r="GP915" s="111"/>
      <c r="GQ915" s="111"/>
      <c r="GR915" s="111"/>
      <c r="GS915" s="111"/>
      <c r="GT915" s="111"/>
      <c r="GU915" s="111"/>
      <c r="GV915" s="111"/>
      <c r="GW915" s="111"/>
      <c r="GX915" s="111"/>
      <c r="GY915" s="111"/>
      <c r="GZ915" s="111"/>
      <c r="HA915" s="111"/>
      <c r="HB915" s="111"/>
      <c r="HC915" s="111"/>
      <c r="HD915" s="111"/>
      <c r="HE915" s="111"/>
      <c r="HF915" s="111"/>
      <c r="HG915" s="111"/>
      <c r="HH915" s="111"/>
      <c r="HI915" s="111"/>
      <c r="HJ915" s="111"/>
      <c r="HK915" s="111"/>
      <c r="HL915" s="111"/>
      <c r="HM915" s="111"/>
      <c r="HN915" s="111"/>
      <c r="HO915" s="111"/>
      <c r="HP915" s="111"/>
      <c r="HQ915" s="111"/>
      <c r="HR915" s="111"/>
      <c r="HS915" s="111"/>
      <c r="HT915" s="111"/>
      <c r="HU915" s="111"/>
      <c r="HV915" s="111"/>
      <c r="HW915" s="111"/>
      <c r="HX915" s="111"/>
      <c r="HY915" s="111"/>
      <c r="HZ915" s="111"/>
      <c r="IA915" s="111"/>
      <c r="IB915" s="111"/>
      <c r="IC915" s="111"/>
      <c r="ID915" s="111"/>
      <c r="IE915" s="111"/>
      <c r="IF915" s="111"/>
      <c r="IG915" s="111"/>
      <c r="IH915" s="111"/>
      <c r="II915" s="111"/>
    </row>
    <row r="916" s="1" customFormat="1" spans="1:243">
      <c r="A916" s="167">
        <v>224</v>
      </c>
      <c r="B916" s="136" t="s">
        <v>780</v>
      </c>
      <c r="C916" s="173">
        <f>SUM(C917,C928,C935,C934,C948,C952,C956)</f>
        <v>3328</v>
      </c>
      <c r="D916" s="173">
        <f>SUM(D917,D928,D935,D934,D948,D952,D956)</f>
        <v>3882</v>
      </c>
      <c r="E916" s="137">
        <f t="shared" si="39"/>
        <v>554</v>
      </c>
      <c r="F916" s="138">
        <f>E916/C916</f>
        <v>0.166466346153846</v>
      </c>
      <c r="G916" s="149"/>
      <c r="H916" s="140">
        <f t="shared" si="40"/>
        <v>3</v>
      </c>
      <c r="I916" s="140"/>
      <c r="J916" s="111"/>
      <c r="K916" s="111"/>
      <c r="L916" s="111"/>
      <c r="M916" s="111"/>
      <c r="N916" s="111"/>
      <c r="O916" s="111"/>
      <c r="P916" s="111"/>
      <c r="Q916" s="111"/>
      <c r="R916" s="111"/>
      <c r="S916" s="111"/>
      <c r="T916" s="111"/>
      <c r="U916" s="111"/>
      <c r="V916" s="111"/>
      <c r="W916" s="111"/>
      <c r="X916" s="111"/>
      <c r="Y916" s="111"/>
      <c r="Z916" s="111"/>
      <c r="AA916" s="111"/>
      <c r="AB916" s="111"/>
      <c r="AC916" s="111"/>
      <c r="AD916" s="111"/>
      <c r="AE916" s="111"/>
      <c r="AF916" s="111"/>
      <c r="AG916" s="111"/>
      <c r="AH916" s="111"/>
      <c r="AI916" s="111"/>
      <c r="AJ916" s="111"/>
      <c r="AK916" s="111"/>
      <c r="AL916" s="111"/>
      <c r="AM916" s="111"/>
      <c r="AN916" s="111"/>
      <c r="AO916" s="111"/>
      <c r="AP916" s="111"/>
      <c r="AQ916" s="111"/>
      <c r="AR916" s="111"/>
      <c r="AS916" s="111"/>
      <c r="AT916" s="111"/>
      <c r="AU916" s="111"/>
      <c r="AV916" s="111"/>
      <c r="AW916" s="111"/>
      <c r="AX916" s="111"/>
      <c r="AY916" s="111"/>
      <c r="AZ916" s="111"/>
      <c r="BA916" s="111"/>
      <c r="BB916" s="111"/>
      <c r="BC916" s="111"/>
      <c r="BD916" s="111"/>
      <c r="BE916" s="111"/>
      <c r="BF916" s="111"/>
      <c r="BG916" s="111"/>
      <c r="BH916" s="111"/>
      <c r="BI916" s="111"/>
      <c r="BJ916" s="111"/>
      <c r="BK916" s="111"/>
      <c r="BL916" s="111"/>
      <c r="BM916" s="111"/>
      <c r="BN916" s="111"/>
      <c r="BO916" s="111"/>
      <c r="BP916" s="111"/>
      <c r="BQ916" s="111"/>
      <c r="BR916" s="111"/>
      <c r="BS916" s="111"/>
      <c r="BT916" s="111"/>
      <c r="BU916" s="111"/>
      <c r="BV916" s="111"/>
      <c r="BW916" s="111"/>
      <c r="BX916" s="111"/>
      <c r="BY916" s="111"/>
      <c r="BZ916" s="111"/>
      <c r="CA916" s="111"/>
      <c r="CB916" s="111"/>
      <c r="CC916" s="111"/>
      <c r="CD916" s="111"/>
      <c r="CE916" s="111"/>
      <c r="CF916" s="111"/>
      <c r="CG916" s="111"/>
      <c r="CH916" s="111"/>
      <c r="CI916" s="111"/>
      <c r="CJ916" s="111"/>
      <c r="CK916" s="111"/>
      <c r="CL916" s="111"/>
      <c r="CM916" s="111"/>
      <c r="CN916" s="111"/>
      <c r="CO916" s="111"/>
      <c r="CP916" s="111"/>
      <c r="CQ916" s="111"/>
      <c r="CR916" s="111"/>
      <c r="CS916" s="111"/>
      <c r="CT916" s="111"/>
      <c r="CU916" s="111"/>
      <c r="CV916" s="111"/>
      <c r="CW916" s="111"/>
      <c r="CX916" s="111"/>
      <c r="CY916" s="111"/>
      <c r="CZ916" s="111"/>
      <c r="DA916" s="111"/>
      <c r="DB916" s="111"/>
      <c r="DC916" s="111"/>
      <c r="DD916" s="111"/>
      <c r="DE916" s="111"/>
      <c r="DF916" s="111"/>
      <c r="DG916" s="111"/>
      <c r="DH916" s="111"/>
      <c r="DI916" s="111"/>
      <c r="DJ916" s="111"/>
      <c r="DK916" s="111"/>
      <c r="DL916" s="111"/>
      <c r="DM916" s="111"/>
      <c r="DN916" s="111"/>
      <c r="DO916" s="111"/>
      <c r="DP916" s="111"/>
      <c r="DQ916" s="111"/>
      <c r="DR916" s="111"/>
      <c r="DS916" s="111"/>
      <c r="DT916" s="111"/>
      <c r="DU916" s="111"/>
      <c r="DV916" s="111"/>
      <c r="DW916" s="111"/>
      <c r="DX916" s="111"/>
      <c r="DY916" s="111"/>
      <c r="DZ916" s="111"/>
      <c r="EA916" s="111"/>
      <c r="EB916" s="111"/>
      <c r="EC916" s="111"/>
      <c r="ED916" s="111"/>
      <c r="EE916" s="111"/>
      <c r="EF916" s="111"/>
      <c r="EG916" s="111"/>
      <c r="EH916" s="111"/>
      <c r="EI916" s="111"/>
      <c r="EJ916" s="111"/>
      <c r="EK916" s="111"/>
      <c r="EL916" s="111"/>
      <c r="EM916" s="111"/>
      <c r="EN916" s="111"/>
      <c r="EO916" s="111"/>
      <c r="EP916" s="111"/>
      <c r="EQ916" s="111"/>
      <c r="ER916" s="111"/>
      <c r="ES916" s="111"/>
      <c r="ET916" s="111"/>
      <c r="EU916" s="111"/>
      <c r="EV916" s="111"/>
      <c r="EW916" s="111"/>
      <c r="EX916" s="111"/>
      <c r="EY916" s="111"/>
      <c r="EZ916" s="111"/>
      <c r="FA916" s="111"/>
      <c r="FB916" s="111"/>
      <c r="FC916" s="111"/>
      <c r="FD916" s="111"/>
      <c r="FE916" s="111"/>
      <c r="FF916" s="111"/>
      <c r="FG916" s="111"/>
      <c r="FH916" s="111"/>
      <c r="FI916" s="111"/>
      <c r="FJ916" s="111"/>
      <c r="FK916" s="111"/>
      <c r="FL916" s="111"/>
      <c r="FM916" s="111"/>
      <c r="FN916" s="111"/>
      <c r="FO916" s="111"/>
      <c r="FP916" s="111"/>
      <c r="FQ916" s="111"/>
      <c r="FR916" s="111"/>
      <c r="FS916" s="111"/>
      <c r="FT916" s="111"/>
      <c r="FU916" s="111"/>
      <c r="FV916" s="111"/>
      <c r="FW916" s="111"/>
      <c r="FX916" s="111"/>
      <c r="FY916" s="111"/>
      <c r="FZ916" s="111"/>
      <c r="GA916" s="111"/>
      <c r="GB916" s="111"/>
      <c r="GC916" s="111"/>
      <c r="GD916" s="111"/>
      <c r="GE916" s="111"/>
      <c r="GF916" s="111"/>
      <c r="GG916" s="111"/>
      <c r="GH916" s="111"/>
      <c r="GI916" s="111"/>
      <c r="GJ916" s="111"/>
      <c r="GK916" s="111"/>
      <c r="GL916" s="111"/>
      <c r="GM916" s="111"/>
      <c r="GN916" s="111"/>
      <c r="GO916" s="111"/>
      <c r="GP916" s="111"/>
      <c r="GQ916" s="111"/>
      <c r="GR916" s="111"/>
      <c r="GS916" s="111"/>
      <c r="GT916" s="111"/>
      <c r="GU916" s="111"/>
      <c r="GV916" s="111"/>
      <c r="GW916" s="111"/>
      <c r="GX916" s="111"/>
      <c r="GY916" s="111"/>
      <c r="GZ916" s="111"/>
      <c r="HA916" s="111"/>
      <c r="HB916" s="111"/>
      <c r="HC916" s="111"/>
      <c r="HD916" s="111"/>
      <c r="HE916" s="111"/>
      <c r="HF916" s="111"/>
      <c r="HG916" s="111"/>
      <c r="HH916" s="111"/>
      <c r="HI916" s="111"/>
      <c r="HJ916" s="111"/>
      <c r="HK916" s="111"/>
      <c r="HL916" s="111"/>
      <c r="HM916" s="111"/>
      <c r="HN916" s="111"/>
      <c r="HO916" s="111"/>
      <c r="HP916" s="111"/>
      <c r="HQ916" s="111"/>
      <c r="HR916" s="111"/>
      <c r="HS916" s="111"/>
      <c r="HT916" s="111"/>
      <c r="HU916" s="111"/>
      <c r="HV916" s="111"/>
      <c r="HW916" s="111"/>
      <c r="HX916" s="111"/>
      <c r="HY916" s="111"/>
      <c r="HZ916" s="111"/>
      <c r="IA916" s="111"/>
      <c r="IB916" s="111"/>
      <c r="IC916" s="111"/>
      <c r="ID916" s="111"/>
      <c r="IE916" s="111"/>
      <c r="IF916" s="111"/>
      <c r="IG916" s="111"/>
      <c r="IH916" s="111"/>
      <c r="II916" s="111"/>
    </row>
    <row r="917" s="1" customFormat="1" spans="1:243">
      <c r="A917" s="141">
        <v>22401</v>
      </c>
      <c r="B917" s="161" t="s">
        <v>781</v>
      </c>
      <c r="C917" s="159">
        <f>SUM(C918:C927)</f>
        <v>455</v>
      </c>
      <c r="D917" s="159">
        <f>SUM(D918:D927)</f>
        <v>546</v>
      </c>
      <c r="E917" s="137">
        <f t="shared" si="39"/>
        <v>91</v>
      </c>
      <c r="F917" s="138">
        <f>E917/C917</f>
        <v>0.2</v>
      </c>
      <c r="G917" s="139"/>
      <c r="H917" s="140">
        <f t="shared" si="40"/>
        <v>5</v>
      </c>
      <c r="I917" s="140"/>
      <c r="J917" s="111"/>
      <c r="K917" s="111"/>
      <c r="L917" s="111"/>
      <c r="M917" s="111"/>
      <c r="N917" s="111"/>
      <c r="O917" s="111"/>
      <c r="P917" s="111"/>
      <c r="Q917" s="111"/>
      <c r="R917" s="111"/>
      <c r="S917" s="111"/>
      <c r="T917" s="111"/>
      <c r="U917" s="111"/>
      <c r="V917" s="111"/>
      <c r="W917" s="111"/>
      <c r="X917" s="111"/>
      <c r="Y917" s="111"/>
      <c r="Z917" s="111"/>
      <c r="AA917" s="111"/>
      <c r="AB917" s="111"/>
      <c r="AC917" s="111"/>
      <c r="AD917" s="111"/>
      <c r="AE917" s="111"/>
      <c r="AF917" s="111"/>
      <c r="AG917" s="111"/>
      <c r="AH917" s="111"/>
      <c r="AI917" s="111"/>
      <c r="AJ917" s="111"/>
      <c r="AK917" s="111"/>
      <c r="AL917" s="111"/>
      <c r="AM917" s="111"/>
      <c r="AN917" s="111"/>
      <c r="AO917" s="111"/>
      <c r="AP917" s="111"/>
      <c r="AQ917" s="111"/>
      <c r="AR917" s="111"/>
      <c r="AS917" s="111"/>
      <c r="AT917" s="111"/>
      <c r="AU917" s="111"/>
      <c r="AV917" s="111"/>
      <c r="AW917" s="111"/>
      <c r="AX917" s="111"/>
      <c r="AY917" s="111"/>
      <c r="AZ917" s="111"/>
      <c r="BA917" s="111"/>
      <c r="BB917" s="111"/>
      <c r="BC917" s="111"/>
      <c r="BD917" s="111"/>
      <c r="BE917" s="111"/>
      <c r="BF917" s="111"/>
      <c r="BG917" s="111"/>
      <c r="BH917" s="111"/>
      <c r="BI917" s="111"/>
      <c r="BJ917" s="111"/>
      <c r="BK917" s="111"/>
      <c r="BL917" s="111"/>
      <c r="BM917" s="111"/>
      <c r="BN917" s="111"/>
      <c r="BO917" s="111"/>
      <c r="BP917" s="111"/>
      <c r="BQ917" s="111"/>
      <c r="BR917" s="111"/>
      <c r="BS917" s="111"/>
      <c r="BT917" s="111"/>
      <c r="BU917" s="111"/>
      <c r="BV917" s="111"/>
      <c r="BW917" s="111"/>
      <c r="BX917" s="111"/>
      <c r="BY917" s="111"/>
      <c r="BZ917" s="111"/>
      <c r="CA917" s="111"/>
      <c r="CB917" s="111"/>
      <c r="CC917" s="111"/>
      <c r="CD917" s="111"/>
      <c r="CE917" s="111"/>
      <c r="CF917" s="111"/>
      <c r="CG917" s="111"/>
      <c r="CH917" s="111"/>
      <c r="CI917" s="111"/>
      <c r="CJ917" s="111"/>
      <c r="CK917" s="111"/>
      <c r="CL917" s="111"/>
      <c r="CM917" s="111"/>
      <c r="CN917" s="111"/>
      <c r="CO917" s="111"/>
      <c r="CP917" s="111"/>
      <c r="CQ917" s="111"/>
      <c r="CR917" s="111"/>
      <c r="CS917" s="111"/>
      <c r="CT917" s="111"/>
      <c r="CU917" s="111"/>
      <c r="CV917" s="111"/>
      <c r="CW917" s="111"/>
      <c r="CX917" s="111"/>
      <c r="CY917" s="111"/>
      <c r="CZ917" s="111"/>
      <c r="DA917" s="111"/>
      <c r="DB917" s="111"/>
      <c r="DC917" s="111"/>
      <c r="DD917" s="111"/>
      <c r="DE917" s="111"/>
      <c r="DF917" s="111"/>
      <c r="DG917" s="111"/>
      <c r="DH917" s="111"/>
      <c r="DI917" s="111"/>
      <c r="DJ917" s="111"/>
      <c r="DK917" s="111"/>
      <c r="DL917" s="111"/>
      <c r="DM917" s="111"/>
      <c r="DN917" s="111"/>
      <c r="DO917" s="111"/>
      <c r="DP917" s="111"/>
      <c r="DQ917" s="111"/>
      <c r="DR917" s="111"/>
      <c r="DS917" s="111"/>
      <c r="DT917" s="111"/>
      <c r="DU917" s="111"/>
      <c r="DV917" s="111"/>
      <c r="DW917" s="111"/>
      <c r="DX917" s="111"/>
      <c r="DY917" s="111"/>
      <c r="DZ917" s="111"/>
      <c r="EA917" s="111"/>
      <c r="EB917" s="111"/>
      <c r="EC917" s="111"/>
      <c r="ED917" s="111"/>
      <c r="EE917" s="111"/>
      <c r="EF917" s="111"/>
      <c r="EG917" s="111"/>
      <c r="EH917" s="111"/>
      <c r="EI917" s="111"/>
      <c r="EJ917" s="111"/>
      <c r="EK917" s="111"/>
      <c r="EL917" s="111"/>
      <c r="EM917" s="111"/>
      <c r="EN917" s="111"/>
      <c r="EO917" s="111"/>
      <c r="EP917" s="111"/>
      <c r="EQ917" s="111"/>
      <c r="ER917" s="111"/>
      <c r="ES917" s="111"/>
      <c r="ET917" s="111"/>
      <c r="EU917" s="111"/>
      <c r="EV917" s="111"/>
      <c r="EW917" s="111"/>
      <c r="EX917" s="111"/>
      <c r="EY917" s="111"/>
      <c r="EZ917" s="111"/>
      <c r="FA917" s="111"/>
      <c r="FB917" s="111"/>
      <c r="FC917" s="111"/>
      <c r="FD917" s="111"/>
      <c r="FE917" s="111"/>
      <c r="FF917" s="111"/>
      <c r="FG917" s="111"/>
      <c r="FH917" s="111"/>
      <c r="FI917" s="111"/>
      <c r="FJ917" s="111"/>
      <c r="FK917" s="111"/>
      <c r="FL917" s="111"/>
      <c r="FM917" s="111"/>
      <c r="FN917" s="111"/>
      <c r="FO917" s="111"/>
      <c r="FP917" s="111"/>
      <c r="FQ917" s="111"/>
      <c r="FR917" s="111"/>
      <c r="FS917" s="111"/>
      <c r="FT917" s="111"/>
      <c r="FU917" s="111"/>
      <c r="FV917" s="111"/>
      <c r="FW917" s="111"/>
      <c r="FX917" s="111"/>
      <c r="FY917" s="111"/>
      <c r="FZ917" s="111"/>
      <c r="GA917" s="111"/>
      <c r="GB917" s="111"/>
      <c r="GC917" s="111"/>
      <c r="GD917" s="111"/>
      <c r="GE917" s="111"/>
      <c r="GF917" s="111"/>
      <c r="GG917" s="111"/>
      <c r="GH917" s="111"/>
      <c r="GI917" s="111"/>
      <c r="GJ917" s="111"/>
      <c r="GK917" s="111"/>
      <c r="GL917" s="111"/>
      <c r="GM917" s="111"/>
      <c r="GN917" s="111"/>
      <c r="GO917" s="111"/>
      <c r="GP917" s="111"/>
      <c r="GQ917" s="111"/>
      <c r="GR917" s="111"/>
      <c r="GS917" s="111"/>
      <c r="GT917" s="111"/>
      <c r="GU917" s="111"/>
      <c r="GV917" s="111"/>
      <c r="GW917" s="111"/>
      <c r="GX917" s="111"/>
      <c r="GY917" s="111"/>
      <c r="GZ917" s="111"/>
      <c r="HA917" s="111"/>
      <c r="HB917" s="111"/>
      <c r="HC917" s="111"/>
      <c r="HD917" s="111"/>
      <c r="HE917" s="111"/>
      <c r="HF917" s="111"/>
      <c r="HG917" s="111"/>
      <c r="HH917" s="111"/>
      <c r="HI917" s="111"/>
      <c r="HJ917" s="111"/>
      <c r="HK917" s="111"/>
      <c r="HL917" s="111"/>
      <c r="HM917" s="111"/>
      <c r="HN917" s="111"/>
      <c r="HO917" s="111"/>
      <c r="HP917" s="111"/>
      <c r="HQ917" s="111"/>
      <c r="HR917" s="111"/>
      <c r="HS917" s="111"/>
      <c r="HT917" s="111"/>
      <c r="HU917" s="111"/>
      <c r="HV917" s="111"/>
      <c r="HW917" s="111"/>
      <c r="HX917" s="111"/>
      <c r="HY917" s="111"/>
      <c r="HZ917" s="111"/>
      <c r="IA917" s="111"/>
      <c r="IB917" s="111"/>
      <c r="IC917" s="111"/>
      <c r="ID917" s="111"/>
      <c r="IE917" s="111"/>
      <c r="IF917" s="111"/>
      <c r="IG917" s="111"/>
      <c r="IH917" s="111"/>
      <c r="II917" s="111"/>
    </row>
    <row r="918" s="1" customFormat="1" spans="1:243">
      <c r="A918" s="157">
        <v>2240101</v>
      </c>
      <c r="B918" s="152" t="s">
        <v>72</v>
      </c>
      <c r="C918" s="145">
        <v>298</v>
      </c>
      <c r="D918" s="146">
        <v>327</v>
      </c>
      <c r="E918" s="147">
        <f t="shared" si="39"/>
        <v>29</v>
      </c>
      <c r="F918" s="148">
        <f>E918/C918</f>
        <v>0.0973154362416107</v>
      </c>
      <c r="G918" s="149"/>
      <c r="H918" s="140">
        <f t="shared" si="40"/>
        <v>7</v>
      </c>
      <c r="I918" s="140"/>
      <c r="J918" s="111"/>
      <c r="K918" s="111"/>
      <c r="L918" s="111"/>
      <c r="M918" s="111"/>
      <c r="N918" s="111"/>
      <c r="O918" s="111"/>
      <c r="P918" s="111"/>
      <c r="Q918" s="111"/>
      <c r="R918" s="111"/>
      <c r="S918" s="111"/>
      <c r="T918" s="111"/>
      <c r="U918" s="111"/>
      <c r="V918" s="111"/>
      <c r="W918" s="111"/>
      <c r="X918" s="111"/>
      <c r="Y918" s="111"/>
      <c r="Z918" s="111"/>
      <c r="AA918" s="111"/>
      <c r="AB918" s="111"/>
      <c r="AC918" s="111"/>
      <c r="AD918" s="111"/>
      <c r="AE918" s="111"/>
      <c r="AF918" s="111"/>
      <c r="AG918" s="111"/>
      <c r="AH918" s="111"/>
      <c r="AI918" s="111"/>
      <c r="AJ918" s="111"/>
      <c r="AK918" s="111"/>
      <c r="AL918" s="111"/>
      <c r="AM918" s="111"/>
      <c r="AN918" s="111"/>
      <c r="AO918" s="111"/>
      <c r="AP918" s="111"/>
      <c r="AQ918" s="111"/>
      <c r="AR918" s="111"/>
      <c r="AS918" s="111"/>
      <c r="AT918" s="111"/>
      <c r="AU918" s="111"/>
      <c r="AV918" s="111"/>
      <c r="AW918" s="111"/>
      <c r="AX918" s="111"/>
      <c r="AY918" s="111"/>
      <c r="AZ918" s="111"/>
      <c r="BA918" s="111"/>
      <c r="BB918" s="111"/>
      <c r="BC918" s="111"/>
      <c r="BD918" s="111"/>
      <c r="BE918" s="111"/>
      <c r="BF918" s="111"/>
      <c r="BG918" s="111"/>
      <c r="BH918" s="111"/>
      <c r="BI918" s="111"/>
      <c r="BJ918" s="111"/>
      <c r="BK918" s="111"/>
      <c r="BL918" s="111"/>
      <c r="BM918" s="111"/>
      <c r="BN918" s="111"/>
      <c r="BO918" s="111"/>
      <c r="BP918" s="111"/>
      <c r="BQ918" s="111"/>
      <c r="BR918" s="111"/>
      <c r="BS918" s="111"/>
      <c r="BT918" s="111"/>
      <c r="BU918" s="111"/>
      <c r="BV918" s="111"/>
      <c r="BW918" s="111"/>
      <c r="BX918" s="111"/>
      <c r="BY918" s="111"/>
      <c r="BZ918" s="111"/>
      <c r="CA918" s="111"/>
      <c r="CB918" s="111"/>
      <c r="CC918" s="111"/>
      <c r="CD918" s="111"/>
      <c r="CE918" s="111"/>
      <c r="CF918" s="111"/>
      <c r="CG918" s="111"/>
      <c r="CH918" s="111"/>
      <c r="CI918" s="111"/>
      <c r="CJ918" s="111"/>
      <c r="CK918" s="111"/>
      <c r="CL918" s="111"/>
      <c r="CM918" s="111"/>
      <c r="CN918" s="111"/>
      <c r="CO918" s="111"/>
      <c r="CP918" s="111"/>
      <c r="CQ918" s="111"/>
      <c r="CR918" s="111"/>
      <c r="CS918" s="111"/>
      <c r="CT918" s="111"/>
      <c r="CU918" s="111"/>
      <c r="CV918" s="111"/>
      <c r="CW918" s="111"/>
      <c r="CX918" s="111"/>
      <c r="CY918" s="111"/>
      <c r="CZ918" s="111"/>
      <c r="DA918" s="111"/>
      <c r="DB918" s="111"/>
      <c r="DC918" s="111"/>
      <c r="DD918" s="111"/>
      <c r="DE918" s="111"/>
      <c r="DF918" s="111"/>
      <c r="DG918" s="111"/>
      <c r="DH918" s="111"/>
      <c r="DI918" s="111"/>
      <c r="DJ918" s="111"/>
      <c r="DK918" s="111"/>
      <c r="DL918" s="111"/>
      <c r="DM918" s="111"/>
      <c r="DN918" s="111"/>
      <c r="DO918" s="111"/>
      <c r="DP918" s="111"/>
      <c r="DQ918" s="111"/>
      <c r="DR918" s="111"/>
      <c r="DS918" s="111"/>
      <c r="DT918" s="111"/>
      <c r="DU918" s="111"/>
      <c r="DV918" s="111"/>
      <c r="DW918" s="111"/>
      <c r="DX918" s="111"/>
      <c r="DY918" s="111"/>
      <c r="DZ918" s="111"/>
      <c r="EA918" s="111"/>
      <c r="EB918" s="111"/>
      <c r="EC918" s="111"/>
      <c r="ED918" s="111"/>
      <c r="EE918" s="111"/>
      <c r="EF918" s="111"/>
      <c r="EG918" s="111"/>
      <c r="EH918" s="111"/>
      <c r="EI918" s="111"/>
      <c r="EJ918" s="111"/>
      <c r="EK918" s="111"/>
      <c r="EL918" s="111"/>
      <c r="EM918" s="111"/>
      <c r="EN918" s="111"/>
      <c r="EO918" s="111"/>
      <c r="EP918" s="111"/>
      <c r="EQ918" s="111"/>
      <c r="ER918" s="111"/>
      <c r="ES918" s="111"/>
      <c r="ET918" s="111"/>
      <c r="EU918" s="111"/>
      <c r="EV918" s="111"/>
      <c r="EW918" s="111"/>
      <c r="EX918" s="111"/>
      <c r="EY918" s="111"/>
      <c r="EZ918" s="111"/>
      <c r="FA918" s="111"/>
      <c r="FB918" s="111"/>
      <c r="FC918" s="111"/>
      <c r="FD918" s="111"/>
      <c r="FE918" s="111"/>
      <c r="FF918" s="111"/>
      <c r="FG918" s="111"/>
      <c r="FH918" s="111"/>
      <c r="FI918" s="111"/>
      <c r="FJ918" s="111"/>
      <c r="FK918" s="111"/>
      <c r="FL918" s="111"/>
      <c r="FM918" s="111"/>
      <c r="FN918" s="111"/>
      <c r="FO918" s="111"/>
      <c r="FP918" s="111"/>
      <c r="FQ918" s="111"/>
      <c r="FR918" s="111"/>
      <c r="FS918" s="111"/>
      <c r="FT918" s="111"/>
      <c r="FU918" s="111"/>
      <c r="FV918" s="111"/>
      <c r="FW918" s="111"/>
      <c r="FX918" s="111"/>
      <c r="FY918" s="111"/>
      <c r="FZ918" s="111"/>
      <c r="GA918" s="111"/>
      <c r="GB918" s="111"/>
      <c r="GC918" s="111"/>
      <c r="GD918" s="111"/>
      <c r="GE918" s="111"/>
      <c r="GF918" s="111"/>
      <c r="GG918" s="111"/>
      <c r="GH918" s="111"/>
      <c r="GI918" s="111"/>
      <c r="GJ918" s="111"/>
      <c r="GK918" s="111"/>
      <c r="GL918" s="111"/>
      <c r="GM918" s="111"/>
      <c r="GN918" s="111"/>
      <c r="GO918" s="111"/>
      <c r="GP918" s="111"/>
      <c r="GQ918" s="111"/>
      <c r="GR918" s="111"/>
      <c r="GS918" s="111"/>
      <c r="GT918" s="111"/>
      <c r="GU918" s="111"/>
      <c r="GV918" s="111"/>
      <c r="GW918" s="111"/>
      <c r="GX918" s="111"/>
      <c r="GY918" s="111"/>
      <c r="GZ918" s="111"/>
      <c r="HA918" s="111"/>
      <c r="HB918" s="111"/>
      <c r="HC918" s="111"/>
      <c r="HD918" s="111"/>
      <c r="HE918" s="111"/>
      <c r="HF918" s="111"/>
      <c r="HG918" s="111"/>
      <c r="HH918" s="111"/>
      <c r="HI918" s="111"/>
      <c r="HJ918" s="111"/>
      <c r="HK918" s="111"/>
      <c r="HL918" s="111"/>
      <c r="HM918" s="111"/>
      <c r="HN918" s="111"/>
      <c r="HO918" s="111"/>
      <c r="HP918" s="111"/>
      <c r="HQ918" s="111"/>
      <c r="HR918" s="111"/>
      <c r="HS918" s="111"/>
      <c r="HT918" s="111"/>
      <c r="HU918" s="111"/>
      <c r="HV918" s="111"/>
      <c r="HW918" s="111"/>
      <c r="HX918" s="111"/>
      <c r="HY918" s="111"/>
      <c r="HZ918" s="111"/>
      <c r="IA918" s="111"/>
      <c r="IB918" s="111"/>
      <c r="IC918" s="111"/>
      <c r="ID918" s="111"/>
      <c r="IE918" s="111"/>
      <c r="IF918" s="111"/>
      <c r="IG918" s="111"/>
      <c r="IH918" s="111"/>
      <c r="II918" s="111"/>
    </row>
    <row r="919" s="1" customFormat="1" spans="1:243">
      <c r="A919" s="157">
        <v>2240102</v>
      </c>
      <c r="B919" s="152" t="s">
        <v>73</v>
      </c>
      <c r="C919" s="145">
        <v>18</v>
      </c>
      <c r="D919" s="146">
        <v>22</v>
      </c>
      <c r="E919" s="147">
        <f t="shared" si="39"/>
        <v>4</v>
      </c>
      <c r="F919" s="148">
        <f>E919/C919</f>
        <v>0.222222222222222</v>
      </c>
      <c r="G919" s="149"/>
      <c r="H919" s="140">
        <f t="shared" si="40"/>
        <v>7</v>
      </c>
      <c r="I919" s="140"/>
      <c r="J919" s="111"/>
      <c r="K919" s="111"/>
      <c r="L919" s="111"/>
      <c r="M919" s="111"/>
      <c r="N919" s="111"/>
      <c r="O919" s="111"/>
      <c r="P919" s="111"/>
      <c r="Q919" s="111"/>
      <c r="R919" s="111"/>
      <c r="S919" s="111"/>
      <c r="T919" s="111"/>
      <c r="U919" s="111"/>
      <c r="V919" s="111"/>
      <c r="W919" s="111"/>
      <c r="X919" s="111"/>
      <c r="Y919" s="111"/>
      <c r="Z919" s="111"/>
      <c r="AA919" s="111"/>
      <c r="AB919" s="111"/>
      <c r="AC919" s="111"/>
      <c r="AD919" s="111"/>
      <c r="AE919" s="111"/>
      <c r="AF919" s="111"/>
      <c r="AG919" s="111"/>
      <c r="AH919" s="111"/>
      <c r="AI919" s="111"/>
      <c r="AJ919" s="111"/>
      <c r="AK919" s="111"/>
      <c r="AL919" s="111"/>
      <c r="AM919" s="111"/>
      <c r="AN919" s="111"/>
      <c r="AO919" s="111"/>
      <c r="AP919" s="111"/>
      <c r="AQ919" s="111"/>
      <c r="AR919" s="111"/>
      <c r="AS919" s="111"/>
      <c r="AT919" s="111"/>
      <c r="AU919" s="111"/>
      <c r="AV919" s="111"/>
      <c r="AW919" s="111"/>
      <c r="AX919" s="111"/>
      <c r="AY919" s="111"/>
      <c r="AZ919" s="111"/>
      <c r="BA919" s="111"/>
      <c r="BB919" s="111"/>
      <c r="BC919" s="111"/>
      <c r="BD919" s="111"/>
      <c r="BE919" s="111"/>
      <c r="BF919" s="111"/>
      <c r="BG919" s="111"/>
      <c r="BH919" s="111"/>
      <c r="BI919" s="111"/>
      <c r="BJ919" s="111"/>
      <c r="BK919" s="111"/>
      <c r="BL919" s="111"/>
      <c r="BM919" s="111"/>
      <c r="BN919" s="111"/>
      <c r="BO919" s="111"/>
      <c r="BP919" s="111"/>
      <c r="BQ919" s="111"/>
      <c r="BR919" s="111"/>
      <c r="BS919" s="111"/>
      <c r="BT919" s="111"/>
      <c r="BU919" s="111"/>
      <c r="BV919" s="111"/>
      <c r="BW919" s="111"/>
      <c r="BX919" s="111"/>
      <c r="BY919" s="111"/>
      <c r="BZ919" s="111"/>
      <c r="CA919" s="111"/>
      <c r="CB919" s="111"/>
      <c r="CC919" s="111"/>
      <c r="CD919" s="111"/>
      <c r="CE919" s="111"/>
      <c r="CF919" s="111"/>
      <c r="CG919" s="111"/>
      <c r="CH919" s="111"/>
      <c r="CI919" s="111"/>
      <c r="CJ919" s="111"/>
      <c r="CK919" s="111"/>
      <c r="CL919" s="111"/>
      <c r="CM919" s="111"/>
      <c r="CN919" s="111"/>
      <c r="CO919" s="111"/>
      <c r="CP919" s="111"/>
      <c r="CQ919" s="111"/>
      <c r="CR919" s="111"/>
      <c r="CS919" s="111"/>
      <c r="CT919" s="111"/>
      <c r="CU919" s="111"/>
      <c r="CV919" s="111"/>
      <c r="CW919" s="111"/>
      <c r="CX919" s="111"/>
      <c r="CY919" s="111"/>
      <c r="CZ919" s="111"/>
      <c r="DA919" s="111"/>
      <c r="DB919" s="111"/>
      <c r="DC919" s="111"/>
      <c r="DD919" s="111"/>
      <c r="DE919" s="111"/>
      <c r="DF919" s="111"/>
      <c r="DG919" s="111"/>
      <c r="DH919" s="111"/>
      <c r="DI919" s="111"/>
      <c r="DJ919" s="111"/>
      <c r="DK919" s="111"/>
      <c r="DL919" s="111"/>
      <c r="DM919" s="111"/>
      <c r="DN919" s="111"/>
      <c r="DO919" s="111"/>
      <c r="DP919" s="111"/>
      <c r="DQ919" s="111"/>
      <c r="DR919" s="111"/>
      <c r="DS919" s="111"/>
      <c r="DT919" s="111"/>
      <c r="DU919" s="111"/>
      <c r="DV919" s="111"/>
      <c r="DW919" s="111"/>
      <c r="DX919" s="111"/>
      <c r="DY919" s="111"/>
      <c r="DZ919" s="111"/>
      <c r="EA919" s="111"/>
      <c r="EB919" s="111"/>
      <c r="EC919" s="111"/>
      <c r="ED919" s="111"/>
      <c r="EE919" s="111"/>
      <c r="EF919" s="111"/>
      <c r="EG919" s="111"/>
      <c r="EH919" s="111"/>
      <c r="EI919" s="111"/>
      <c r="EJ919" s="111"/>
      <c r="EK919" s="111"/>
      <c r="EL919" s="111"/>
      <c r="EM919" s="111"/>
      <c r="EN919" s="111"/>
      <c r="EO919" s="111"/>
      <c r="EP919" s="111"/>
      <c r="EQ919" s="111"/>
      <c r="ER919" s="111"/>
      <c r="ES919" s="111"/>
      <c r="ET919" s="111"/>
      <c r="EU919" s="111"/>
      <c r="EV919" s="111"/>
      <c r="EW919" s="111"/>
      <c r="EX919" s="111"/>
      <c r="EY919" s="111"/>
      <c r="EZ919" s="111"/>
      <c r="FA919" s="111"/>
      <c r="FB919" s="111"/>
      <c r="FC919" s="111"/>
      <c r="FD919" s="111"/>
      <c r="FE919" s="111"/>
      <c r="FF919" s="111"/>
      <c r="FG919" s="111"/>
      <c r="FH919" s="111"/>
      <c r="FI919" s="111"/>
      <c r="FJ919" s="111"/>
      <c r="FK919" s="111"/>
      <c r="FL919" s="111"/>
      <c r="FM919" s="111"/>
      <c r="FN919" s="111"/>
      <c r="FO919" s="111"/>
      <c r="FP919" s="111"/>
      <c r="FQ919" s="111"/>
      <c r="FR919" s="111"/>
      <c r="FS919" s="111"/>
      <c r="FT919" s="111"/>
      <c r="FU919" s="111"/>
      <c r="FV919" s="111"/>
      <c r="FW919" s="111"/>
      <c r="FX919" s="111"/>
      <c r="FY919" s="111"/>
      <c r="FZ919" s="111"/>
      <c r="GA919" s="111"/>
      <c r="GB919" s="111"/>
      <c r="GC919" s="111"/>
      <c r="GD919" s="111"/>
      <c r="GE919" s="111"/>
      <c r="GF919" s="111"/>
      <c r="GG919" s="111"/>
      <c r="GH919" s="111"/>
      <c r="GI919" s="111"/>
      <c r="GJ919" s="111"/>
      <c r="GK919" s="111"/>
      <c r="GL919" s="111"/>
      <c r="GM919" s="111"/>
      <c r="GN919" s="111"/>
      <c r="GO919" s="111"/>
      <c r="GP919" s="111"/>
      <c r="GQ919" s="111"/>
      <c r="GR919" s="111"/>
      <c r="GS919" s="111"/>
      <c r="GT919" s="111"/>
      <c r="GU919" s="111"/>
      <c r="GV919" s="111"/>
      <c r="GW919" s="111"/>
      <c r="GX919" s="111"/>
      <c r="GY919" s="111"/>
      <c r="GZ919" s="111"/>
      <c r="HA919" s="111"/>
      <c r="HB919" s="111"/>
      <c r="HC919" s="111"/>
      <c r="HD919" s="111"/>
      <c r="HE919" s="111"/>
      <c r="HF919" s="111"/>
      <c r="HG919" s="111"/>
      <c r="HH919" s="111"/>
      <c r="HI919" s="111"/>
      <c r="HJ919" s="111"/>
      <c r="HK919" s="111"/>
      <c r="HL919" s="111"/>
      <c r="HM919" s="111"/>
      <c r="HN919" s="111"/>
      <c r="HO919" s="111"/>
      <c r="HP919" s="111"/>
      <c r="HQ919" s="111"/>
      <c r="HR919" s="111"/>
      <c r="HS919" s="111"/>
      <c r="HT919" s="111"/>
      <c r="HU919" s="111"/>
      <c r="HV919" s="111"/>
      <c r="HW919" s="111"/>
      <c r="HX919" s="111"/>
      <c r="HY919" s="111"/>
      <c r="HZ919" s="111"/>
      <c r="IA919" s="111"/>
      <c r="IB919" s="111"/>
      <c r="IC919" s="111"/>
      <c r="ID919" s="111"/>
      <c r="IE919" s="111"/>
      <c r="IF919" s="111"/>
      <c r="IG919" s="111"/>
      <c r="IH919" s="111"/>
      <c r="II919" s="111"/>
    </row>
    <row r="920" s="1" customFormat="1" hidden="1" spans="1:243">
      <c r="A920" s="157">
        <v>2240103</v>
      </c>
      <c r="B920" s="152" t="s">
        <v>74</v>
      </c>
      <c r="C920" s="145">
        <v>0</v>
      </c>
      <c r="D920" s="146"/>
      <c r="E920" s="147">
        <f t="shared" si="39"/>
        <v>0</v>
      </c>
      <c r="F920" s="148"/>
      <c r="G920" s="151" t="s">
        <v>75</v>
      </c>
      <c r="H920" s="140">
        <f t="shared" si="40"/>
        <v>7</v>
      </c>
      <c r="I920" s="140"/>
      <c r="J920" s="111"/>
      <c r="K920" s="111"/>
      <c r="L920" s="111"/>
      <c r="M920" s="111"/>
      <c r="N920" s="111"/>
      <c r="O920" s="111"/>
      <c r="P920" s="111"/>
      <c r="Q920" s="111"/>
      <c r="R920" s="111"/>
      <c r="S920" s="111"/>
      <c r="T920" s="111"/>
      <c r="U920" s="111"/>
      <c r="V920" s="111"/>
      <c r="W920" s="111"/>
      <c r="X920" s="111"/>
      <c r="Y920" s="111"/>
      <c r="Z920" s="111"/>
      <c r="AA920" s="111"/>
      <c r="AB920" s="111"/>
      <c r="AC920" s="111"/>
      <c r="AD920" s="111"/>
      <c r="AE920" s="111"/>
      <c r="AF920" s="111"/>
      <c r="AG920" s="111"/>
      <c r="AH920" s="111"/>
      <c r="AI920" s="111"/>
      <c r="AJ920" s="111"/>
      <c r="AK920" s="111"/>
      <c r="AL920" s="111"/>
      <c r="AM920" s="111"/>
      <c r="AN920" s="111"/>
      <c r="AO920" s="111"/>
      <c r="AP920" s="111"/>
      <c r="AQ920" s="111"/>
      <c r="AR920" s="111"/>
      <c r="AS920" s="111"/>
      <c r="AT920" s="111"/>
      <c r="AU920" s="111"/>
      <c r="AV920" s="111"/>
      <c r="AW920" s="111"/>
      <c r="AX920" s="111"/>
      <c r="AY920" s="111"/>
      <c r="AZ920" s="111"/>
      <c r="BA920" s="111"/>
      <c r="BB920" s="111"/>
      <c r="BC920" s="111"/>
      <c r="BD920" s="111"/>
      <c r="BE920" s="111"/>
      <c r="BF920" s="111"/>
      <c r="BG920" s="111"/>
      <c r="BH920" s="111"/>
      <c r="BI920" s="111"/>
      <c r="BJ920" s="111"/>
      <c r="BK920" s="111"/>
      <c r="BL920" s="111"/>
      <c r="BM920" s="111"/>
      <c r="BN920" s="111"/>
      <c r="BO920" s="111"/>
      <c r="BP920" s="111"/>
      <c r="BQ920" s="111"/>
      <c r="BR920" s="111"/>
      <c r="BS920" s="111"/>
      <c r="BT920" s="111"/>
      <c r="BU920" s="111"/>
      <c r="BV920" s="111"/>
      <c r="BW920" s="111"/>
      <c r="BX920" s="111"/>
      <c r="BY920" s="111"/>
      <c r="BZ920" s="111"/>
      <c r="CA920" s="111"/>
      <c r="CB920" s="111"/>
      <c r="CC920" s="111"/>
      <c r="CD920" s="111"/>
      <c r="CE920" s="111"/>
      <c r="CF920" s="111"/>
      <c r="CG920" s="111"/>
      <c r="CH920" s="111"/>
      <c r="CI920" s="111"/>
      <c r="CJ920" s="111"/>
      <c r="CK920" s="111"/>
      <c r="CL920" s="111"/>
      <c r="CM920" s="111"/>
      <c r="CN920" s="111"/>
      <c r="CO920" s="111"/>
      <c r="CP920" s="111"/>
      <c r="CQ920" s="111"/>
      <c r="CR920" s="111"/>
      <c r="CS920" s="111"/>
      <c r="CT920" s="111"/>
      <c r="CU920" s="111"/>
      <c r="CV920" s="111"/>
      <c r="CW920" s="111"/>
      <c r="CX920" s="111"/>
      <c r="CY920" s="111"/>
      <c r="CZ920" s="111"/>
      <c r="DA920" s="111"/>
      <c r="DB920" s="111"/>
      <c r="DC920" s="111"/>
      <c r="DD920" s="111"/>
      <c r="DE920" s="111"/>
      <c r="DF920" s="111"/>
      <c r="DG920" s="111"/>
      <c r="DH920" s="111"/>
      <c r="DI920" s="111"/>
      <c r="DJ920" s="111"/>
      <c r="DK920" s="111"/>
      <c r="DL920" s="111"/>
      <c r="DM920" s="111"/>
      <c r="DN920" s="111"/>
      <c r="DO920" s="111"/>
      <c r="DP920" s="111"/>
      <c r="DQ920" s="111"/>
      <c r="DR920" s="111"/>
      <c r="DS920" s="111"/>
      <c r="DT920" s="111"/>
      <c r="DU920" s="111"/>
      <c r="DV920" s="111"/>
      <c r="DW920" s="111"/>
      <c r="DX920" s="111"/>
      <c r="DY920" s="111"/>
      <c r="DZ920" s="111"/>
      <c r="EA920" s="111"/>
      <c r="EB920" s="111"/>
      <c r="EC920" s="111"/>
      <c r="ED920" s="111"/>
      <c r="EE920" s="111"/>
      <c r="EF920" s="111"/>
      <c r="EG920" s="111"/>
      <c r="EH920" s="111"/>
      <c r="EI920" s="111"/>
      <c r="EJ920" s="111"/>
      <c r="EK920" s="111"/>
      <c r="EL920" s="111"/>
      <c r="EM920" s="111"/>
      <c r="EN920" s="111"/>
      <c r="EO920" s="111"/>
      <c r="EP920" s="111"/>
      <c r="EQ920" s="111"/>
      <c r="ER920" s="111"/>
      <c r="ES920" s="111"/>
      <c r="ET920" s="111"/>
      <c r="EU920" s="111"/>
      <c r="EV920" s="111"/>
      <c r="EW920" s="111"/>
      <c r="EX920" s="111"/>
      <c r="EY920" s="111"/>
      <c r="EZ920" s="111"/>
      <c r="FA920" s="111"/>
      <c r="FB920" s="111"/>
      <c r="FC920" s="111"/>
      <c r="FD920" s="111"/>
      <c r="FE920" s="111"/>
      <c r="FF920" s="111"/>
      <c r="FG920" s="111"/>
      <c r="FH920" s="111"/>
      <c r="FI920" s="111"/>
      <c r="FJ920" s="111"/>
      <c r="FK920" s="111"/>
      <c r="FL920" s="111"/>
      <c r="FM920" s="111"/>
      <c r="FN920" s="111"/>
      <c r="FO920" s="111"/>
      <c r="FP920" s="111"/>
      <c r="FQ920" s="111"/>
      <c r="FR920" s="111"/>
      <c r="FS920" s="111"/>
      <c r="FT920" s="111"/>
      <c r="FU920" s="111"/>
      <c r="FV920" s="111"/>
      <c r="FW920" s="111"/>
      <c r="FX920" s="111"/>
      <c r="FY920" s="111"/>
      <c r="FZ920" s="111"/>
      <c r="GA920" s="111"/>
      <c r="GB920" s="111"/>
      <c r="GC920" s="111"/>
      <c r="GD920" s="111"/>
      <c r="GE920" s="111"/>
      <c r="GF920" s="111"/>
      <c r="GG920" s="111"/>
      <c r="GH920" s="111"/>
      <c r="GI920" s="111"/>
      <c r="GJ920" s="111"/>
      <c r="GK920" s="111"/>
      <c r="GL920" s="111"/>
      <c r="GM920" s="111"/>
      <c r="GN920" s="111"/>
      <c r="GO920" s="111"/>
      <c r="GP920" s="111"/>
      <c r="GQ920" s="111"/>
      <c r="GR920" s="111"/>
      <c r="GS920" s="111"/>
      <c r="GT920" s="111"/>
      <c r="GU920" s="111"/>
      <c r="GV920" s="111"/>
      <c r="GW920" s="111"/>
      <c r="GX920" s="111"/>
      <c r="GY920" s="111"/>
      <c r="GZ920" s="111"/>
      <c r="HA920" s="111"/>
      <c r="HB920" s="111"/>
      <c r="HC920" s="111"/>
      <c r="HD920" s="111"/>
      <c r="HE920" s="111"/>
      <c r="HF920" s="111"/>
      <c r="HG920" s="111"/>
      <c r="HH920" s="111"/>
      <c r="HI920" s="111"/>
      <c r="HJ920" s="111"/>
      <c r="HK920" s="111"/>
      <c r="HL920" s="111"/>
      <c r="HM920" s="111"/>
      <c r="HN920" s="111"/>
      <c r="HO920" s="111"/>
      <c r="HP920" s="111"/>
      <c r="HQ920" s="111"/>
      <c r="HR920" s="111"/>
      <c r="HS920" s="111"/>
      <c r="HT920" s="111"/>
      <c r="HU920" s="111"/>
      <c r="HV920" s="111"/>
      <c r="HW920" s="111"/>
      <c r="HX920" s="111"/>
      <c r="HY920" s="111"/>
      <c r="HZ920" s="111"/>
      <c r="IA920" s="111"/>
      <c r="IB920" s="111"/>
      <c r="IC920" s="111"/>
      <c r="ID920" s="111"/>
      <c r="IE920" s="111"/>
      <c r="IF920" s="111"/>
      <c r="IG920" s="111"/>
      <c r="IH920" s="111"/>
      <c r="II920" s="111"/>
    </row>
    <row r="921" s="1" customFormat="1" hidden="1" spans="1:243">
      <c r="A921" s="157">
        <v>2240104</v>
      </c>
      <c r="B921" s="152" t="s">
        <v>782</v>
      </c>
      <c r="C921" s="145">
        <v>0</v>
      </c>
      <c r="D921" s="146"/>
      <c r="E921" s="147">
        <f t="shared" si="39"/>
        <v>0</v>
      </c>
      <c r="F921" s="148"/>
      <c r="G921" s="151" t="s">
        <v>75</v>
      </c>
      <c r="H921" s="140">
        <f t="shared" si="40"/>
        <v>7</v>
      </c>
      <c r="I921" s="140"/>
      <c r="J921" s="111"/>
      <c r="K921" s="111"/>
      <c r="L921" s="111"/>
      <c r="M921" s="111"/>
      <c r="N921" s="111"/>
      <c r="O921" s="111"/>
      <c r="P921" s="111"/>
      <c r="Q921" s="111"/>
      <c r="R921" s="111"/>
      <c r="S921" s="111"/>
      <c r="T921" s="111"/>
      <c r="U921" s="111"/>
      <c r="V921" s="111"/>
      <c r="W921" s="111"/>
      <c r="X921" s="111"/>
      <c r="Y921" s="111"/>
      <c r="Z921" s="111"/>
      <c r="AA921" s="111"/>
      <c r="AB921" s="111"/>
      <c r="AC921" s="111"/>
      <c r="AD921" s="111"/>
      <c r="AE921" s="111"/>
      <c r="AF921" s="111"/>
      <c r="AG921" s="111"/>
      <c r="AH921" s="111"/>
      <c r="AI921" s="111"/>
      <c r="AJ921" s="111"/>
      <c r="AK921" s="111"/>
      <c r="AL921" s="111"/>
      <c r="AM921" s="111"/>
      <c r="AN921" s="111"/>
      <c r="AO921" s="111"/>
      <c r="AP921" s="111"/>
      <c r="AQ921" s="111"/>
      <c r="AR921" s="111"/>
      <c r="AS921" s="111"/>
      <c r="AT921" s="111"/>
      <c r="AU921" s="111"/>
      <c r="AV921" s="111"/>
      <c r="AW921" s="111"/>
      <c r="AX921" s="111"/>
      <c r="AY921" s="111"/>
      <c r="AZ921" s="111"/>
      <c r="BA921" s="111"/>
      <c r="BB921" s="111"/>
      <c r="BC921" s="111"/>
      <c r="BD921" s="111"/>
      <c r="BE921" s="111"/>
      <c r="BF921" s="111"/>
      <c r="BG921" s="111"/>
      <c r="BH921" s="111"/>
      <c r="BI921" s="111"/>
      <c r="BJ921" s="111"/>
      <c r="BK921" s="111"/>
      <c r="BL921" s="111"/>
      <c r="BM921" s="111"/>
      <c r="BN921" s="111"/>
      <c r="BO921" s="111"/>
      <c r="BP921" s="111"/>
      <c r="BQ921" s="111"/>
      <c r="BR921" s="111"/>
      <c r="BS921" s="111"/>
      <c r="BT921" s="111"/>
      <c r="BU921" s="111"/>
      <c r="BV921" s="111"/>
      <c r="BW921" s="111"/>
      <c r="BX921" s="111"/>
      <c r="BY921" s="111"/>
      <c r="BZ921" s="111"/>
      <c r="CA921" s="111"/>
      <c r="CB921" s="111"/>
      <c r="CC921" s="111"/>
      <c r="CD921" s="111"/>
      <c r="CE921" s="111"/>
      <c r="CF921" s="111"/>
      <c r="CG921" s="111"/>
      <c r="CH921" s="111"/>
      <c r="CI921" s="111"/>
      <c r="CJ921" s="111"/>
      <c r="CK921" s="111"/>
      <c r="CL921" s="111"/>
      <c r="CM921" s="111"/>
      <c r="CN921" s="111"/>
      <c r="CO921" s="111"/>
      <c r="CP921" s="111"/>
      <c r="CQ921" s="111"/>
      <c r="CR921" s="111"/>
      <c r="CS921" s="111"/>
      <c r="CT921" s="111"/>
      <c r="CU921" s="111"/>
      <c r="CV921" s="111"/>
      <c r="CW921" s="111"/>
      <c r="CX921" s="111"/>
      <c r="CY921" s="111"/>
      <c r="CZ921" s="111"/>
      <c r="DA921" s="111"/>
      <c r="DB921" s="111"/>
      <c r="DC921" s="111"/>
      <c r="DD921" s="111"/>
      <c r="DE921" s="111"/>
      <c r="DF921" s="111"/>
      <c r="DG921" s="111"/>
      <c r="DH921" s="111"/>
      <c r="DI921" s="111"/>
      <c r="DJ921" s="111"/>
      <c r="DK921" s="111"/>
      <c r="DL921" s="111"/>
      <c r="DM921" s="111"/>
      <c r="DN921" s="111"/>
      <c r="DO921" s="111"/>
      <c r="DP921" s="111"/>
      <c r="DQ921" s="111"/>
      <c r="DR921" s="111"/>
      <c r="DS921" s="111"/>
      <c r="DT921" s="111"/>
      <c r="DU921" s="111"/>
      <c r="DV921" s="111"/>
      <c r="DW921" s="111"/>
      <c r="DX921" s="111"/>
      <c r="DY921" s="111"/>
      <c r="DZ921" s="111"/>
      <c r="EA921" s="111"/>
      <c r="EB921" s="111"/>
      <c r="EC921" s="111"/>
      <c r="ED921" s="111"/>
      <c r="EE921" s="111"/>
      <c r="EF921" s="111"/>
      <c r="EG921" s="111"/>
      <c r="EH921" s="111"/>
      <c r="EI921" s="111"/>
      <c r="EJ921" s="111"/>
      <c r="EK921" s="111"/>
      <c r="EL921" s="111"/>
      <c r="EM921" s="111"/>
      <c r="EN921" s="111"/>
      <c r="EO921" s="111"/>
      <c r="EP921" s="111"/>
      <c r="EQ921" s="111"/>
      <c r="ER921" s="111"/>
      <c r="ES921" s="111"/>
      <c r="ET921" s="111"/>
      <c r="EU921" s="111"/>
      <c r="EV921" s="111"/>
      <c r="EW921" s="111"/>
      <c r="EX921" s="111"/>
      <c r="EY921" s="111"/>
      <c r="EZ921" s="111"/>
      <c r="FA921" s="111"/>
      <c r="FB921" s="111"/>
      <c r="FC921" s="111"/>
      <c r="FD921" s="111"/>
      <c r="FE921" s="111"/>
      <c r="FF921" s="111"/>
      <c r="FG921" s="111"/>
      <c r="FH921" s="111"/>
      <c r="FI921" s="111"/>
      <c r="FJ921" s="111"/>
      <c r="FK921" s="111"/>
      <c r="FL921" s="111"/>
      <c r="FM921" s="111"/>
      <c r="FN921" s="111"/>
      <c r="FO921" s="111"/>
      <c r="FP921" s="111"/>
      <c r="FQ921" s="111"/>
      <c r="FR921" s="111"/>
      <c r="FS921" s="111"/>
      <c r="FT921" s="111"/>
      <c r="FU921" s="111"/>
      <c r="FV921" s="111"/>
      <c r="FW921" s="111"/>
      <c r="FX921" s="111"/>
      <c r="FY921" s="111"/>
      <c r="FZ921" s="111"/>
      <c r="GA921" s="111"/>
      <c r="GB921" s="111"/>
      <c r="GC921" s="111"/>
      <c r="GD921" s="111"/>
      <c r="GE921" s="111"/>
      <c r="GF921" s="111"/>
      <c r="GG921" s="111"/>
      <c r="GH921" s="111"/>
      <c r="GI921" s="111"/>
      <c r="GJ921" s="111"/>
      <c r="GK921" s="111"/>
      <c r="GL921" s="111"/>
      <c r="GM921" s="111"/>
      <c r="GN921" s="111"/>
      <c r="GO921" s="111"/>
      <c r="GP921" s="111"/>
      <c r="GQ921" s="111"/>
      <c r="GR921" s="111"/>
      <c r="GS921" s="111"/>
      <c r="GT921" s="111"/>
      <c r="GU921" s="111"/>
      <c r="GV921" s="111"/>
      <c r="GW921" s="111"/>
      <c r="GX921" s="111"/>
      <c r="GY921" s="111"/>
      <c r="GZ921" s="111"/>
      <c r="HA921" s="111"/>
      <c r="HB921" s="111"/>
      <c r="HC921" s="111"/>
      <c r="HD921" s="111"/>
      <c r="HE921" s="111"/>
      <c r="HF921" s="111"/>
      <c r="HG921" s="111"/>
      <c r="HH921" s="111"/>
      <c r="HI921" s="111"/>
      <c r="HJ921" s="111"/>
      <c r="HK921" s="111"/>
      <c r="HL921" s="111"/>
      <c r="HM921" s="111"/>
      <c r="HN921" s="111"/>
      <c r="HO921" s="111"/>
      <c r="HP921" s="111"/>
      <c r="HQ921" s="111"/>
      <c r="HR921" s="111"/>
      <c r="HS921" s="111"/>
      <c r="HT921" s="111"/>
      <c r="HU921" s="111"/>
      <c r="HV921" s="111"/>
      <c r="HW921" s="111"/>
      <c r="HX921" s="111"/>
      <c r="HY921" s="111"/>
      <c r="HZ921" s="111"/>
      <c r="IA921" s="111"/>
      <c r="IB921" s="111"/>
      <c r="IC921" s="111"/>
      <c r="ID921" s="111"/>
      <c r="IE921" s="111"/>
      <c r="IF921" s="111"/>
      <c r="IG921" s="111"/>
      <c r="IH921" s="111"/>
      <c r="II921" s="111"/>
    </row>
    <row r="922" s="1" customFormat="1" hidden="1" spans="1:243">
      <c r="A922" s="157">
        <v>2240105</v>
      </c>
      <c r="B922" s="152" t="s">
        <v>783</v>
      </c>
      <c r="C922" s="145">
        <v>0</v>
      </c>
      <c r="D922" s="146"/>
      <c r="E922" s="147">
        <f t="shared" si="39"/>
        <v>0</v>
      </c>
      <c r="F922" s="148"/>
      <c r="G922" s="151" t="s">
        <v>75</v>
      </c>
      <c r="H922" s="140">
        <f t="shared" si="40"/>
        <v>7</v>
      </c>
      <c r="I922" s="140"/>
      <c r="J922" s="111"/>
      <c r="K922" s="111"/>
      <c r="L922" s="111"/>
      <c r="M922" s="111"/>
      <c r="N922" s="111"/>
      <c r="O922" s="111"/>
      <c r="P922" s="111"/>
      <c r="Q922" s="111"/>
      <c r="R922" s="111"/>
      <c r="S922" s="111"/>
      <c r="T922" s="111"/>
      <c r="U922" s="111"/>
      <c r="V922" s="111"/>
      <c r="W922" s="111"/>
      <c r="X922" s="111"/>
      <c r="Y922" s="111"/>
      <c r="Z922" s="111"/>
      <c r="AA922" s="111"/>
      <c r="AB922" s="111"/>
      <c r="AC922" s="111"/>
      <c r="AD922" s="111"/>
      <c r="AE922" s="111"/>
      <c r="AF922" s="111"/>
      <c r="AG922" s="111"/>
      <c r="AH922" s="111"/>
      <c r="AI922" s="111"/>
      <c r="AJ922" s="111"/>
      <c r="AK922" s="111"/>
      <c r="AL922" s="111"/>
      <c r="AM922" s="111"/>
      <c r="AN922" s="111"/>
      <c r="AO922" s="111"/>
      <c r="AP922" s="111"/>
      <c r="AQ922" s="111"/>
      <c r="AR922" s="111"/>
      <c r="AS922" s="111"/>
      <c r="AT922" s="111"/>
      <c r="AU922" s="111"/>
      <c r="AV922" s="111"/>
      <c r="AW922" s="111"/>
      <c r="AX922" s="111"/>
      <c r="AY922" s="111"/>
      <c r="AZ922" s="111"/>
      <c r="BA922" s="111"/>
      <c r="BB922" s="111"/>
      <c r="BC922" s="111"/>
      <c r="BD922" s="111"/>
      <c r="BE922" s="111"/>
      <c r="BF922" s="111"/>
      <c r="BG922" s="111"/>
      <c r="BH922" s="111"/>
      <c r="BI922" s="111"/>
      <c r="BJ922" s="111"/>
      <c r="BK922" s="111"/>
      <c r="BL922" s="111"/>
      <c r="BM922" s="111"/>
      <c r="BN922" s="111"/>
      <c r="BO922" s="111"/>
      <c r="BP922" s="111"/>
      <c r="BQ922" s="111"/>
      <c r="BR922" s="111"/>
      <c r="BS922" s="111"/>
      <c r="BT922" s="111"/>
      <c r="BU922" s="111"/>
      <c r="BV922" s="111"/>
      <c r="BW922" s="111"/>
      <c r="BX922" s="111"/>
      <c r="BY922" s="111"/>
      <c r="BZ922" s="111"/>
      <c r="CA922" s="111"/>
      <c r="CB922" s="111"/>
      <c r="CC922" s="111"/>
      <c r="CD922" s="111"/>
      <c r="CE922" s="111"/>
      <c r="CF922" s="111"/>
      <c r="CG922" s="111"/>
      <c r="CH922" s="111"/>
      <c r="CI922" s="111"/>
      <c r="CJ922" s="111"/>
      <c r="CK922" s="111"/>
      <c r="CL922" s="111"/>
      <c r="CM922" s="111"/>
      <c r="CN922" s="111"/>
      <c r="CO922" s="111"/>
      <c r="CP922" s="111"/>
      <c r="CQ922" s="111"/>
      <c r="CR922" s="111"/>
      <c r="CS922" s="111"/>
      <c r="CT922" s="111"/>
      <c r="CU922" s="111"/>
      <c r="CV922" s="111"/>
      <c r="CW922" s="111"/>
      <c r="CX922" s="111"/>
      <c r="CY922" s="111"/>
      <c r="CZ922" s="111"/>
      <c r="DA922" s="111"/>
      <c r="DB922" s="111"/>
      <c r="DC922" s="111"/>
      <c r="DD922" s="111"/>
      <c r="DE922" s="111"/>
      <c r="DF922" s="111"/>
      <c r="DG922" s="111"/>
      <c r="DH922" s="111"/>
      <c r="DI922" s="111"/>
      <c r="DJ922" s="111"/>
      <c r="DK922" s="111"/>
      <c r="DL922" s="111"/>
      <c r="DM922" s="111"/>
      <c r="DN922" s="111"/>
      <c r="DO922" s="111"/>
      <c r="DP922" s="111"/>
      <c r="DQ922" s="111"/>
      <c r="DR922" s="111"/>
      <c r="DS922" s="111"/>
      <c r="DT922" s="111"/>
      <c r="DU922" s="111"/>
      <c r="DV922" s="111"/>
      <c r="DW922" s="111"/>
      <c r="DX922" s="111"/>
      <c r="DY922" s="111"/>
      <c r="DZ922" s="111"/>
      <c r="EA922" s="111"/>
      <c r="EB922" s="111"/>
      <c r="EC922" s="111"/>
      <c r="ED922" s="111"/>
      <c r="EE922" s="111"/>
      <c r="EF922" s="111"/>
      <c r="EG922" s="111"/>
      <c r="EH922" s="111"/>
      <c r="EI922" s="111"/>
      <c r="EJ922" s="111"/>
      <c r="EK922" s="111"/>
      <c r="EL922" s="111"/>
      <c r="EM922" s="111"/>
      <c r="EN922" s="111"/>
      <c r="EO922" s="111"/>
      <c r="EP922" s="111"/>
      <c r="EQ922" s="111"/>
      <c r="ER922" s="111"/>
      <c r="ES922" s="111"/>
      <c r="ET922" s="111"/>
      <c r="EU922" s="111"/>
      <c r="EV922" s="111"/>
      <c r="EW922" s="111"/>
      <c r="EX922" s="111"/>
      <c r="EY922" s="111"/>
      <c r="EZ922" s="111"/>
      <c r="FA922" s="111"/>
      <c r="FB922" s="111"/>
      <c r="FC922" s="111"/>
      <c r="FD922" s="111"/>
      <c r="FE922" s="111"/>
      <c r="FF922" s="111"/>
      <c r="FG922" s="111"/>
      <c r="FH922" s="111"/>
      <c r="FI922" s="111"/>
      <c r="FJ922" s="111"/>
      <c r="FK922" s="111"/>
      <c r="FL922" s="111"/>
      <c r="FM922" s="111"/>
      <c r="FN922" s="111"/>
      <c r="FO922" s="111"/>
      <c r="FP922" s="111"/>
      <c r="FQ922" s="111"/>
      <c r="FR922" s="111"/>
      <c r="FS922" s="111"/>
      <c r="FT922" s="111"/>
      <c r="FU922" s="111"/>
      <c r="FV922" s="111"/>
      <c r="FW922" s="111"/>
      <c r="FX922" s="111"/>
      <c r="FY922" s="111"/>
      <c r="FZ922" s="111"/>
      <c r="GA922" s="111"/>
      <c r="GB922" s="111"/>
      <c r="GC922" s="111"/>
      <c r="GD922" s="111"/>
      <c r="GE922" s="111"/>
      <c r="GF922" s="111"/>
      <c r="GG922" s="111"/>
      <c r="GH922" s="111"/>
      <c r="GI922" s="111"/>
      <c r="GJ922" s="111"/>
      <c r="GK922" s="111"/>
      <c r="GL922" s="111"/>
      <c r="GM922" s="111"/>
      <c r="GN922" s="111"/>
      <c r="GO922" s="111"/>
      <c r="GP922" s="111"/>
      <c r="GQ922" s="111"/>
      <c r="GR922" s="111"/>
      <c r="GS922" s="111"/>
      <c r="GT922" s="111"/>
      <c r="GU922" s="111"/>
      <c r="GV922" s="111"/>
      <c r="GW922" s="111"/>
      <c r="GX922" s="111"/>
      <c r="GY922" s="111"/>
      <c r="GZ922" s="111"/>
      <c r="HA922" s="111"/>
      <c r="HB922" s="111"/>
      <c r="HC922" s="111"/>
      <c r="HD922" s="111"/>
      <c r="HE922" s="111"/>
      <c r="HF922" s="111"/>
      <c r="HG922" s="111"/>
      <c r="HH922" s="111"/>
      <c r="HI922" s="111"/>
      <c r="HJ922" s="111"/>
      <c r="HK922" s="111"/>
      <c r="HL922" s="111"/>
      <c r="HM922" s="111"/>
      <c r="HN922" s="111"/>
      <c r="HO922" s="111"/>
      <c r="HP922" s="111"/>
      <c r="HQ922" s="111"/>
      <c r="HR922" s="111"/>
      <c r="HS922" s="111"/>
      <c r="HT922" s="111"/>
      <c r="HU922" s="111"/>
      <c r="HV922" s="111"/>
      <c r="HW922" s="111"/>
      <c r="HX922" s="111"/>
      <c r="HY922" s="111"/>
      <c r="HZ922" s="111"/>
      <c r="IA922" s="111"/>
      <c r="IB922" s="111"/>
      <c r="IC922" s="111"/>
      <c r="ID922" s="111"/>
      <c r="IE922" s="111"/>
      <c r="IF922" s="111"/>
      <c r="IG922" s="111"/>
      <c r="IH922" s="111"/>
      <c r="II922" s="111"/>
    </row>
    <row r="923" s="1" customFormat="1" hidden="1" spans="1:243">
      <c r="A923" s="157">
        <v>2240106</v>
      </c>
      <c r="B923" s="152" t="s">
        <v>784</v>
      </c>
      <c r="C923" s="145">
        <v>0</v>
      </c>
      <c r="D923" s="146"/>
      <c r="E923" s="147">
        <f t="shared" si="39"/>
        <v>0</v>
      </c>
      <c r="F923" s="148"/>
      <c r="G923" s="151" t="s">
        <v>75</v>
      </c>
      <c r="H923" s="140">
        <f t="shared" si="40"/>
        <v>7</v>
      </c>
      <c r="I923" s="140"/>
      <c r="J923" s="111"/>
      <c r="K923" s="111"/>
      <c r="L923" s="111"/>
      <c r="M923" s="111"/>
      <c r="N923" s="111"/>
      <c r="O923" s="111"/>
      <c r="P923" s="111"/>
      <c r="Q923" s="111"/>
      <c r="R923" s="111"/>
      <c r="S923" s="111"/>
      <c r="T923" s="111"/>
      <c r="U923" s="111"/>
      <c r="V923" s="111"/>
      <c r="W923" s="111"/>
      <c r="X923" s="111"/>
      <c r="Y923" s="111"/>
      <c r="Z923" s="111"/>
      <c r="AA923" s="111"/>
      <c r="AB923" s="111"/>
      <c r="AC923" s="111"/>
      <c r="AD923" s="111"/>
      <c r="AE923" s="111"/>
      <c r="AF923" s="111"/>
      <c r="AG923" s="111"/>
      <c r="AH923" s="111"/>
      <c r="AI923" s="111"/>
      <c r="AJ923" s="111"/>
      <c r="AK923" s="111"/>
      <c r="AL923" s="111"/>
      <c r="AM923" s="111"/>
      <c r="AN923" s="111"/>
      <c r="AO923" s="111"/>
      <c r="AP923" s="111"/>
      <c r="AQ923" s="111"/>
      <c r="AR923" s="111"/>
      <c r="AS923" s="111"/>
      <c r="AT923" s="111"/>
      <c r="AU923" s="111"/>
      <c r="AV923" s="111"/>
      <c r="AW923" s="111"/>
      <c r="AX923" s="111"/>
      <c r="AY923" s="111"/>
      <c r="AZ923" s="111"/>
      <c r="BA923" s="111"/>
      <c r="BB923" s="111"/>
      <c r="BC923" s="111"/>
      <c r="BD923" s="111"/>
      <c r="BE923" s="111"/>
      <c r="BF923" s="111"/>
      <c r="BG923" s="111"/>
      <c r="BH923" s="111"/>
      <c r="BI923" s="111"/>
      <c r="BJ923" s="111"/>
      <c r="BK923" s="111"/>
      <c r="BL923" s="111"/>
      <c r="BM923" s="111"/>
      <c r="BN923" s="111"/>
      <c r="BO923" s="111"/>
      <c r="BP923" s="111"/>
      <c r="BQ923" s="111"/>
      <c r="BR923" s="111"/>
      <c r="BS923" s="111"/>
      <c r="BT923" s="111"/>
      <c r="BU923" s="111"/>
      <c r="BV923" s="111"/>
      <c r="BW923" s="111"/>
      <c r="BX923" s="111"/>
      <c r="BY923" s="111"/>
      <c r="BZ923" s="111"/>
      <c r="CA923" s="111"/>
      <c r="CB923" s="111"/>
      <c r="CC923" s="111"/>
      <c r="CD923" s="111"/>
      <c r="CE923" s="111"/>
      <c r="CF923" s="111"/>
      <c r="CG923" s="111"/>
      <c r="CH923" s="111"/>
      <c r="CI923" s="111"/>
      <c r="CJ923" s="111"/>
      <c r="CK923" s="111"/>
      <c r="CL923" s="111"/>
      <c r="CM923" s="111"/>
      <c r="CN923" s="111"/>
      <c r="CO923" s="111"/>
      <c r="CP923" s="111"/>
      <c r="CQ923" s="111"/>
      <c r="CR923" s="111"/>
      <c r="CS923" s="111"/>
      <c r="CT923" s="111"/>
      <c r="CU923" s="111"/>
      <c r="CV923" s="111"/>
      <c r="CW923" s="111"/>
      <c r="CX923" s="111"/>
      <c r="CY923" s="111"/>
      <c r="CZ923" s="111"/>
      <c r="DA923" s="111"/>
      <c r="DB923" s="111"/>
      <c r="DC923" s="111"/>
      <c r="DD923" s="111"/>
      <c r="DE923" s="111"/>
      <c r="DF923" s="111"/>
      <c r="DG923" s="111"/>
      <c r="DH923" s="111"/>
      <c r="DI923" s="111"/>
      <c r="DJ923" s="111"/>
      <c r="DK923" s="111"/>
      <c r="DL923" s="111"/>
      <c r="DM923" s="111"/>
      <c r="DN923" s="111"/>
      <c r="DO923" s="111"/>
      <c r="DP923" s="111"/>
      <c r="DQ923" s="111"/>
      <c r="DR923" s="111"/>
      <c r="DS923" s="111"/>
      <c r="DT923" s="111"/>
      <c r="DU923" s="111"/>
      <c r="DV923" s="111"/>
      <c r="DW923" s="111"/>
      <c r="DX923" s="111"/>
      <c r="DY923" s="111"/>
      <c r="DZ923" s="111"/>
      <c r="EA923" s="111"/>
      <c r="EB923" s="111"/>
      <c r="EC923" s="111"/>
      <c r="ED923" s="111"/>
      <c r="EE923" s="111"/>
      <c r="EF923" s="111"/>
      <c r="EG923" s="111"/>
      <c r="EH923" s="111"/>
      <c r="EI923" s="111"/>
      <c r="EJ923" s="111"/>
      <c r="EK923" s="111"/>
      <c r="EL923" s="111"/>
      <c r="EM923" s="111"/>
      <c r="EN923" s="111"/>
      <c r="EO923" s="111"/>
      <c r="EP923" s="111"/>
      <c r="EQ923" s="111"/>
      <c r="ER923" s="111"/>
      <c r="ES923" s="111"/>
      <c r="ET923" s="111"/>
      <c r="EU923" s="111"/>
      <c r="EV923" s="111"/>
      <c r="EW923" s="111"/>
      <c r="EX923" s="111"/>
      <c r="EY923" s="111"/>
      <c r="EZ923" s="111"/>
      <c r="FA923" s="111"/>
      <c r="FB923" s="111"/>
      <c r="FC923" s="111"/>
      <c r="FD923" s="111"/>
      <c r="FE923" s="111"/>
      <c r="FF923" s="111"/>
      <c r="FG923" s="111"/>
      <c r="FH923" s="111"/>
      <c r="FI923" s="111"/>
      <c r="FJ923" s="111"/>
      <c r="FK923" s="111"/>
      <c r="FL923" s="111"/>
      <c r="FM923" s="111"/>
      <c r="FN923" s="111"/>
      <c r="FO923" s="111"/>
      <c r="FP923" s="111"/>
      <c r="FQ923" s="111"/>
      <c r="FR923" s="111"/>
      <c r="FS923" s="111"/>
      <c r="FT923" s="111"/>
      <c r="FU923" s="111"/>
      <c r="FV923" s="111"/>
      <c r="FW923" s="111"/>
      <c r="FX923" s="111"/>
      <c r="FY923" s="111"/>
      <c r="FZ923" s="111"/>
      <c r="GA923" s="111"/>
      <c r="GB923" s="111"/>
      <c r="GC923" s="111"/>
      <c r="GD923" s="111"/>
      <c r="GE923" s="111"/>
      <c r="GF923" s="111"/>
      <c r="GG923" s="111"/>
      <c r="GH923" s="111"/>
      <c r="GI923" s="111"/>
      <c r="GJ923" s="111"/>
      <c r="GK923" s="111"/>
      <c r="GL923" s="111"/>
      <c r="GM923" s="111"/>
      <c r="GN923" s="111"/>
      <c r="GO923" s="111"/>
      <c r="GP923" s="111"/>
      <c r="GQ923" s="111"/>
      <c r="GR923" s="111"/>
      <c r="GS923" s="111"/>
      <c r="GT923" s="111"/>
      <c r="GU923" s="111"/>
      <c r="GV923" s="111"/>
      <c r="GW923" s="111"/>
      <c r="GX923" s="111"/>
      <c r="GY923" s="111"/>
      <c r="GZ923" s="111"/>
      <c r="HA923" s="111"/>
      <c r="HB923" s="111"/>
      <c r="HC923" s="111"/>
      <c r="HD923" s="111"/>
      <c r="HE923" s="111"/>
      <c r="HF923" s="111"/>
      <c r="HG923" s="111"/>
      <c r="HH923" s="111"/>
      <c r="HI923" s="111"/>
      <c r="HJ923" s="111"/>
      <c r="HK923" s="111"/>
      <c r="HL923" s="111"/>
      <c r="HM923" s="111"/>
      <c r="HN923" s="111"/>
      <c r="HO923" s="111"/>
      <c r="HP923" s="111"/>
      <c r="HQ923" s="111"/>
      <c r="HR923" s="111"/>
      <c r="HS923" s="111"/>
      <c r="HT923" s="111"/>
      <c r="HU923" s="111"/>
      <c r="HV923" s="111"/>
      <c r="HW923" s="111"/>
      <c r="HX923" s="111"/>
      <c r="HY923" s="111"/>
      <c r="HZ923" s="111"/>
      <c r="IA923" s="111"/>
      <c r="IB923" s="111"/>
      <c r="IC923" s="111"/>
      <c r="ID923" s="111"/>
      <c r="IE923" s="111"/>
      <c r="IF923" s="111"/>
      <c r="IG923" s="111"/>
      <c r="IH923" s="111"/>
      <c r="II923" s="111"/>
    </row>
    <row r="924" s="1" customFormat="1" hidden="1" spans="1:243">
      <c r="A924" s="157">
        <v>2240108</v>
      </c>
      <c r="B924" s="152" t="s">
        <v>785</v>
      </c>
      <c r="C924" s="145">
        <v>0</v>
      </c>
      <c r="D924" s="146"/>
      <c r="E924" s="147">
        <f t="shared" si="39"/>
        <v>0</v>
      </c>
      <c r="F924" s="148"/>
      <c r="G924" s="151" t="s">
        <v>75</v>
      </c>
      <c r="H924" s="140">
        <f t="shared" si="40"/>
        <v>7</v>
      </c>
      <c r="I924" s="140"/>
      <c r="J924" s="111"/>
      <c r="K924" s="111"/>
      <c r="L924" s="111"/>
      <c r="M924" s="111"/>
      <c r="N924" s="111"/>
      <c r="O924" s="111"/>
      <c r="P924" s="111"/>
      <c r="Q924" s="111"/>
      <c r="R924" s="111"/>
      <c r="S924" s="111"/>
      <c r="T924" s="111"/>
      <c r="U924" s="111"/>
      <c r="V924" s="111"/>
      <c r="W924" s="111"/>
      <c r="X924" s="111"/>
      <c r="Y924" s="111"/>
      <c r="Z924" s="111"/>
      <c r="AA924" s="111"/>
      <c r="AB924" s="111"/>
      <c r="AC924" s="111"/>
      <c r="AD924" s="111"/>
      <c r="AE924" s="111"/>
      <c r="AF924" s="111"/>
      <c r="AG924" s="111"/>
      <c r="AH924" s="111"/>
      <c r="AI924" s="111"/>
      <c r="AJ924" s="111"/>
      <c r="AK924" s="111"/>
      <c r="AL924" s="111"/>
      <c r="AM924" s="111"/>
      <c r="AN924" s="111"/>
      <c r="AO924" s="111"/>
      <c r="AP924" s="111"/>
      <c r="AQ924" s="111"/>
      <c r="AR924" s="111"/>
      <c r="AS924" s="111"/>
      <c r="AT924" s="111"/>
      <c r="AU924" s="111"/>
      <c r="AV924" s="111"/>
      <c r="AW924" s="111"/>
      <c r="AX924" s="111"/>
      <c r="AY924" s="111"/>
      <c r="AZ924" s="111"/>
      <c r="BA924" s="111"/>
      <c r="BB924" s="111"/>
      <c r="BC924" s="111"/>
      <c r="BD924" s="111"/>
      <c r="BE924" s="111"/>
      <c r="BF924" s="111"/>
      <c r="BG924" s="111"/>
      <c r="BH924" s="111"/>
      <c r="BI924" s="111"/>
      <c r="BJ924" s="111"/>
      <c r="BK924" s="111"/>
      <c r="BL924" s="111"/>
      <c r="BM924" s="111"/>
      <c r="BN924" s="111"/>
      <c r="BO924" s="111"/>
      <c r="BP924" s="111"/>
      <c r="BQ924" s="111"/>
      <c r="BR924" s="111"/>
      <c r="BS924" s="111"/>
      <c r="BT924" s="111"/>
      <c r="BU924" s="111"/>
      <c r="BV924" s="111"/>
      <c r="BW924" s="111"/>
      <c r="BX924" s="111"/>
      <c r="BY924" s="111"/>
      <c r="BZ924" s="111"/>
      <c r="CA924" s="111"/>
      <c r="CB924" s="111"/>
      <c r="CC924" s="111"/>
      <c r="CD924" s="111"/>
      <c r="CE924" s="111"/>
      <c r="CF924" s="111"/>
      <c r="CG924" s="111"/>
      <c r="CH924" s="111"/>
      <c r="CI924" s="111"/>
      <c r="CJ924" s="111"/>
      <c r="CK924" s="111"/>
      <c r="CL924" s="111"/>
      <c r="CM924" s="111"/>
      <c r="CN924" s="111"/>
      <c r="CO924" s="111"/>
      <c r="CP924" s="111"/>
      <c r="CQ924" s="111"/>
      <c r="CR924" s="111"/>
      <c r="CS924" s="111"/>
      <c r="CT924" s="111"/>
      <c r="CU924" s="111"/>
      <c r="CV924" s="111"/>
      <c r="CW924" s="111"/>
      <c r="CX924" s="111"/>
      <c r="CY924" s="111"/>
      <c r="CZ924" s="111"/>
      <c r="DA924" s="111"/>
      <c r="DB924" s="111"/>
      <c r="DC924" s="111"/>
      <c r="DD924" s="111"/>
      <c r="DE924" s="111"/>
      <c r="DF924" s="111"/>
      <c r="DG924" s="111"/>
      <c r="DH924" s="111"/>
      <c r="DI924" s="111"/>
      <c r="DJ924" s="111"/>
      <c r="DK924" s="111"/>
      <c r="DL924" s="111"/>
      <c r="DM924" s="111"/>
      <c r="DN924" s="111"/>
      <c r="DO924" s="111"/>
      <c r="DP924" s="111"/>
      <c r="DQ924" s="111"/>
      <c r="DR924" s="111"/>
      <c r="DS924" s="111"/>
      <c r="DT924" s="111"/>
      <c r="DU924" s="111"/>
      <c r="DV924" s="111"/>
      <c r="DW924" s="111"/>
      <c r="DX924" s="111"/>
      <c r="DY924" s="111"/>
      <c r="DZ924" s="111"/>
      <c r="EA924" s="111"/>
      <c r="EB924" s="111"/>
      <c r="EC924" s="111"/>
      <c r="ED924" s="111"/>
      <c r="EE924" s="111"/>
      <c r="EF924" s="111"/>
      <c r="EG924" s="111"/>
      <c r="EH924" s="111"/>
      <c r="EI924" s="111"/>
      <c r="EJ924" s="111"/>
      <c r="EK924" s="111"/>
      <c r="EL924" s="111"/>
      <c r="EM924" s="111"/>
      <c r="EN924" s="111"/>
      <c r="EO924" s="111"/>
      <c r="EP924" s="111"/>
      <c r="EQ924" s="111"/>
      <c r="ER924" s="111"/>
      <c r="ES924" s="111"/>
      <c r="ET924" s="111"/>
      <c r="EU924" s="111"/>
      <c r="EV924" s="111"/>
      <c r="EW924" s="111"/>
      <c r="EX924" s="111"/>
      <c r="EY924" s="111"/>
      <c r="EZ924" s="111"/>
      <c r="FA924" s="111"/>
      <c r="FB924" s="111"/>
      <c r="FC924" s="111"/>
      <c r="FD924" s="111"/>
      <c r="FE924" s="111"/>
      <c r="FF924" s="111"/>
      <c r="FG924" s="111"/>
      <c r="FH924" s="111"/>
      <c r="FI924" s="111"/>
      <c r="FJ924" s="111"/>
      <c r="FK924" s="111"/>
      <c r="FL924" s="111"/>
      <c r="FM924" s="111"/>
      <c r="FN924" s="111"/>
      <c r="FO924" s="111"/>
      <c r="FP924" s="111"/>
      <c r="FQ924" s="111"/>
      <c r="FR924" s="111"/>
      <c r="FS924" s="111"/>
      <c r="FT924" s="111"/>
      <c r="FU924" s="111"/>
      <c r="FV924" s="111"/>
      <c r="FW924" s="111"/>
      <c r="FX924" s="111"/>
      <c r="FY924" s="111"/>
      <c r="FZ924" s="111"/>
      <c r="GA924" s="111"/>
      <c r="GB924" s="111"/>
      <c r="GC924" s="111"/>
      <c r="GD924" s="111"/>
      <c r="GE924" s="111"/>
      <c r="GF924" s="111"/>
      <c r="GG924" s="111"/>
      <c r="GH924" s="111"/>
      <c r="GI924" s="111"/>
      <c r="GJ924" s="111"/>
      <c r="GK924" s="111"/>
      <c r="GL924" s="111"/>
      <c r="GM924" s="111"/>
      <c r="GN924" s="111"/>
      <c r="GO924" s="111"/>
      <c r="GP924" s="111"/>
      <c r="GQ924" s="111"/>
      <c r="GR924" s="111"/>
      <c r="GS924" s="111"/>
      <c r="GT924" s="111"/>
      <c r="GU924" s="111"/>
      <c r="GV924" s="111"/>
      <c r="GW924" s="111"/>
      <c r="GX924" s="111"/>
      <c r="GY924" s="111"/>
      <c r="GZ924" s="111"/>
      <c r="HA924" s="111"/>
      <c r="HB924" s="111"/>
      <c r="HC924" s="111"/>
      <c r="HD924" s="111"/>
      <c r="HE924" s="111"/>
      <c r="HF924" s="111"/>
      <c r="HG924" s="111"/>
      <c r="HH924" s="111"/>
      <c r="HI924" s="111"/>
      <c r="HJ924" s="111"/>
      <c r="HK924" s="111"/>
      <c r="HL924" s="111"/>
      <c r="HM924" s="111"/>
      <c r="HN924" s="111"/>
      <c r="HO924" s="111"/>
      <c r="HP924" s="111"/>
      <c r="HQ924" s="111"/>
      <c r="HR924" s="111"/>
      <c r="HS924" s="111"/>
      <c r="HT924" s="111"/>
      <c r="HU924" s="111"/>
      <c r="HV924" s="111"/>
      <c r="HW924" s="111"/>
      <c r="HX924" s="111"/>
      <c r="HY924" s="111"/>
      <c r="HZ924" s="111"/>
      <c r="IA924" s="111"/>
      <c r="IB924" s="111"/>
      <c r="IC924" s="111"/>
      <c r="ID924" s="111"/>
      <c r="IE924" s="111"/>
      <c r="IF924" s="111"/>
      <c r="IG924" s="111"/>
      <c r="IH924" s="111"/>
      <c r="II924" s="111"/>
    </row>
    <row r="925" s="1" customFormat="1" hidden="1" spans="1:243">
      <c r="A925" s="157">
        <v>2240109</v>
      </c>
      <c r="B925" s="152" t="s">
        <v>786</v>
      </c>
      <c r="C925" s="145">
        <v>0</v>
      </c>
      <c r="D925" s="146"/>
      <c r="E925" s="147">
        <f t="shared" si="39"/>
        <v>0</v>
      </c>
      <c r="F925" s="148"/>
      <c r="G925" s="151" t="s">
        <v>75</v>
      </c>
      <c r="H925" s="140">
        <f t="shared" si="40"/>
        <v>7</v>
      </c>
      <c r="I925" s="140"/>
      <c r="J925" s="111"/>
      <c r="K925" s="111"/>
      <c r="L925" s="111"/>
      <c r="M925" s="111"/>
      <c r="N925" s="111"/>
      <c r="O925" s="111"/>
      <c r="P925" s="111"/>
      <c r="Q925" s="111"/>
      <c r="R925" s="111"/>
      <c r="S925" s="111"/>
      <c r="T925" s="111"/>
      <c r="U925" s="111"/>
      <c r="V925" s="111"/>
      <c r="W925" s="111"/>
      <c r="X925" s="111"/>
      <c r="Y925" s="111"/>
      <c r="Z925" s="111"/>
      <c r="AA925" s="111"/>
      <c r="AB925" s="111"/>
      <c r="AC925" s="111"/>
      <c r="AD925" s="111"/>
      <c r="AE925" s="111"/>
      <c r="AF925" s="111"/>
      <c r="AG925" s="111"/>
      <c r="AH925" s="111"/>
      <c r="AI925" s="111"/>
      <c r="AJ925" s="111"/>
      <c r="AK925" s="111"/>
      <c r="AL925" s="111"/>
      <c r="AM925" s="111"/>
      <c r="AN925" s="111"/>
      <c r="AO925" s="111"/>
      <c r="AP925" s="111"/>
      <c r="AQ925" s="111"/>
      <c r="AR925" s="111"/>
      <c r="AS925" s="111"/>
      <c r="AT925" s="111"/>
      <c r="AU925" s="111"/>
      <c r="AV925" s="111"/>
      <c r="AW925" s="111"/>
      <c r="AX925" s="111"/>
      <c r="AY925" s="111"/>
      <c r="AZ925" s="111"/>
      <c r="BA925" s="111"/>
      <c r="BB925" s="111"/>
      <c r="BC925" s="111"/>
      <c r="BD925" s="111"/>
      <c r="BE925" s="111"/>
      <c r="BF925" s="111"/>
      <c r="BG925" s="111"/>
      <c r="BH925" s="111"/>
      <c r="BI925" s="111"/>
      <c r="BJ925" s="111"/>
      <c r="BK925" s="111"/>
      <c r="BL925" s="111"/>
      <c r="BM925" s="111"/>
      <c r="BN925" s="111"/>
      <c r="BO925" s="111"/>
      <c r="BP925" s="111"/>
      <c r="BQ925" s="111"/>
      <c r="BR925" s="111"/>
      <c r="BS925" s="111"/>
      <c r="BT925" s="111"/>
      <c r="BU925" s="111"/>
      <c r="BV925" s="111"/>
      <c r="BW925" s="111"/>
      <c r="BX925" s="111"/>
      <c r="BY925" s="111"/>
      <c r="BZ925" s="111"/>
      <c r="CA925" s="111"/>
      <c r="CB925" s="111"/>
      <c r="CC925" s="111"/>
      <c r="CD925" s="111"/>
      <c r="CE925" s="111"/>
      <c r="CF925" s="111"/>
      <c r="CG925" s="111"/>
      <c r="CH925" s="111"/>
      <c r="CI925" s="111"/>
      <c r="CJ925" s="111"/>
      <c r="CK925" s="111"/>
      <c r="CL925" s="111"/>
      <c r="CM925" s="111"/>
      <c r="CN925" s="111"/>
      <c r="CO925" s="111"/>
      <c r="CP925" s="111"/>
      <c r="CQ925" s="111"/>
      <c r="CR925" s="111"/>
      <c r="CS925" s="111"/>
      <c r="CT925" s="111"/>
      <c r="CU925" s="111"/>
      <c r="CV925" s="111"/>
      <c r="CW925" s="111"/>
      <c r="CX925" s="111"/>
      <c r="CY925" s="111"/>
      <c r="CZ925" s="111"/>
      <c r="DA925" s="111"/>
      <c r="DB925" s="111"/>
      <c r="DC925" s="111"/>
      <c r="DD925" s="111"/>
      <c r="DE925" s="111"/>
      <c r="DF925" s="111"/>
      <c r="DG925" s="111"/>
      <c r="DH925" s="111"/>
      <c r="DI925" s="111"/>
      <c r="DJ925" s="111"/>
      <c r="DK925" s="111"/>
      <c r="DL925" s="111"/>
      <c r="DM925" s="111"/>
      <c r="DN925" s="111"/>
      <c r="DO925" s="111"/>
      <c r="DP925" s="111"/>
      <c r="DQ925" s="111"/>
      <c r="DR925" s="111"/>
      <c r="DS925" s="111"/>
      <c r="DT925" s="111"/>
      <c r="DU925" s="111"/>
      <c r="DV925" s="111"/>
      <c r="DW925" s="111"/>
      <c r="DX925" s="111"/>
      <c r="DY925" s="111"/>
      <c r="DZ925" s="111"/>
      <c r="EA925" s="111"/>
      <c r="EB925" s="111"/>
      <c r="EC925" s="111"/>
      <c r="ED925" s="111"/>
      <c r="EE925" s="111"/>
      <c r="EF925" s="111"/>
      <c r="EG925" s="111"/>
      <c r="EH925" s="111"/>
      <c r="EI925" s="111"/>
      <c r="EJ925" s="111"/>
      <c r="EK925" s="111"/>
      <c r="EL925" s="111"/>
      <c r="EM925" s="111"/>
      <c r="EN925" s="111"/>
      <c r="EO925" s="111"/>
      <c r="EP925" s="111"/>
      <c r="EQ925" s="111"/>
      <c r="ER925" s="111"/>
      <c r="ES925" s="111"/>
      <c r="ET925" s="111"/>
      <c r="EU925" s="111"/>
      <c r="EV925" s="111"/>
      <c r="EW925" s="111"/>
      <c r="EX925" s="111"/>
      <c r="EY925" s="111"/>
      <c r="EZ925" s="111"/>
      <c r="FA925" s="111"/>
      <c r="FB925" s="111"/>
      <c r="FC925" s="111"/>
      <c r="FD925" s="111"/>
      <c r="FE925" s="111"/>
      <c r="FF925" s="111"/>
      <c r="FG925" s="111"/>
      <c r="FH925" s="111"/>
      <c r="FI925" s="111"/>
      <c r="FJ925" s="111"/>
      <c r="FK925" s="111"/>
      <c r="FL925" s="111"/>
      <c r="FM925" s="111"/>
      <c r="FN925" s="111"/>
      <c r="FO925" s="111"/>
      <c r="FP925" s="111"/>
      <c r="FQ925" s="111"/>
      <c r="FR925" s="111"/>
      <c r="FS925" s="111"/>
      <c r="FT925" s="111"/>
      <c r="FU925" s="111"/>
      <c r="FV925" s="111"/>
      <c r="FW925" s="111"/>
      <c r="FX925" s="111"/>
      <c r="FY925" s="111"/>
      <c r="FZ925" s="111"/>
      <c r="GA925" s="111"/>
      <c r="GB925" s="111"/>
      <c r="GC925" s="111"/>
      <c r="GD925" s="111"/>
      <c r="GE925" s="111"/>
      <c r="GF925" s="111"/>
      <c r="GG925" s="111"/>
      <c r="GH925" s="111"/>
      <c r="GI925" s="111"/>
      <c r="GJ925" s="111"/>
      <c r="GK925" s="111"/>
      <c r="GL925" s="111"/>
      <c r="GM925" s="111"/>
      <c r="GN925" s="111"/>
      <c r="GO925" s="111"/>
      <c r="GP925" s="111"/>
      <c r="GQ925" s="111"/>
      <c r="GR925" s="111"/>
      <c r="GS925" s="111"/>
      <c r="GT925" s="111"/>
      <c r="GU925" s="111"/>
      <c r="GV925" s="111"/>
      <c r="GW925" s="111"/>
      <c r="GX925" s="111"/>
      <c r="GY925" s="111"/>
      <c r="GZ925" s="111"/>
      <c r="HA925" s="111"/>
      <c r="HB925" s="111"/>
      <c r="HC925" s="111"/>
      <c r="HD925" s="111"/>
      <c r="HE925" s="111"/>
      <c r="HF925" s="111"/>
      <c r="HG925" s="111"/>
      <c r="HH925" s="111"/>
      <c r="HI925" s="111"/>
      <c r="HJ925" s="111"/>
      <c r="HK925" s="111"/>
      <c r="HL925" s="111"/>
      <c r="HM925" s="111"/>
      <c r="HN925" s="111"/>
      <c r="HO925" s="111"/>
      <c r="HP925" s="111"/>
      <c r="HQ925" s="111"/>
      <c r="HR925" s="111"/>
      <c r="HS925" s="111"/>
      <c r="HT925" s="111"/>
      <c r="HU925" s="111"/>
      <c r="HV925" s="111"/>
      <c r="HW925" s="111"/>
      <c r="HX925" s="111"/>
      <c r="HY925" s="111"/>
      <c r="HZ925" s="111"/>
      <c r="IA925" s="111"/>
      <c r="IB925" s="111"/>
      <c r="IC925" s="111"/>
      <c r="ID925" s="111"/>
      <c r="IE925" s="111"/>
      <c r="IF925" s="111"/>
      <c r="IG925" s="111"/>
      <c r="IH925" s="111"/>
      <c r="II925" s="111"/>
    </row>
    <row r="926" s="1" customFormat="1" spans="1:243">
      <c r="A926" s="157">
        <v>2240150</v>
      </c>
      <c r="B926" s="152" t="s">
        <v>81</v>
      </c>
      <c r="C926" s="145">
        <v>0</v>
      </c>
      <c r="D926" s="146">
        <v>4</v>
      </c>
      <c r="E926" s="147">
        <f t="shared" si="39"/>
        <v>4</v>
      </c>
      <c r="F926" s="148"/>
      <c r="G926" s="149"/>
      <c r="H926" s="140">
        <f t="shared" si="40"/>
        <v>7</v>
      </c>
      <c r="I926" s="140"/>
      <c r="J926" s="111"/>
      <c r="K926" s="111"/>
      <c r="L926" s="111"/>
      <c r="M926" s="111"/>
      <c r="N926" s="111"/>
      <c r="O926" s="111"/>
      <c r="P926" s="111"/>
      <c r="Q926" s="111"/>
      <c r="R926" s="111"/>
      <c r="S926" s="111"/>
      <c r="T926" s="111"/>
      <c r="U926" s="111"/>
      <c r="V926" s="111"/>
      <c r="W926" s="111"/>
      <c r="X926" s="111"/>
      <c r="Y926" s="111"/>
      <c r="Z926" s="111"/>
      <c r="AA926" s="111"/>
      <c r="AB926" s="111"/>
      <c r="AC926" s="111"/>
      <c r="AD926" s="111"/>
      <c r="AE926" s="111"/>
      <c r="AF926" s="111"/>
      <c r="AG926" s="111"/>
      <c r="AH926" s="111"/>
      <c r="AI926" s="111"/>
      <c r="AJ926" s="111"/>
      <c r="AK926" s="111"/>
      <c r="AL926" s="111"/>
      <c r="AM926" s="111"/>
      <c r="AN926" s="111"/>
      <c r="AO926" s="111"/>
      <c r="AP926" s="111"/>
      <c r="AQ926" s="111"/>
      <c r="AR926" s="111"/>
      <c r="AS926" s="111"/>
      <c r="AT926" s="111"/>
      <c r="AU926" s="111"/>
      <c r="AV926" s="111"/>
      <c r="AW926" s="111"/>
      <c r="AX926" s="111"/>
      <c r="AY926" s="111"/>
      <c r="AZ926" s="111"/>
      <c r="BA926" s="111"/>
      <c r="BB926" s="111"/>
      <c r="BC926" s="111"/>
      <c r="BD926" s="111"/>
      <c r="BE926" s="111"/>
      <c r="BF926" s="111"/>
      <c r="BG926" s="111"/>
      <c r="BH926" s="111"/>
      <c r="BI926" s="111"/>
      <c r="BJ926" s="111"/>
      <c r="BK926" s="111"/>
      <c r="BL926" s="111"/>
      <c r="BM926" s="111"/>
      <c r="BN926" s="111"/>
      <c r="BO926" s="111"/>
      <c r="BP926" s="111"/>
      <c r="BQ926" s="111"/>
      <c r="BR926" s="111"/>
      <c r="BS926" s="111"/>
      <c r="BT926" s="111"/>
      <c r="BU926" s="111"/>
      <c r="BV926" s="111"/>
      <c r="BW926" s="111"/>
      <c r="BX926" s="111"/>
      <c r="BY926" s="111"/>
      <c r="BZ926" s="111"/>
      <c r="CA926" s="111"/>
      <c r="CB926" s="111"/>
      <c r="CC926" s="111"/>
      <c r="CD926" s="111"/>
      <c r="CE926" s="111"/>
      <c r="CF926" s="111"/>
      <c r="CG926" s="111"/>
      <c r="CH926" s="111"/>
      <c r="CI926" s="111"/>
      <c r="CJ926" s="111"/>
      <c r="CK926" s="111"/>
      <c r="CL926" s="111"/>
      <c r="CM926" s="111"/>
      <c r="CN926" s="111"/>
      <c r="CO926" s="111"/>
      <c r="CP926" s="111"/>
      <c r="CQ926" s="111"/>
      <c r="CR926" s="111"/>
      <c r="CS926" s="111"/>
      <c r="CT926" s="111"/>
      <c r="CU926" s="111"/>
      <c r="CV926" s="111"/>
      <c r="CW926" s="111"/>
      <c r="CX926" s="111"/>
      <c r="CY926" s="111"/>
      <c r="CZ926" s="111"/>
      <c r="DA926" s="111"/>
      <c r="DB926" s="111"/>
      <c r="DC926" s="111"/>
      <c r="DD926" s="111"/>
      <c r="DE926" s="111"/>
      <c r="DF926" s="111"/>
      <c r="DG926" s="111"/>
      <c r="DH926" s="111"/>
      <c r="DI926" s="111"/>
      <c r="DJ926" s="111"/>
      <c r="DK926" s="111"/>
      <c r="DL926" s="111"/>
      <c r="DM926" s="111"/>
      <c r="DN926" s="111"/>
      <c r="DO926" s="111"/>
      <c r="DP926" s="111"/>
      <c r="DQ926" s="111"/>
      <c r="DR926" s="111"/>
      <c r="DS926" s="111"/>
      <c r="DT926" s="111"/>
      <c r="DU926" s="111"/>
      <c r="DV926" s="111"/>
      <c r="DW926" s="111"/>
      <c r="DX926" s="111"/>
      <c r="DY926" s="111"/>
      <c r="DZ926" s="111"/>
      <c r="EA926" s="111"/>
      <c r="EB926" s="111"/>
      <c r="EC926" s="111"/>
      <c r="ED926" s="111"/>
      <c r="EE926" s="111"/>
      <c r="EF926" s="111"/>
      <c r="EG926" s="111"/>
      <c r="EH926" s="111"/>
      <c r="EI926" s="111"/>
      <c r="EJ926" s="111"/>
      <c r="EK926" s="111"/>
      <c r="EL926" s="111"/>
      <c r="EM926" s="111"/>
      <c r="EN926" s="111"/>
      <c r="EO926" s="111"/>
      <c r="EP926" s="111"/>
      <c r="EQ926" s="111"/>
      <c r="ER926" s="111"/>
      <c r="ES926" s="111"/>
      <c r="ET926" s="111"/>
      <c r="EU926" s="111"/>
      <c r="EV926" s="111"/>
      <c r="EW926" s="111"/>
      <c r="EX926" s="111"/>
      <c r="EY926" s="111"/>
      <c r="EZ926" s="111"/>
      <c r="FA926" s="111"/>
      <c r="FB926" s="111"/>
      <c r="FC926" s="111"/>
      <c r="FD926" s="111"/>
      <c r="FE926" s="111"/>
      <c r="FF926" s="111"/>
      <c r="FG926" s="111"/>
      <c r="FH926" s="111"/>
      <c r="FI926" s="111"/>
      <c r="FJ926" s="111"/>
      <c r="FK926" s="111"/>
      <c r="FL926" s="111"/>
      <c r="FM926" s="111"/>
      <c r="FN926" s="111"/>
      <c r="FO926" s="111"/>
      <c r="FP926" s="111"/>
      <c r="FQ926" s="111"/>
      <c r="FR926" s="111"/>
      <c r="FS926" s="111"/>
      <c r="FT926" s="111"/>
      <c r="FU926" s="111"/>
      <c r="FV926" s="111"/>
      <c r="FW926" s="111"/>
      <c r="FX926" s="111"/>
      <c r="FY926" s="111"/>
      <c r="FZ926" s="111"/>
      <c r="GA926" s="111"/>
      <c r="GB926" s="111"/>
      <c r="GC926" s="111"/>
      <c r="GD926" s="111"/>
      <c r="GE926" s="111"/>
      <c r="GF926" s="111"/>
      <c r="GG926" s="111"/>
      <c r="GH926" s="111"/>
      <c r="GI926" s="111"/>
      <c r="GJ926" s="111"/>
      <c r="GK926" s="111"/>
      <c r="GL926" s="111"/>
      <c r="GM926" s="111"/>
      <c r="GN926" s="111"/>
      <c r="GO926" s="111"/>
      <c r="GP926" s="111"/>
      <c r="GQ926" s="111"/>
      <c r="GR926" s="111"/>
      <c r="GS926" s="111"/>
      <c r="GT926" s="111"/>
      <c r="GU926" s="111"/>
      <c r="GV926" s="111"/>
      <c r="GW926" s="111"/>
      <c r="GX926" s="111"/>
      <c r="GY926" s="111"/>
      <c r="GZ926" s="111"/>
      <c r="HA926" s="111"/>
      <c r="HB926" s="111"/>
      <c r="HC926" s="111"/>
      <c r="HD926" s="111"/>
      <c r="HE926" s="111"/>
      <c r="HF926" s="111"/>
      <c r="HG926" s="111"/>
      <c r="HH926" s="111"/>
      <c r="HI926" s="111"/>
      <c r="HJ926" s="111"/>
      <c r="HK926" s="111"/>
      <c r="HL926" s="111"/>
      <c r="HM926" s="111"/>
      <c r="HN926" s="111"/>
      <c r="HO926" s="111"/>
      <c r="HP926" s="111"/>
      <c r="HQ926" s="111"/>
      <c r="HR926" s="111"/>
      <c r="HS926" s="111"/>
      <c r="HT926" s="111"/>
      <c r="HU926" s="111"/>
      <c r="HV926" s="111"/>
      <c r="HW926" s="111"/>
      <c r="HX926" s="111"/>
      <c r="HY926" s="111"/>
      <c r="HZ926" s="111"/>
      <c r="IA926" s="111"/>
      <c r="IB926" s="111"/>
      <c r="IC926" s="111"/>
      <c r="ID926" s="111"/>
      <c r="IE926" s="111"/>
      <c r="IF926" s="111"/>
      <c r="IG926" s="111"/>
      <c r="IH926" s="111"/>
      <c r="II926" s="111"/>
    </row>
    <row r="927" s="1" customFormat="1" spans="1:243">
      <c r="A927" s="157">
        <v>2240199</v>
      </c>
      <c r="B927" s="152" t="s">
        <v>787</v>
      </c>
      <c r="C927" s="145">
        <v>139</v>
      </c>
      <c r="D927" s="146">
        <v>193</v>
      </c>
      <c r="E927" s="147">
        <f t="shared" si="39"/>
        <v>54</v>
      </c>
      <c r="F927" s="148">
        <f>E927/C927</f>
        <v>0.388489208633094</v>
      </c>
      <c r="G927" s="149"/>
      <c r="H927" s="140">
        <f t="shared" si="40"/>
        <v>7</v>
      </c>
      <c r="I927" s="140"/>
      <c r="J927" s="111"/>
      <c r="K927" s="111"/>
      <c r="L927" s="111"/>
      <c r="M927" s="111"/>
      <c r="N927" s="111"/>
      <c r="O927" s="111"/>
      <c r="P927" s="111"/>
      <c r="Q927" s="111"/>
      <c r="R927" s="111"/>
      <c r="S927" s="111"/>
      <c r="T927" s="111"/>
      <c r="U927" s="111"/>
      <c r="V927" s="111"/>
      <c r="W927" s="111"/>
      <c r="X927" s="111"/>
      <c r="Y927" s="111"/>
      <c r="Z927" s="111"/>
      <c r="AA927" s="111"/>
      <c r="AB927" s="111"/>
      <c r="AC927" s="111"/>
      <c r="AD927" s="111"/>
      <c r="AE927" s="111"/>
      <c r="AF927" s="111"/>
      <c r="AG927" s="111"/>
      <c r="AH927" s="111"/>
      <c r="AI927" s="111"/>
      <c r="AJ927" s="111"/>
      <c r="AK927" s="111"/>
      <c r="AL927" s="111"/>
      <c r="AM927" s="111"/>
      <c r="AN927" s="111"/>
      <c r="AO927" s="111"/>
      <c r="AP927" s="111"/>
      <c r="AQ927" s="111"/>
      <c r="AR927" s="111"/>
      <c r="AS927" s="111"/>
      <c r="AT927" s="111"/>
      <c r="AU927" s="111"/>
      <c r="AV927" s="111"/>
      <c r="AW927" s="111"/>
      <c r="AX927" s="111"/>
      <c r="AY927" s="111"/>
      <c r="AZ927" s="111"/>
      <c r="BA927" s="111"/>
      <c r="BB927" s="111"/>
      <c r="BC927" s="111"/>
      <c r="BD927" s="111"/>
      <c r="BE927" s="111"/>
      <c r="BF927" s="111"/>
      <c r="BG927" s="111"/>
      <c r="BH927" s="111"/>
      <c r="BI927" s="111"/>
      <c r="BJ927" s="111"/>
      <c r="BK927" s="111"/>
      <c r="BL927" s="111"/>
      <c r="BM927" s="111"/>
      <c r="BN927" s="111"/>
      <c r="BO927" s="111"/>
      <c r="BP927" s="111"/>
      <c r="BQ927" s="111"/>
      <c r="BR927" s="111"/>
      <c r="BS927" s="111"/>
      <c r="BT927" s="111"/>
      <c r="BU927" s="111"/>
      <c r="BV927" s="111"/>
      <c r="BW927" s="111"/>
      <c r="BX927" s="111"/>
      <c r="BY927" s="111"/>
      <c r="BZ927" s="111"/>
      <c r="CA927" s="111"/>
      <c r="CB927" s="111"/>
      <c r="CC927" s="111"/>
      <c r="CD927" s="111"/>
      <c r="CE927" s="111"/>
      <c r="CF927" s="111"/>
      <c r="CG927" s="111"/>
      <c r="CH927" s="111"/>
      <c r="CI927" s="111"/>
      <c r="CJ927" s="111"/>
      <c r="CK927" s="111"/>
      <c r="CL927" s="111"/>
      <c r="CM927" s="111"/>
      <c r="CN927" s="111"/>
      <c r="CO927" s="111"/>
      <c r="CP927" s="111"/>
      <c r="CQ927" s="111"/>
      <c r="CR927" s="111"/>
      <c r="CS927" s="111"/>
      <c r="CT927" s="111"/>
      <c r="CU927" s="111"/>
      <c r="CV927" s="111"/>
      <c r="CW927" s="111"/>
      <c r="CX927" s="111"/>
      <c r="CY927" s="111"/>
      <c r="CZ927" s="111"/>
      <c r="DA927" s="111"/>
      <c r="DB927" s="111"/>
      <c r="DC927" s="111"/>
      <c r="DD927" s="111"/>
      <c r="DE927" s="111"/>
      <c r="DF927" s="111"/>
      <c r="DG927" s="111"/>
      <c r="DH927" s="111"/>
      <c r="DI927" s="111"/>
      <c r="DJ927" s="111"/>
      <c r="DK927" s="111"/>
      <c r="DL927" s="111"/>
      <c r="DM927" s="111"/>
      <c r="DN927" s="111"/>
      <c r="DO927" s="111"/>
      <c r="DP927" s="111"/>
      <c r="DQ927" s="111"/>
      <c r="DR927" s="111"/>
      <c r="DS927" s="111"/>
      <c r="DT927" s="111"/>
      <c r="DU927" s="111"/>
      <c r="DV927" s="111"/>
      <c r="DW927" s="111"/>
      <c r="DX927" s="111"/>
      <c r="DY927" s="111"/>
      <c r="DZ927" s="111"/>
      <c r="EA927" s="111"/>
      <c r="EB927" s="111"/>
      <c r="EC927" s="111"/>
      <c r="ED927" s="111"/>
      <c r="EE927" s="111"/>
      <c r="EF927" s="111"/>
      <c r="EG927" s="111"/>
      <c r="EH927" s="111"/>
      <c r="EI927" s="111"/>
      <c r="EJ927" s="111"/>
      <c r="EK927" s="111"/>
      <c r="EL927" s="111"/>
      <c r="EM927" s="111"/>
      <c r="EN927" s="111"/>
      <c r="EO927" s="111"/>
      <c r="EP927" s="111"/>
      <c r="EQ927" s="111"/>
      <c r="ER927" s="111"/>
      <c r="ES927" s="111"/>
      <c r="ET927" s="111"/>
      <c r="EU927" s="111"/>
      <c r="EV927" s="111"/>
      <c r="EW927" s="111"/>
      <c r="EX927" s="111"/>
      <c r="EY927" s="111"/>
      <c r="EZ927" s="111"/>
      <c r="FA927" s="111"/>
      <c r="FB927" s="111"/>
      <c r="FC927" s="111"/>
      <c r="FD927" s="111"/>
      <c r="FE927" s="111"/>
      <c r="FF927" s="111"/>
      <c r="FG927" s="111"/>
      <c r="FH927" s="111"/>
      <c r="FI927" s="111"/>
      <c r="FJ927" s="111"/>
      <c r="FK927" s="111"/>
      <c r="FL927" s="111"/>
      <c r="FM927" s="111"/>
      <c r="FN927" s="111"/>
      <c r="FO927" s="111"/>
      <c r="FP927" s="111"/>
      <c r="FQ927" s="111"/>
      <c r="FR927" s="111"/>
      <c r="FS927" s="111"/>
      <c r="FT927" s="111"/>
      <c r="FU927" s="111"/>
      <c r="FV927" s="111"/>
      <c r="FW927" s="111"/>
      <c r="FX927" s="111"/>
      <c r="FY927" s="111"/>
      <c r="FZ927" s="111"/>
      <c r="GA927" s="111"/>
      <c r="GB927" s="111"/>
      <c r="GC927" s="111"/>
      <c r="GD927" s="111"/>
      <c r="GE927" s="111"/>
      <c r="GF927" s="111"/>
      <c r="GG927" s="111"/>
      <c r="GH927" s="111"/>
      <c r="GI927" s="111"/>
      <c r="GJ927" s="111"/>
      <c r="GK927" s="111"/>
      <c r="GL927" s="111"/>
      <c r="GM927" s="111"/>
      <c r="GN927" s="111"/>
      <c r="GO927" s="111"/>
      <c r="GP927" s="111"/>
      <c r="GQ927" s="111"/>
      <c r="GR927" s="111"/>
      <c r="GS927" s="111"/>
      <c r="GT927" s="111"/>
      <c r="GU927" s="111"/>
      <c r="GV927" s="111"/>
      <c r="GW927" s="111"/>
      <c r="GX927" s="111"/>
      <c r="GY927" s="111"/>
      <c r="GZ927" s="111"/>
      <c r="HA927" s="111"/>
      <c r="HB927" s="111"/>
      <c r="HC927" s="111"/>
      <c r="HD927" s="111"/>
      <c r="HE927" s="111"/>
      <c r="HF927" s="111"/>
      <c r="HG927" s="111"/>
      <c r="HH927" s="111"/>
      <c r="HI927" s="111"/>
      <c r="HJ927" s="111"/>
      <c r="HK927" s="111"/>
      <c r="HL927" s="111"/>
      <c r="HM927" s="111"/>
      <c r="HN927" s="111"/>
      <c r="HO927" s="111"/>
      <c r="HP927" s="111"/>
      <c r="HQ927" s="111"/>
      <c r="HR927" s="111"/>
      <c r="HS927" s="111"/>
      <c r="HT927" s="111"/>
      <c r="HU927" s="111"/>
      <c r="HV927" s="111"/>
      <c r="HW927" s="111"/>
      <c r="HX927" s="111"/>
      <c r="HY927" s="111"/>
      <c r="HZ927" s="111"/>
      <c r="IA927" s="111"/>
      <c r="IB927" s="111"/>
      <c r="IC927" s="111"/>
      <c r="ID927" s="111"/>
      <c r="IE927" s="111"/>
      <c r="IF927" s="111"/>
      <c r="IG927" s="111"/>
      <c r="IH927" s="111"/>
      <c r="II927" s="111"/>
    </row>
    <row r="928" s="1" customFormat="1" spans="1:243">
      <c r="A928" s="141">
        <v>22402</v>
      </c>
      <c r="B928" s="161" t="s">
        <v>788</v>
      </c>
      <c r="C928" s="159">
        <f>SUM(C929:C933)</f>
        <v>482</v>
      </c>
      <c r="D928" s="159">
        <f>SUM(D929:D933)</f>
        <v>482</v>
      </c>
      <c r="E928" s="137">
        <f t="shared" si="39"/>
        <v>0</v>
      </c>
      <c r="F928" s="138">
        <f>E928/C928</f>
        <v>0</v>
      </c>
      <c r="G928" s="139"/>
      <c r="H928" s="140">
        <f t="shared" si="40"/>
        <v>5</v>
      </c>
      <c r="I928" s="140"/>
      <c r="J928" s="111"/>
      <c r="K928" s="111"/>
      <c r="L928" s="111"/>
      <c r="M928" s="111"/>
      <c r="N928" s="111"/>
      <c r="O928" s="111"/>
      <c r="P928" s="111"/>
      <c r="Q928" s="111"/>
      <c r="R928" s="111"/>
      <c r="S928" s="111"/>
      <c r="T928" s="111"/>
      <c r="U928" s="111"/>
      <c r="V928" s="111"/>
      <c r="W928" s="111"/>
      <c r="X928" s="111"/>
      <c r="Y928" s="111"/>
      <c r="Z928" s="111"/>
      <c r="AA928" s="111"/>
      <c r="AB928" s="111"/>
      <c r="AC928" s="111"/>
      <c r="AD928" s="111"/>
      <c r="AE928" s="111"/>
      <c r="AF928" s="111"/>
      <c r="AG928" s="111"/>
      <c r="AH928" s="111"/>
      <c r="AI928" s="111"/>
      <c r="AJ928" s="111"/>
      <c r="AK928" s="111"/>
      <c r="AL928" s="111"/>
      <c r="AM928" s="111"/>
      <c r="AN928" s="111"/>
      <c r="AO928" s="111"/>
      <c r="AP928" s="111"/>
      <c r="AQ928" s="111"/>
      <c r="AR928" s="111"/>
      <c r="AS928" s="111"/>
      <c r="AT928" s="111"/>
      <c r="AU928" s="111"/>
      <c r="AV928" s="111"/>
      <c r="AW928" s="111"/>
      <c r="AX928" s="111"/>
      <c r="AY928" s="111"/>
      <c r="AZ928" s="111"/>
      <c r="BA928" s="111"/>
      <c r="BB928" s="111"/>
      <c r="BC928" s="111"/>
      <c r="BD928" s="111"/>
      <c r="BE928" s="111"/>
      <c r="BF928" s="111"/>
      <c r="BG928" s="111"/>
      <c r="BH928" s="111"/>
      <c r="BI928" s="111"/>
      <c r="BJ928" s="111"/>
      <c r="BK928" s="111"/>
      <c r="BL928" s="111"/>
      <c r="BM928" s="111"/>
      <c r="BN928" s="111"/>
      <c r="BO928" s="111"/>
      <c r="BP928" s="111"/>
      <c r="BQ928" s="111"/>
      <c r="BR928" s="111"/>
      <c r="BS928" s="111"/>
      <c r="BT928" s="111"/>
      <c r="BU928" s="111"/>
      <c r="BV928" s="111"/>
      <c r="BW928" s="111"/>
      <c r="BX928" s="111"/>
      <c r="BY928" s="111"/>
      <c r="BZ928" s="111"/>
      <c r="CA928" s="111"/>
      <c r="CB928" s="111"/>
      <c r="CC928" s="111"/>
      <c r="CD928" s="111"/>
      <c r="CE928" s="111"/>
      <c r="CF928" s="111"/>
      <c r="CG928" s="111"/>
      <c r="CH928" s="111"/>
      <c r="CI928" s="111"/>
      <c r="CJ928" s="111"/>
      <c r="CK928" s="111"/>
      <c r="CL928" s="111"/>
      <c r="CM928" s="111"/>
      <c r="CN928" s="111"/>
      <c r="CO928" s="111"/>
      <c r="CP928" s="111"/>
      <c r="CQ928" s="111"/>
      <c r="CR928" s="111"/>
      <c r="CS928" s="111"/>
      <c r="CT928" s="111"/>
      <c r="CU928" s="111"/>
      <c r="CV928" s="111"/>
      <c r="CW928" s="111"/>
      <c r="CX928" s="111"/>
      <c r="CY928" s="111"/>
      <c r="CZ928" s="111"/>
      <c r="DA928" s="111"/>
      <c r="DB928" s="111"/>
      <c r="DC928" s="111"/>
      <c r="DD928" s="111"/>
      <c r="DE928" s="111"/>
      <c r="DF928" s="111"/>
      <c r="DG928" s="111"/>
      <c r="DH928" s="111"/>
      <c r="DI928" s="111"/>
      <c r="DJ928" s="111"/>
      <c r="DK928" s="111"/>
      <c r="DL928" s="111"/>
      <c r="DM928" s="111"/>
      <c r="DN928" s="111"/>
      <c r="DO928" s="111"/>
      <c r="DP928" s="111"/>
      <c r="DQ928" s="111"/>
      <c r="DR928" s="111"/>
      <c r="DS928" s="111"/>
      <c r="DT928" s="111"/>
      <c r="DU928" s="111"/>
      <c r="DV928" s="111"/>
      <c r="DW928" s="111"/>
      <c r="DX928" s="111"/>
      <c r="DY928" s="111"/>
      <c r="DZ928" s="111"/>
      <c r="EA928" s="111"/>
      <c r="EB928" s="111"/>
      <c r="EC928" s="111"/>
      <c r="ED928" s="111"/>
      <c r="EE928" s="111"/>
      <c r="EF928" s="111"/>
      <c r="EG928" s="111"/>
      <c r="EH928" s="111"/>
      <c r="EI928" s="111"/>
      <c r="EJ928" s="111"/>
      <c r="EK928" s="111"/>
      <c r="EL928" s="111"/>
      <c r="EM928" s="111"/>
      <c r="EN928" s="111"/>
      <c r="EO928" s="111"/>
      <c r="EP928" s="111"/>
      <c r="EQ928" s="111"/>
      <c r="ER928" s="111"/>
      <c r="ES928" s="111"/>
      <c r="ET928" s="111"/>
      <c r="EU928" s="111"/>
      <c r="EV928" s="111"/>
      <c r="EW928" s="111"/>
      <c r="EX928" s="111"/>
      <c r="EY928" s="111"/>
      <c r="EZ928" s="111"/>
      <c r="FA928" s="111"/>
      <c r="FB928" s="111"/>
      <c r="FC928" s="111"/>
      <c r="FD928" s="111"/>
      <c r="FE928" s="111"/>
      <c r="FF928" s="111"/>
      <c r="FG928" s="111"/>
      <c r="FH928" s="111"/>
      <c r="FI928" s="111"/>
      <c r="FJ928" s="111"/>
      <c r="FK928" s="111"/>
      <c r="FL928" s="111"/>
      <c r="FM928" s="111"/>
      <c r="FN928" s="111"/>
      <c r="FO928" s="111"/>
      <c r="FP928" s="111"/>
      <c r="FQ928" s="111"/>
      <c r="FR928" s="111"/>
      <c r="FS928" s="111"/>
      <c r="FT928" s="111"/>
      <c r="FU928" s="111"/>
      <c r="FV928" s="111"/>
      <c r="FW928" s="111"/>
      <c r="FX928" s="111"/>
      <c r="FY928" s="111"/>
      <c r="FZ928" s="111"/>
      <c r="GA928" s="111"/>
      <c r="GB928" s="111"/>
      <c r="GC928" s="111"/>
      <c r="GD928" s="111"/>
      <c r="GE928" s="111"/>
      <c r="GF928" s="111"/>
      <c r="GG928" s="111"/>
      <c r="GH928" s="111"/>
      <c r="GI928" s="111"/>
      <c r="GJ928" s="111"/>
      <c r="GK928" s="111"/>
      <c r="GL928" s="111"/>
      <c r="GM928" s="111"/>
      <c r="GN928" s="111"/>
      <c r="GO928" s="111"/>
      <c r="GP928" s="111"/>
      <c r="GQ928" s="111"/>
      <c r="GR928" s="111"/>
      <c r="GS928" s="111"/>
      <c r="GT928" s="111"/>
      <c r="GU928" s="111"/>
      <c r="GV928" s="111"/>
      <c r="GW928" s="111"/>
      <c r="GX928" s="111"/>
      <c r="GY928" s="111"/>
      <c r="GZ928" s="111"/>
      <c r="HA928" s="111"/>
      <c r="HB928" s="111"/>
      <c r="HC928" s="111"/>
      <c r="HD928" s="111"/>
      <c r="HE928" s="111"/>
      <c r="HF928" s="111"/>
      <c r="HG928" s="111"/>
      <c r="HH928" s="111"/>
      <c r="HI928" s="111"/>
      <c r="HJ928" s="111"/>
      <c r="HK928" s="111"/>
      <c r="HL928" s="111"/>
      <c r="HM928" s="111"/>
      <c r="HN928" s="111"/>
      <c r="HO928" s="111"/>
      <c r="HP928" s="111"/>
      <c r="HQ928" s="111"/>
      <c r="HR928" s="111"/>
      <c r="HS928" s="111"/>
      <c r="HT928" s="111"/>
      <c r="HU928" s="111"/>
      <c r="HV928" s="111"/>
      <c r="HW928" s="111"/>
      <c r="HX928" s="111"/>
      <c r="HY928" s="111"/>
      <c r="HZ928" s="111"/>
      <c r="IA928" s="111"/>
      <c r="IB928" s="111"/>
      <c r="IC928" s="111"/>
      <c r="ID928" s="111"/>
      <c r="IE928" s="111"/>
      <c r="IF928" s="111"/>
      <c r="IG928" s="111"/>
      <c r="IH928" s="111"/>
      <c r="II928" s="111"/>
    </row>
    <row r="929" s="1" customFormat="1" spans="1:243">
      <c r="A929" s="157">
        <v>2240201</v>
      </c>
      <c r="B929" s="152" t="s">
        <v>72</v>
      </c>
      <c r="C929" s="145">
        <v>195</v>
      </c>
      <c r="D929" s="146">
        <v>195</v>
      </c>
      <c r="E929" s="147">
        <f t="shared" si="39"/>
        <v>0</v>
      </c>
      <c r="F929" s="148">
        <f>E929/C929</f>
        <v>0</v>
      </c>
      <c r="G929" s="149"/>
      <c r="H929" s="140">
        <f t="shared" si="40"/>
        <v>7</v>
      </c>
      <c r="I929" s="140"/>
      <c r="J929" s="111"/>
      <c r="K929" s="111"/>
      <c r="L929" s="111"/>
      <c r="M929" s="111"/>
      <c r="N929" s="111"/>
      <c r="O929" s="111"/>
      <c r="P929" s="111"/>
      <c r="Q929" s="111"/>
      <c r="R929" s="111"/>
      <c r="S929" s="111"/>
      <c r="T929" s="111"/>
      <c r="U929" s="111"/>
      <c r="V929" s="111"/>
      <c r="W929" s="111"/>
      <c r="X929" s="111"/>
      <c r="Y929" s="111"/>
      <c r="Z929" s="111"/>
      <c r="AA929" s="111"/>
      <c r="AB929" s="111"/>
      <c r="AC929" s="111"/>
      <c r="AD929" s="111"/>
      <c r="AE929" s="111"/>
      <c r="AF929" s="111"/>
      <c r="AG929" s="111"/>
      <c r="AH929" s="111"/>
      <c r="AI929" s="111"/>
      <c r="AJ929" s="111"/>
      <c r="AK929" s="111"/>
      <c r="AL929" s="111"/>
      <c r="AM929" s="111"/>
      <c r="AN929" s="111"/>
      <c r="AO929" s="111"/>
      <c r="AP929" s="111"/>
      <c r="AQ929" s="111"/>
      <c r="AR929" s="111"/>
      <c r="AS929" s="111"/>
      <c r="AT929" s="111"/>
      <c r="AU929" s="111"/>
      <c r="AV929" s="111"/>
      <c r="AW929" s="111"/>
      <c r="AX929" s="111"/>
      <c r="AY929" s="111"/>
      <c r="AZ929" s="111"/>
      <c r="BA929" s="111"/>
      <c r="BB929" s="111"/>
      <c r="BC929" s="111"/>
      <c r="BD929" s="111"/>
      <c r="BE929" s="111"/>
      <c r="BF929" s="111"/>
      <c r="BG929" s="111"/>
      <c r="BH929" s="111"/>
      <c r="BI929" s="111"/>
      <c r="BJ929" s="111"/>
      <c r="BK929" s="111"/>
      <c r="BL929" s="111"/>
      <c r="BM929" s="111"/>
      <c r="BN929" s="111"/>
      <c r="BO929" s="111"/>
      <c r="BP929" s="111"/>
      <c r="BQ929" s="111"/>
      <c r="BR929" s="111"/>
      <c r="BS929" s="111"/>
      <c r="BT929" s="111"/>
      <c r="BU929" s="111"/>
      <c r="BV929" s="111"/>
      <c r="BW929" s="111"/>
      <c r="BX929" s="111"/>
      <c r="BY929" s="111"/>
      <c r="BZ929" s="111"/>
      <c r="CA929" s="111"/>
      <c r="CB929" s="111"/>
      <c r="CC929" s="111"/>
      <c r="CD929" s="111"/>
      <c r="CE929" s="111"/>
      <c r="CF929" s="111"/>
      <c r="CG929" s="111"/>
      <c r="CH929" s="111"/>
      <c r="CI929" s="111"/>
      <c r="CJ929" s="111"/>
      <c r="CK929" s="111"/>
      <c r="CL929" s="111"/>
      <c r="CM929" s="111"/>
      <c r="CN929" s="111"/>
      <c r="CO929" s="111"/>
      <c r="CP929" s="111"/>
      <c r="CQ929" s="111"/>
      <c r="CR929" s="111"/>
      <c r="CS929" s="111"/>
      <c r="CT929" s="111"/>
      <c r="CU929" s="111"/>
      <c r="CV929" s="111"/>
      <c r="CW929" s="111"/>
      <c r="CX929" s="111"/>
      <c r="CY929" s="111"/>
      <c r="CZ929" s="111"/>
      <c r="DA929" s="111"/>
      <c r="DB929" s="111"/>
      <c r="DC929" s="111"/>
      <c r="DD929" s="111"/>
      <c r="DE929" s="111"/>
      <c r="DF929" s="111"/>
      <c r="DG929" s="111"/>
      <c r="DH929" s="111"/>
      <c r="DI929" s="111"/>
      <c r="DJ929" s="111"/>
      <c r="DK929" s="111"/>
      <c r="DL929" s="111"/>
      <c r="DM929" s="111"/>
      <c r="DN929" s="111"/>
      <c r="DO929" s="111"/>
      <c r="DP929" s="111"/>
      <c r="DQ929" s="111"/>
      <c r="DR929" s="111"/>
      <c r="DS929" s="111"/>
      <c r="DT929" s="111"/>
      <c r="DU929" s="111"/>
      <c r="DV929" s="111"/>
      <c r="DW929" s="111"/>
      <c r="DX929" s="111"/>
      <c r="DY929" s="111"/>
      <c r="DZ929" s="111"/>
      <c r="EA929" s="111"/>
      <c r="EB929" s="111"/>
      <c r="EC929" s="111"/>
      <c r="ED929" s="111"/>
      <c r="EE929" s="111"/>
      <c r="EF929" s="111"/>
      <c r="EG929" s="111"/>
      <c r="EH929" s="111"/>
      <c r="EI929" s="111"/>
      <c r="EJ929" s="111"/>
      <c r="EK929" s="111"/>
      <c r="EL929" s="111"/>
      <c r="EM929" s="111"/>
      <c r="EN929" s="111"/>
      <c r="EO929" s="111"/>
      <c r="EP929" s="111"/>
      <c r="EQ929" s="111"/>
      <c r="ER929" s="111"/>
      <c r="ES929" s="111"/>
      <c r="ET929" s="111"/>
      <c r="EU929" s="111"/>
      <c r="EV929" s="111"/>
      <c r="EW929" s="111"/>
      <c r="EX929" s="111"/>
      <c r="EY929" s="111"/>
      <c r="EZ929" s="111"/>
      <c r="FA929" s="111"/>
      <c r="FB929" s="111"/>
      <c r="FC929" s="111"/>
      <c r="FD929" s="111"/>
      <c r="FE929" s="111"/>
      <c r="FF929" s="111"/>
      <c r="FG929" s="111"/>
      <c r="FH929" s="111"/>
      <c r="FI929" s="111"/>
      <c r="FJ929" s="111"/>
      <c r="FK929" s="111"/>
      <c r="FL929" s="111"/>
      <c r="FM929" s="111"/>
      <c r="FN929" s="111"/>
      <c r="FO929" s="111"/>
      <c r="FP929" s="111"/>
      <c r="FQ929" s="111"/>
      <c r="FR929" s="111"/>
      <c r="FS929" s="111"/>
      <c r="FT929" s="111"/>
      <c r="FU929" s="111"/>
      <c r="FV929" s="111"/>
      <c r="FW929" s="111"/>
      <c r="FX929" s="111"/>
      <c r="FY929" s="111"/>
      <c r="FZ929" s="111"/>
      <c r="GA929" s="111"/>
      <c r="GB929" s="111"/>
      <c r="GC929" s="111"/>
      <c r="GD929" s="111"/>
      <c r="GE929" s="111"/>
      <c r="GF929" s="111"/>
      <c r="GG929" s="111"/>
      <c r="GH929" s="111"/>
      <c r="GI929" s="111"/>
      <c r="GJ929" s="111"/>
      <c r="GK929" s="111"/>
      <c r="GL929" s="111"/>
      <c r="GM929" s="111"/>
      <c r="GN929" s="111"/>
      <c r="GO929" s="111"/>
      <c r="GP929" s="111"/>
      <c r="GQ929" s="111"/>
      <c r="GR929" s="111"/>
      <c r="GS929" s="111"/>
      <c r="GT929" s="111"/>
      <c r="GU929" s="111"/>
      <c r="GV929" s="111"/>
      <c r="GW929" s="111"/>
      <c r="GX929" s="111"/>
      <c r="GY929" s="111"/>
      <c r="GZ929" s="111"/>
      <c r="HA929" s="111"/>
      <c r="HB929" s="111"/>
      <c r="HC929" s="111"/>
      <c r="HD929" s="111"/>
      <c r="HE929" s="111"/>
      <c r="HF929" s="111"/>
      <c r="HG929" s="111"/>
      <c r="HH929" s="111"/>
      <c r="HI929" s="111"/>
      <c r="HJ929" s="111"/>
      <c r="HK929" s="111"/>
      <c r="HL929" s="111"/>
      <c r="HM929" s="111"/>
      <c r="HN929" s="111"/>
      <c r="HO929" s="111"/>
      <c r="HP929" s="111"/>
      <c r="HQ929" s="111"/>
      <c r="HR929" s="111"/>
      <c r="HS929" s="111"/>
      <c r="HT929" s="111"/>
      <c r="HU929" s="111"/>
      <c r="HV929" s="111"/>
      <c r="HW929" s="111"/>
      <c r="HX929" s="111"/>
      <c r="HY929" s="111"/>
      <c r="HZ929" s="111"/>
      <c r="IA929" s="111"/>
      <c r="IB929" s="111"/>
      <c r="IC929" s="111"/>
      <c r="ID929" s="111"/>
      <c r="IE929" s="111"/>
      <c r="IF929" s="111"/>
      <c r="IG929" s="111"/>
      <c r="IH929" s="111"/>
      <c r="II929" s="111"/>
    </row>
    <row r="930" s="1" customFormat="1" spans="1:243">
      <c r="A930" s="157">
        <v>2240202</v>
      </c>
      <c r="B930" s="152" t="s">
        <v>73</v>
      </c>
      <c r="C930" s="145">
        <v>287</v>
      </c>
      <c r="D930" s="146">
        <v>287</v>
      </c>
      <c r="E930" s="147">
        <f t="shared" si="39"/>
        <v>0</v>
      </c>
      <c r="F930" s="148">
        <f>E930/C930</f>
        <v>0</v>
      </c>
      <c r="G930" s="149"/>
      <c r="H930" s="140">
        <f t="shared" si="40"/>
        <v>7</v>
      </c>
      <c r="I930" s="140"/>
      <c r="J930" s="111"/>
      <c r="K930" s="111"/>
      <c r="L930" s="111"/>
      <c r="M930" s="111"/>
      <c r="N930" s="111"/>
      <c r="O930" s="111"/>
      <c r="P930" s="111"/>
      <c r="Q930" s="111"/>
      <c r="R930" s="111"/>
      <c r="S930" s="111"/>
      <c r="T930" s="111"/>
      <c r="U930" s="111"/>
      <c r="V930" s="111"/>
      <c r="W930" s="111"/>
      <c r="X930" s="111"/>
      <c r="Y930" s="111"/>
      <c r="Z930" s="111"/>
      <c r="AA930" s="111"/>
      <c r="AB930" s="111"/>
      <c r="AC930" s="111"/>
      <c r="AD930" s="111"/>
      <c r="AE930" s="111"/>
      <c r="AF930" s="111"/>
      <c r="AG930" s="111"/>
      <c r="AH930" s="111"/>
      <c r="AI930" s="111"/>
      <c r="AJ930" s="111"/>
      <c r="AK930" s="111"/>
      <c r="AL930" s="111"/>
      <c r="AM930" s="111"/>
      <c r="AN930" s="111"/>
      <c r="AO930" s="111"/>
      <c r="AP930" s="111"/>
      <c r="AQ930" s="111"/>
      <c r="AR930" s="111"/>
      <c r="AS930" s="111"/>
      <c r="AT930" s="111"/>
      <c r="AU930" s="111"/>
      <c r="AV930" s="111"/>
      <c r="AW930" s="111"/>
      <c r="AX930" s="111"/>
      <c r="AY930" s="111"/>
      <c r="AZ930" s="111"/>
      <c r="BA930" s="111"/>
      <c r="BB930" s="111"/>
      <c r="BC930" s="111"/>
      <c r="BD930" s="111"/>
      <c r="BE930" s="111"/>
      <c r="BF930" s="111"/>
      <c r="BG930" s="111"/>
      <c r="BH930" s="111"/>
      <c r="BI930" s="111"/>
      <c r="BJ930" s="111"/>
      <c r="BK930" s="111"/>
      <c r="BL930" s="111"/>
      <c r="BM930" s="111"/>
      <c r="BN930" s="111"/>
      <c r="BO930" s="111"/>
      <c r="BP930" s="111"/>
      <c r="BQ930" s="111"/>
      <c r="BR930" s="111"/>
      <c r="BS930" s="111"/>
      <c r="BT930" s="111"/>
      <c r="BU930" s="111"/>
      <c r="BV930" s="111"/>
      <c r="BW930" s="111"/>
      <c r="BX930" s="111"/>
      <c r="BY930" s="111"/>
      <c r="BZ930" s="111"/>
      <c r="CA930" s="111"/>
      <c r="CB930" s="111"/>
      <c r="CC930" s="111"/>
      <c r="CD930" s="111"/>
      <c r="CE930" s="111"/>
      <c r="CF930" s="111"/>
      <c r="CG930" s="111"/>
      <c r="CH930" s="111"/>
      <c r="CI930" s="111"/>
      <c r="CJ930" s="111"/>
      <c r="CK930" s="111"/>
      <c r="CL930" s="111"/>
      <c r="CM930" s="111"/>
      <c r="CN930" s="111"/>
      <c r="CO930" s="111"/>
      <c r="CP930" s="111"/>
      <c r="CQ930" s="111"/>
      <c r="CR930" s="111"/>
      <c r="CS930" s="111"/>
      <c r="CT930" s="111"/>
      <c r="CU930" s="111"/>
      <c r="CV930" s="111"/>
      <c r="CW930" s="111"/>
      <c r="CX930" s="111"/>
      <c r="CY930" s="111"/>
      <c r="CZ930" s="111"/>
      <c r="DA930" s="111"/>
      <c r="DB930" s="111"/>
      <c r="DC930" s="111"/>
      <c r="DD930" s="111"/>
      <c r="DE930" s="111"/>
      <c r="DF930" s="111"/>
      <c r="DG930" s="111"/>
      <c r="DH930" s="111"/>
      <c r="DI930" s="111"/>
      <c r="DJ930" s="111"/>
      <c r="DK930" s="111"/>
      <c r="DL930" s="111"/>
      <c r="DM930" s="111"/>
      <c r="DN930" s="111"/>
      <c r="DO930" s="111"/>
      <c r="DP930" s="111"/>
      <c r="DQ930" s="111"/>
      <c r="DR930" s="111"/>
      <c r="DS930" s="111"/>
      <c r="DT930" s="111"/>
      <c r="DU930" s="111"/>
      <c r="DV930" s="111"/>
      <c r="DW930" s="111"/>
      <c r="DX930" s="111"/>
      <c r="DY930" s="111"/>
      <c r="DZ930" s="111"/>
      <c r="EA930" s="111"/>
      <c r="EB930" s="111"/>
      <c r="EC930" s="111"/>
      <c r="ED930" s="111"/>
      <c r="EE930" s="111"/>
      <c r="EF930" s="111"/>
      <c r="EG930" s="111"/>
      <c r="EH930" s="111"/>
      <c r="EI930" s="111"/>
      <c r="EJ930" s="111"/>
      <c r="EK930" s="111"/>
      <c r="EL930" s="111"/>
      <c r="EM930" s="111"/>
      <c r="EN930" s="111"/>
      <c r="EO930" s="111"/>
      <c r="EP930" s="111"/>
      <c r="EQ930" s="111"/>
      <c r="ER930" s="111"/>
      <c r="ES930" s="111"/>
      <c r="ET930" s="111"/>
      <c r="EU930" s="111"/>
      <c r="EV930" s="111"/>
      <c r="EW930" s="111"/>
      <c r="EX930" s="111"/>
      <c r="EY930" s="111"/>
      <c r="EZ930" s="111"/>
      <c r="FA930" s="111"/>
      <c r="FB930" s="111"/>
      <c r="FC930" s="111"/>
      <c r="FD930" s="111"/>
      <c r="FE930" s="111"/>
      <c r="FF930" s="111"/>
      <c r="FG930" s="111"/>
      <c r="FH930" s="111"/>
      <c r="FI930" s="111"/>
      <c r="FJ930" s="111"/>
      <c r="FK930" s="111"/>
      <c r="FL930" s="111"/>
      <c r="FM930" s="111"/>
      <c r="FN930" s="111"/>
      <c r="FO930" s="111"/>
      <c r="FP930" s="111"/>
      <c r="FQ930" s="111"/>
      <c r="FR930" s="111"/>
      <c r="FS930" s="111"/>
      <c r="FT930" s="111"/>
      <c r="FU930" s="111"/>
      <c r="FV930" s="111"/>
      <c r="FW930" s="111"/>
      <c r="FX930" s="111"/>
      <c r="FY930" s="111"/>
      <c r="FZ930" s="111"/>
      <c r="GA930" s="111"/>
      <c r="GB930" s="111"/>
      <c r="GC930" s="111"/>
      <c r="GD930" s="111"/>
      <c r="GE930" s="111"/>
      <c r="GF930" s="111"/>
      <c r="GG930" s="111"/>
      <c r="GH930" s="111"/>
      <c r="GI930" s="111"/>
      <c r="GJ930" s="111"/>
      <c r="GK930" s="111"/>
      <c r="GL930" s="111"/>
      <c r="GM930" s="111"/>
      <c r="GN930" s="111"/>
      <c r="GO930" s="111"/>
      <c r="GP930" s="111"/>
      <c r="GQ930" s="111"/>
      <c r="GR930" s="111"/>
      <c r="GS930" s="111"/>
      <c r="GT930" s="111"/>
      <c r="GU930" s="111"/>
      <c r="GV930" s="111"/>
      <c r="GW930" s="111"/>
      <c r="GX930" s="111"/>
      <c r="GY930" s="111"/>
      <c r="GZ930" s="111"/>
      <c r="HA930" s="111"/>
      <c r="HB930" s="111"/>
      <c r="HC930" s="111"/>
      <c r="HD930" s="111"/>
      <c r="HE930" s="111"/>
      <c r="HF930" s="111"/>
      <c r="HG930" s="111"/>
      <c r="HH930" s="111"/>
      <c r="HI930" s="111"/>
      <c r="HJ930" s="111"/>
      <c r="HK930" s="111"/>
      <c r="HL930" s="111"/>
      <c r="HM930" s="111"/>
      <c r="HN930" s="111"/>
      <c r="HO930" s="111"/>
      <c r="HP930" s="111"/>
      <c r="HQ930" s="111"/>
      <c r="HR930" s="111"/>
      <c r="HS930" s="111"/>
      <c r="HT930" s="111"/>
      <c r="HU930" s="111"/>
      <c r="HV930" s="111"/>
      <c r="HW930" s="111"/>
      <c r="HX930" s="111"/>
      <c r="HY930" s="111"/>
      <c r="HZ930" s="111"/>
      <c r="IA930" s="111"/>
      <c r="IB930" s="111"/>
      <c r="IC930" s="111"/>
      <c r="ID930" s="111"/>
      <c r="IE930" s="111"/>
      <c r="IF930" s="111"/>
      <c r="IG930" s="111"/>
      <c r="IH930" s="111"/>
      <c r="II930" s="111"/>
    </row>
    <row r="931" s="1" customFormat="1" hidden="1" spans="1:243">
      <c r="A931" s="157">
        <v>2240203</v>
      </c>
      <c r="B931" s="152" t="s">
        <v>74</v>
      </c>
      <c r="C931" s="145">
        <v>0</v>
      </c>
      <c r="D931" s="146"/>
      <c r="E931" s="147">
        <f t="shared" si="39"/>
        <v>0</v>
      </c>
      <c r="F931" s="148"/>
      <c r="G931" s="151" t="s">
        <v>75</v>
      </c>
      <c r="H931" s="140">
        <f t="shared" si="40"/>
        <v>7</v>
      </c>
      <c r="I931" s="140"/>
      <c r="J931" s="111"/>
      <c r="K931" s="111"/>
      <c r="L931" s="111"/>
      <c r="M931" s="111"/>
      <c r="N931" s="111"/>
      <c r="O931" s="111"/>
      <c r="P931" s="111"/>
      <c r="Q931" s="111"/>
      <c r="R931" s="111"/>
      <c r="S931" s="111"/>
      <c r="T931" s="111"/>
      <c r="U931" s="111"/>
      <c r="V931" s="111"/>
      <c r="W931" s="111"/>
      <c r="X931" s="111"/>
      <c r="Y931" s="111"/>
      <c r="Z931" s="111"/>
      <c r="AA931" s="111"/>
      <c r="AB931" s="111"/>
      <c r="AC931" s="111"/>
      <c r="AD931" s="111"/>
      <c r="AE931" s="111"/>
      <c r="AF931" s="111"/>
      <c r="AG931" s="111"/>
      <c r="AH931" s="111"/>
      <c r="AI931" s="111"/>
      <c r="AJ931" s="111"/>
      <c r="AK931" s="111"/>
      <c r="AL931" s="111"/>
      <c r="AM931" s="111"/>
      <c r="AN931" s="111"/>
      <c r="AO931" s="111"/>
      <c r="AP931" s="111"/>
      <c r="AQ931" s="111"/>
      <c r="AR931" s="111"/>
      <c r="AS931" s="111"/>
      <c r="AT931" s="111"/>
      <c r="AU931" s="111"/>
      <c r="AV931" s="111"/>
      <c r="AW931" s="111"/>
      <c r="AX931" s="111"/>
      <c r="AY931" s="111"/>
      <c r="AZ931" s="111"/>
      <c r="BA931" s="111"/>
      <c r="BB931" s="111"/>
      <c r="BC931" s="111"/>
      <c r="BD931" s="111"/>
      <c r="BE931" s="111"/>
      <c r="BF931" s="111"/>
      <c r="BG931" s="111"/>
      <c r="BH931" s="111"/>
      <c r="BI931" s="111"/>
      <c r="BJ931" s="111"/>
      <c r="BK931" s="111"/>
      <c r="BL931" s="111"/>
      <c r="BM931" s="111"/>
      <c r="BN931" s="111"/>
      <c r="BO931" s="111"/>
      <c r="BP931" s="111"/>
      <c r="BQ931" s="111"/>
      <c r="BR931" s="111"/>
      <c r="BS931" s="111"/>
      <c r="BT931" s="111"/>
      <c r="BU931" s="111"/>
      <c r="BV931" s="111"/>
      <c r="BW931" s="111"/>
      <c r="BX931" s="111"/>
      <c r="BY931" s="111"/>
      <c r="BZ931" s="111"/>
      <c r="CA931" s="111"/>
      <c r="CB931" s="111"/>
      <c r="CC931" s="111"/>
      <c r="CD931" s="111"/>
      <c r="CE931" s="111"/>
      <c r="CF931" s="111"/>
      <c r="CG931" s="111"/>
      <c r="CH931" s="111"/>
      <c r="CI931" s="111"/>
      <c r="CJ931" s="111"/>
      <c r="CK931" s="111"/>
      <c r="CL931" s="111"/>
      <c r="CM931" s="111"/>
      <c r="CN931" s="111"/>
      <c r="CO931" s="111"/>
      <c r="CP931" s="111"/>
      <c r="CQ931" s="111"/>
      <c r="CR931" s="111"/>
      <c r="CS931" s="111"/>
      <c r="CT931" s="111"/>
      <c r="CU931" s="111"/>
      <c r="CV931" s="111"/>
      <c r="CW931" s="111"/>
      <c r="CX931" s="111"/>
      <c r="CY931" s="111"/>
      <c r="CZ931" s="111"/>
      <c r="DA931" s="111"/>
      <c r="DB931" s="111"/>
      <c r="DC931" s="111"/>
      <c r="DD931" s="111"/>
      <c r="DE931" s="111"/>
      <c r="DF931" s="111"/>
      <c r="DG931" s="111"/>
      <c r="DH931" s="111"/>
      <c r="DI931" s="111"/>
      <c r="DJ931" s="111"/>
      <c r="DK931" s="111"/>
      <c r="DL931" s="111"/>
      <c r="DM931" s="111"/>
      <c r="DN931" s="111"/>
      <c r="DO931" s="111"/>
      <c r="DP931" s="111"/>
      <c r="DQ931" s="111"/>
      <c r="DR931" s="111"/>
      <c r="DS931" s="111"/>
      <c r="DT931" s="111"/>
      <c r="DU931" s="111"/>
      <c r="DV931" s="111"/>
      <c r="DW931" s="111"/>
      <c r="DX931" s="111"/>
      <c r="DY931" s="111"/>
      <c r="DZ931" s="111"/>
      <c r="EA931" s="111"/>
      <c r="EB931" s="111"/>
      <c r="EC931" s="111"/>
      <c r="ED931" s="111"/>
      <c r="EE931" s="111"/>
      <c r="EF931" s="111"/>
      <c r="EG931" s="111"/>
      <c r="EH931" s="111"/>
      <c r="EI931" s="111"/>
      <c r="EJ931" s="111"/>
      <c r="EK931" s="111"/>
      <c r="EL931" s="111"/>
      <c r="EM931" s="111"/>
      <c r="EN931" s="111"/>
      <c r="EO931" s="111"/>
      <c r="EP931" s="111"/>
      <c r="EQ931" s="111"/>
      <c r="ER931" s="111"/>
      <c r="ES931" s="111"/>
      <c r="ET931" s="111"/>
      <c r="EU931" s="111"/>
      <c r="EV931" s="111"/>
      <c r="EW931" s="111"/>
      <c r="EX931" s="111"/>
      <c r="EY931" s="111"/>
      <c r="EZ931" s="111"/>
      <c r="FA931" s="111"/>
      <c r="FB931" s="111"/>
      <c r="FC931" s="111"/>
      <c r="FD931" s="111"/>
      <c r="FE931" s="111"/>
      <c r="FF931" s="111"/>
      <c r="FG931" s="111"/>
      <c r="FH931" s="111"/>
      <c r="FI931" s="111"/>
      <c r="FJ931" s="111"/>
      <c r="FK931" s="111"/>
      <c r="FL931" s="111"/>
      <c r="FM931" s="111"/>
      <c r="FN931" s="111"/>
      <c r="FO931" s="111"/>
      <c r="FP931" s="111"/>
      <c r="FQ931" s="111"/>
      <c r="FR931" s="111"/>
      <c r="FS931" s="111"/>
      <c r="FT931" s="111"/>
      <c r="FU931" s="111"/>
      <c r="FV931" s="111"/>
      <c r="FW931" s="111"/>
      <c r="FX931" s="111"/>
      <c r="FY931" s="111"/>
      <c r="FZ931" s="111"/>
      <c r="GA931" s="111"/>
      <c r="GB931" s="111"/>
      <c r="GC931" s="111"/>
      <c r="GD931" s="111"/>
      <c r="GE931" s="111"/>
      <c r="GF931" s="111"/>
      <c r="GG931" s="111"/>
      <c r="GH931" s="111"/>
      <c r="GI931" s="111"/>
      <c r="GJ931" s="111"/>
      <c r="GK931" s="111"/>
      <c r="GL931" s="111"/>
      <c r="GM931" s="111"/>
      <c r="GN931" s="111"/>
      <c r="GO931" s="111"/>
      <c r="GP931" s="111"/>
      <c r="GQ931" s="111"/>
      <c r="GR931" s="111"/>
      <c r="GS931" s="111"/>
      <c r="GT931" s="111"/>
      <c r="GU931" s="111"/>
      <c r="GV931" s="111"/>
      <c r="GW931" s="111"/>
      <c r="GX931" s="111"/>
      <c r="GY931" s="111"/>
      <c r="GZ931" s="111"/>
      <c r="HA931" s="111"/>
      <c r="HB931" s="111"/>
      <c r="HC931" s="111"/>
      <c r="HD931" s="111"/>
      <c r="HE931" s="111"/>
      <c r="HF931" s="111"/>
      <c r="HG931" s="111"/>
      <c r="HH931" s="111"/>
      <c r="HI931" s="111"/>
      <c r="HJ931" s="111"/>
      <c r="HK931" s="111"/>
      <c r="HL931" s="111"/>
      <c r="HM931" s="111"/>
      <c r="HN931" s="111"/>
      <c r="HO931" s="111"/>
      <c r="HP931" s="111"/>
      <c r="HQ931" s="111"/>
      <c r="HR931" s="111"/>
      <c r="HS931" s="111"/>
      <c r="HT931" s="111"/>
      <c r="HU931" s="111"/>
      <c r="HV931" s="111"/>
      <c r="HW931" s="111"/>
      <c r="HX931" s="111"/>
      <c r="HY931" s="111"/>
      <c r="HZ931" s="111"/>
      <c r="IA931" s="111"/>
      <c r="IB931" s="111"/>
      <c r="IC931" s="111"/>
      <c r="ID931" s="111"/>
      <c r="IE931" s="111"/>
      <c r="IF931" s="111"/>
      <c r="IG931" s="111"/>
      <c r="IH931" s="111"/>
      <c r="II931" s="111"/>
    </row>
    <row r="932" s="1" customFormat="1" hidden="1" spans="1:243">
      <c r="A932" s="157">
        <v>2240204</v>
      </c>
      <c r="B932" s="152" t="s">
        <v>789</v>
      </c>
      <c r="C932" s="145">
        <v>0</v>
      </c>
      <c r="D932" s="146"/>
      <c r="E932" s="147">
        <f t="shared" si="39"/>
        <v>0</v>
      </c>
      <c r="F932" s="148"/>
      <c r="G932" s="151" t="s">
        <v>75</v>
      </c>
      <c r="H932" s="140">
        <f t="shared" si="40"/>
        <v>7</v>
      </c>
      <c r="I932" s="140"/>
      <c r="J932" s="111"/>
      <c r="K932" s="111"/>
      <c r="L932" s="111"/>
      <c r="M932" s="111"/>
      <c r="N932" s="111"/>
      <c r="O932" s="111"/>
      <c r="P932" s="111"/>
      <c r="Q932" s="111"/>
      <c r="R932" s="111"/>
      <c r="S932" s="111"/>
      <c r="T932" s="111"/>
      <c r="U932" s="111"/>
      <c r="V932" s="111"/>
      <c r="W932" s="111"/>
      <c r="X932" s="111"/>
      <c r="Y932" s="111"/>
      <c r="Z932" s="111"/>
      <c r="AA932" s="111"/>
      <c r="AB932" s="111"/>
      <c r="AC932" s="111"/>
      <c r="AD932" s="111"/>
      <c r="AE932" s="111"/>
      <c r="AF932" s="111"/>
      <c r="AG932" s="111"/>
      <c r="AH932" s="111"/>
      <c r="AI932" s="111"/>
      <c r="AJ932" s="111"/>
      <c r="AK932" s="111"/>
      <c r="AL932" s="111"/>
      <c r="AM932" s="111"/>
      <c r="AN932" s="111"/>
      <c r="AO932" s="111"/>
      <c r="AP932" s="111"/>
      <c r="AQ932" s="111"/>
      <c r="AR932" s="111"/>
      <c r="AS932" s="111"/>
      <c r="AT932" s="111"/>
      <c r="AU932" s="111"/>
      <c r="AV932" s="111"/>
      <c r="AW932" s="111"/>
      <c r="AX932" s="111"/>
      <c r="AY932" s="111"/>
      <c r="AZ932" s="111"/>
      <c r="BA932" s="111"/>
      <c r="BB932" s="111"/>
      <c r="BC932" s="111"/>
      <c r="BD932" s="111"/>
      <c r="BE932" s="111"/>
      <c r="BF932" s="111"/>
      <c r="BG932" s="111"/>
      <c r="BH932" s="111"/>
      <c r="BI932" s="111"/>
      <c r="BJ932" s="111"/>
      <c r="BK932" s="111"/>
      <c r="BL932" s="111"/>
      <c r="BM932" s="111"/>
      <c r="BN932" s="111"/>
      <c r="BO932" s="111"/>
      <c r="BP932" s="111"/>
      <c r="BQ932" s="111"/>
      <c r="BR932" s="111"/>
      <c r="BS932" s="111"/>
      <c r="BT932" s="111"/>
      <c r="BU932" s="111"/>
      <c r="BV932" s="111"/>
      <c r="BW932" s="111"/>
      <c r="BX932" s="111"/>
      <c r="BY932" s="111"/>
      <c r="BZ932" s="111"/>
      <c r="CA932" s="111"/>
      <c r="CB932" s="111"/>
      <c r="CC932" s="111"/>
      <c r="CD932" s="111"/>
      <c r="CE932" s="111"/>
      <c r="CF932" s="111"/>
      <c r="CG932" s="111"/>
      <c r="CH932" s="111"/>
      <c r="CI932" s="111"/>
      <c r="CJ932" s="111"/>
      <c r="CK932" s="111"/>
      <c r="CL932" s="111"/>
      <c r="CM932" s="111"/>
      <c r="CN932" s="111"/>
      <c r="CO932" s="111"/>
      <c r="CP932" s="111"/>
      <c r="CQ932" s="111"/>
      <c r="CR932" s="111"/>
      <c r="CS932" s="111"/>
      <c r="CT932" s="111"/>
      <c r="CU932" s="111"/>
      <c r="CV932" s="111"/>
      <c r="CW932" s="111"/>
      <c r="CX932" s="111"/>
      <c r="CY932" s="111"/>
      <c r="CZ932" s="111"/>
      <c r="DA932" s="111"/>
      <c r="DB932" s="111"/>
      <c r="DC932" s="111"/>
      <c r="DD932" s="111"/>
      <c r="DE932" s="111"/>
      <c r="DF932" s="111"/>
      <c r="DG932" s="111"/>
      <c r="DH932" s="111"/>
      <c r="DI932" s="111"/>
      <c r="DJ932" s="111"/>
      <c r="DK932" s="111"/>
      <c r="DL932" s="111"/>
      <c r="DM932" s="111"/>
      <c r="DN932" s="111"/>
      <c r="DO932" s="111"/>
      <c r="DP932" s="111"/>
      <c r="DQ932" s="111"/>
      <c r="DR932" s="111"/>
      <c r="DS932" s="111"/>
      <c r="DT932" s="111"/>
      <c r="DU932" s="111"/>
      <c r="DV932" s="111"/>
      <c r="DW932" s="111"/>
      <c r="DX932" s="111"/>
      <c r="DY932" s="111"/>
      <c r="DZ932" s="111"/>
      <c r="EA932" s="111"/>
      <c r="EB932" s="111"/>
      <c r="EC932" s="111"/>
      <c r="ED932" s="111"/>
      <c r="EE932" s="111"/>
      <c r="EF932" s="111"/>
      <c r="EG932" s="111"/>
      <c r="EH932" s="111"/>
      <c r="EI932" s="111"/>
      <c r="EJ932" s="111"/>
      <c r="EK932" s="111"/>
      <c r="EL932" s="111"/>
      <c r="EM932" s="111"/>
      <c r="EN932" s="111"/>
      <c r="EO932" s="111"/>
      <c r="EP932" s="111"/>
      <c r="EQ932" s="111"/>
      <c r="ER932" s="111"/>
      <c r="ES932" s="111"/>
      <c r="ET932" s="111"/>
      <c r="EU932" s="111"/>
      <c r="EV932" s="111"/>
      <c r="EW932" s="111"/>
      <c r="EX932" s="111"/>
      <c r="EY932" s="111"/>
      <c r="EZ932" s="111"/>
      <c r="FA932" s="111"/>
      <c r="FB932" s="111"/>
      <c r="FC932" s="111"/>
      <c r="FD932" s="111"/>
      <c r="FE932" s="111"/>
      <c r="FF932" s="111"/>
      <c r="FG932" s="111"/>
      <c r="FH932" s="111"/>
      <c r="FI932" s="111"/>
      <c r="FJ932" s="111"/>
      <c r="FK932" s="111"/>
      <c r="FL932" s="111"/>
      <c r="FM932" s="111"/>
      <c r="FN932" s="111"/>
      <c r="FO932" s="111"/>
      <c r="FP932" s="111"/>
      <c r="FQ932" s="111"/>
      <c r="FR932" s="111"/>
      <c r="FS932" s="111"/>
      <c r="FT932" s="111"/>
      <c r="FU932" s="111"/>
      <c r="FV932" s="111"/>
      <c r="FW932" s="111"/>
      <c r="FX932" s="111"/>
      <c r="FY932" s="111"/>
      <c r="FZ932" s="111"/>
      <c r="GA932" s="111"/>
      <c r="GB932" s="111"/>
      <c r="GC932" s="111"/>
      <c r="GD932" s="111"/>
      <c r="GE932" s="111"/>
      <c r="GF932" s="111"/>
      <c r="GG932" s="111"/>
      <c r="GH932" s="111"/>
      <c r="GI932" s="111"/>
      <c r="GJ932" s="111"/>
      <c r="GK932" s="111"/>
      <c r="GL932" s="111"/>
      <c r="GM932" s="111"/>
      <c r="GN932" s="111"/>
      <c r="GO932" s="111"/>
      <c r="GP932" s="111"/>
      <c r="GQ932" s="111"/>
      <c r="GR932" s="111"/>
      <c r="GS932" s="111"/>
      <c r="GT932" s="111"/>
      <c r="GU932" s="111"/>
      <c r="GV932" s="111"/>
      <c r="GW932" s="111"/>
      <c r="GX932" s="111"/>
      <c r="GY932" s="111"/>
      <c r="GZ932" s="111"/>
      <c r="HA932" s="111"/>
      <c r="HB932" s="111"/>
      <c r="HC932" s="111"/>
      <c r="HD932" s="111"/>
      <c r="HE932" s="111"/>
      <c r="HF932" s="111"/>
      <c r="HG932" s="111"/>
      <c r="HH932" s="111"/>
      <c r="HI932" s="111"/>
      <c r="HJ932" s="111"/>
      <c r="HK932" s="111"/>
      <c r="HL932" s="111"/>
      <c r="HM932" s="111"/>
      <c r="HN932" s="111"/>
      <c r="HO932" s="111"/>
      <c r="HP932" s="111"/>
      <c r="HQ932" s="111"/>
      <c r="HR932" s="111"/>
      <c r="HS932" s="111"/>
      <c r="HT932" s="111"/>
      <c r="HU932" s="111"/>
      <c r="HV932" s="111"/>
      <c r="HW932" s="111"/>
      <c r="HX932" s="111"/>
      <c r="HY932" s="111"/>
      <c r="HZ932" s="111"/>
      <c r="IA932" s="111"/>
      <c r="IB932" s="111"/>
      <c r="IC932" s="111"/>
      <c r="ID932" s="111"/>
      <c r="IE932" s="111"/>
      <c r="IF932" s="111"/>
      <c r="IG932" s="111"/>
      <c r="IH932" s="111"/>
      <c r="II932" s="111"/>
    </row>
    <row r="933" s="1" customFormat="1" hidden="1" spans="1:243">
      <c r="A933" s="157">
        <v>2240299</v>
      </c>
      <c r="B933" s="152" t="s">
        <v>790</v>
      </c>
      <c r="C933" s="145">
        <v>0</v>
      </c>
      <c r="D933" s="146"/>
      <c r="E933" s="147">
        <f t="shared" si="39"/>
        <v>0</v>
      </c>
      <c r="F933" s="148"/>
      <c r="G933" s="151" t="s">
        <v>75</v>
      </c>
      <c r="H933" s="140">
        <f t="shared" si="40"/>
        <v>7</v>
      </c>
      <c r="I933" s="140"/>
      <c r="J933" s="111"/>
      <c r="K933" s="111"/>
      <c r="L933" s="111"/>
      <c r="M933" s="111"/>
      <c r="N933" s="111"/>
      <c r="O933" s="111"/>
      <c r="P933" s="111"/>
      <c r="Q933" s="111"/>
      <c r="R933" s="111"/>
      <c r="S933" s="111"/>
      <c r="T933" s="111"/>
      <c r="U933" s="111"/>
      <c r="V933" s="111"/>
      <c r="W933" s="111"/>
      <c r="X933" s="111"/>
      <c r="Y933" s="111"/>
      <c r="Z933" s="111"/>
      <c r="AA933" s="111"/>
      <c r="AB933" s="111"/>
      <c r="AC933" s="111"/>
      <c r="AD933" s="111"/>
      <c r="AE933" s="111"/>
      <c r="AF933" s="111"/>
      <c r="AG933" s="111"/>
      <c r="AH933" s="111"/>
      <c r="AI933" s="111"/>
      <c r="AJ933" s="111"/>
      <c r="AK933" s="111"/>
      <c r="AL933" s="111"/>
      <c r="AM933" s="111"/>
      <c r="AN933" s="111"/>
      <c r="AO933" s="111"/>
      <c r="AP933" s="111"/>
      <c r="AQ933" s="111"/>
      <c r="AR933" s="111"/>
      <c r="AS933" s="111"/>
      <c r="AT933" s="111"/>
      <c r="AU933" s="111"/>
      <c r="AV933" s="111"/>
      <c r="AW933" s="111"/>
      <c r="AX933" s="111"/>
      <c r="AY933" s="111"/>
      <c r="AZ933" s="111"/>
      <c r="BA933" s="111"/>
      <c r="BB933" s="111"/>
      <c r="BC933" s="111"/>
      <c r="BD933" s="111"/>
      <c r="BE933" s="111"/>
      <c r="BF933" s="111"/>
      <c r="BG933" s="111"/>
      <c r="BH933" s="111"/>
      <c r="BI933" s="111"/>
      <c r="BJ933" s="111"/>
      <c r="BK933" s="111"/>
      <c r="BL933" s="111"/>
      <c r="BM933" s="111"/>
      <c r="BN933" s="111"/>
      <c r="BO933" s="111"/>
      <c r="BP933" s="111"/>
      <c r="BQ933" s="111"/>
      <c r="BR933" s="111"/>
      <c r="BS933" s="111"/>
      <c r="BT933" s="111"/>
      <c r="BU933" s="111"/>
      <c r="BV933" s="111"/>
      <c r="BW933" s="111"/>
      <c r="BX933" s="111"/>
      <c r="BY933" s="111"/>
      <c r="BZ933" s="111"/>
      <c r="CA933" s="111"/>
      <c r="CB933" s="111"/>
      <c r="CC933" s="111"/>
      <c r="CD933" s="111"/>
      <c r="CE933" s="111"/>
      <c r="CF933" s="111"/>
      <c r="CG933" s="111"/>
      <c r="CH933" s="111"/>
      <c r="CI933" s="111"/>
      <c r="CJ933" s="111"/>
      <c r="CK933" s="111"/>
      <c r="CL933" s="111"/>
      <c r="CM933" s="111"/>
      <c r="CN933" s="111"/>
      <c r="CO933" s="111"/>
      <c r="CP933" s="111"/>
      <c r="CQ933" s="111"/>
      <c r="CR933" s="111"/>
      <c r="CS933" s="111"/>
      <c r="CT933" s="111"/>
      <c r="CU933" s="111"/>
      <c r="CV933" s="111"/>
      <c r="CW933" s="111"/>
      <c r="CX933" s="111"/>
      <c r="CY933" s="111"/>
      <c r="CZ933" s="111"/>
      <c r="DA933" s="111"/>
      <c r="DB933" s="111"/>
      <c r="DC933" s="111"/>
      <c r="DD933" s="111"/>
      <c r="DE933" s="111"/>
      <c r="DF933" s="111"/>
      <c r="DG933" s="111"/>
      <c r="DH933" s="111"/>
      <c r="DI933" s="111"/>
      <c r="DJ933" s="111"/>
      <c r="DK933" s="111"/>
      <c r="DL933" s="111"/>
      <c r="DM933" s="111"/>
      <c r="DN933" s="111"/>
      <c r="DO933" s="111"/>
      <c r="DP933" s="111"/>
      <c r="DQ933" s="111"/>
      <c r="DR933" s="111"/>
      <c r="DS933" s="111"/>
      <c r="DT933" s="111"/>
      <c r="DU933" s="111"/>
      <c r="DV933" s="111"/>
      <c r="DW933" s="111"/>
      <c r="DX933" s="111"/>
      <c r="DY933" s="111"/>
      <c r="DZ933" s="111"/>
      <c r="EA933" s="111"/>
      <c r="EB933" s="111"/>
      <c r="EC933" s="111"/>
      <c r="ED933" s="111"/>
      <c r="EE933" s="111"/>
      <c r="EF933" s="111"/>
      <c r="EG933" s="111"/>
      <c r="EH933" s="111"/>
      <c r="EI933" s="111"/>
      <c r="EJ933" s="111"/>
      <c r="EK933" s="111"/>
      <c r="EL933" s="111"/>
      <c r="EM933" s="111"/>
      <c r="EN933" s="111"/>
      <c r="EO933" s="111"/>
      <c r="EP933" s="111"/>
      <c r="EQ933" s="111"/>
      <c r="ER933" s="111"/>
      <c r="ES933" s="111"/>
      <c r="ET933" s="111"/>
      <c r="EU933" s="111"/>
      <c r="EV933" s="111"/>
      <c r="EW933" s="111"/>
      <c r="EX933" s="111"/>
      <c r="EY933" s="111"/>
      <c r="EZ933" s="111"/>
      <c r="FA933" s="111"/>
      <c r="FB933" s="111"/>
      <c r="FC933" s="111"/>
      <c r="FD933" s="111"/>
      <c r="FE933" s="111"/>
      <c r="FF933" s="111"/>
      <c r="FG933" s="111"/>
      <c r="FH933" s="111"/>
      <c r="FI933" s="111"/>
      <c r="FJ933" s="111"/>
      <c r="FK933" s="111"/>
      <c r="FL933" s="111"/>
      <c r="FM933" s="111"/>
      <c r="FN933" s="111"/>
      <c r="FO933" s="111"/>
      <c r="FP933" s="111"/>
      <c r="FQ933" s="111"/>
      <c r="FR933" s="111"/>
      <c r="FS933" s="111"/>
      <c r="FT933" s="111"/>
      <c r="FU933" s="111"/>
      <c r="FV933" s="111"/>
      <c r="FW933" s="111"/>
      <c r="FX933" s="111"/>
      <c r="FY933" s="111"/>
      <c r="FZ933" s="111"/>
      <c r="GA933" s="111"/>
      <c r="GB933" s="111"/>
      <c r="GC933" s="111"/>
      <c r="GD933" s="111"/>
      <c r="GE933" s="111"/>
      <c r="GF933" s="111"/>
      <c r="GG933" s="111"/>
      <c r="GH933" s="111"/>
      <c r="GI933" s="111"/>
      <c r="GJ933" s="111"/>
      <c r="GK933" s="111"/>
      <c r="GL933" s="111"/>
      <c r="GM933" s="111"/>
      <c r="GN933" s="111"/>
      <c r="GO933" s="111"/>
      <c r="GP933" s="111"/>
      <c r="GQ933" s="111"/>
      <c r="GR933" s="111"/>
      <c r="GS933" s="111"/>
      <c r="GT933" s="111"/>
      <c r="GU933" s="111"/>
      <c r="GV933" s="111"/>
      <c r="GW933" s="111"/>
      <c r="GX933" s="111"/>
      <c r="GY933" s="111"/>
      <c r="GZ933" s="111"/>
      <c r="HA933" s="111"/>
      <c r="HB933" s="111"/>
      <c r="HC933" s="111"/>
      <c r="HD933" s="111"/>
      <c r="HE933" s="111"/>
      <c r="HF933" s="111"/>
      <c r="HG933" s="111"/>
      <c r="HH933" s="111"/>
      <c r="HI933" s="111"/>
      <c r="HJ933" s="111"/>
      <c r="HK933" s="111"/>
      <c r="HL933" s="111"/>
      <c r="HM933" s="111"/>
      <c r="HN933" s="111"/>
      <c r="HO933" s="111"/>
      <c r="HP933" s="111"/>
      <c r="HQ933" s="111"/>
      <c r="HR933" s="111"/>
      <c r="HS933" s="111"/>
      <c r="HT933" s="111"/>
      <c r="HU933" s="111"/>
      <c r="HV933" s="111"/>
      <c r="HW933" s="111"/>
      <c r="HX933" s="111"/>
      <c r="HY933" s="111"/>
      <c r="HZ933" s="111"/>
      <c r="IA933" s="111"/>
      <c r="IB933" s="111"/>
      <c r="IC933" s="111"/>
      <c r="ID933" s="111"/>
      <c r="IE933" s="111"/>
      <c r="IF933" s="111"/>
      <c r="IG933" s="111"/>
      <c r="IH933" s="111"/>
      <c r="II933" s="111"/>
    </row>
    <row r="934" s="1" customFormat="1" spans="1:243">
      <c r="A934" s="141">
        <v>22403</v>
      </c>
      <c r="B934" s="161" t="s">
        <v>791</v>
      </c>
      <c r="C934" s="160">
        <v>0</v>
      </c>
      <c r="D934" s="146">
        <v>0</v>
      </c>
      <c r="E934" s="137">
        <f t="shared" si="39"/>
        <v>0</v>
      </c>
      <c r="F934" s="138"/>
      <c r="G934" s="151"/>
      <c r="H934" s="140">
        <f t="shared" si="40"/>
        <v>5</v>
      </c>
      <c r="I934" s="140"/>
      <c r="J934" s="111"/>
      <c r="K934" s="111"/>
      <c r="L934" s="111"/>
      <c r="M934" s="111"/>
      <c r="N934" s="111"/>
      <c r="O934" s="111"/>
      <c r="P934" s="111"/>
      <c r="Q934" s="111"/>
      <c r="R934" s="111"/>
      <c r="S934" s="111"/>
      <c r="T934" s="111"/>
      <c r="U934" s="111"/>
      <c r="V934" s="111"/>
      <c r="W934" s="111"/>
      <c r="X934" s="111"/>
      <c r="Y934" s="111"/>
      <c r="Z934" s="111"/>
      <c r="AA934" s="111"/>
      <c r="AB934" s="111"/>
      <c r="AC934" s="111"/>
      <c r="AD934" s="111"/>
      <c r="AE934" s="111"/>
      <c r="AF934" s="111"/>
      <c r="AG934" s="111"/>
      <c r="AH934" s="111"/>
      <c r="AI934" s="111"/>
      <c r="AJ934" s="111"/>
      <c r="AK934" s="111"/>
      <c r="AL934" s="111"/>
      <c r="AM934" s="111"/>
      <c r="AN934" s="111"/>
      <c r="AO934" s="111"/>
      <c r="AP934" s="111"/>
      <c r="AQ934" s="111"/>
      <c r="AR934" s="111"/>
      <c r="AS934" s="111"/>
      <c r="AT934" s="111"/>
      <c r="AU934" s="111"/>
      <c r="AV934" s="111"/>
      <c r="AW934" s="111"/>
      <c r="AX934" s="111"/>
      <c r="AY934" s="111"/>
      <c r="AZ934" s="111"/>
      <c r="BA934" s="111"/>
      <c r="BB934" s="111"/>
      <c r="BC934" s="111"/>
      <c r="BD934" s="111"/>
      <c r="BE934" s="111"/>
      <c r="BF934" s="111"/>
      <c r="BG934" s="111"/>
      <c r="BH934" s="111"/>
      <c r="BI934" s="111"/>
      <c r="BJ934" s="111"/>
      <c r="BK934" s="111"/>
      <c r="BL934" s="111"/>
      <c r="BM934" s="111"/>
      <c r="BN934" s="111"/>
      <c r="BO934" s="111"/>
      <c r="BP934" s="111"/>
      <c r="BQ934" s="111"/>
      <c r="BR934" s="111"/>
      <c r="BS934" s="111"/>
      <c r="BT934" s="111"/>
      <c r="BU934" s="111"/>
      <c r="BV934" s="111"/>
      <c r="BW934" s="111"/>
      <c r="BX934" s="111"/>
      <c r="BY934" s="111"/>
      <c r="BZ934" s="111"/>
      <c r="CA934" s="111"/>
      <c r="CB934" s="111"/>
      <c r="CC934" s="111"/>
      <c r="CD934" s="111"/>
      <c r="CE934" s="111"/>
      <c r="CF934" s="111"/>
      <c r="CG934" s="111"/>
      <c r="CH934" s="111"/>
      <c r="CI934" s="111"/>
      <c r="CJ934" s="111"/>
      <c r="CK934" s="111"/>
      <c r="CL934" s="111"/>
      <c r="CM934" s="111"/>
      <c r="CN934" s="111"/>
      <c r="CO934" s="111"/>
      <c r="CP934" s="111"/>
      <c r="CQ934" s="111"/>
      <c r="CR934" s="111"/>
      <c r="CS934" s="111"/>
      <c r="CT934" s="111"/>
      <c r="CU934" s="111"/>
      <c r="CV934" s="111"/>
      <c r="CW934" s="111"/>
      <c r="CX934" s="111"/>
      <c r="CY934" s="111"/>
      <c r="CZ934" s="111"/>
      <c r="DA934" s="111"/>
      <c r="DB934" s="111"/>
      <c r="DC934" s="111"/>
      <c r="DD934" s="111"/>
      <c r="DE934" s="111"/>
      <c r="DF934" s="111"/>
      <c r="DG934" s="111"/>
      <c r="DH934" s="111"/>
      <c r="DI934" s="111"/>
      <c r="DJ934" s="111"/>
      <c r="DK934" s="111"/>
      <c r="DL934" s="111"/>
      <c r="DM934" s="111"/>
      <c r="DN934" s="111"/>
      <c r="DO934" s="111"/>
      <c r="DP934" s="111"/>
      <c r="DQ934" s="111"/>
      <c r="DR934" s="111"/>
      <c r="DS934" s="111"/>
      <c r="DT934" s="111"/>
      <c r="DU934" s="111"/>
      <c r="DV934" s="111"/>
      <c r="DW934" s="111"/>
      <c r="DX934" s="111"/>
      <c r="DY934" s="111"/>
      <c r="DZ934" s="111"/>
      <c r="EA934" s="111"/>
      <c r="EB934" s="111"/>
      <c r="EC934" s="111"/>
      <c r="ED934" s="111"/>
      <c r="EE934" s="111"/>
      <c r="EF934" s="111"/>
      <c r="EG934" s="111"/>
      <c r="EH934" s="111"/>
      <c r="EI934" s="111"/>
      <c r="EJ934" s="111"/>
      <c r="EK934" s="111"/>
      <c r="EL934" s="111"/>
      <c r="EM934" s="111"/>
      <c r="EN934" s="111"/>
      <c r="EO934" s="111"/>
      <c r="EP934" s="111"/>
      <c r="EQ934" s="111"/>
      <c r="ER934" s="111"/>
      <c r="ES934" s="111"/>
      <c r="ET934" s="111"/>
      <c r="EU934" s="111"/>
      <c r="EV934" s="111"/>
      <c r="EW934" s="111"/>
      <c r="EX934" s="111"/>
      <c r="EY934" s="111"/>
      <c r="EZ934" s="111"/>
      <c r="FA934" s="111"/>
      <c r="FB934" s="111"/>
      <c r="FC934" s="111"/>
      <c r="FD934" s="111"/>
      <c r="FE934" s="111"/>
      <c r="FF934" s="111"/>
      <c r="FG934" s="111"/>
      <c r="FH934" s="111"/>
      <c r="FI934" s="111"/>
      <c r="FJ934" s="111"/>
      <c r="FK934" s="111"/>
      <c r="FL934" s="111"/>
      <c r="FM934" s="111"/>
      <c r="FN934" s="111"/>
      <c r="FO934" s="111"/>
      <c r="FP934" s="111"/>
      <c r="FQ934" s="111"/>
      <c r="FR934" s="111"/>
      <c r="FS934" s="111"/>
      <c r="FT934" s="111"/>
      <c r="FU934" s="111"/>
      <c r="FV934" s="111"/>
      <c r="FW934" s="111"/>
      <c r="FX934" s="111"/>
      <c r="FY934" s="111"/>
      <c r="FZ934" s="111"/>
      <c r="GA934" s="111"/>
      <c r="GB934" s="111"/>
      <c r="GC934" s="111"/>
      <c r="GD934" s="111"/>
      <c r="GE934" s="111"/>
      <c r="GF934" s="111"/>
      <c r="GG934" s="111"/>
      <c r="GH934" s="111"/>
      <c r="GI934" s="111"/>
      <c r="GJ934" s="111"/>
      <c r="GK934" s="111"/>
      <c r="GL934" s="111"/>
      <c r="GM934" s="111"/>
      <c r="GN934" s="111"/>
      <c r="GO934" s="111"/>
      <c r="GP934" s="111"/>
      <c r="GQ934" s="111"/>
      <c r="GR934" s="111"/>
      <c r="GS934" s="111"/>
      <c r="GT934" s="111"/>
      <c r="GU934" s="111"/>
      <c r="GV934" s="111"/>
      <c r="GW934" s="111"/>
      <c r="GX934" s="111"/>
      <c r="GY934" s="111"/>
      <c r="GZ934" s="111"/>
      <c r="HA934" s="111"/>
      <c r="HB934" s="111"/>
      <c r="HC934" s="111"/>
      <c r="HD934" s="111"/>
      <c r="HE934" s="111"/>
      <c r="HF934" s="111"/>
      <c r="HG934" s="111"/>
      <c r="HH934" s="111"/>
      <c r="HI934" s="111"/>
      <c r="HJ934" s="111"/>
      <c r="HK934" s="111"/>
      <c r="HL934" s="111"/>
      <c r="HM934" s="111"/>
      <c r="HN934" s="111"/>
      <c r="HO934" s="111"/>
      <c r="HP934" s="111"/>
      <c r="HQ934" s="111"/>
      <c r="HR934" s="111"/>
      <c r="HS934" s="111"/>
      <c r="HT934" s="111"/>
      <c r="HU934" s="111"/>
      <c r="HV934" s="111"/>
      <c r="HW934" s="111"/>
      <c r="HX934" s="111"/>
      <c r="HY934" s="111"/>
      <c r="HZ934" s="111"/>
      <c r="IA934" s="111"/>
      <c r="IB934" s="111"/>
      <c r="IC934" s="111"/>
      <c r="ID934" s="111"/>
      <c r="IE934" s="111"/>
      <c r="IF934" s="111"/>
      <c r="IG934" s="111"/>
      <c r="IH934" s="111"/>
      <c r="II934" s="111"/>
    </row>
    <row r="935" s="1" customFormat="1" spans="1:243">
      <c r="A935" s="141">
        <v>22405</v>
      </c>
      <c r="B935" s="161" t="s">
        <v>792</v>
      </c>
      <c r="C935" s="159">
        <f>SUM(C936:C947)</f>
        <v>2</v>
      </c>
      <c r="D935" s="159">
        <f>SUM(D936:D947)</f>
        <v>2</v>
      </c>
      <c r="E935" s="137">
        <f t="shared" si="39"/>
        <v>0</v>
      </c>
      <c r="F935" s="138">
        <f>E935/C935</f>
        <v>0</v>
      </c>
      <c r="G935" s="139"/>
      <c r="H935" s="140">
        <f t="shared" si="40"/>
        <v>5</v>
      </c>
      <c r="I935" s="140"/>
      <c r="J935" s="111"/>
      <c r="K935" s="111"/>
      <c r="L935" s="111"/>
      <c r="M935" s="111"/>
      <c r="N935" s="111"/>
      <c r="O935" s="111"/>
      <c r="P935" s="111"/>
      <c r="Q935" s="111"/>
      <c r="R935" s="111"/>
      <c r="S935" s="111"/>
      <c r="T935" s="111"/>
      <c r="U935" s="111"/>
      <c r="V935" s="111"/>
      <c r="W935" s="111"/>
      <c r="X935" s="111"/>
      <c r="Y935" s="111"/>
      <c r="Z935" s="111"/>
      <c r="AA935" s="111"/>
      <c r="AB935" s="111"/>
      <c r="AC935" s="111"/>
      <c r="AD935" s="111"/>
      <c r="AE935" s="111"/>
      <c r="AF935" s="111"/>
      <c r="AG935" s="111"/>
      <c r="AH935" s="111"/>
      <c r="AI935" s="111"/>
      <c r="AJ935" s="111"/>
      <c r="AK935" s="111"/>
      <c r="AL935" s="111"/>
      <c r="AM935" s="111"/>
      <c r="AN935" s="111"/>
      <c r="AO935" s="111"/>
      <c r="AP935" s="111"/>
      <c r="AQ935" s="111"/>
      <c r="AR935" s="111"/>
      <c r="AS935" s="111"/>
      <c r="AT935" s="111"/>
      <c r="AU935" s="111"/>
      <c r="AV935" s="111"/>
      <c r="AW935" s="111"/>
      <c r="AX935" s="111"/>
      <c r="AY935" s="111"/>
      <c r="AZ935" s="111"/>
      <c r="BA935" s="111"/>
      <c r="BB935" s="111"/>
      <c r="BC935" s="111"/>
      <c r="BD935" s="111"/>
      <c r="BE935" s="111"/>
      <c r="BF935" s="111"/>
      <c r="BG935" s="111"/>
      <c r="BH935" s="111"/>
      <c r="BI935" s="111"/>
      <c r="BJ935" s="111"/>
      <c r="BK935" s="111"/>
      <c r="BL935" s="111"/>
      <c r="BM935" s="111"/>
      <c r="BN935" s="111"/>
      <c r="BO935" s="111"/>
      <c r="BP935" s="111"/>
      <c r="BQ935" s="111"/>
      <c r="BR935" s="111"/>
      <c r="BS935" s="111"/>
      <c r="BT935" s="111"/>
      <c r="BU935" s="111"/>
      <c r="BV935" s="111"/>
      <c r="BW935" s="111"/>
      <c r="BX935" s="111"/>
      <c r="BY935" s="111"/>
      <c r="BZ935" s="111"/>
      <c r="CA935" s="111"/>
      <c r="CB935" s="111"/>
      <c r="CC935" s="111"/>
      <c r="CD935" s="111"/>
      <c r="CE935" s="111"/>
      <c r="CF935" s="111"/>
      <c r="CG935" s="111"/>
      <c r="CH935" s="111"/>
      <c r="CI935" s="111"/>
      <c r="CJ935" s="111"/>
      <c r="CK935" s="111"/>
      <c r="CL935" s="111"/>
      <c r="CM935" s="111"/>
      <c r="CN935" s="111"/>
      <c r="CO935" s="111"/>
      <c r="CP935" s="111"/>
      <c r="CQ935" s="111"/>
      <c r="CR935" s="111"/>
      <c r="CS935" s="111"/>
      <c r="CT935" s="111"/>
      <c r="CU935" s="111"/>
      <c r="CV935" s="111"/>
      <c r="CW935" s="111"/>
      <c r="CX935" s="111"/>
      <c r="CY935" s="111"/>
      <c r="CZ935" s="111"/>
      <c r="DA935" s="111"/>
      <c r="DB935" s="111"/>
      <c r="DC935" s="111"/>
      <c r="DD935" s="111"/>
      <c r="DE935" s="111"/>
      <c r="DF935" s="111"/>
      <c r="DG935" s="111"/>
      <c r="DH935" s="111"/>
      <c r="DI935" s="111"/>
      <c r="DJ935" s="111"/>
      <c r="DK935" s="111"/>
      <c r="DL935" s="111"/>
      <c r="DM935" s="111"/>
      <c r="DN935" s="111"/>
      <c r="DO935" s="111"/>
      <c r="DP935" s="111"/>
      <c r="DQ935" s="111"/>
      <c r="DR935" s="111"/>
      <c r="DS935" s="111"/>
      <c r="DT935" s="111"/>
      <c r="DU935" s="111"/>
      <c r="DV935" s="111"/>
      <c r="DW935" s="111"/>
      <c r="DX935" s="111"/>
      <c r="DY935" s="111"/>
      <c r="DZ935" s="111"/>
      <c r="EA935" s="111"/>
      <c r="EB935" s="111"/>
      <c r="EC935" s="111"/>
      <c r="ED935" s="111"/>
      <c r="EE935" s="111"/>
      <c r="EF935" s="111"/>
      <c r="EG935" s="111"/>
      <c r="EH935" s="111"/>
      <c r="EI935" s="111"/>
      <c r="EJ935" s="111"/>
      <c r="EK935" s="111"/>
      <c r="EL935" s="111"/>
      <c r="EM935" s="111"/>
      <c r="EN935" s="111"/>
      <c r="EO935" s="111"/>
      <c r="EP935" s="111"/>
      <c r="EQ935" s="111"/>
      <c r="ER935" s="111"/>
      <c r="ES935" s="111"/>
      <c r="ET935" s="111"/>
      <c r="EU935" s="111"/>
      <c r="EV935" s="111"/>
      <c r="EW935" s="111"/>
      <c r="EX935" s="111"/>
      <c r="EY935" s="111"/>
      <c r="EZ935" s="111"/>
      <c r="FA935" s="111"/>
      <c r="FB935" s="111"/>
      <c r="FC935" s="111"/>
      <c r="FD935" s="111"/>
      <c r="FE935" s="111"/>
      <c r="FF935" s="111"/>
      <c r="FG935" s="111"/>
      <c r="FH935" s="111"/>
      <c r="FI935" s="111"/>
      <c r="FJ935" s="111"/>
      <c r="FK935" s="111"/>
      <c r="FL935" s="111"/>
      <c r="FM935" s="111"/>
      <c r="FN935" s="111"/>
      <c r="FO935" s="111"/>
      <c r="FP935" s="111"/>
      <c r="FQ935" s="111"/>
      <c r="FR935" s="111"/>
      <c r="FS935" s="111"/>
      <c r="FT935" s="111"/>
      <c r="FU935" s="111"/>
      <c r="FV935" s="111"/>
      <c r="FW935" s="111"/>
      <c r="FX935" s="111"/>
      <c r="FY935" s="111"/>
      <c r="FZ935" s="111"/>
      <c r="GA935" s="111"/>
      <c r="GB935" s="111"/>
      <c r="GC935" s="111"/>
      <c r="GD935" s="111"/>
      <c r="GE935" s="111"/>
      <c r="GF935" s="111"/>
      <c r="GG935" s="111"/>
      <c r="GH935" s="111"/>
      <c r="GI935" s="111"/>
      <c r="GJ935" s="111"/>
      <c r="GK935" s="111"/>
      <c r="GL935" s="111"/>
      <c r="GM935" s="111"/>
      <c r="GN935" s="111"/>
      <c r="GO935" s="111"/>
      <c r="GP935" s="111"/>
      <c r="GQ935" s="111"/>
      <c r="GR935" s="111"/>
      <c r="GS935" s="111"/>
      <c r="GT935" s="111"/>
      <c r="GU935" s="111"/>
      <c r="GV935" s="111"/>
      <c r="GW935" s="111"/>
      <c r="GX935" s="111"/>
      <c r="GY935" s="111"/>
      <c r="GZ935" s="111"/>
      <c r="HA935" s="111"/>
      <c r="HB935" s="111"/>
      <c r="HC935" s="111"/>
      <c r="HD935" s="111"/>
      <c r="HE935" s="111"/>
      <c r="HF935" s="111"/>
      <c r="HG935" s="111"/>
      <c r="HH935" s="111"/>
      <c r="HI935" s="111"/>
      <c r="HJ935" s="111"/>
      <c r="HK935" s="111"/>
      <c r="HL935" s="111"/>
      <c r="HM935" s="111"/>
      <c r="HN935" s="111"/>
      <c r="HO935" s="111"/>
      <c r="HP935" s="111"/>
      <c r="HQ935" s="111"/>
      <c r="HR935" s="111"/>
      <c r="HS935" s="111"/>
      <c r="HT935" s="111"/>
      <c r="HU935" s="111"/>
      <c r="HV935" s="111"/>
      <c r="HW935" s="111"/>
      <c r="HX935" s="111"/>
      <c r="HY935" s="111"/>
      <c r="HZ935" s="111"/>
      <c r="IA935" s="111"/>
      <c r="IB935" s="111"/>
      <c r="IC935" s="111"/>
      <c r="ID935" s="111"/>
      <c r="IE935" s="111"/>
      <c r="IF935" s="111"/>
      <c r="IG935" s="111"/>
      <c r="IH935" s="111"/>
      <c r="II935" s="111"/>
    </row>
    <row r="936" s="1" customFormat="1" hidden="1" spans="1:243">
      <c r="A936" s="157">
        <v>2240501</v>
      </c>
      <c r="B936" s="152" t="s">
        <v>72</v>
      </c>
      <c r="C936" s="145">
        <v>0</v>
      </c>
      <c r="D936" s="146"/>
      <c r="E936" s="147">
        <f t="shared" si="39"/>
        <v>0</v>
      </c>
      <c r="F936" s="148"/>
      <c r="G936" s="151" t="s">
        <v>75</v>
      </c>
      <c r="H936" s="140">
        <f t="shared" si="40"/>
        <v>7</v>
      </c>
      <c r="I936" s="140"/>
      <c r="J936" s="111"/>
      <c r="K936" s="111"/>
      <c r="L936" s="111"/>
      <c r="M936" s="111"/>
      <c r="N936" s="111"/>
      <c r="O936" s="111"/>
      <c r="P936" s="111"/>
      <c r="Q936" s="111"/>
      <c r="R936" s="111"/>
      <c r="S936" s="111"/>
      <c r="T936" s="111"/>
      <c r="U936" s="111"/>
      <c r="V936" s="111"/>
      <c r="W936" s="111"/>
      <c r="X936" s="111"/>
      <c r="Y936" s="111"/>
      <c r="Z936" s="111"/>
      <c r="AA936" s="111"/>
      <c r="AB936" s="111"/>
      <c r="AC936" s="111"/>
      <c r="AD936" s="111"/>
      <c r="AE936" s="111"/>
      <c r="AF936" s="111"/>
      <c r="AG936" s="111"/>
      <c r="AH936" s="111"/>
      <c r="AI936" s="111"/>
      <c r="AJ936" s="111"/>
      <c r="AK936" s="111"/>
      <c r="AL936" s="111"/>
      <c r="AM936" s="111"/>
      <c r="AN936" s="111"/>
      <c r="AO936" s="111"/>
      <c r="AP936" s="111"/>
      <c r="AQ936" s="111"/>
      <c r="AR936" s="111"/>
      <c r="AS936" s="111"/>
      <c r="AT936" s="111"/>
      <c r="AU936" s="111"/>
      <c r="AV936" s="111"/>
      <c r="AW936" s="111"/>
      <c r="AX936" s="111"/>
      <c r="AY936" s="111"/>
      <c r="AZ936" s="111"/>
      <c r="BA936" s="111"/>
      <c r="BB936" s="111"/>
      <c r="BC936" s="111"/>
      <c r="BD936" s="111"/>
      <c r="BE936" s="111"/>
      <c r="BF936" s="111"/>
      <c r="BG936" s="111"/>
      <c r="BH936" s="111"/>
      <c r="BI936" s="111"/>
      <c r="BJ936" s="111"/>
      <c r="BK936" s="111"/>
      <c r="BL936" s="111"/>
      <c r="BM936" s="111"/>
      <c r="BN936" s="111"/>
      <c r="BO936" s="111"/>
      <c r="BP936" s="111"/>
      <c r="BQ936" s="111"/>
      <c r="BR936" s="111"/>
      <c r="BS936" s="111"/>
      <c r="BT936" s="111"/>
      <c r="BU936" s="111"/>
      <c r="BV936" s="111"/>
      <c r="BW936" s="111"/>
      <c r="BX936" s="111"/>
      <c r="BY936" s="111"/>
      <c r="BZ936" s="111"/>
      <c r="CA936" s="111"/>
      <c r="CB936" s="111"/>
      <c r="CC936" s="111"/>
      <c r="CD936" s="111"/>
      <c r="CE936" s="111"/>
      <c r="CF936" s="111"/>
      <c r="CG936" s="111"/>
      <c r="CH936" s="111"/>
      <c r="CI936" s="111"/>
      <c r="CJ936" s="111"/>
      <c r="CK936" s="111"/>
      <c r="CL936" s="111"/>
      <c r="CM936" s="111"/>
      <c r="CN936" s="111"/>
      <c r="CO936" s="111"/>
      <c r="CP936" s="111"/>
      <c r="CQ936" s="111"/>
      <c r="CR936" s="111"/>
      <c r="CS936" s="111"/>
      <c r="CT936" s="111"/>
      <c r="CU936" s="111"/>
      <c r="CV936" s="111"/>
      <c r="CW936" s="111"/>
      <c r="CX936" s="111"/>
      <c r="CY936" s="111"/>
      <c r="CZ936" s="111"/>
      <c r="DA936" s="111"/>
      <c r="DB936" s="111"/>
      <c r="DC936" s="111"/>
      <c r="DD936" s="111"/>
      <c r="DE936" s="111"/>
      <c r="DF936" s="111"/>
      <c r="DG936" s="111"/>
      <c r="DH936" s="111"/>
      <c r="DI936" s="111"/>
      <c r="DJ936" s="111"/>
      <c r="DK936" s="111"/>
      <c r="DL936" s="111"/>
      <c r="DM936" s="111"/>
      <c r="DN936" s="111"/>
      <c r="DO936" s="111"/>
      <c r="DP936" s="111"/>
      <c r="DQ936" s="111"/>
      <c r="DR936" s="111"/>
      <c r="DS936" s="111"/>
      <c r="DT936" s="111"/>
      <c r="DU936" s="111"/>
      <c r="DV936" s="111"/>
      <c r="DW936" s="111"/>
      <c r="DX936" s="111"/>
      <c r="DY936" s="111"/>
      <c r="DZ936" s="111"/>
      <c r="EA936" s="111"/>
      <c r="EB936" s="111"/>
      <c r="EC936" s="111"/>
      <c r="ED936" s="111"/>
      <c r="EE936" s="111"/>
      <c r="EF936" s="111"/>
      <c r="EG936" s="111"/>
      <c r="EH936" s="111"/>
      <c r="EI936" s="111"/>
      <c r="EJ936" s="111"/>
      <c r="EK936" s="111"/>
      <c r="EL936" s="111"/>
      <c r="EM936" s="111"/>
      <c r="EN936" s="111"/>
      <c r="EO936" s="111"/>
      <c r="EP936" s="111"/>
      <c r="EQ936" s="111"/>
      <c r="ER936" s="111"/>
      <c r="ES936" s="111"/>
      <c r="ET936" s="111"/>
      <c r="EU936" s="111"/>
      <c r="EV936" s="111"/>
      <c r="EW936" s="111"/>
      <c r="EX936" s="111"/>
      <c r="EY936" s="111"/>
      <c r="EZ936" s="111"/>
      <c r="FA936" s="111"/>
      <c r="FB936" s="111"/>
      <c r="FC936" s="111"/>
      <c r="FD936" s="111"/>
      <c r="FE936" s="111"/>
      <c r="FF936" s="111"/>
      <c r="FG936" s="111"/>
      <c r="FH936" s="111"/>
      <c r="FI936" s="111"/>
      <c r="FJ936" s="111"/>
      <c r="FK936" s="111"/>
      <c r="FL936" s="111"/>
      <c r="FM936" s="111"/>
      <c r="FN936" s="111"/>
      <c r="FO936" s="111"/>
      <c r="FP936" s="111"/>
      <c r="FQ936" s="111"/>
      <c r="FR936" s="111"/>
      <c r="FS936" s="111"/>
      <c r="FT936" s="111"/>
      <c r="FU936" s="111"/>
      <c r="FV936" s="111"/>
      <c r="FW936" s="111"/>
      <c r="FX936" s="111"/>
      <c r="FY936" s="111"/>
      <c r="FZ936" s="111"/>
      <c r="GA936" s="111"/>
      <c r="GB936" s="111"/>
      <c r="GC936" s="111"/>
      <c r="GD936" s="111"/>
      <c r="GE936" s="111"/>
      <c r="GF936" s="111"/>
      <c r="GG936" s="111"/>
      <c r="GH936" s="111"/>
      <c r="GI936" s="111"/>
      <c r="GJ936" s="111"/>
      <c r="GK936" s="111"/>
      <c r="GL936" s="111"/>
      <c r="GM936" s="111"/>
      <c r="GN936" s="111"/>
      <c r="GO936" s="111"/>
      <c r="GP936" s="111"/>
      <c r="GQ936" s="111"/>
      <c r="GR936" s="111"/>
      <c r="GS936" s="111"/>
      <c r="GT936" s="111"/>
      <c r="GU936" s="111"/>
      <c r="GV936" s="111"/>
      <c r="GW936" s="111"/>
      <c r="GX936" s="111"/>
      <c r="GY936" s="111"/>
      <c r="GZ936" s="111"/>
      <c r="HA936" s="111"/>
      <c r="HB936" s="111"/>
      <c r="HC936" s="111"/>
      <c r="HD936" s="111"/>
      <c r="HE936" s="111"/>
      <c r="HF936" s="111"/>
      <c r="HG936" s="111"/>
      <c r="HH936" s="111"/>
      <c r="HI936" s="111"/>
      <c r="HJ936" s="111"/>
      <c r="HK936" s="111"/>
      <c r="HL936" s="111"/>
      <c r="HM936" s="111"/>
      <c r="HN936" s="111"/>
      <c r="HO936" s="111"/>
      <c r="HP936" s="111"/>
      <c r="HQ936" s="111"/>
      <c r="HR936" s="111"/>
      <c r="HS936" s="111"/>
      <c r="HT936" s="111"/>
      <c r="HU936" s="111"/>
      <c r="HV936" s="111"/>
      <c r="HW936" s="111"/>
      <c r="HX936" s="111"/>
      <c r="HY936" s="111"/>
      <c r="HZ936" s="111"/>
      <c r="IA936" s="111"/>
      <c r="IB936" s="111"/>
      <c r="IC936" s="111"/>
      <c r="ID936" s="111"/>
      <c r="IE936" s="111"/>
      <c r="IF936" s="111"/>
      <c r="IG936" s="111"/>
      <c r="IH936" s="111"/>
      <c r="II936" s="111"/>
    </row>
    <row r="937" s="1" customFormat="1" hidden="1" spans="1:243">
      <c r="A937" s="157">
        <v>2240502</v>
      </c>
      <c r="B937" s="152" t="s">
        <v>73</v>
      </c>
      <c r="C937" s="145">
        <v>0</v>
      </c>
      <c r="D937" s="146"/>
      <c r="E937" s="147">
        <f t="shared" si="39"/>
        <v>0</v>
      </c>
      <c r="F937" s="148"/>
      <c r="G937" s="151" t="s">
        <v>75</v>
      </c>
      <c r="H937" s="140">
        <f t="shared" si="40"/>
        <v>7</v>
      </c>
      <c r="I937" s="140"/>
      <c r="J937" s="111"/>
      <c r="K937" s="111"/>
      <c r="L937" s="111"/>
      <c r="M937" s="111"/>
      <c r="N937" s="111"/>
      <c r="O937" s="111"/>
      <c r="P937" s="111"/>
      <c r="Q937" s="111"/>
      <c r="R937" s="111"/>
      <c r="S937" s="111"/>
      <c r="T937" s="111"/>
      <c r="U937" s="111"/>
      <c r="V937" s="111"/>
      <c r="W937" s="111"/>
      <c r="X937" s="111"/>
      <c r="Y937" s="111"/>
      <c r="Z937" s="111"/>
      <c r="AA937" s="111"/>
      <c r="AB937" s="111"/>
      <c r="AC937" s="111"/>
      <c r="AD937" s="111"/>
      <c r="AE937" s="111"/>
      <c r="AF937" s="111"/>
      <c r="AG937" s="111"/>
      <c r="AH937" s="111"/>
      <c r="AI937" s="111"/>
      <c r="AJ937" s="111"/>
      <c r="AK937" s="111"/>
      <c r="AL937" s="111"/>
      <c r="AM937" s="111"/>
      <c r="AN937" s="111"/>
      <c r="AO937" s="111"/>
      <c r="AP937" s="111"/>
      <c r="AQ937" s="111"/>
      <c r="AR937" s="111"/>
      <c r="AS937" s="111"/>
      <c r="AT937" s="111"/>
      <c r="AU937" s="111"/>
      <c r="AV937" s="111"/>
      <c r="AW937" s="111"/>
      <c r="AX937" s="111"/>
      <c r="AY937" s="111"/>
      <c r="AZ937" s="111"/>
      <c r="BA937" s="111"/>
      <c r="BB937" s="111"/>
      <c r="BC937" s="111"/>
      <c r="BD937" s="111"/>
      <c r="BE937" s="111"/>
      <c r="BF937" s="111"/>
      <c r="BG937" s="111"/>
      <c r="BH937" s="111"/>
      <c r="BI937" s="111"/>
      <c r="BJ937" s="111"/>
      <c r="BK937" s="111"/>
      <c r="BL937" s="111"/>
      <c r="BM937" s="111"/>
      <c r="BN937" s="111"/>
      <c r="BO937" s="111"/>
      <c r="BP937" s="111"/>
      <c r="BQ937" s="111"/>
      <c r="BR937" s="111"/>
      <c r="BS937" s="111"/>
      <c r="BT937" s="111"/>
      <c r="BU937" s="111"/>
      <c r="BV937" s="111"/>
      <c r="BW937" s="111"/>
      <c r="BX937" s="111"/>
      <c r="BY937" s="111"/>
      <c r="BZ937" s="111"/>
      <c r="CA937" s="111"/>
      <c r="CB937" s="111"/>
      <c r="CC937" s="111"/>
      <c r="CD937" s="111"/>
      <c r="CE937" s="111"/>
      <c r="CF937" s="111"/>
      <c r="CG937" s="111"/>
      <c r="CH937" s="111"/>
      <c r="CI937" s="111"/>
      <c r="CJ937" s="111"/>
      <c r="CK937" s="111"/>
      <c r="CL937" s="111"/>
      <c r="CM937" s="111"/>
      <c r="CN937" s="111"/>
      <c r="CO937" s="111"/>
      <c r="CP937" s="111"/>
      <c r="CQ937" s="111"/>
      <c r="CR937" s="111"/>
      <c r="CS937" s="111"/>
      <c r="CT937" s="111"/>
      <c r="CU937" s="111"/>
      <c r="CV937" s="111"/>
      <c r="CW937" s="111"/>
      <c r="CX937" s="111"/>
      <c r="CY937" s="111"/>
      <c r="CZ937" s="111"/>
      <c r="DA937" s="111"/>
      <c r="DB937" s="111"/>
      <c r="DC937" s="111"/>
      <c r="DD937" s="111"/>
      <c r="DE937" s="111"/>
      <c r="DF937" s="111"/>
      <c r="DG937" s="111"/>
      <c r="DH937" s="111"/>
      <c r="DI937" s="111"/>
      <c r="DJ937" s="111"/>
      <c r="DK937" s="111"/>
      <c r="DL937" s="111"/>
      <c r="DM937" s="111"/>
      <c r="DN937" s="111"/>
      <c r="DO937" s="111"/>
      <c r="DP937" s="111"/>
      <c r="DQ937" s="111"/>
      <c r="DR937" s="111"/>
      <c r="DS937" s="111"/>
      <c r="DT937" s="111"/>
      <c r="DU937" s="111"/>
      <c r="DV937" s="111"/>
      <c r="DW937" s="111"/>
      <c r="DX937" s="111"/>
      <c r="DY937" s="111"/>
      <c r="DZ937" s="111"/>
      <c r="EA937" s="111"/>
      <c r="EB937" s="111"/>
      <c r="EC937" s="111"/>
      <c r="ED937" s="111"/>
      <c r="EE937" s="111"/>
      <c r="EF937" s="111"/>
      <c r="EG937" s="111"/>
      <c r="EH937" s="111"/>
      <c r="EI937" s="111"/>
      <c r="EJ937" s="111"/>
      <c r="EK937" s="111"/>
      <c r="EL937" s="111"/>
      <c r="EM937" s="111"/>
      <c r="EN937" s="111"/>
      <c r="EO937" s="111"/>
      <c r="EP937" s="111"/>
      <c r="EQ937" s="111"/>
      <c r="ER937" s="111"/>
      <c r="ES937" s="111"/>
      <c r="ET937" s="111"/>
      <c r="EU937" s="111"/>
      <c r="EV937" s="111"/>
      <c r="EW937" s="111"/>
      <c r="EX937" s="111"/>
      <c r="EY937" s="111"/>
      <c r="EZ937" s="111"/>
      <c r="FA937" s="111"/>
      <c r="FB937" s="111"/>
      <c r="FC937" s="111"/>
      <c r="FD937" s="111"/>
      <c r="FE937" s="111"/>
      <c r="FF937" s="111"/>
      <c r="FG937" s="111"/>
      <c r="FH937" s="111"/>
      <c r="FI937" s="111"/>
      <c r="FJ937" s="111"/>
      <c r="FK937" s="111"/>
      <c r="FL937" s="111"/>
      <c r="FM937" s="111"/>
      <c r="FN937" s="111"/>
      <c r="FO937" s="111"/>
      <c r="FP937" s="111"/>
      <c r="FQ937" s="111"/>
      <c r="FR937" s="111"/>
      <c r="FS937" s="111"/>
      <c r="FT937" s="111"/>
      <c r="FU937" s="111"/>
      <c r="FV937" s="111"/>
      <c r="FW937" s="111"/>
      <c r="FX937" s="111"/>
      <c r="FY937" s="111"/>
      <c r="FZ937" s="111"/>
      <c r="GA937" s="111"/>
      <c r="GB937" s="111"/>
      <c r="GC937" s="111"/>
      <c r="GD937" s="111"/>
      <c r="GE937" s="111"/>
      <c r="GF937" s="111"/>
      <c r="GG937" s="111"/>
      <c r="GH937" s="111"/>
      <c r="GI937" s="111"/>
      <c r="GJ937" s="111"/>
      <c r="GK937" s="111"/>
      <c r="GL937" s="111"/>
      <c r="GM937" s="111"/>
      <c r="GN937" s="111"/>
      <c r="GO937" s="111"/>
      <c r="GP937" s="111"/>
      <c r="GQ937" s="111"/>
      <c r="GR937" s="111"/>
      <c r="GS937" s="111"/>
      <c r="GT937" s="111"/>
      <c r="GU937" s="111"/>
      <c r="GV937" s="111"/>
      <c r="GW937" s="111"/>
      <c r="GX937" s="111"/>
      <c r="GY937" s="111"/>
      <c r="GZ937" s="111"/>
      <c r="HA937" s="111"/>
      <c r="HB937" s="111"/>
      <c r="HC937" s="111"/>
      <c r="HD937" s="111"/>
      <c r="HE937" s="111"/>
      <c r="HF937" s="111"/>
      <c r="HG937" s="111"/>
      <c r="HH937" s="111"/>
      <c r="HI937" s="111"/>
      <c r="HJ937" s="111"/>
      <c r="HK937" s="111"/>
      <c r="HL937" s="111"/>
      <c r="HM937" s="111"/>
      <c r="HN937" s="111"/>
      <c r="HO937" s="111"/>
      <c r="HP937" s="111"/>
      <c r="HQ937" s="111"/>
      <c r="HR937" s="111"/>
      <c r="HS937" s="111"/>
      <c r="HT937" s="111"/>
      <c r="HU937" s="111"/>
      <c r="HV937" s="111"/>
      <c r="HW937" s="111"/>
      <c r="HX937" s="111"/>
      <c r="HY937" s="111"/>
      <c r="HZ937" s="111"/>
      <c r="IA937" s="111"/>
      <c r="IB937" s="111"/>
      <c r="IC937" s="111"/>
      <c r="ID937" s="111"/>
      <c r="IE937" s="111"/>
      <c r="IF937" s="111"/>
      <c r="IG937" s="111"/>
      <c r="IH937" s="111"/>
      <c r="II937" s="111"/>
    </row>
    <row r="938" s="1" customFormat="1" hidden="1" spans="1:243">
      <c r="A938" s="157">
        <v>2240503</v>
      </c>
      <c r="B938" s="152" t="s">
        <v>74</v>
      </c>
      <c r="C938" s="145">
        <v>0</v>
      </c>
      <c r="D938" s="146"/>
      <c r="E938" s="147">
        <f t="shared" si="39"/>
        <v>0</v>
      </c>
      <c r="F938" s="148"/>
      <c r="G938" s="151" t="s">
        <v>75</v>
      </c>
      <c r="H938" s="140">
        <f t="shared" si="40"/>
        <v>7</v>
      </c>
      <c r="I938" s="140"/>
      <c r="J938" s="111"/>
      <c r="K938" s="111"/>
      <c r="L938" s="111"/>
      <c r="M938" s="111"/>
      <c r="N938" s="111"/>
      <c r="O938" s="111"/>
      <c r="P938" s="111"/>
      <c r="Q938" s="111"/>
      <c r="R938" s="111"/>
      <c r="S938" s="111"/>
      <c r="T938" s="111"/>
      <c r="U938" s="111"/>
      <c r="V938" s="111"/>
      <c r="W938" s="111"/>
      <c r="X938" s="111"/>
      <c r="Y938" s="111"/>
      <c r="Z938" s="111"/>
      <c r="AA938" s="111"/>
      <c r="AB938" s="111"/>
      <c r="AC938" s="111"/>
      <c r="AD938" s="111"/>
      <c r="AE938" s="111"/>
      <c r="AF938" s="111"/>
      <c r="AG938" s="111"/>
      <c r="AH938" s="111"/>
      <c r="AI938" s="111"/>
      <c r="AJ938" s="111"/>
      <c r="AK938" s="111"/>
      <c r="AL938" s="111"/>
      <c r="AM938" s="111"/>
      <c r="AN938" s="111"/>
      <c r="AO938" s="111"/>
      <c r="AP938" s="111"/>
      <c r="AQ938" s="111"/>
      <c r="AR938" s="111"/>
      <c r="AS938" s="111"/>
      <c r="AT938" s="111"/>
      <c r="AU938" s="111"/>
      <c r="AV938" s="111"/>
      <c r="AW938" s="111"/>
      <c r="AX938" s="111"/>
      <c r="AY938" s="111"/>
      <c r="AZ938" s="111"/>
      <c r="BA938" s="111"/>
      <c r="BB938" s="111"/>
      <c r="BC938" s="111"/>
      <c r="BD938" s="111"/>
      <c r="BE938" s="111"/>
      <c r="BF938" s="111"/>
      <c r="BG938" s="111"/>
      <c r="BH938" s="111"/>
      <c r="BI938" s="111"/>
      <c r="BJ938" s="111"/>
      <c r="BK938" s="111"/>
      <c r="BL938" s="111"/>
      <c r="BM938" s="111"/>
      <c r="BN938" s="111"/>
      <c r="BO938" s="111"/>
      <c r="BP938" s="111"/>
      <c r="BQ938" s="111"/>
      <c r="BR938" s="111"/>
      <c r="BS938" s="111"/>
      <c r="BT938" s="111"/>
      <c r="BU938" s="111"/>
      <c r="BV938" s="111"/>
      <c r="BW938" s="111"/>
      <c r="BX938" s="111"/>
      <c r="BY938" s="111"/>
      <c r="BZ938" s="111"/>
      <c r="CA938" s="111"/>
      <c r="CB938" s="111"/>
      <c r="CC938" s="111"/>
      <c r="CD938" s="111"/>
      <c r="CE938" s="111"/>
      <c r="CF938" s="111"/>
      <c r="CG938" s="111"/>
      <c r="CH938" s="111"/>
      <c r="CI938" s="111"/>
      <c r="CJ938" s="111"/>
      <c r="CK938" s="111"/>
      <c r="CL938" s="111"/>
      <c r="CM938" s="111"/>
      <c r="CN938" s="111"/>
      <c r="CO938" s="111"/>
      <c r="CP938" s="111"/>
      <c r="CQ938" s="111"/>
      <c r="CR938" s="111"/>
      <c r="CS938" s="111"/>
      <c r="CT938" s="111"/>
      <c r="CU938" s="111"/>
      <c r="CV938" s="111"/>
      <c r="CW938" s="111"/>
      <c r="CX938" s="111"/>
      <c r="CY938" s="111"/>
      <c r="CZ938" s="111"/>
      <c r="DA938" s="111"/>
      <c r="DB938" s="111"/>
      <c r="DC938" s="111"/>
      <c r="DD938" s="111"/>
      <c r="DE938" s="111"/>
      <c r="DF938" s="111"/>
      <c r="DG938" s="111"/>
      <c r="DH938" s="111"/>
      <c r="DI938" s="111"/>
      <c r="DJ938" s="111"/>
      <c r="DK938" s="111"/>
      <c r="DL938" s="111"/>
      <c r="DM938" s="111"/>
      <c r="DN938" s="111"/>
      <c r="DO938" s="111"/>
      <c r="DP938" s="111"/>
      <c r="DQ938" s="111"/>
      <c r="DR938" s="111"/>
      <c r="DS938" s="111"/>
      <c r="DT938" s="111"/>
      <c r="DU938" s="111"/>
      <c r="DV938" s="111"/>
      <c r="DW938" s="111"/>
      <c r="DX938" s="111"/>
      <c r="DY938" s="111"/>
      <c r="DZ938" s="111"/>
      <c r="EA938" s="111"/>
      <c r="EB938" s="111"/>
      <c r="EC938" s="111"/>
      <c r="ED938" s="111"/>
      <c r="EE938" s="111"/>
      <c r="EF938" s="111"/>
      <c r="EG938" s="111"/>
      <c r="EH938" s="111"/>
      <c r="EI938" s="111"/>
      <c r="EJ938" s="111"/>
      <c r="EK938" s="111"/>
      <c r="EL938" s="111"/>
      <c r="EM938" s="111"/>
      <c r="EN938" s="111"/>
      <c r="EO938" s="111"/>
      <c r="EP938" s="111"/>
      <c r="EQ938" s="111"/>
      <c r="ER938" s="111"/>
      <c r="ES938" s="111"/>
      <c r="ET938" s="111"/>
      <c r="EU938" s="111"/>
      <c r="EV938" s="111"/>
      <c r="EW938" s="111"/>
      <c r="EX938" s="111"/>
      <c r="EY938" s="111"/>
      <c r="EZ938" s="111"/>
      <c r="FA938" s="111"/>
      <c r="FB938" s="111"/>
      <c r="FC938" s="111"/>
      <c r="FD938" s="111"/>
      <c r="FE938" s="111"/>
      <c r="FF938" s="111"/>
      <c r="FG938" s="111"/>
      <c r="FH938" s="111"/>
      <c r="FI938" s="111"/>
      <c r="FJ938" s="111"/>
      <c r="FK938" s="111"/>
      <c r="FL938" s="111"/>
      <c r="FM938" s="111"/>
      <c r="FN938" s="111"/>
      <c r="FO938" s="111"/>
      <c r="FP938" s="111"/>
      <c r="FQ938" s="111"/>
      <c r="FR938" s="111"/>
      <c r="FS938" s="111"/>
      <c r="FT938" s="111"/>
      <c r="FU938" s="111"/>
      <c r="FV938" s="111"/>
      <c r="FW938" s="111"/>
      <c r="FX938" s="111"/>
      <c r="FY938" s="111"/>
      <c r="FZ938" s="111"/>
      <c r="GA938" s="111"/>
      <c r="GB938" s="111"/>
      <c r="GC938" s="111"/>
      <c r="GD938" s="111"/>
      <c r="GE938" s="111"/>
      <c r="GF938" s="111"/>
      <c r="GG938" s="111"/>
      <c r="GH938" s="111"/>
      <c r="GI938" s="111"/>
      <c r="GJ938" s="111"/>
      <c r="GK938" s="111"/>
      <c r="GL938" s="111"/>
      <c r="GM938" s="111"/>
      <c r="GN938" s="111"/>
      <c r="GO938" s="111"/>
      <c r="GP938" s="111"/>
      <c r="GQ938" s="111"/>
      <c r="GR938" s="111"/>
      <c r="GS938" s="111"/>
      <c r="GT938" s="111"/>
      <c r="GU938" s="111"/>
      <c r="GV938" s="111"/>
      <c r="GW938" s="111"/>
      <c r="GX938" s="111"/>
      <c r="GY938" s="111"/>
      <c r="GZ938" s="111"/>
      <c r="HA938" s="111"/>
      <c r="HB938" s="111"/>
      <c r="HC938" s="111"/>
      <c r="HD938" s="111"/>
      <c r="HE938" s="111"/>
      <c r="HF938" s="111"/>
      <c r="HG938" s="111"/>
      <c r="HH938" s="111"/>
      <c r="HI938" s="111"/>
      <c r="HJ938" s="111"/>
      <c r="HK938" s="111"/>
      <c r="HL938" s="111"/>
      <c r="HM938" s="111"/>
      <c r="HN938" s="111"/>
      <c r="HO938" s="111"/>
      <c r="HP938" s="111"/>
      <c r="HQ938" s="111"/>
      <c r="HR938" s="111"/>
      <c r="HS938" s="111"/>
      <c r="HT938" s="111"/>
      <c r="HU938" s="111"/>
      <c r="HV938" s="111"/>
      <c r="HW938" s="111"/>
      <c r="HX938" s="111"/>
      <c r="HY938" s="111"/>
      <c r="HZ938" s="111"/>
      <c r="IA938" s="111"/>
      <c r="IB938" s="111"/>
      <c r="IC938" s="111"/>
      <c r="ID938" s="111"/>
      <c r="IE938" s="111"/>
      <c r="IF938" s="111"/>
      <c r="IG938" s="111"/>
      <c r="IH938" s="111"/>
      <c r="II938" s="111"/>
    </row>
    <row r="939" s="1" customFormat="1" hidden="1" spans="1:243">
      <c r="A939" s="157">
        <v>2240504</v>
      </c>
      <c r="B939" s="152" t="s">
        <v>793</v>
      </c>
      <c r="C939" s="145">
        <v>0</v>
      </c>
      <c r="D939" s="146"/>
      <c r="E939" s="147">
        <f t="shared" si="39"/>
        <v>0</v>
      </c>
      <c r="F939" s="148"/>
      <c r="G939" s="151" t="s">
        <v>75</v>
      </c>
      <c r="H939" s="140">
        <f t="shared" si="40"/>
        <v>7</v>
      </c>
      <c r="I939" s="140"/>
      <c r="J939" s="111"/>
      <c r="K939" s="111"/>
      <c r="L939" s="111"/>
      <c r="M939" s="111"/>
      <c r="N939" s="111"/>
      <c r="O939" s="111"/>
      <c r="P939" s="111"/>
      <c r="Q939" s="111"/>
      <c r="R939" s="111"/>
      <c r="S939" s="111"/>
      <c r="T939" s="111"/>
      <c r="U939" s="111"/>
      <c r="V939" s="111"/>
      <c r="W939" s="111"/>
      <c r="X939" s="111"/>
      <c r="Y939" s="111"/>
      <c r="Z939" s="111"/>
      <c r="AA939" s="111"/>
      <c r="AB939" s="111"/>
      <c r="AC939" s="111"/>
      <c r="AD939" s="111"/>
      <c r="AE939" s="111"/>
      <c r="AF939" s="111"/>
      <c r="AG939" s="111"/>
      <c r="AH939" s="111"/>
      <c r="AI939" s="111"/>
      <c r="AJ939" s="111"/>
      <c r="AK939" s="111"/>
      <c r="AL939" s="111"/>
      <c r="AM939" s="111"/>
      <c r="AN939" s="111"/>
      <c r="AO939" s="111"/>
      <c r="AP939" s="111"/>
      <c r="AQ939" s="111"/>
      <c r="AR939" s="111"/>
      <c r="AS939" s="111"/>
      <c r="AT939" s="111"/>
      <c r="AU939" s="111"/>
      <c r="AV939" s="111"/>
      <c r="AW939" s="111"/>
      <c r="AX939" s="111"/>
      <c r="AY939" s="111"/>
      <c r="AZ939" s="111"/>
      <c r="BA939" s="111"/>
      <c r="BB939" s="111"/>
      <c r="BC939" s="111"/>
      <c r="BD939" s="111"/>
      <c r="BE939" s="111"/>
      <c r="BF939" s="111"/>
      <c r="BG939" s="111"/>
      <c r="BH939" s="111"/>
      <c r="BI939" s="111"/>
      <c r="BJ939" s="111"/>
      <c r="BK939" s="111"/>
      <c r="BL939" s="111"/>
      <c r="BM939" s="111"/>
      <c r="BN939" s="111"/>
      <c r="BO939" s="111"/>
      <c r="BP939" s="111"/>
      <c r="BQ939" s="111"/>
      <c r="BR939" s="111"/>
      <c r="BS939" s="111"/>
      <c r="BT939" s="111"/>
      <c r="BU939" s="111"/>
      <c r="BV939" s="111"/>
      <c r="BW939" s="111"/>
      <c r="BX939" s="111"/>
      <c r="BY939" s="111"/>
      <c r="BZ939" s="111"/>
      <c r="CA939" s="111"/>
      <c r="CB939" s="111"/>
      <c r="CC939" s="111"/>
      <c r="CD939" s="111"/>
      <c r="CE939" s="111"/>
      <c r="CF939" s="111"/>
      <c r="CG939" s="111"/>
      <c r="CH939" s="111"/>
      <c r="CI939" s="111"/>
      <c r="CJ939" s="111"/>
      <c r="CK939" s="111"/>
      <c r="CL939" s="111"/>
      <c r="CM939" s="111"/>
      <c r="CN939" s="111"/>
      <c r="CO939" s="111"/>
      <c r="CP939" s="111"/>
      <c r="CQ939" s="111"/>
      <c r="CR939" s="111"/>
      <c r="CS939" s="111"/>
      <c r="CT939" s="111"/>
      <c r="CU939" s="111"/>
      <c r="CV939" s="111"/>
      <c r="CW939" s="111"/>
      <c r="CX939" s="111"/>
      <c r="CY939" s="111"/>
      <c r="CZ939" s="111"/>
      <c r="DA939" s="111"/>
      <c r="DB939" s="111"/>
      <c r="DC939" s="111"/>
      <c r="DD939" s="111"/>
      <c r="DE939" s="111"/>
      <c r="DF939" s="111"/>
      <c r="DG939" s="111"/>
      <c r="DH939" s="111"/>
      <c r="DI939" s="111"/>
      <c r="DJ939" s="111"/>
      <c r="DK939" s="111"/>
      <c r="DL939" s="111"/>
      <c r="DM939" s="111"/>
      <c r="DN939" s="111"/>
      <c r="DO939" s="111"/>
      <c r="DP939" s="111"/>
      <c r="DQ939" s="111"/>
      <c r="DR939" s="111"/>
      <c r="DS939" s="111"/>
      <c r="DT939" s="111"/>
      <c r="DU939" s="111"/>
      <c r="DV939" s="111"/>
      <c r="DW939" s="111"/>
      <c r="DX939" s="111"/>
      <c r="DY939" s="111"/>
      <c r="DZ939" s="111"/>
      <c r="EA939" s="111"/>
      <c r="EB939" s="111"/>
      <c r="EC939" s="111"/>
      <c r="ED939" s="111"/>
      <c r="EE939" s="111"/>
      <c r="EF939" s="111"/>
      <c r="EG939" s="111"/>
      <c r="EH939" s="111"/>
      <c r="EI939" s="111"/>
      <c r="EJ939" s="111"/>
      <c r="EK939" s="111"/>
      <c r="EL939" s="111"/>
      <c r="EM939" s="111"/>
      <c r="EN939" s="111"/>
      <c r="EO939" s="111"/>
      <c r="EP939" s="111"/>
      <c r="EQ939" s="111"/>
      <c r="ER939" s="111"/>
      <c r="ES939" s="111"/>
      <c r="ET939" s="111"/>
      <c r="EU939" s="111"/>
      <c r="EV939" s="111"/>
      <c r="EW939" s="111"/>
      <c r="EX939" s="111"/>
      <c r="EY939" s="111"/>
      <c r="EZ939" s="111"/>
      <c r="FA939" s="111"/>
      <c r="FB939" s="111"/>
      <c r="FC939" s="111"/>
      <c r="FD939" s="111"/>
      <c r="FE939" s="111"/>
      <c r="FF939" s="111"/>
      <c r="FG939" s="111"/>
      <c r="FH939" s="111"/>
      <c r="FI939" s="111"/>
      <c r="FJ939" s="111"/>
      <c r="FK939" s="111"/>
      <c r="FL939" s="111"/>
      <c r="FM939" s="111"/>
      <c r="FN939" s="111"/>
      <c r="FO939" s="111"/>
      <c r="FP939" s="111"/>
      <c r="FQ939" s="111"/>
      <c r="FR939" s="111"/>
      <c r="FS939" s="111"/>
      <c r="FT939" s="111"/>
      <c r="FU939" s="111"/>
      <c r="FV939" s="111"/>
      <c r="FW939" s="111"/>
      <c r="FX939" s="111"/>
      <c r="FY939" s="111"/>
      <c r="FZ939" s="111"/>
      <c r="GA939" s="111"/>
      <c r="GB939" s="111"/>
      <c r="GC939" s="111"/>
      <c r="GD939" s="111"/>
      <c r="GE939" s="111"/>
      <c r="GF939" s="111"/>
      <c r="GG939" s="111"/>
      <c r="GH939" s="111"/>
      <c r="GI939" s="111"/>
      <c r="GJ939" s="111"/>
      <c r="GK939" s="111"/>
      <c r="GL939" s="111"/>
      <c r="GM939" s="111"/>
      <c r="GN939" s="111"/>
      <c r="GO939" s="111"/>
      <c r="GP939" s="111"/>
      <c r="GQ939" s="111"/>
      <c r="GR939" s="111"/>
      <c r="GS939" s="111"/>
      <c r="GT939" s="111"/>
      <c r="GU939" s="111"/>
      <c r="GV939" s="111"/>
      <c r="GW939" s="111"/>
      <c r="GX939" s="111"/>
      <c r="GY939" s="111"/>
      <c r="GZ939" s="111"/>
      <c r="HA939" s="111"/>
      <c r="HB939" s="111"/>
      <c r="HC939" s="111"/>
      <c r="HD939" s="111"/>
      <c r="HE939" s="111"/>
      <c r="HF939" s="111"/>
      <c r="HG939" s="111"/>
      <c r="HH939" s="111"/>
      <c r="HI939" s="111"/>
      <c r="HJ939" s="111"/>
      <c r="HK939" s="111"/>
      <c r="HL939" s="111"/>
      <c r="HM939" s="111"/>
      <c r="HN939" s="111"/>
      <c r="HO939" s="111"/>
      <c r="HP939" s="111"/>
      <c r="HQ939" s="111"/>
      <c r="HR939" s="111"/>
      <c r="HS939" s="111"/>
      <c r="HT939" s="111"/>
      <c r="HU939" s="111"/>
      <c r="HV939" s="111"/>
      <c r="HW939" s="111"/>
      <c r="HX939" s="111"/>
      <c r="HY939" s="111"/>
      <c r="HZ939" s="111"/>
      <c r="IA939" s="111"/>
      <c r="IB939" s="111"/>
      <c r="IC939" s="111"/>
      <c r="ID939" s="111"/>
      <c r="IE939" s="111"/>
      <c r="IF939" s="111"/>
      <c r="IG939" s="111"/>
      <c r="IH939" s="111"/>
      <c r="II939" s="111"/>
    </row>
    <row r="940" s="1" customFormat="1" hidden="1" spans="1:243">
      <c r="A940" s="157">
        <v>2240505</v>
      </c>
      <c r="B940" s="152" t="s">
        <v>794</v>
      </c>
      <c r="C940" s="145">
        <v>0</v>
      </c>
      <c r="D940" s="146"/>
      <c r="E940" s="147">
        <f t="shared" si="39"/>
        <v>0</v>
      </c>
      <c r="F940" s="148"/>
      <c r="G940" s="151" t="s">
        <v>75</v>
      </c>
      <c r="H940" s="140">
        <f t="shared" si="40"/>
        <v>7</v>
      </c>
      <c r="I940" s="140"/>
      <c r="J940" s="111"/>
      <c r="K940" s="111"/>
      <c r="L940" s="111"/>
      <c r="M940" s="111"/>
      <c r="N940" s="111"/>
      <c r="O940" s="111"/>
      <c r="P940" s="111"/>
      <c r="Q940" s="111"/>
      <c r="R940" s="111"/>
      <c r="S940" s="111"/>
      <c r="T940" s="111"/>
      <c r="U940" s="111"/>
      <c r="V940" s="111"/>
      <c r="W940" s="111"/>
      <c r="X940" s="111"/>
      <c r="Y940" s="111"/>
      <c r="Z940" s="111"/>
      <c r="AA940" s="111"/>
      <c r="AB940" s="111"/>
      <c r="AC940" s="111"/>
      <c r="AD940" s="111"/>
      <c r="AE940" s="111"/>
      <c r="AF940" s="111"/>
      <c r="AG940" s="111"/>
      <c r="AH940" s="111"/>
      <c r="AI940" s="111"/>
      <c r="AJ940" s="111"/>
      <c r="AK940" s="111"/>
      <c r="AL940" s="111"/>
      <c r="AM940" s="111"/>
      <c r="AN940" s="111"/>
      <c r="AO940" s="111"/>
      <c r="AP940" s="111"/>
      <c r="AQ940" s="111"/>
      <c r="AR940" s="111"/>
      <c r="AS940" s="111"/>
      <c r="AT940" s="111"/>
      <c r="AU940" s="111"/>
      <c r="AV940" s="111"/>
      <c r="AW940" s="111"/>
      <c r="AX940" s="111"/>
      <c r="AY940" s="111"/>
      <c r="AZ940" s="111"/>
      <c r="BA940" s="111"/>
      <c r="BB940" s="111"/>
      <c r="BC940" s="111"/>
      <c r="BD940" s="111"/>
      <c r="BE940" s="111"/>
      <c r="BF940" s="111"/>
      <c r="BG940" s="111"/>
      <c r="BH940" s="111"/>
      <c r="BI940" s="111"/>
      <c r="BJ940" s="111"/>
      <c r="BK940" s="111"/>
      <c r="BL940" s="111"/>
      <c r="BM940" s="111"/>
      <c r="BN940" s="111"/>
      <c r="BO940" s="111"/>
      <c r="BP940" s="111"/>
      <c r="BQ940" s="111"/>
      <c r="BR940" s="111"/>
      <c r="BS940" s="111"/>
      <c r="BT940" s="111"/>
      <c r="BU940" s="111"/>
      <c r="BV940" s="111"/>
      <c r="BW940" s="111"/>
      <c r="BX940" s="111"/>
      <c r="BY940" s="111"/>
      <c r="BZ940" s="111"/>
      <c r="CA940" s="111"/>
      <c r="CB940" s="111"/>
      <c r="CC940" s="111"/>
      <c r="CD940" s="111"/>
      <c r="CE940" s="111"/>
      <c r="CF940" s="111"/>
      <c r="CG940" s="111"/>
      <c r="CH940" s="111"/>
      <c r="CI940" s="111"/>
      <c r="CJ940" s="111"/>
      <c r="CK940" s="111"/>
      <c r="CL940" s="111"/>
      <c r="CM940" s="111"/>
      <c r="CN940" s="111"/>
      <c r="CO940" s="111"/>
      <c r="CP940" s="111"/>
      <c r="CQ940" s="111"/>
      <c r="CR940" s="111"/>
      <c r="CS940" s="111"/>
      <c r="CT940" s="111"/>
      <c r="CU940" s="111"/>
      <c r="CV940" s="111"/>
      <c r="CW940" s="111"/>
      <c r="CX940" s="111"/>
      <c r="CY940" s="111"/>
      <c r="CZ940" s="111"/>
      <c r="DA940" s="111"/>
      <c r="DB940" s="111"/>
      <c r="DC940" s="111"/>
      <c r="DD940" s="111"/>
      <c r="DE940" s="111"/>
      <c r="DF940" s="111"/>
      <c r="DG940" s="111"/>
      <c r="DH940" s="111"/>
      <c r="DI940" s="111"/>
      <c r="DJ940" s="111"/>
      <c r="DK940" s="111"/>
      <c r="DL940" s="111"/>
      <c r="DM940" s="111"/>
      <c r="DN940" s="111"/>
      <c r="DO940" s="111"/>
      <c r="DP940" s="111"/>
      <c r="DQ940" s="111"/>
      <c r="DR940" s="111"/>
      <c r="DS940" s="111"/>
      <c r="DT940" s="111"/>
      <c r="DU940" s="111"/>
      <c r="DV940" s="111"/>
      <c r="DW940" s="111"/>
      <c r="DX940" s="111"/>
      <c r="DY940" s="111"/>
      <c r="DZ940" s="111"/>
      <c r="EA940" s="111"/>
      <c r="EB940" s="111"/>
      <c r="EC940" s="111"/>
      <c r="ED940" s="111"/>
      <c r="EE940" s="111"/>
      <c r="EF940" s="111"/>
      <c r="EG940" s="111"/>
      <c r="EH940" s="111"/>
      <c r="EI940" s="111"/>
      <c r="EJ940" s="111"/>
      <c r="EK940" s="111"/>
      <c r="EL940" s="111"/>
      <c r="EM940" s="111"/>
      <c r="EN940" s="111"/>
      <c r="EO940" s="111"/>
      <c r="EP940" s="111"/>
      <c r="EQ940" s="111"/>
      <c r="ER940" s="111"/>
      <c r="ES940" s="111"/>
      <c r="ET940" s="111"/>
      <c r="EU940" s="111"/>
      <c r="EV940" s="111"/>
      <c r="EW940" s="111"/>
      <c r="EX940" s="111"/>
      <c r="EY940" s="111"/>
      <c r="EZ940" s="111"/>
      <c r="FA940" s="111"/>
      <c r="FB940" s="111"/>
      <c r="FC940" s="111"/>
      <c r="FD940" s="111"/>
      <c r="FE940" s="111"/>
      <c r="FF940" s="111"/>
      <c r="FG940" s="111"/>
      <c r="FH940" s="111"/>
      <c r="FI940" s="111"/>
      <c r="FJ940" s="111"/>
      <c r="FK940" s="111"/>
      <c r="FL940" s="111"/>
      <c r="FM940" s="111"/>
      <c r="FN940" s="111"/>
      <c r="FO940" s="111"/>
      <c r="FP940" s="111"/>
      <c r="FQ940" s="111"/>
      <c r="FR940" s="111"/>
      <c r="FS940" s="111"/>
      <c r="FT940" s="111"/>
      <c r="FU940" s="111"/>
      <c r="FV940" s="111"/>
      <c r="FW940" s="111"/>
      <c r="FX940" s="111"/>
      <c r="FY940" s="111"/>
      <c r="FZ940" s="111"/>
      <c r="GA940" s="111"/>
      <c r="GB940" s="111"/>
      <c r="GC940" s="111"/>
      <c r="GD940" s="111"/>
      <c r="GE940" s="111"/>
      <c r="GF940" s="111"/>
      <c r="GG940" s="111"/>
      <c r="GH940" s="111"/>
      <c r="GI940" s="111"/>
      <c r="GJ940" s="111"/>
      <c r="GK940" s="111"/>
      <c r="GL940" s="111"/>
      <c r="GM940" s="111"/>
      <c r="GN940" s="111"/>
      <c r="GO940" s="111"/>
      <c r="GP940" s="111"/>
      <c r="GQ940" s="111"/>
      <c r="GR940" s="111"/>
      <c r="GS940" s="111"/>
      <c r="GT940" s="111"/>
      <c r="GU940" s="111"/>
      <c r="GV940" s="111"/>
      <c r="GW940" s="111"/>
      <c r="GX940" s="111"/>
      <c r="GY940" s="111"/>
      <c r="GZ940" s="111"/>
      <c r="HA940" s="111"/>
      <c r="HB940" s="111"/>
      <c r="HC940" s="111"/>
      <c r="HD940" s="111"/>
      <c r="HE940" s="111"/>
      <c r="HF940" s="111"/>
      <c r="HG940" s="111"/>
      <c r="HH940" s="111"/>
      <c r="HI940" s="111"/>
      <c r="HJ940" s="111"/>
      <c r="HK940" s="111"/>
      <c r="HL940" s="111"/>
      <c r="HM940" s="111"/>
      <c r="HN940" s="111"/>
      <c r="HO940" s="111"/>
      <c r="HP940" s="111"/>
      <c r="HQ940" s="111"/>
      <c r="HR940" s="111"/>
      <c r="HS940" s="111"/>
      <c r="HT940" s="111"/>
      <c r="HU940" s="111"/>
      <c r="HV940" s="111"/>
      <c r="HW940" s="111"/>
      <c r="HX940" s="111"/>
      <c r="HY940" s="111"/>
      <c r="HZ940" s="111"/>
      <c r="IA940" s="111"/>
      <c r="IB940" s="111"/>
      <c r="IC940" s="111"/>
      <c r="ID940" s="111"/>
      <c r="IE940" s="111"/>
      <c r="IF940" s="111"/>
      <c r="IG940" s="111"/>
      <c r="IH940" s="111"/>
      <c r="II940" s="111"/>
    </row>
    <row r="941" s="1" customFormat="1" hidden="1" spans="1:243">
      <c r="A941" s="157">
        <v>2240506</v>
      </c>
      <c r="B941" s="152" t="s">
        <v>795</v>
      </c>
      <c r="C941" s="145">
        <v>0</v>
      </c>
      <c r="D941" s="146"/>
      <c r="E941" s="147">
        <f t="shared" si="39"/>
        <v>0</v>
      </c>
      <c r="F941" s="148"/>
      <c r="G941" s="151" t="s">
        <v>75</v>
      </c>
      <c r="H941" s="140">
        <f t="shared" si="40"/>
        <v>7</v>
      </c>
      <c r="I941" s="140"/>
      <c r="J941" s="111"/>
      <c r="K941" s="111"/>
      <c r="L941" s="111"/>
      <c r="M941" s="111"/>
      <c r="N941" s="111"/>
      <c r="O941" s="111"/>
      <c r="P941" s="111"/>
      <c r="Q941" s="111"/>
      <c r="R941" s="111"/>
      <c r="S941" s="111"/>
      <c r="T941" s="111"/>
      <c r="U941" s="111"/>
      <c r="V941" s="111"/>
      <c r="W941" s="111"/>
      <c r="X941" s="111"/>
      <c r="Y941" s="111"/>
      <c r="Z941" s="111"/>
      <c r="AA941" s="111"/>
      <c r="AB941" s="111"/>
      <c r="AC941" s="111"/>
      <c r="AD941" s="111"/>
      <c r="AE941" s="111"/>
      <c r="AF941" s="111"/>
      <c r="AG941" s="111"/>
      <c r="AH941" s="111"/>
      <c r="AI941" s="111"/>
      <c r="AJ941" s="111"/>
      <c r="AK941" s="111"/>
      <c r="AL941" s="111"/>
      <c r="AM941" s="111"/>
      <c r="AN941" s="111"/>
      <c r="AO941" s="111"/>
      <c r="AP941" s="111"/>
      <c r="AQ941" s="111"/>
      <c r="AR941" s="111"/>
      <c r="AS941" s="111"/>
      <c r="AT941" s="111"/>
      <c r="AU941" s="111"/>
      <c r="AV941" s="111"/>
      <c r="AW941" s="111"/>
      <c r="AX941" s="111"/>
      <c r="AY941" s="111"/>
      <c r="AZ941" s="111"/>
      <c r="BA941" s="111"/>
      <c r="BB941" s="111"/>
      <c r="BC941" s="111"/>
      <c r="BD941" s="111"/>
      <c r="BE941" s="111"/>
      <c r="BF941" s="111"/>
      <c r="BG941" s="111"/>
      <c r="BH941" s="111"/>
      <c r="BI941" s="111"/>
      <c r="BJ941" s="111"/>
      <c r="BK941" s="111"/>
      <c r="BL941" s="111"/>
      <c r="BM941" s="111"/>
      <c r="BN941" s="111"/>
      <c r="BO941" s="111"/>
      <c r="BP941" s="111"/>
      <c r="BQ941" s="111"/>
      <c r="BR941" s="111"/>
      <c r="BS941" s="111"/>
      <c r="BT941" s="111"/>
      <c r="BU941" s="111"/>
      <c r="BV941" s="111"/>
      <c r="BW941" s="111"/>
      <c r="BX941" s="111"/>
      <c r="BY941" s="111"/>
      <c r="BZ941" s="111"/>
      <c r="CA941" s="111"/>
      <c r="CB941" s="111"/>
      <c r="CC941" s="111"/>
      <c r="CD941" s="111"/>
      <c r="CE941" s="111"/>
      <c r="CF941" s="111"/>
      <c r="CG941" s="111"/>
      <c r="CH941" s="111"/>
      <c r="CI941" s="111"/>
      <c r="CJ941" s="111"/>
      <c r="CK941" s="111"/>
      <c r="CL941" s="111"/>
      <c r="CM941" s="111"/>
      <c r="CN941" s="111"/>
      <c r="CO941" s="111"/>
      <c r="CP941" s="111"/>
      <c r="CQ941" s="111"/>
      <c r="CR941" s="111"/>
      <c r="CS941" s="111"/>
      <c r="CT941" s="111"/>
      <c r="CU941" s="111"/>
      <c r="CV941" s="111"/>
      <c r="CW941" s="111"/>
      <c r="CX941" s="111"/>
      <c r="CY941" s="111"/>
      <c r="CZ941" s="111"/>
      <c r="DA941" s="111"/>
      <c r="DB941" s="111"/>
      <c r="DC941" s="111"/>
      <c r="DD941" s="111"/>
      <c r="DE941" s="111"/>
      <c r="DF941" s="111"/>
      <c r="DG941" s="111"/>
      <c r="DH941" s="111"/>
      <c r="DI941" s="111"/>
      <c r="DJ941" s="111"/>
      <c r="DK941" s="111"/>
      <c r="DL941" s="111"/>
      <c r="DM941" s="111"/>
      <c r="DN941" s="111"/>
      <c r="DO941" s="111"/>
      <c r="DP941" s="111"/>
      <c r="DQ941" s="111"/>
      <c r="DR941" s="111"/>
      <c r="DS941" s="111"/>
      <c r="DT941" s="111"/>
      <c r="DU941" s="111"/>
      <c r="DV941" s="111"/>
      <c r="DW941" s="111"/>
      <c r="DX941" s="111"/>
      <c r="DY941" s="111"/>
      <c r="DZ941" s="111"/>
      <c r="EA941" s="111"/>
      <c r="EB941" s="111"/>
      <c r="EC941" s="111"/>
      <c r="ED941" s="111"/>
      <c r="EE941" s="111"/>
      <c r="EF941" s="111"/>
      <c r="EG941" s="111"/>
      <c r="EH941" s="111"/>
      <c r="EI941" s="111"/>
      <c r="EJ941" s="111"/>
      <c r="EK941" s="111"/>
      <c r="EL941" s="111"/>
      <c r="EM941" s="111"/>
      <c r="EN941" s="111"/>
      <c r="EO941" s="111"/>
      <c r="EP941" s="111"/>
      <c r="EQ941" s="111"/>
      <c r="ER941" s="111"/>
      <c r="ES941" s="111"/>
      <c r="ET941" s="111"/>
      <c r="EU941" s="111"/>
      <c r="EV941" s="111"/>
      <c r="EW941" s="111"/>
      <c r="EX941" s="111"/>
      <c r="EY941" s="111"/>
      <c r="EZ941" s="111"/>
      <c r="FA941" s="111"/>
      <c r="FB941" s="111"/>
      <c r="FC941" s="111"/>
      <c r="FD941" s="111"/>
      <c r="FE941" s="111"/>
      <c r="FF941" s="111"/>
      <c r="FG941" s="111"/>
      <c r="FH941" s="111"/>
      <c r="FI941" s="111"/>
      <c r="FJ941" s="111"/>
      <c r="FK941" s="111"/>
      <c r="FL941" s="111"/>
      <c r="FM941" s="111"/>
      <c r="FN941" s="111"/>
      <c r="FO941" s="111"/>
      <c r="FP941" s="111"/>
      <c r="FQ941" s="111"/>
      <c r="FR941" s="111"/>
      <c r="FS941" s="111"/>
      <c r="FT941" s="111"/>
      <c r="FU941" s="111"/>
      <c r="FV941" s="111"/>
      <c r="FW941" s="111"/>
      <c r="FX941" s="111"/>
      <c r="FY941" s="111"/>
      <c r="FZ941" s="111"/>
      <c r="GA941" s="111"/>
      <c r="GB941" s="111"/>
      <c r="GC941" s="111"/>
      <c r="GD941" s="111"/>
      <c r="GE941" s="111"/>
      <c r="GF941" s="111"/>
      <c r="GG941" s="111"/>
      <c r="GH941" s="111"/>
      <c r="GI941" s="111"/>
      <c r="GJ941" s="111"/>
      <c r="GK941" s="111"/>
      <c r="GL941" s="111"/>
      <c r="GM941" s="111"/>
      <c r="GN941" s="111"/>
      <c r="GO941" s="111"/>
      <c r="GP941" s="111"/>
      <c r="GQ941" s="111"/>
      <c r="GR941" s="111"/>
      <c r="GS941" s="111"/>
      <c r="GT941" s="111"/>
      <c r="GU941" s="111"/>
      <c r="GV941" s="111"/>
      <c r="GW941" s="111"/>
      <c r="GX941" s="111"/>
      <c r="GY941" s="111"/>
      <c r="GZ941" s="111"/>
      <c r="HA941" s="111"/>
      <c r="HB941" s="111"/>
      <c r="HC941" s="111"/>
      <c r="HD941" s="111"/>
      <c r="HE941" s="111"/>
      <c r="HF941" s="111"/>
      <c r="HG941" s="111"/>
      <c r="HH941" s="111"/>
      <c r="HI941" s="111"/>
      <c r="HJ941" s="111"/>
      <c r="HK941" s="111"/>
      <c r="HL941" s="111"/>
      <c r="HM941" s="111"/>
      <c r="HN941" s="111"/>
      <c r="HO941" s="111"/>
      <c r="HP941" s="111"/>
      <c r="HQ941" s="111"/>
      <c r="HR941" s="111"/>
      <c r="HS941" s="111"/>
      <c r="HT941" s="111"/>
      <c r="HU941" s="111"/>
      <c r="HV941" s="111"/>
      <c r="HW941" s="111"/>
      <c r="HX941" s="111"/>
      <c r="HY941" s="111"/>
      <c r="HZ941" s="111"/>
      <c r="IA941" s="111"/>
      <c r="IB941" s="111"/>
      <c r="IC941" s="111"/>
      <c r="ID941" s="111"/>
      <c r="IE941" s="111"/>
      <c r="IF941" s="111"/>
      <c r="IG941" s="111"/>
      <c r="IH941" s="111"/>
      <c r="II941" s="111"/>
    </row>
    <row r="942" s="1" customFormat="1" hidden="1" spans="1:243">
      <c r="A942" s="157">
        <v>2240507</v>
      </c>
      <c r="B942" s="152" t="s">
        <v>796</v>
      </c>
      <c r="C942" s="145">
        <v>0</v>
      </c>
      <c r="D942" s="146"/>
      <c r="E942" s="147">
        <f t="shared" si="39"/>
        <v>0</v>
      </c>
      <c r="F942" s="148"/>
      <c r="G942" s="151" t="s">
        <v>75</v>
      </c>
      <c r="H942" s="140">
        <f t="shared" si="40"/>
        <v>7</v>
      </c>
      <c r="I942" s="140"/>
      <c r="J942" s="111"/>
      <c r="K942" s="111"/>
      <c r="L942" s="111"/>
      <c r="M942" s="111"/>
      <c r="N942" s="111"/>
      <c r="O942" s="111"/>
      <c r="P942" s="111"/>
      <c r="Q942" s="111"/>
      <c r="R942" s="111"/>
      <c r="S942" s="111"/>
      <c r="T942" s="111"/>
      <c r="U942" s="111"/>
      <c r="V942" s="111"/>
      <c r="W942" s="111"/>
      <c r="X942" s="111"/>
      <c r="Y942" s="111"/>
      <c r="Z942" s="111"/>
      <c r="AA942" s="111"/>
      <c r="AB942" s="111"/>
      <c r="AC942" s="111"/>
      <c r="AD942" s="111"/>
      <c r="AE942" s="111"/>
      <c r="AF942" s="111"/>
      <c r="AG942" s="111"/>
      <c r="AH942" s="111"/>
      <c r="AI942" s="111"/>
      <c r="AJ942" s="111"/>
      <c r="AK942" s="111"/>
      <c r="AL942" s="111"/>
      <c r="AM942" s="111"/>
      <c r="AN942" s="111"/>
      <c r="AO942" s="111"/>
      <c r="AP942" s="111"/>
      <c r="AQ942" s="111"/>
      <c r="AR942" s="111"/>
      <c r="AS942" s="111"/>
      <c r="AT942" s="111"/>
      <c r="AU942" s="111"/>
      <c r="AV942" s="111"/>
      <c r="AW942" s="111"/>
      <c r="AX942" s="111"/>
      <c r="AY942" s="111"/>
      <c r="AZ942" s="111"/>
      <c r="BA942" s="111"/>
      <c r="BB942" s="111"/>
      <c r="BC942" s="111"/>
      <c r="BD942" s="111"/>
      <c r="BE942" s="111"/>
      <c r="BF942" s="111"/>
      <c r="BG942" s="111"/>
      <c r="BH942" s="111"/>
      <c r="BI942" s="111"/>
      <c r="BJ942" s="111"/>
      <c r="BK942" s="111"/>
      <c r="BL942" s="111"/>
      <c r="BM942" s="111"/>
      <c r="BN942" s="111"/>
      <c r="BO942" s="111"/>
      <c r="BP942" s="111"/>
      <c r="BQ942" s="111"/>
      <c r="BR942" s="111"/>
      <c r="BS942" s="111"/>
      <c r="BT942" s="111"/>
      <c r="BU942" s="111"/>
      <c r="BV942" s="111"/>
      <c r="BW942" s="111"/>
      <c r="BX942" s="111"/>
      <c r="BY942" s="111"/>
      <c r="BZ942" s="111"/>
      <c r="CA942" s="111"/>
      <c r="CB942" s="111"/>
      <c r="CC942" s="111"/>
      <c r="CD942" s="111"/>
      <c r="CE942" s="111"/>
      <c r="CF942" s="111"/>
      <c r="CG942" s="111"/>
      <c r="CH942" s="111"/>
      <c r="CI942" s="111"/>
      <c r="CJ942" s="111"/>
      <c r="CK942" s="111"/>
      <c r="CL942" s="111"/>
      <c r="CM942" s="111"/>
      <c r="CN942" s="111"/>
      <c r="CO942" s="111"/>
      <c r="CP942" s="111"/>
      <c r="CQ942" s="111"/>
      <c r="CR942" s="111"/>
      <c r="CS942" s="111"/>
      <c r="CT942" s="111"/>
      <c r="CU942" s="111"/>
      <c r="CV942" s="111"/>
      <c r="CW942" s="111"/>
      <c r="CX942" s="111"/>
      <c r="CY942" s="111"/>
      <c r="CZ942" s="111"/>
      <c r="DA942" s="111"/>
      <c r="DB942" s="111"/>
      <c r="DC942" s="111"/>
      <c r="DD942" s="111"/>
      <c r="DE942" s="111"/>
      <c r="DF942" s="111"/>
      <c r="DG942" s="111"/>
      <c r="DH942" s="111"/>
      <c r="DI942" s="111"/>
      <c r="DJ942" s="111"/>
      <c r="DK942" s="111"/>
      <c r="DL942" s="111"/>
      <c r="DM942" s="111"/>
      <c r="DN942" s="111"/>
      <c r="DO942" s="111"/>
      <c r="DP942" s="111"/>
      <c r="DQ942" s="111"/>
      <c r="DR942" s="111"/>
      <c r="DS942" s="111"/>
      <c r="DT942" s="111"/>
      <c r="DU942" s="111"/>
      <c r="DV942" s="111"/>
      <c r="DW942" s="111"/>
      <c r="DX942" s="111"/>
      <c r="DY942" s="111"/>
      <c r="DZ942" s="111"/>
      <c r="EA942" s="111"/>
      <c r="EB942" s="111"/>
      <c r="EC942" s="111"/>
      <c r="ED942" s="111"/>
      <c r="EE942" s="111"/>
      <c r="EF942" s="111"/>
      <c r="EG942" s="111"/>
      <c r="EH942" s="111"/>
      <c r="EI942" s="111"/>
      <c r="EJ942" s="111"/>
      <c r="EK942" s="111"/>
      <c r="EL942" s="111"/>
      <c r="EM942" s="111"/>
      <c r="EN942" s="111"/>
      <c r="EO942" s="111"/>
      <c r="EP942" s="111"/>
      <c r="EQ942" s="111"/>
      <c r="ER942" s="111"/>
      <c r="ES942" s="111"/>
      <c r="ET942" s="111"/>
      <c r="EU942" s="111"/>
      <c r="EV942" s="111"/>
      <c r="EW942" s="111"/>
      <c r="EX942" s="111"/>
      <c r="EY942" s="111"/>
      <c r="EZ942" s="111"/>
      <c r="FA942" s="111"/>
      <c r="FB942" s="111"/>
      <c r="FC942" s="111"/>
      <c r="FD942" s="111"/>
      <c r="FE942" s="111"/>
      <c r="FF942" s="111"/>
      <c r="FG942" s="111"/>
      <c r="FH942" s="111"/>
      <c r="FI942" s="111"/>
      <c r="FJ942" s="111"/>
      <c r="FK942" s="111"/>
      <c r="FL942" s="111"/>
      <c r="FM942" s="111"/>
      <c r="FN942" s="111"/>
      <c r="FO942" s="111"/>
      <c r="FP942" s="111"/>
      <c r="FQ942" s="111"/>
      <c r="FR942" s="111"/>
      <c r="FS942" s="111"/>
      <c r="FT942" s="111"/>
      <c r="FU942" s="111"/>
      <c r="FV942" s="111"/>
      <c r="FW942" s="111"/>
      <c r="FX942" s="111"/>
      <c r="FY942" s="111"/>
      <c r="FZ942" s="111"/>
      <c r="GA942" s="111"/>
      <c r="GB942" s="111"/>
      <c r="GC942" s="111"/>
      <c r="GD942" s="111"/>
      <c r="GE942" s="111"/>
      <c r="GF942" s="111"/>
      <c r="GG942" s="111"/>
      <c r="GH942" s="111"/>
      <c r="GI942" s="111"/>
      <c r="GJ942" s="111"/>
      <c r="GK942" s="111"/>
      <c r="GL942" s="111"/>
      <c r="GM942" s="111"/>
      <c r="GN942" s="111"/>
      <c r="GO942" s="111"/>
      <c r="GP942" s="111"/>
      <c r="GQ942" s="111"/>
      <c r="GR942" s="111"/>
      <c r="GS942" s="111"/>
      <c r="GT942" s="111"/>
      <c r="GU942" s="111"/>
      <c r="GV942" s="111"/>
      <c r="GW942" s="111"/>
      <c r="GX942" s="111"/>
      <c r="GY942" s="111"/>
      <c r="GZ942" s="111"/>
      <c r="HA942" s="111"/>
      <c r="HB942" s="111"/>
      <c r="HC942" s="111"/>
      <c r="HD942" s="111"/>
      <c r="HE942" s="111"/>
      <c r="HF942" s="111"/>
      <c r="HG942" s="111"/>
      <c r="HH942" s="111"/>
      <c r="HI942" s="111"/>
      <c r="HJ942" s="111"/>
      <c r="HK942" s="111"/>
      <c r="HL942" s="111"/>
      <c r="HM942" s="111"/>
      <c r="HN942" s="111"/>
      <c r="HO942" s="111"/>
      <c r="HP942" s="111"/>
      <c r="HQ942" s="111"/>
      <c r="HR942" s="111"/>
      <c r="HS942" s="111"/>
      <c r="HT942" s="111"/>
      <c r="HU942" s="111"/>
      <c r="HV942" s="111"/>
      <c r="HW942" s="111"/>
      <c r="HX942" s="111"/>
      <c r="HY942" s="111"/>
      <c r="HZ942" s="111"/>
      <c r="IA942" s="111"/>
      <c r="IB942" s="111"/>
      <c r="IC942" s="111"/>
      <c r="ID942" s="111"/>
      <c r="IE942" s="111"/>
      <c r="IF942" s="111"/>
      <c r="IG942" s="111"/>
      <c r="IH942" s="111"/>
      <c r="II942" s="111"/>
    </row>
    <row r="943" s="1" customFormat="1" hidden="1" spans="1:243">
      <c r="A943" s="157">
        <v>2240508</v>
      </c>
      <c r="B943" s="152" t="s">
        <v>797</v>
      </c>
      <c r="C943" s="145">
        <v>0</v>
      </c>
      <c r="D943" s="146"/>
      <c r="E943" s="147">
        <f t="shared" si="39"/>
        <v>0</v>
      </c>
      <c r="F943" s="148"/>
      <c r="G943" s="151" t="s">
        <v>75</v>
      </c>
      <c r="H943" s="140">
        <f t="shared" si="40"/>
        <v>7</v>
      </c>
      <c r="I943" s="140"/>
      <c r="J943" s="111"/>
      <c r="K943" s="111"/>
      <c r="L943" s="111"/>
      <c r="M943" s="111"/>
      <c r="N943" s="111"/>
      <c r="O943" s="111"/>
      <c r="P943" s="111"/>
      <c r="Q943" s="111"/>
      <c r="R943" s="111"/>
      <c r="S943" s="111"/>
      <c r="T943" s="111"/>
      <c r="U943" s="111"/>
      <c r="V943" s="111"/>
      <c r="W943" s="111"/>
      <c r="X943" s="111"/>
      <c r="Y943" s="111"/>
      <c r="Z943" s="111"/>
      <c r="AA943" s="111"/>
      <c r="AB943" s="111"/>
      <c r="AC943" s="111"/>
      <c r="AD943" s="111"/>
      <c r="AE943" s="111"/>
      <c r="AF943" s="111"/>
      <c r="AG943" s="111"/>
      <c r="AH943" s="111"/>
      <c r="AI943" s="111"/>
      <c r="AJ943" s="111"/>
      <c r="AK943" s="111"/>
      <c r="AL943" s="111"/>
      <c r="AM943" s="111"/>
      <c r="AN943" s="111"/>
      <c r="AO943" s="111"/>
      <c r="AP943" s="111"/>
      <c r="AQ943" s="111"/>
      <c r="AR943" s="111"/>
      <c r="AS943" s="111"/>
      <c r="AT943" s="111"/>
      <c r="AU943" s="111"/>
      <c r="AV943" s="111"/>
      <c r="AW943" s="111"/>
      <c r="AX943" s="111"/>
      <c r="AY943" s="111"/>
      <c r="AZ943" s="111"/>
      <c r="BA943" s="111"/>
      <c r="BB943" s="111"/>
      <c r="BC943" s="111"/>
      <c r="BD943" s="111"/>
      <c r="BE943" s="111"/>
      <c r="BF943" s="111"/>
      <c r="BG943" s="111"/>
      <c r="BH943" s="111"/>
      <c r="BI943" s="111"/>
      <c r="BJ943" s="111"/>
      <c r="BK943" s="111"/>
      <c r="BL943" s="111"/>
      <c r="BM943" s="111"/>
      <c r="BN943" s="111"/>
      <c r="BO943" s="111"/>
      <c r="BP943" s="111"/>
      <c r="BQ943" s="111"/>
      <c r="BR943" s="111"/>
      <c r="BS943" s="111"/>
      <c r="BT943" s="111"/>
      <c r="BU943" s="111"/>
      <c r="BV943" s="111"/>
      <c r="BW943" s="111"/>
      <c r="BX943" s="111"/>
      <c r="BY943" s="111"/>
      <c r="BZ943" s="111"/>
      <c r="CA943" s="111"/>
      <c r="CB943" s="111"/>
      <c r="CC943" s="111"/>
      <c r="CD943" s="111"/>
      <c r="CE943" s="111"/>
      <c r="CF943" s="111"/>
      <c r="CG943" s="111"/>
      <c r="CH943" s="111"/>
      <c r="CI943" s="111"/>
      <c r="CJ943" s="111"/>
      <c r="CK943" s="111"/>
      <c r="CL943" s="111"/>
      <c r="CM943" s="111"/>
      <c r="CN943" s="111"/>
      <c r="CO943" s="111"/>
      <c r="CP943" s="111"/>
      <c r="CQ943" s="111"/>
      <c r="CR943" s="111"/>
      <c r="CS943" s="111"/>
      <c r="CT943" s="111"/>
      <c r="CU943" s="111"/>
      <c r="CV943" s="111"/>
      <c r="CW943" s="111"/>
      <c r="CX943" s="111"/>
      <c r="CY943" s="111"/>
      <c r="CZ943" s="111"/>
      <c r="DA943" s="111"/>
      <c r="DB943" s="111"/>
      <c r="DC943" s="111"/>
      <c r="DD943" s="111"/>
      <c r="DE943" s="111"/>
      <c r="DF943" s="111"/>
      <c r="DG943" s="111"/>
      <c r="DH943" s="111"/>
      <c r="DI943" s="111"/>
      <c r="DJ943" s="111"/>
      <c r="DK943" s="111"/>
      <c r="DL943" s="111"/>
      <c r="DM943" s="111"/>
      <c r="DN943" s="111"/>
      <c r="DO943" s="111"/>
      <c r="DP943" s="111"/>
      <c r="DQ943" s="111"/>
      <c r="DR943" s="111"/>
      <c r="DS943" s="111"/>
      <c r="DT943" s="111"/>
      <c r="DU943" s="111"/>
      <c r="DV943" s="111"/>
      <c r="DW943" s="111"/>
      <c r="DX943" s="111"/>
      <c r="DY943" s="111"/>
      <c r="DZ943" s="111"/>
      <c r="EA943" s="111"/>
      <c r="EB943" s="111"/>
      <c r="EC943" s="111"/>
      <c r="ED943" s="111"/>
      <c r="EE943" s="111"/>
      <c r="EF943" s="111"/>
      <c r="EG943" s="111"/>
      <c r="EH943" s="111"/>
      <c r="EI943" s="111"/>
      <c r="EJ943" s="111"/>
      <c r="EK943" s="111"/>
      <c r="EL943" s="111"/>
      <c r="EM943" s="111"/>
      <c r="EN943" s="111"/>
      <c r="EO943" s="111"/>
      <c r="EP943" s="111"/>
      <c r="EQ943" s="111"/>
      <c r="ER943" s="111"/>
      <c r="ES943" s="111"/>
      <c r="ET943" s="111"/>
      <c r="EU943" s="111"/>
      <c r="EV943" s="111"/>
      <c r="EW943" s="111"/>
      <c r="EX943" s="111"/>
      <c r="EY943" s="111"/>
      <c r="EZ943" s="111"/>
      <c r="FA943" s="111"/>
      <c r="FB943" s="111"/>
      <c r="FC943" s="111"/>
      <c r="FD943" s="111"/>
      <c r="FE943" s="111"/>
      <c r="FF943" s="111"/>
      <c r="FG943" s="111"/>
      <c r="FH943" s="111"/>
      <c r="FI943" s="111"/>
      <c r="FJ943" s="111"/>
      <c r="FK943" s="111"/>
      <c r="FL943" s="111"/>
      <c r="FM943" s="111"/>
      <c r="FN943" s="111"/>
      <c r="FO943" s="111"/>
      <c r="FP943" s="111"/>
      <c r="FQ943" s="111"/>
      <c r="FR943" s="111"/>
      <c r="FS943" s="111"/>
      <c r="FT943" s="111"/>
      <c r="FU943" s="111"/>
      <c r="FV943" s="111"/>
      <c r="FW943" s="111"/>
      <c r="FX943" s="111"/>
      <c r="FY943" s="111"/>
      <c r="FZ943" s="111"/>
      <c r="GA943" s="111"/>
      <c r="GB943" s="111"/>
      <c r="GC943" s="111"/>
      <c r="GD943" s="111"/>
      <c r="GE943" s="111"/>
      <c r="GF943" s="111"/>
      <c r="GG943" s="111"/>
      <c r="GH943" s="111"/>
      <c r="GI943" s="111"/>
      <c r="GJ943" s="111"/>
      <c r="GK943" s="111"/>
      <c r="GL943" s="111"/>
      <c r="GM943" s="111"/>
      <c r="GN943" s="111"/>
      <c r="GO943" s="111"/>
      <c r="GP943" s="111"/>
      <c r="GQ943" s="111"/>
      <c r="GR943" s="111"/>
      <c r="GS943" s="111"/>
      <c r="GT943" s="111"/>
      <c r="GU943" s="111"/>
      <c r="GV943" s="111"/>
      <c r="GW943" s="111"/>
      <c r="GX943" s="111"/>
      <c r="GY943" s="111"/>
      <c r="GZ943" s="111"/>
      <c r="HA943" s="111"/>
      <c r="HB943" s="111"/>
      <c r="HC943" s="111"/>
      <c r="HD943" s="111"/>
      <c r="HE943" s="111"/>
      <c r="HF943" s="111"/>
      <c r="HG943" s="111"/>
      <c r="HH943" s="111"/>
      <c r="HI943" s="111"/>
      <c r="HJ943" s="111"/>
      <c r="HK943" s="111"/>
      <c r="HL943" s="111"/>
      <c r="HM943" s="111"/>
      <c r="HN943" s="111"/>
      <c r="HO943" s="111"/>
      <c r="HP943" s="111"/>
      <c r="HQ943" s="111"/>
      <c r="HR943" s="111"/>
      <c r="HS943" s="111"/>
      <c r="HT943" s="111"/>
      <c r="HU943" s="111"/>
      <c r="HV943" s="111"/>
      <c r="HW943" s="111"/>
      <c r="HX943" s="111"/>
      <c r="HY943" s="111"/>
      <c r="HZ943" s="111"/>
      <c r="IA943" s="111"/>
      <c r="IB943" s="111"/>
      <c r="IC943" s="111"/>
      <c r="ID943" s="111"/>
      <c r="IE943" s="111"/>
      <c r="IF943" s="111"/>
      <c r="IG943" s="111"/>
      <c r="IH943" s="111"/>
      <c r="II943" s="111"/>
    </row>
    <row r="944" s="1" customFormat="1" spans="1:243">
      <c r="A944" s="157">
        <v>2240509</v>
      </c>
      <c r="B944" s="152" t="s">
        <v>798</v>
      </c>
      <c r="C944" s="145">
        <v>2</v>
      </c>
      <c r="D944" s="146">
        <v>2</v>
      </c>
      <c r="E944" s="147">
        <f t="shared" si="39"/>
        <v>0</v>
      </c>
      <c r="F944" s="148">
        <f>E944/C944</f>
        <v>0</v>
      </c>
      <c r="G944" s="149"/>
      <c r="H944" s="140">
        <f t="shared" si="40"/>
        <v>7</v>
      </c>
      <c r="I944" s="140"/>
      <c r="J944" s="111"/>
      <c r="K944" s="111"/>
      <c r="L944" s="111"/>
      <c r="M944" s="111"/>
      <c r="N944" s="111"/>
      <c r="O944" s="111"/>
      <c r="P944" s="111"/>
      <c r="Q944" s="111"/>
      <c r="R944" s="111"/>
      <c r="S944" s="111"/>
      <c r="T944" s="111"/>
      <c r="U944" s="111"/>
      <c r="V944" s="111"/>
      <c r="W944" s="111"/>
      <c r="X944" s="111"/>
      <c r="Y944" s="111"/>
      <c r="Z944" s="111"/>
      <c r="AA944" s="111"/>
      <c r="AB944" s="111"/>
      <c r="AC944" s="111"/>
      <c r="AD944" s="111"/>
      <c r="AE944" s="111"/>
      <c r="AF944" s="111"/>
      <c r="AG944" s="111"/>
      <c r="AH944" s="111"/>
      <c r="AI944" s="111"/>
      <c r="AJ944" s="111"/>
      <c r="AK944" s="111"/>
      <c r="AL944" s="111"/>
      <c r="AM944" s="111"/>
      <c r="AN944" s="111"/>
      <c r="AO944" s="111"/>
      <c r="AP944" s="111"/>
      <c r="AQ944" s="111"/>
      <c r="AR944" s="111"/>
      <c r="AS944" s="111"/>
      <c r="AT944" s="111"/>
      <c r="AU944" s="111"/>
      <c r="AV944" s="111"/>
      <c r="AW944" s="111"/>
      <c r="AX944" s="111"/>
      <c r="AY944" s="111"/>
      <c r="AZ944" s="111"/>
      <c r="BA944" s="111"/>
      <c r="BB944" s="111"/>
      <c r="BC944" s="111"/>
      <c r="BD944" s="111"/>
      <c r="BE944" s="111"/>
      <c r="BF944" s="111"/>
      <c r="BG944" s="111"/>
      <c r="BH944" s="111"/>
      <c r="BI944" s="111"/>
      <c r="BJ944" s="111"/>
      <c r="BK944" s="111"/>
      <c r="BL944" s="111"/>
      <c r="BM944" s="111"/>
      <c r="BN944" s="111"/>
      <c r="BO944" s="111"/>
      <c r="BP944" s="111"/>
      <c r="BQ944" s="111"/>
      <c r="BR944" s="111"/>
      <c r="BS944" s="111"/>
      <c r="BT944" s="111"/>
      <c r="BU944" s="111"/>
      <c r="BV944" s="111"/>
      <c r="BW944" s="111"/>
      <c r="BX944" s="111"/>
      <c r="BY944" s="111"/>
      <c r="BZ944" s="111"/>
      <c r="CA944" s="111"/>
      <c r="CB944" s="111"/>
      <c r="CC944" s="111"/>
      <c r="CD944" s="111"/>
      <c r="CE944" s="111"/>
      <c r="CF944" s="111"/>
      <c r="CG944" s="111"/>
      <c r="CH944" s="111"/>
      <c r="CI944" s="111"/>
      <c r="CJ944" s="111"/>
      <c r="CK944" s="111"/>
      <c r="CL944" s="111"/>
      <c r="CM944" s="111"/>
      <c r="CN944" s="111"/>
      <c r="CO944" s="111"/>
      <c r="CP944" s="111"/>
      <c r="CQ944" s="111"/>
      <c r="CR944" s="111"/>
      <c r="CS944" s="111"/>
      <c r="CT944" s="111"/>
      <c r="CU944" s="111"/>
      <c r="CV944" s="111"/>
      <c r="CW944" s="111"/>
      <c r="CX944" s="111"/>
      <c r="CY944" s="111"/>
      <c r="CZ944" s="111"/>
      <c r="DA944" s="111"/>
      <c r="DB944" s="111"/>
      <c r="DC944" s="111"/>
      <c r="DD944" s="111"/>
      <c r="DE944" s="111"/>
      <c r="DF944" s="111"/>
      <c r="DG944" s="111"/>
      <c r="DH944" s="111"/>
      <c r="DI944" s="111"/>
      <c r="DJ944" s="111"/>
      <c r="DK944" s="111"/>
      <c r="DL944" s="111"/>
      <c r="DM944" s="111"/>
      <c r="DN944" s="111"/>
      <c r="DO944" s="111"/>
      <c r="DP944" s="111"/>
      <c r="DQ944" s="111"/>
      <c r="DR944" s="111"/>
      <c r="DS944" s="111"/>
      <c r="DT944" s="111"/>
      <c r="DU944" s="111"/>
      <c r="DV944" s="111"/>
      <c r="DW944" s="111"/>
      <c r="DX944" s="111"/>
      <c r="DY944" s="111"/>
      <c r="DZ944" s="111"/>
      <c r="EA944" s="111"/>
      <c r="EB944" s="111"/>
      <c r="EC944" s="111"/>
      <c r="ED944" s="111"/>
      <c r="EE944" s="111"/>
      <c r="EF944" s="111"/>
      <c r="EG944" s="111"/>
      <c r="EH944" s="111"/>
      <c r="EI944" s="111"/>
      <c r="EJ944" s="111"/>
      <c r="EK944" s="111"/>
      <c r="EL944" s="111"/>
      <c r="EM944" s="111"/>
      <c r="EN944" s="111"/>
      <c r="EO944" s="111"/>
      <c r="EP944" s="111"/>
      <c r="EQ944" s="111"/>
      <c r="ER944" s="111"/>
      <c r="ES944" s="111"/>
      <c r="ET944" s="111"/>
      <c r="EU944" s="111"/>
      <c r="EV944" s="111"/>
      <c r="EW944" s="111"/>
      <c r="EX944" s="111"/>
      <c r="EY944" s="111"/>
      <c r="EZ944" s="111"/>
      <c r="FA944" s="111"/>
      <c r="FB944" s="111"/>
      <c r="FC944" s="111"/>
      <c r="FD944" s="111"/>
      <c r="FE944" s="111"/>
      <c r="FF944" s="111"/>
      <c r="FG944" s="111"/>
      <c r="FH944" s="111"/>
      <c r="FI944" s="111"/>
      <c r="FJ944" s="111"/>
      <c r="FK944" s="111"/>
      <c r="FL944" s="111"/>
      <c r="FM944" s="111"/>
      <c r="FN944" s="111"/>
      <c r="FO944" s="111"/>
      <c r="FP944" s="111"/>
      <c r="FQ944" s="111"/>
      <c r="FR944" s="111"/>
      <c r="FS944" s="111"/>
      <c r="FT944" s="111"/>
      <c r="FU944" s="111"/>
      <c r="FV944" s="111"/>
      <c r="FW944" s="111"/>
      <c r="FX944" s="111"/>
      <c r="FY944" s="111"/>
      <c r="FZ944" s="111"/>
      <c r="GA944" s="111"/>
      <c r="GB944" s="111"/>
      <c r="GC944" s="111"/>
      <c r="GD944" s="111"/>
      <c r="GE944" s="111"/>
      <c r="GF944" s="111"/>
      <c r="GG944" s="111"/>
      <c r="GH944" s="111"/>
      <c r="GI944" s="111"/>
      <c r="GJ944" s="111"/>
      <c r="GK944" s="111"/>
      <c r="GL944" s="111"/>
      <c r="GM944" s="111"/>
      <c r="GN944" s="111"/>
      <c r="GO944" s="111"/>
      <c r="GP944" s="111"/>
      <c r="GQ944" s="111"/>
      <c r="GR944" s="111"/>
      <c r="GS944" s="111"/>
      <c r="GT944" s="111"/>
      <c r="GU944" s="111"/>
      <c r="GV944" s="111"/>
      <c r="GW944" s="111"/>
      <c r="GX944" s="111"/>
      <c r="GY944" s="111"/>
      <c r="GZ944" s="111"/>
      <c r="HA944" s="111"/>
      <c r="HB944" s="111"/>
      <c r="HC944" s="111"/>
      <c r="HD944" s="111"/>
      <c r="HE944" s="111"/>
      <c r="HF944" s="111"/>
      <c r="HG944" s="111"/>
      <c r="HH944" s="111"/>
      <c r="HI944" s="111"/>
      <c r="HJ944" s="111"/>
      <c r="HK944" s="111"/>
      <c r="HL944" s="111"/>
      <c r="HM944" s="111"/>
      <c r="HN944" s="111"/>
      <c r="HO944" s="111"/>
      <c r="HP944" s="111"/>
      <c r="HQ944" s="111"/>
      <c r="HR944" s="111"/>
      <c r="HS944" s="111"/>
      <c r="HT944" s="111"/>
      <c r="HU944" s="111"/>
      <c r="HV944" s="111"/>
      <c r="HW944" s="111"/>
      <c r="HX944" s="111"/>
      <c r="HY944" s="111"/>
      <c r="HZ944" s="111"/>
      <c r="IA944" s="111"/>
      <c r="IB944" s="111"/>
      <c r="IC944" s="111"/>
      <c r="ID944" s="111"/>
      <c r="IE944" s="111"/>
      <c r="IF944" s="111"/>
      <c r="IG944" s="111"/>
      <c r="IH944" s="111"/>
      <c r="II944" s="111"/>
    </row>
    <row r="945" s="1" customFormat="1" hidden="1" spans="1:243">
      <c r="A945" s="157">
        <v>2240510</v>
      </c>
      <c r="B945" s="152" t="s">
        <v>799</v>
      </c>
      <c r="C945" s="145">
        <v>0</v>
      </c>
      <c r="D945" s="146"/>
      <c r="E945" s="147">
        <f t="shared" si="39"/>
        <v>0</v>
      </c>
      <c r="F945" s="148"/>
      <c r="G945" s="151" t="s">
        <v>75</v>
      </c>
      <c r="H945" s="140">
        <f t="shared" si="40"/>
        <v>7</v>
      </c>
      <c r="I945" s="140"/>
      <c r="J945" s="111"/>
      <c r="K945" s="111"/>
      <c r="L945" s="111"/>
      <c r="M945" s="111"/>
      <c r="N945" s="111"/>
      <c r="O945" s="111"/>
      <c r="P945" s="111"/>
      <c r="Q945" s="111"/>
      <c r="R945" s="111"/>
      <c r="S945" s="111"/>
      <c r="T945" s="111"/>
      <c r="U945" s="111"/>
      <c r="V945" s="111"/>
      <c r="W945" s="111"/>
      <c r="X945" s="111"/>
      <c r="Y945" s="111"/>
      <c r="Z945" s="111"/>
      <c r="AA945" s="111"/>
      <c r="AB945" s="111"/>
      <c r="AC945" s="111"/>
      <c r="AD945" s="111"/>
      <c r="AE945" s="111"/>
      <c r="AF945" s="111"/>
      <c r="AG945" s="111"/>
      <c r="AH945" s="111"/>
      <c r="AI945" s="111"/>
      <c r="AJ945" s="111"/>
      <c r="AK945" s="111"/>
      <c r="AL945" s="111"/>
      <c r="AM945" s="111"/>
      <c r="AN945" s="111"/>
      <c r="AO945" s="111"/>
      <c r="AP945" s="111"/>
      <c r="AQ945" s="111"/>
      <c r="AR945" s="111"/>
      <c r="AS945" s="111"/>
      <c r="AT945" s="111"/>
      <c r="AU945" s="111"/>
      <c r="AV945" s="111"/>
      <c r="AW945" s="111"/>
      <c r="AX945" s="111"/>
      <c r="AY945" s="111"/>
      <c r="AZ945" s="111"/>
      <c r="BA945" s="111"/>
      <c r="BB945" s="111"/>
      <c r="BC945" s="111"/>
      <c r="BD945" s="111"/>
      <c r="BE945" s="111"/>
      <c r="BF945" s="111"/>
      <c r="BG945" s="111"/>
      <c r="BH945" s="111"/>
      <c r="BI945" s="111"/>
      <c r="BJ945" s="111"/>
      <c r="BK945" s="111"/>
      <c r="BL945" s="111"/>
      <c r="BM945" s="111"/>
      <c r="BN945" s="111"/>
      <c r="BO945" s="111"/>
      <c r="BP945" s="111"/>
      <c r="BQ945" s="111"/>
      <c r="BR945" s="111"/>
      <c r="BS945" s="111"/>
      <c r="BT945" s="111"/>
      <c r="BU945" s="111"/>
      <c r="BV945" s="111"/>
      <c r="BW945" s="111"/>
      <c r="BX945" s="111"/>
      <c r="BY945" s="111"/>
      <c r="BZ945" s="111"/>
      <c r="CA945" s="111"/>
      <c r="CB945" s="111"/>
      <c r="CC945" s="111"/>
      <c r="CD945" s="111"/>
      <c r="CE945" s="111"/>
      <c r="CF945" s="111"/>
      <c r="CG945" s="111"/>
      <c r="CH945" s="111"/>
      <c r="CI945" s="111"/>
      <c r="CJ945" s="111"/>
      <c r="CK945" s="111"/>
      <c r="CL945" s="111"/>
      <c r="CM945" s="111"/>
      <c r="CN945" s="111"/>
      <c r="CO945" s="111"/>
      <c r="CP945" s="111"/>
      <c r="CQ945" s="111"/>
      <c r="CR945" s="111"/>
      <c r="CS945" s="111"/>
      <c r="CT945" s="111"/>
      <c r="CU945" s="111"/>
      <c r="CV945" s="111"/>
      <c r="CW945" s="111"/>
      <c r="CX945" s="111"/>
      <c r="CY945" s="111"/>
      <c r="CZ945" s="111"/>
      <c r="DA945" s="111"/>
      <c r="DB945" s="111"/>
      <c r="DC945" s="111"/>
      <c r="DD945" s="111"/>
      <c r="DE945" s="111"/>
      <c r="DF945" s="111"/>
      <c r="DG945" s="111"/>
      <c r="DH945" s="111"/>
      <c r="DI945" s="111"/>
      <c r="DJ945" s="111"/>
      <c r="DK945" s="111"/>
      <c r="DL945" s="111"/>
      <c r="DM945" s="111"/>
      <c r="DN945" s="111"/>
      <c r="DO945" s="111"/>
      <c r="DP945" s="111"/>
      <c r="DQ945" s="111"/>
      <c r="DR945" s="111"/>
      <c r="DS945" s="111"/>
      <c r="DT945" s="111"/>
      <c r="DU945" s="111"/>
      <c r="DV945" s="111"/>
      <c r="DW945" s="111"/>
      <c r="DX945" s="111"/>
      <c r="DY945" s="111"/>
      <c r="DZ945" s="111"/>
      <c r="EA945" s="111"/>
      <c r="EB945" s="111"/>
      <c r="EC945" s="111"/>
      <c r="ED945" s="111"/>
      <c r="EE945" s="111"/>
      <c r="EF945" s="111"/>
      <c r="EG945" s="111"/>
      <c r="EH945" s="111"/>
      <c r="EI945" s="111"/>
      <c r="EJ945" s="111"/>
      <c r="EK945" s="111"/>
      <c r="EL945" s="111"/>
      <c r="EM945" s="111"/>
      <c r="EN945" s="111"/>
      <c r="EO945" s="111"/>
      <c r="EP945" s="111"/>
      <c r="EQ945" s="111"/>
      <c r="ER945" s="111"/>
      <c r="ES945" s="111"/>
      <c r="ET945" s="111"/>
      <c r="EU945" s="111"/>
      <c r="EV945" s="111"/>
      <c r="EW945" s="111"/>
      <c r="EX945" s="111"/>
      <c r="EY945" s="111"/>
      <c r="EZ945" s="111"/>
      <c r="FA945" s="111"/>
      <c r="FB945" s="111"/>
      <c r="FC945" s="111"/>
      <c r="FD945" s="111"/>
      <c r="FE945" s="111"/>
      <c r="FF945" s="111"/>
      <c r="FG945" s="111"/>
      <c r="FH945" s="111"/>
      <c r="FI945" s="111"/>
      <c r="FJ945" s="111"/>
      <c r="FK945" s="111"/>
      <c r="FL945" s="111"/>
      <c r="FM945" s="111"/>
      <c r="FN945" s="111"/>
      <c r="FO945" s="111"/>
      <c r="FP945" s="111"/>
      <c r="FQ945" s="111"/>
      <c r="FR945" s="111"/>
      <c r="FS945" s="111"/>
      <c r="FT945" s="111"/>
      <c r="FU945" s="111"/>
      <c r="FV945" s="111"/>
      <c r="FW945" s="111"/>
      <c r="FX945" s="111"/>
      <c r="FY945" s="111"/>
      <c r="FZ945" s="111"/>
      <c r="GA945" s="111"/>
      <c r="GB945" s="111"/>
      <c r="GC945" s="111"/>
      <c r="GD945" s="111"/>
      <c r="GE945" s="111"/>
      <c r="GF945" s="111"/>
      <c r="GG945" s="111"/>
      <c r="GH945" s="111"/>
      <c r="GI945" s="111"/>
      <c r="GJ945" s="111"/>
      <c r="GK945" s="111"/>
      <c r="GL945" s="111"/>
      <c r="GM945" s="111"/>
      <c r="GN945" s="111"/>
      <c r="GO945" s="111"/>
      <c r="GP945" s="111"/>
      <c r="GQ945" s="111"/>
      <c r="GR945" s="111"/>
      <c r="GS945" s="111"/>
      <c r="GT945" s="111"/>
      <c r="GU945" s="111"/>
      <c r="GV945" s="111"/>
      <c r="GW945" s="111"/>
      <c r="GX945" s="111"/>
      <c r="GY945" s="111"/>
      <c r="GZ945" s="111"/>
      <c r="HA945" s="111"/>
      <c r="HB945" s="111"/>
      <c r="HC945" s="111"/>
      <c r="HD945" s="111"/>
      <c r="HE945" s="111"/>
      <c r="HF945" s="111"/>
      <c r="HG945" s="111"/>
      <c r="HH945" s="111"/>
      <c r="HI945" s="111"/>
      <c r="HJ945" s="111"/>
      <c r="HK945" s="111"/>
      <c r="HL945" s="111"/>
      <c r="HM945" s="111"/>
      <c r="HN945" s="111"/>
      <c r="HO945" s="111"/>
      <c r="HP945" s="111"/>
      <c r="HQ945" s="111"/>
      <c r="HR945" s="111"/>
      <c r="HS945" s="111"/>
      <c r="HT945" s="111"/>
      <c r="HU945" s="111"/>
      <c r="HV945" s="111"/>
      <c r="HW945" s="111"/>
      <c r="HX945" s="111"/>
      <c r="HY945" s="111"/>
      <c r="HZ945" s="111"/>
      <c r="IA945" s="111"/>
      <c r="IB945" s="111"/>
      <c r="IC945" s="111"/>
      <c r="ID945" s="111"/>
      <c r="IE945" s="111"/>
      <c r="IF945" s="111"/>
      <c r="IG945" s="111"/>
      <c r="IH945" s="111"/>
      <c r="II945" s="111"/>
    </row>
    <row r="946" s="1" customFormat="1" hidden="1" spans="1:243">
      <c r="A946" s="157">
        <v>2240550</v>
      </c>
      <c r="B946" s="152" t="s">
        <v>800</v>
      </c>
      <c r="C946" s="145">
        <v>0</v>
      </c>
      <c r="D946" s="146"/>
      <c r="E946" s="147">
        <f t="shared" si="39"/>
        <v>0</v>
      </c>
      <c r="F946" s="148"/>
      <c r="G946" s="151" t="s">
        <v>75</v>
      </c>
      <c r="H946" s="140">
        <f t="shared" si="40"/>
        <v>7</v>
      </c>
      <c r="I946" s="140"/>
      <c r="J946" s="111"/>
      <c r="K946" s="111"/>
      <c r="L946" s="111"/>
      <c r="M946" s="111"/>
      <c r="N946" s="111"/>
      <c r="O946" s="111"/>
      <c r="P946" s="111"/>
      <c r="Q946" s="111"/>
      <c r="R946" s="111"/>
      <c r="S946" s="111"/>
      <c r="T946" s="111"/>
      <c r="U946" s="111"/>
      <c r="V946" s="111"/>
      <c r="W946" s="111"/>
      <c r="X946" s="111"/>
      <c r="Y946" s="111"/>
      <c r="Z946" s="111"/>
      <c r="AA946" s="111"/>
      <c r="AB946" s="111"/>
      <c r="AC946" s="111"/>
      <c r="AD946" s="111"/>
      <c r="AE946" s="111"/>
      <c r="AF946" s="111"/>
      <c r="AG946" s="111"/>
      <c r="AH946" s="111"/>
      <c r="AI946" s="111"/>
      <c r="AJ946" s="111"/>
      <c r="AK946" s="111"/>
      <c r="AL946" s="111"/>
      <c r="AM946" s="111"/>
      <c r="AN946" s="111"/>
      <c r="AO946" s="111"/>
      <c r="AP946" s="111"/>
      <c r="AQ946" s="111"/>
      <c r="AR946" s="111"/>
      <c r="AS946" s="111"/>
      <c r="AT946" s="111"/>
      <c r="AU946" s="111"/>
      <c r="AV946" s="111"/>
      <c r="AW946" s="111"/>
      <c r="AX946" s="111"/>
      <c r="AY946" s="111"/>
      <c r="AZ946" s="111"/>
      <c r="BA946" s="111"/>
      <c r="BB946" s="111"/>
      <c r="BC946" s="111"/>
      <c r="BD946" s="111"/>
      <c r="BE946" s="111"/>
      <c r="BF946" s="111"/>
      <c r="BG946" s="111"/>
      <c r="BH946" s="111"/>
      <c r="BI946" s="111"/>
      <c r="BJ946" s="111"/>
      <c r="BK946" s="111"/>
      <c r="BL946" s="111"/>
      <c r="BM946" s="111"/>
      <c r="BN946" s="111"/>
      <c r="BO946" s="111"/>
      <c r="BP946" s="111"/>
      <c r="BQ946" s="111"/>
      <c r="BR946" s="111"/>
      <c r="BS946" s="111"/>
      <c r="BT946" s="111"/>
      <c r="BU946" s="111"/>
      <c r="BV946" s="111"/>
      <c r="BW946" s="111"/>
      <c r="BX946" s="111"/>
      <c r="BY946" s="111"/>
      <c r="BZ946" s="111"/>
      <c r="CA946" s="111"/>
      <c r="CB946" s="111"/>
      <c r="CC946" s="111"/>
      <c r="CD946" s="111"/>
      <c r="CE946" s="111"/>
      <c r="CF946" s="111"/>
      <c r="CG946" s="111"/>
      <c r="CH946" s="111"/>
      <c r="CI946" s="111"/>
      <c r="CJ946" s="111"/>
      <c r="CK946" s="111"/>
      <c r="CL946" s="111"/>
      <c r="CM946" s="111"/>
      <c r="CN946" s="111"/>
      <c r="CO946" s="111"/>
      <c r="CP946" s="111"/>
      <c r="CQ946" s="111"/>
      <c r="CR946" s="111"/>
      <c r="CS946" s="111"/>
      <c r="CT946" s="111"/>
      <c r="CU946" s="111"/>
      <c r="CV946" s="111"/>
      <c r="CW946" s="111"/>
      <c r="CX946" s="111"/>
      <c r="CY946" s="111"/>
      <c r="CZ946" s="111"/>
      <c r="DA946" s="111"/>
      <c r="DB946" s="111"/>
      <c r="DC946" s="111"/>
      <c r="DD946" s="111"/>
      <c r="DE946" s="111"/>
      <c r="DF946" s="111"/>
      <c r="DG946" s="111"/>
      <c r="DH946" s="111"/>
      <c r="DI946" s="111"/>
      <c r="DJ946" s="111"/>
      <c r="DK946" s="111"/>
      <c r="DL946" s="111"/>
      <c r="DM946" s="111"/>
      <c r="DN946" s="111"/>
      <c r="DO946" s="111"/>
      <c r="DP946" s="111"/>
      <c r="DQ946" s="111"/>
      <c r="DR946" s="111"/>
      <c r="DS946" s="111"/>
      <c r="DT946" s="111"/>
      <c r="DU946" s="111"/>
      <c r="DV946" s="111"/>
      <c r="DW946" s="111"/>
      <c r="DX946" s="111"/>
      <c r="DY946" s="111"/>
      <c r="DZ946" s="111"/>
      <c r="EA946" s="111"/>
      <c r="EB946" s="111"/>
      <c r="EC946" s="111"/>
      <c r="ED946" s="111"/>
      <c r="EE946" s="111"/>
      <c r="EF946" s="111"/>
      <c r="EG946" s="111"/>
      <c r="EH946" s="111"/>
      <c r="EI946" s="111"/>
      <c r="EJ946" s="111"/>
      <c r="EK946" s="111"/>
      <c r="EL946" s="111"/>
      <c r="EM946" s="111"/>
      <c r="EN946" s="111"/>
      <c r="EO946" s="111"/>
      <c r="EP946" s="111"/>
      <c r="EQ946" s="111"/>
      <c r="ER946" s="111"/>
      <c r="ES946" s="111"/>
      <c r="ET946" s="111"/>
      <c r="EU946" s="111"/>
      <c r="EV946" s="111"/>
      <c r="EW946" s="111"/>
      <c r="EX946" s="111"/>
      <c r="EY946" s="111"/>
      <c r="EZ946" s="111"/>
      <c r="FA946" s="111"/>
      <c r="FB946" s="111"/>
      <c r="FC946" s="111"/>
      <c r="FD946" s="111"/>
      <c r="FE946" s="111"/>
      <c r="FF946" s="111"/>
      <c r="FG946" s="111"/>
      <c r="FH946" s="111"/>
      <c r="FI946" s="111"/>
      <c r="FJ946" s="111"/>
      <c r="FK946" s="111"/>
      <c r="FL946" s="111"/>
      <c r="FM946" s="111"/>
      <c r="FN946" s="111"/>
      <c r="FO946" s="111"/>
      <c r="FP946" s="111"/>
      <c r="FQ946" s="111"/>
      <c r="FR946" s="111"/>
      <c r="FS946" s="111"/>
      <c r="FT946" s="111"/>
      <c r="FU946" s="111"/>
      <c r="FV946" s="111"/>
      <c r="FW946" s="111"/>
      <c r="FX946" s="111"/>
      <c r="FY946" s="111"/>
      <c r="FZ946" s="111"/>
      <c r="GA946" s="111"/>
      <c r="GB946" s="111"/>
      <c r="GC946" s="111"/>
      <c r="GD946" s="111"/>
      <c r="GE946" s="111"/>
      <c r="GF946" s="111"/>
      <c r="GG946" s="111"/>
      <c r="GH946" s="111"/>
      <c r="GI946" s="111"/>
      <c r="GJ946" s="111"/>
      <c r="GK946" s="111"/>
      <c r="GL946" s="111"/>
      <c r="GM946" s="111"/>
      <c r="GN946" s="111"/>
      <c r="GO946" s="111"/>
      <c r="GP946" s="111"/>
      <c r="GQ946" s="111"/>
      <c r="GR946" s="111"/>
      <c r="GS946" s="111"/>
      <c r="GT946" s="111"/>
      <c r="GU946" s="111"/>
      <c r="GV946" s="111"/>
      <c r="GW946" s="111"/>
      <c r="GX946" s="111"/>
      <c r="GY946" s="111"/>
      <c r="GZ946" s="111"/>
      <c r="HA946" s="111"/>
      <c r="HB946" s="111"/>
      <c r="HC946" s="111"/>
      <c r="HD946" s="111"/>
      <c r="HE946" s="111"/>
      <c r="HF946" s="111"/>
      <c r="HG946" s="111"/>
      <c r="HH946" s="111"/>
      <c r="HI946" s="111"/>
      <c r="HJ946" s="111"/>
      <c r="HK946" s="111"/>
      <c r="HL946" s="111"/>
      <c r="HM946" s="111"/>
      <c r="HN946" s="111"/>
      <c r="HO946" s="111"/>
      <c r="HP946" s="111"/>
      <c r="HQ946" s="111"/>
      <c r="HR946" s="111"/>
      <c r="HS946" s="111"/>
      <c r="HT946" s="111"/>
      <c r="HU946" s="111"/>
      <c r="HV946" s="111"/>
      <c r="HW946" s="111"/>
      <c r="HX946" s="111"/>
      <c r="HY946" s="111"/>
      <c r="HZ946" s="111"/>
      <c r="IA946" s="111"/>
      <c r="IB946" s="111"/>
      <c r="IC946" s="111"/>
      <c r="ID946" s="111"/>
      <c r="IE946" s="111"/>
      <c r="IF946" s="111"/>
      <c r="IG946" s="111"/>
      <c r="IH946" s="111"/>
      <c r="II946" s="111"/>
    </row>
    <row r="947" s="1" customFormat="1" hidden="1" spans="1:243">
      <c r="A947" s="157">
        <v>2240599</v>
      </c>
      <c r="B947" s="152" t="s">
        <v>801</v>
      </c>
      <c r="C947" s="145">
        <v>0</v>
      </c>
      <c r="D947" s="146"/>
      <c r="E947" s="147">
        <f t="shared" si="39"/>
        <v>0</v>
      </c>
      <c r="F947" s="148"/>
      <c r="G947" s="151" t="s">
        <v>75</v>
      </c>
      <c r="H947" s="140">
        <f t="shared" si="40"/>
        <v>7</v>
      </c>
      <c r="I947" s="140"/>
      <c r="J947" s="111"/>
      <c r="K947" s="111"/>
      <c r="L947" s="111"/>
      <c r="M947" s="111"/>
      <c r="N947" s="111"/>
      <c r="O947" s="111"/>
      <c r="P947" s="111"/>
      <c r="Q947" s="111"/>
      <c r="R947" s="111"/>
      <c r="S947" s="111"/>
      <c r="T947" s="111"/>
      <c r="U947" s="111"/>
      <c r="V947" s="111"/>
      <c r="W947" s="111"/>
      <c r="X947" s="111"/>
      <c r="Y947" s="111"/>
      <c r="Z947" s="111"/>
      <c r="AA947" s="111"/>
      <c r="AB947" s="111"/>
      <c r="AC947" s="111"/>
      <c r="AD947" s="111"/>
      <c r="AE947" s="111"/>
      <c r="AF947" s="111"/>
      <c r="AG947" s="111"/>
      <c r="AH947" s="111"/>
      <c r="AI947" s="111"/>
      <c r="AJ947" s="111"/>
      <c r="AK947" s="111"/>
      <c r="AL947" s="111"/>
      <c r="AM947" s="111"/>
      <c r="AN947" s="111"/>
      <c r="AO947" s="111"/>
      <c r="AP947" s="111"/>
      <c r="AQ947" s="111"/>
      <c r="AR947" s="111"/>
      <c r="AS947" s="111"/>
      <c r="AT947" s="111"/>
      <c r="AU947" s="111"/>
      <c r="AV947" s="111"/>
      <c r="AW947" s="111"/>
      <c r="AX947" s="111"/>
      <c r="AY947" s="111"/>
      <c r="AZ947" s="111"/>
      <c r="BA947" s="111"/>
      <c r="BB947" s="111"/>
      <c r="BC947" s="111"/>
      <c r="BD947" s="111"/>
      <c r="BE947" s="111"/>
      <c r="BF947" s="111"/>
      <c r="BG947" s="111"/>
      <c r="BH947" s="111"/>
      <c r="BI947" s="111"/>
      <c r="BJ947" s="111"/>
      <c r="BK947" s="111"/>
      <c r="BL947" s="111"/>
      <c r="BM947" s="111"/>
      <c r="BN947" s="111"/>
      <c r="BO947" s="111"/>
      <c r="BP947" s="111"/>
      <c r="BQ947" s="111"/>
      <c r="BR947" s="111"/>
      <c r="BS947" s="111"/>
      <c r="BT947" s="111"/>
      <c r="BU947" s="111"/>
      <c r="BV947" s="111"/>
      <c r="BW947" s="111"/>
      <c r="BX947" s="111"/>
      <c r="BY947" s="111"/>
      <c r="BZ947" s="111"/>
      <c r="CA947" s="111"/>
      <c r="CB947" s="111"/>
      <c r="CC947" s="111"/>
      <c r="CD947" s="111"/>
      <c r="CE947" s="111"/>
      <c r="CF947" s="111"/>
      <c r="CG947" s="111"/>
      <c r="CH947" s="111"/>
      <c r="CI947" s="111"/>
      <c r="CJ947" s="111"/>
      <c r="CK947" s="111"/>
      <c r="CL947" s="111"/>
      <c r="CM947" s="111"/>
      <c r="CN947" s="111"/>
      <c r="CO947" s="111"/>
      <c r="CP947" s="111"/>
      <c r="CQ947" s="111"/>
      <c r="CR947" s="111"/>
      <c r="CS947" s="111"/>
      <c r="CT947" s="111"/>
      <c r="CU947" s="111"/>
      <c r="CV947" s="111"/>
      <c r="CW947" s="111"/>
      <c r="CX947" s="111"/>
      <c r="CY947" s="111"/>
      <c r="CZ947" s="111"/>
      <c r="DA947" s="111"/>
      <c r="DB947" s="111"/>
      <c r="DC947" s="111"/>
      <c r="DD947" s="111"/>
      <c r="DE947" s="111"/>
      <c r="DF947" s="111"/>
      <c r="DG947" s="111"/>
      <c r="DH947" s="111"/>
      <c r="DI947" s="111"/>
      <c r="DJ947" s="111"/>
      <c r="DK947" s="111"/>
      <c r="DL947" s="111"/>
      <c r="DM947" s="111"/>
      <c r="DN947" s="111"/>
      <c r="DO947" s="111"/>
      <c r="DP947" s="111"/>
      <c r="DQ947" s="111"/>
      <c r="DR947" s="111"/>
      <c r="DS947" s="111"/>
      <c r="DT947" s="111"/>
      <c r="DU947" s="111"/>
      <c r="DV947" s="111"/>
      <c r="DW947" s="111"/>
      <c r="DX947" s="111"/>
      <c r="DY947" s="111"/>
      <c r="DZ947" s="111"/>
      <c r="EA947" s="111"/>
      <c r="EB947" s="111"/>
      <c r="EC947" s="111"/>
      <c r="ED947" s="111"/>
      <c r="EE947" s="111"/>
      <c r="EF947" s="111"/>
      <c r="EG947" s="111"/>
      <c r="EH947" s="111"/>
      <c r="EI947" s="111"/>
      <c r="EJ947" s="111"/>
      <c r="EK947" s="111"/>
      <c r="EL947" s="111"/>
      <c r="EM947" s="111"/>
      <c r="EN947" s="111"/>
      <c r="EO947" s="111"/>
      <c r="EP947" s="111"/>
      <c r="EQ947" s="111"/>
      <c r="ER947" s="111"/>
      <c r="ES947" s="111"/>
      <c r="ET947" s="111"/>
      <c r="EU947" s="111"/>
      <c r="EV947" s="111"/>
      <c r="EW947" s="111"/>
      <c r="EX947" s="111"/>
      <c r="EY947" s="111"/>
      <c r="EZ947" s="111"/>
      <c r="FA947" s="111"/>
      <c r="FB947" s="111"/>
      <c r="FC947" s="111"/>
      <c r="FD947" s="111"/>
      <c r="FE947" s="111"/>
      <c r="FF947" s="111"/>
      <c r="FG947" s="111"/>
      <c r="FH947" s="111"/>
      <c r="FI947" s="111"/>
      <c r="FJ947" s="111"/>
      <c r="FK947" s="111"/>
      <c r="FL947" s="111"/>
      <c r="FM947" s="111"/>
      <c r="FN947" s="111"/>
      <c r="FO947" s="111"/>
      <c r="FP947" s="111"/>
      <c r="FQ947" s="111"/>
      <c r="FR947" s="111"/>
      <c r="FS947" s="111"/>
      <c r="FT947" s="111"/>
      <c r="FU947" s="111"/>
      <c r="FV947" s="111"/>
      <c r="FW947" s="111"/>
      <c r="FX947" s="111"/>
      <c r="FY947" s="111"/>
      <c r="FZ947" s="111"/>
      <c r="GA947" s="111"/>
      <c r="GB947" s="111"/>
      <c r="GC947" s="111"/>
      <c r="GD947" s="111"/>
      <c r="GE947" s="111"/>
      <c r="GF947" s="111"/>
      <c r="GG947" s="111"/>
      <c r="GH947" s="111"/>
      <c r="GI947" s="111"/>
      <c r="GJ947" s="111"/>
      <c r="GK947" s="111"/>
      <c r="GL947" s="111"/>
      <c r="GM947" s="111"/>
      <c r="GN947" s="111"/>
      <c r="GO947" s="111"/>
      <c r="GP947" s="111"/>
      <c r="GQ947" s="111"/>
      <c r="GR947" s="111"/>
      <c r="GS947" s="111"/>
      <c r="GT947" s="111"/>
      <c r="GU947" s="111"/>
      <c r="GV947" s="111"/>
      <c r="GW947" s="111"/>
      <c r="GX947" s="111"/>
      <c r="GY947" s="111"/>
      <c r="GZ947" s="111"/>
      <c r="HA947" s="111"/>
      <c r="HB947" s="111"/>
      <c r="HC947" s="111"/>
      <c r="HD947" s="111"/>
      <c r="HE947" s="111"/>
      <c r="HF947" s="111"/>
      <c r="HG947" s="111"/>
      <c r="HH947" s="111"/>
      <c r="HI947" s="111"/>
      <c r="HJ947" s="111"/>
      <c r="HK947" s="111"/>
      <c r="HL947" s="111"/>
      <c r="HM947" s="111"/>
      <c r="HN947" s="111"/>
      <c r="HO947" s="111"/>
      <c r="HP947" s="111"/>
      <c r="HQ947" s="111"/>
      <c r="HR947" s="111"/>
      <c r="HS947" s="111"/>
      <c r="HT947" s="111"/>
      <c r="HU947" s="111"/>
      <c r="HV947" s="111"/>
      <c r="HW947" s="111"/>
      <c r="HX947" s="111"/>
      <c r="HY947" s="111"/>
      <c r="HZ947" s="111"/>
      <c r="IA947" s="111"/>
      <c r="IB947" s="111"/>
      <c r="IC947" s="111"/>
      <c r="ID947" s="111"/>
      <c r="IE947" s="111"/>
      <c r="IF947" s="111"/>
      <c r="IG947" s="111"/>
      <c r="IH947" s="111"/>
      <c r="II947" s="111"/>
    </row>
    <row r="948" s="1" customFormat="1" spans="1:243">
      <c r="A948" s="141">
        <v>22406</v>
      </c>
      <c r="B948" s="161" t="s">
        <v>802</v>
      </c>
      <c r="C948" s="159">
        <f>SUM(C949:C951)</f>
        <v>32</v>
      </c>
      <c r="D948" s="159">
        <f>SUM(D949:D951)</f>
        <v>90</v>
      </c>
      <c r="E948" s="137">
        <f t="shared" si="39"/>
        <v>58</v>
      </c>
      <c r="F948" s="138">
        <f>E948/C948</f>
        <v>1.8125</v>
      </c>
      <c r="G948" s="139"/>
      <c r="H948" s="140">
        <f t="shared" si="40"/>
        <v>5</v>
      </c>
      <c r="I948" s="140"/>
      <c r="J948" s="111"/>
      <c r="K948" s="111"/>
      <c r="L948" s="111"/>
      <c r="M948" s="111"/>
      <c r="N948" s="111"/>
      <c r="O948" s="111"/>
      <c r="P948" s="111"/>
      <c r="Q948" s="111"/>
      <c r="R948" s="111"/>
      <c r="S948" s="111"/>
      <c r="T948" s="111"/>
      <c r="U948" s="111"/>
      <c r="V948" s="111"/>
      <c r="W948" s="111"/>
      <c r="X948" s="111"/>
      <c r="Y948" s="111"/>
      <c r="Z948" s="111"/>
      <c r="AA948" s="111"/>
      <c r="AB948" s="111"/>
      <c r="AC948" s="111"/>
      <c r="AD948" s="111"/>
      <c r="AE948" s="111"/>
      <c r="AF948" s="111"/>
      <c r="AG948" s="111"/>
      <c r="AH948" s="111"/>
      <c r="AI948" s="111"/>
      <c r="AJ948" s="111"/>
      <c r="AK948" s="111"/>
      <c r="AL948" s="111"/>
      <c r="AM948" s="111"/>
      <c r="AN948" s="111"/>
      <c r="AO948" s="111"/>
      <c r="AP948" s="111"/>
      <c r="AQ948" s="111"/>
      <c r="AR948" s="111"/>
      <c r="AS948" s="111"/>
      <c r="AT948" s="111"/>
      <c r="AU948" s="111"/>
      <c r="AV948" s="111"/>
      <c r="AW948" s="111"/>
      <c r="AX948" s="111"/>
      <c r="AY948" s="111"/>
      <c r="AZ948" s="111"/>
      <c r="BA948" s="111"/>
      <c r="BB948" s="111"/>
      <c r="BC948" s="111"/>
      <c r="BD948" s="111"/>
      <c r="BE948" s="111"/>
      <c r="BF948" s="111"/>
      <c r="BG948" s="111"/>
      <c r="BH948" s="111"/>
      <c r="BI948" s="111"/>
      <c r="BJ948" s="111"/>
      <c r="BK948" s="111"/>
      <c r="BL948" s="111"/>
      <c r="BM948" s="111"/>
      <c r="BN948" s="111"/>
      <c r="BO948" s="111"/>
      <c r="BP948" s="111"/>
      <c r="BQ948" s="111"/>
      <c r="BR948" s="111"/>
      <c r="BS948" s="111"/>
      <c r="BT948" s="111"/>
      <c r="BU948" s="111"/>
      <c r="BV948" s="111"/>
      <c r="BW948" s="111"/>
      <c r="BX948" s="111"/>
      <c r="BY948" s="111"/>
      <c r="BZ948" s="111"/>
      <c r="CA948" s="111"/>
      <c r="CB948" s="111"/>
      <c r="CC948" s="111"/>
      <c r="CD948" s="111"/>
      <c r="CE948" s="111"/>
      <c r="CF948" s="111"/>
      <c r="CG948" s="111"/>
      <c r="CH948" s="111"/>
      <c r="CI948" s="111"/>
      <c r="CJ948" s="111"/>
      <c r="CK948" s="111"/>
      <c r="CL948" s="111"/>
      <c r="CM948" s="111"/>
      <c r="CN948" s="111"/>
      <c r="CO948" s="111"/>
      <c r="CP948" s="111"/>
      <c r="CQ948" s="111"/>
      <c r="CR948" s="111"/>
      <c r="CS948" s="111"/>
      <c r="CT948" s="111"/>
      <c r="CU948" s="111"/>
      <c r="CV948" s="111"/>
      <c r="CW948" s="111"/>
      <c r="CX948" s="111"/>
      <c r="CY948" s="111"/>
      <c r="CZ948" s="111"/>
      <c r="DA948" s="111"/>
      <c r="DB948" s="111"/>
      <c r="DC948" s="111"/>
      <c r="DD948" s="111"/>
      <c r="DE948" s="111"/>
      <c r="DF948" s="111"/>
      <c r="DG948" s="111"/>
      <c r="DH948" s="111"/>
      <c r="DI948" s="111"/>
      <c r="DJ948" s="111"/>
      <c r="DK948" s="111"/>
      <c r="DL948" s="111"/>
      <c r="DM948" s="111"/>
      <c r="DN948" s="111"/>
      <c r="DO948" s="111"/>
      <c r="DP948" s="111"/>
      <c r="DQ948" s="111"/>
      <c r="DR948" s="111"/>
      <c r="DS948" s="111"/>
      <c r="DT948" s="111"/>
      <c r="DU948" s="111"/>
      <c r="DV948" s="111"/>
      <c r="DW948" s="111"/>
      <c r="DX948" s="111"/>
      <c r="DY948" s="111"/>
      <c r="DZ948" s="111"/>
      <c r="EA948" s="111"/>
      <c r="EB948" s="111"/>
      <c r="EC948" s="111"/>
      <c r="ED948" s="111"/>
      <c r="EE948" s="111"/>
      <c r="EF948" s="111"/>
      <c r="EG948" s="111"/>
      <c r="EH948" s="111"/>
      <c r="EI948" s="111"/>
      <c r="EJ948" s="111"/>
      <c r="EK948" s="111"/>
      <c r="EL948" s="111"/>
      <c r="EM948" s="111"/>
      <c r="EN948" s="111"/>
      <c r="EO948" s="111"/>
      <c r="EP948" s="111"/>
      <c r="EQ948" s="111"/>
      <c r="ER948" s="111"/>
      <c r="ES948" s="111"/>
      <c r="ET948" s="111"/>
      <c r="EU948" s="111"/>
      <c r="EV948" s="111"/>
      <c r="EW948" s="111"/>
      <c r="EX948" s="111"/>
      <c r="EY948" s="111"/>
      <c r="EZ948" s="111"/>
      <c r="FA948" s="111"/>
      <c r="FB948" s="111"/>
      <c r="FC948" s="111"/>
      <c r="FD948" s="111"/>
      <c r="FE948" s="111"/>
      <c r="FF948" s="111"/>
      <c r="FG948" s="111"/>
      <c r="FH948" s="111"/>
      <c r="FI948" s="111"/>
      <c r="FJ948" s="111"/>
      <c r="FK948" s="111"/>
      <c r="FL948" s="111"/>
      <c r="FM948" s="111"/>
      <c r="FN948" s="111"/>
      <c r="FO948" s="111"/>
      <c r="FP948" s="111"/>
      <c r="FQ948" s="111"/>
      <c r="FR948" s="111"/>
      <c r="FS948" s="111"/>
      <c r="FT948" s="111"/>
      <c r="FU948" s="111"/>
      <c r="FV948" s="111"/>
      <c r="FW948" s="111"/>
      <c r="FX948" s="111"/>
      <c r="FY948" s="111"/>
      <c r="FZ948" s="111"/>
      <c r="GA948" s="111"/>
      <c r="GB948" s="111"/>
      <c r="GC948" s="111"/>
      <c r="GD948" s="111"/>
      <c r="GE948" s="111"/>
      <c r="GF948" s="111"/>
      <c r="GG948" s="111"/>
      <c r="GH948" s="111"/>
      <c r="GI948" s="111"/>
      <c r="GJ948" s="111"/>
      <c r="GK948" s="111"/>
      <c r="GL948" s="111"/>
      <c r="GM948" s="111"/>
      <c r="GN948" s="111"/>
      <c r="GO948" s="111"/>
      <c r="GP948" s="111"/>
      <c r="GQ948" s="111"/>
      <c r="GR948" s="111"/>
      <c r="GS948" s="111"/>
      <c r="GT948" s="111"/>
      <c r="GU948" s="111"/>
      <c r="GV948" s="111"/>
      <c r="GW948" s="111"/>
      <c r="GX948" s="111"/>
      <c r="GY948" s="111"/>
      <c r="GZ948" s="111"/>
      <c r="HA948" s="111"/>
      <c r="HB948" s="111"/>
      <c r="HC948" s="111"/>
      <c r="HD948" s="111"/>
      <c r="HE948" s="111"/>
      <c r="HF948" s="111"/>
      <c r="HG948" s="111"/>
      <c r="HH948" s="111"/>
      <c r="HI948" s="111"/>
      <c r="HJ948" s="111"/>
      <c r="HK948" s="111"/>
      <c r="HL948" s="111"/>
      <c r="HM948" s="111"/>
      <c r="HN948" s="111"/>
      <c r="HO948" s="111"/>
      <c r="HP948" s="111"/>
      <c r="HQ948" s="111"/>
      <c r="HR948" s="111"/>
      <c r="HS948" s="111"/>
      <c r="HT948" s="111"/>
      <c r="HU948" s="111"/>
      <c r="HV948" s="111"/>
      <c r="HW948" s="111"/>
      <c r="HX948" s="111"/>
      <c r="HY948" s="111"/>
      <c r="HZ948" s="111"/>
      <c r="IA948" s="111"/>
      <c r="IB948" s="111"/>
      <c r="IC948" s="111"/>
      <c r="ID948" s="111"/>
      <c r="IE948" s="111"/>
      <c r="IF948" s="111"/>
      <c r="IG948" s="111"/>
      <c r="IH948" s="111"/>
      <c r="II948" s="111"/>
    </row>
    <row r="949" s="1" customFormat="1" spans="1:243">
      <c r="A949" s="157">
        <v>2240601</v>
      </c>
      <c r="B949" s="152" t="s">
        <v>803</v>
      </c>
      <c r="C949" s="145">
        <v>20</v>
      </c>
      <c r="D949" s="146">
        <v>63</v>
      </c>
      <c r="E949" s="147">
        <f t="shared" si="39"/>
        <v>43</v>
      </c>
      <c r="F949" s="148">
        <f>E949/C949</f>
        <v>2.15</v>
      </c>
      <c r="G949" s="149"/>
      <c r="H949" s="140">
        <f t="shared" si="40"/>
        <v>7</v>
      </c>
      <c r="I949" s="140"/>
      <c r="J949" s="111"/>
      <c r="K949" s="111"/>
      <c r="L949" s="111"/>
      <c r="M949" s="111"/>
      <c r="N949" s="111"/>
      <c r="O949" s="111"/>
      <c r="P949" s="111"/>
      <c r="Q949" s="111"/>
      <c r="R949" s="111"/>
      <c r="S949" s="111"/>
      <c r="T949" s="111"/>
      <c r="U949" s="111"/>
      <c r="V949" s="111"/>
      <c r="W949" s="111"/>
      <c r="X949" s="111"/>
      <c r="Y949" s="111"/>
      <c r="Z949" s="111"/>
      <c r="AA949" s="111"/>
      <c r="AB949" s="111"/>
      <c r="AC949" s="111"/>
      <c r="AD949" s="111"/>
      <c r="AE949" s="111"/>
      <c r="AF949" s="111"/>
      <c r="AG949" s="111"/>
      <c r="AH949" s="111"/>
      <c r="AI949" s="111"/>
      <c r="AJ949" s="111"/>
      <c r="AK949" s="111"/>
      <c r="AL949" s="111"/>
      <c r="AM949" s="111"/>
      <c r="AN949" s="111"/>
      <c r="AO949" s="111"/>
      <c r="AP949" s="111"/>
      <c r="AQ949" s="111"/>
      <c r="AR949" s="111"/>
      <c r="AS949" s="111"/>
      <c r="AT949" s="111"/>
      <c r="AU949" s="111"/>
      <c r="AV949" s="111"/>
      <c r="AW949" s="111"/>
      <c r="AX949" s="111"/>
      <c r="AY949" s="111"/>
      <c r="AZ949" s="111"/>
      <c r="BA949" s="111"/>
      <c r="BB949" s="111"/>
      <c r="BC949" s="111"/>
      <c r="BD949" s="111"/>
      <c r="BE949" s="111"/>
      <c r="BF949" s="111"/>
      <c r="BG949" s="111"/>
      <c r="BH949" s="111"/>
      <c r="BI949" s="111"/>
      <c r="BJ949" s="111"/>
      <c r="BK949" s="111"/>
      <c r="BL949" s="111"/>
      <c r="BM949" s="111"/>
      <c r="BN949" s="111"/>
      <c r="BO949" s="111"/>
      <c r="BP949" s="111"/>
      <c r="BQ949" s="111"/>
      <c r="BR949" s="111"/>
      <c r="BS949" s="111"/>
      <c r="BT949" s="111"/>
      <c r="BU949" s="111"/>
      <c r="BV949" s="111"/>
      <c r="BW949" s="111"/>
      <c r="BX949" s="111"/>
      <c r="BY949" s="111"/>
      <c r="BZ949" s="111"/>
      <c r="CA949" s="111"/>
      <c r="CB949" s="111"/>
      <c r="CC949" s="111"/>
      <c r="CD949" s="111"/>
      <c r="CE949" s="111"/>
      <c r="CF949" s="111"/>
      <c r="CG949" s="111"/>
      <c r="CH949" s="111"/>
      <c r="CI949" s="111"/>
      <c r="CJ949" s="111"/>
      <c r="CK949" s="111"/>
      <c r="CL949" s="111"/>
      <c r="CM949" s="111"/>
      <c r="CN949" s="111"/>
      <c r="CO949" s="111"/>
      <c r="CP949" s="111"/>
      <c r="CQ949" s="111"/>
      <c r="CR949" s="111"/>
      <c r="CS949" s="111"/>
      <c r="CT949" s="111"/>
      <c r="CU949" s="111"/>
      <c r="CV949" s="111"/>
      <c r="CW949" s="111"/>
      <c r="CX949" s="111"/>
      <c r="CY949" s="111"/>
      <c r="CZ949" s="111"/>
      <c r="DA949" s="111"/>
      <c r="DB949" s="111"/>
      <c r="DC949" s="111"/>
      <c r="DD949" s="111"/>
      <c r="DE949" s="111"/>
      <c r="DF949" s="111"/>
      <c r="DG949" s="111"/>
      <c r="DH949" s="111"/>
      <c r="DI949" s="111"/>
      <c r="DJ949" s="111"/>
      <c r="DK949" s="111"/>
      <c r="DL949" s="111"/>
      <c r="DM949" s="111"/>
      <c r="DN949" s="111"/>
      <c r="DO949" s="111"/>
      <c r="DP949" s="111"/>
      <c r="DQ949" s="111"/>
      <c r="DR949" s="111"/>
      <c r="DS949" s="111"/>
      <c r="DT949" s="111"/>
      <c r="DU949" s="111"/>
      <c r="DV949" s="111"/>
      <c r="DW949" s="111"/>
      <c r="DX949" s="111"/>
      <c r="DY949" s="111"/>
      <c r="DZ949" s="111"/>
      <c r="EA949" s="111"/>
      <c r="EB949" s="111"/>
      <c r="EC949" s="111"/>
      <c r="ED949" s="111"/>
      <c r="EE949" s="111"/>
      <c r="EF949" s="111"/>
      <c r="EG949" s="111"/>
      <c r="EH949" s="111"/>
      <c r="EI949" s="111"/>
      <c r="EJ949" s="111"/>
      <c r="EK949" s="111"/>
      <c r="EL949" s="111"/>
      <c r="EM949" s="111"/>
      <c r="EN949" s="111"/>
      <c r="EO949" s="111"/>
      <c r="EP949" s="111"/>
      <c r="EQ949" s="111"/>
      <c r="ER949" s="111"/>
      <c r="ES949" s="111"/>
      <c r="ET949" s="111"/>
      <c r="EU949" s="111"/>
      <c r="EV949" s="111"/>
      <c r="EW949" s="111"/>
      <c r="EX949" s="111"/>
      <c r="EY949" s="111"/>
      <c r="EZ949" s="111"/>
      <c r="FA949" s="111"/>
      <c r="FB949" s="111"/>
      <c r="FC949" s="111"/>
      <c r="FD949" s="111"/>
      <c r="FE949" s="111"/>
      <c r="FF949" s="111"/>
      <c r="FG949" s="111"/>
      <c r="FH949" s="111"/>
      <c r="FI949" s="111"/>
      <c r="FJ949" s="111"/>
      <c r="FK949" s="111"/>
      <c r="FL949" s="111"/>
      <c r="FM949" s="111"/>
      <c r="FN949" s="111"/>
      <c r="FO949" s="111"/>
      <c r="FP949" s="111"/>
      <c r="FQ949" s="111"/>
      <c r="FR949" s="111"/>
      <c r="FS949" s="111"/>
      <c r="FT949" s="111"/>
      <c r="FU949" s="111"/>
      <c r="FV949" s="111"/>
      <c r="FW949" s="111"/>
      <c r="FX949" s="111"/>
      <c r="FY949" s="111"/>
      <c r="FZ949" s="111"/>
      <c r="GA949" s="111"/>
      <c r="GB949" s="111"/>
      <c r="GC949" s="111"/>
      <c r="GD949" s="111"/>
      <c r="GE949" s="111"/>
      <c r="GF949" s="111"/>
      <c r="GG949" s="111"/>
      <c r="GH949" s="111"/>
      <c r="GI949" s="111"/>
      <c r="GJ949" s="111"/>
      <c r="GK949" s="111"/>
      <c r="GL949" s="111"/>
      <c r="GM949" s="111"/>
      <c r="GN949" s="111"/>
      <c r="GO949" s="111"/>
      <c r="GP949" s="111"/>
      <c r="GQ949" s="111"/>
      <c r="GR949" s="111"/>
      <c r="GS949" s="111"/>
      <c r="GT949" s="111"/>
      <c r="GU949" s="111"/>
      <c r="GV949" s="111"/>
      <c r="GW949" s="111"/>
      <c r="GX949" s="111"/>
      <c r="GY949" s="111"/>
      <c r="GZ949" s="111"/>
      <c r="HA949" s="111"/>
      <c r="HB949" s="111"/>
      <c r="HC949" s="111"/>
      <c r="HD949" s="111"/>
      <c r="HE949" s="111"/>
      <c r="HF949" s="111"/>
      <c r="HG949" s="111"/>
      <c r="HH949" s="111"/>
      <c r="HI949" s="111"/>
      <c r="HJ949" s="111"/>
      <c r="HK949" s="111"/>
      <c r="HL949" s="111"/>
      <c r="HM949" s="111"/>
      <c r="HN949" s="111"/>
      <c r="HO949" s="111"/>
      <c r="HP949" s="111"/>
      <c r="HQ949" s="111"/>
      <c r="HR949" s="111"/>
      <c r="HS949" s="111"/>
      <c r="HT949" s="111"/>
      <c r="HU949" s="111"/>
      <c r="HV949" s="111"/>
      <c r="HW949" s="111"/>
      <c r="HX949" s="111"/>
      <c r="HY949" s="111"/>
      <c r="HZ949" s="111"/>
      <c r="IA949" s="111"/>
      <c r="IB949" s="111"/>
      <c r="IC949" s="111"/>
      <c r="ID949" s="111"/>
      <c r="IE949" s="111"/>
      <c r="IF949" s="111"/>
      <c r="IG949" s="111"/>
      <c r="IH949" s="111"/>
      <c r="II949" s="111"/>
    </row>
    <row r="950" s="1" customFormat="1" hidden="1" spans="1:243">
      <c r="A950" s="157">
        <v>2240602</v>
      </c>
      <c r="B950" s="152" t="s">
        <v>804</v>
      </c>
      <c r="C950" s="145">
        <v>0</v>
      </c>
      <c r="D950" s="146"/>
      <c r="E950" s="147">
        <f t="shared" si="39"/>
        <v>0</v>
      </c>
      <c r="F950" s="148"/>
      <c r="G950" s="151" t="s">
        <v>75</v>
      </c>
      <c r="H950" s="140">
        <f t="shared" si="40"/>
        <v>7</v>
      </c>
      <c r="I950" s="140"/>
      <c r="J950" s="111"/>
      <c r="K950" s="111"/>
      <c r="L950" s="111"/>
      <c r="M950" s="111"/>
      <c r="N950" s="111"/>
      <c r="O950" s="111"/>
      <c r="P950" s="111"/>
      <c r="Q950" s="111"/>
      <c r="R950" s="111"/>
      <c r="S950" s="111"/>
      <c r="T950" s="111"/>
      <c r="U950" s="111"/>
      <c r="V950" s="111"/>
      <c r="W950" s="111"/>
      <c r="X950" s="111"/>
      <c r="Y950" s="111"/>
      <c r="Z950" s="111"/>
      <c r="AA950" s="111"/>
      <c r="AB950" s="111"/>
      <c r="AC950" s="111"/>
      <c r="AD950" s="111"/>
      <c r="AE950" s="111"/>
      <c r="AF950" s="111"/>
      <c r="AG950" s="111"/>
      <c r="AH950" s="111"/>
      <c r="AI950" s="111"/>
      <c r="AJ950" s="111"/>
      <c r="AK950" s="111"/>
      <c r="AL950" s="111"/>
      <c r="AM950" s="111"/>
      <c r="AN950" s="111"/>
      <c r="AO950" s="111"/>
      <c r="AP950" s="111"/>
      <c r="AQ950" s="111"/>
      <c r="AR950" s="111"/>
      <c r="AS950" s="111"/>
      <c r="AT950" s="111"/>
      <c r="AU950" s="111"/>
      <c r="AV950" s="111"/>
      <c r="AW950" s="111"/>
      <c r="AX950" s="111"/>
      <c r="AY950" s="111"/>
      <c r="AZ950" s="111"/>
      <c r="BA950" s="111"/>
      <c r="BB950" s="111"/>
      <c r="BC950" s="111"/>
      <c r="BD950" s="111"/>
      <c r="BE950" s="111"/>
      <c r="BF950" s="111"/>
      <c r="BG950" s="111"/>
      <c r="BH950" s="111"/>
      <c r="BI950" s="111"/>
      <c r="BJ950" s="111"/>
      <c r="BK950" s="111"/>
      <c r="BL950" s="111"/>
      <c r="BM950" s="111"/>
      <c r="BN950" s="111"/>
      <c r="BO950" s="111"/>
      <c r="BP950" s="111"/>
      <c r="BQ950" s="111"/>
      <c r="BR950" s="111"/>
      <c r="BS950" s="111"/>
      <c r="BT950" s="111"/>
      <c r="BU950" s="111"/>
      <c r="BV950" s="111"/>
      <c r="BW950" s="111"/>
      <c r="BX950" s="111"/>
      <c r="BY950" s="111"/>
      <c r="BZ950" s="111"/>
      <c r="CA950" s="111"/>
      <c r="CB950" s="111"/>
      <c r="CC950" s="111"/>
      <c r="CD950" s="111"/>
      <c r="CE950" s="111"/>
      <c r="CF950" s="111"/>
      <c r="CG950" s="111"/>
      <c r="CH950" s="111"/>
      <c r="CI950" s="111"/>
      <c r="CJ950" s="111"/>
      <c r="CK950" s="111"/>
      <c r="CL950" s="111"/>
      <c r="CM950" s="111"/>
      <c r="CN950" s="111"/>
      <c r="CO950" s="111"/>
      <c r="CP950" s="111"/>
      <c r="CQ950" s="111"/>
      <c r="CR950" s="111"/>
      <c r="CS950" s="111"/>
      <c r="CT950" s="111"/>
      <c r="CU950" s="111"/>
      <c r="CV950" s="111"/>
      <c r="CW950" s="111"/>
      <c r="CX950" s="111"/>
      <c r="CY950" s="111"/>
      <c r="CZ950" s="111"/>
      <c r="DA950" s="111"/>
      <c r="DB950" s="111"/>
      <c r="DC950" s="111"/>
      <c r="DD950" s="111"/>
      <c r="DE950" s="111"/>
      <c r="DF950" s="111"/>
      <c r="DG950" s="111"/>
      <c r="DH950" s="111"/>
      <c r="DI950" s="111"/>
      <c r="DJ950" s="111"/>
      <c r="DK950" s="111"/>
      <c r="DL950" s="111"/>
      <c r="DM950" s="111"/>
      <c r="DN950" s="111"/>
      <c r="DO950" s="111"/>
      <c r="DP950" s="111"/>
      <c r="DQ950" s="111"/>
      <c r="DR950" s="111"/>
      <c r="DS950" s="111"/>
      <c r="DT950" s="111"/>
      <c r="DU950" s="111"/>
      <c r="DV950" s="111"/>
      <c r="DW950" s="111"/>
      <c r="DX950" s="111"/>
      <c r="DY950" s="111"/>
      <c r="DZ950" s="111"/>
      <c r="EA950" s="111"/>
      <c r="EB950" s="111"/>
      <c r="EC950" s="111"/>
      <c r="ED950" s="111"/>
      <c r="EE950" s="111"/>
      <c r="EF950" s="111"/>
      <c r="EG950" s="111"/>
      <c r="EH950" s="111"/>
      <c r="EI950" s="111"/>
      <c r="EJ950" s="111"/>
      <c r="EK950" s="111"/>
      <c r="EL950" s="111"/>
      <c r="EM950" s="111"/>
      <c r="EN950" s="111"/>
      <c r="EO950" s="111"/>
      <c r="EP950" s="111"/>
      <c r="EQ950" s="111"/>
      <c r="ER950" s="111"/>
      <c r="ES950" s="111"/>
      <c r="ET950" s="111"/>
      <c r="EU950" s="111"/>
      <c r="EV950" s="111"/>
      <c r="EW950" s="111"/>
      <c r="EX950" s="111"/>
      <c r="EY950" s="111"/>
      <c r="EZ950" s="111"/>
      <c r="FA950" s="111"/>
      <c r="FB950" s="111"/>
      <c r="FC950" s="111"/>
      <c r="FD950" s="111"/>
      <c r="FE950" s="111"/>
      <c r="FF950" s="111"/>
      <c r="FG950" s="111"/>
      <c r="FH950" s="111"/>
      <c r="FI950" s="111"/>
      <c r="FJ950" s="111"/>
      <c r="FK950" s="111"/>
      <c r="FL950" s="111"/>
      <c r="FM950" s="111"/>
      <c r="FN950" s="111"/>
      <c r="FO950" s="111"/>
      <c r="FP950" s="111"/>
      <c r="FQ950" s="111"/>
      <c r="FR950" s="111"/>
      <c r="FS950" s="111"/>
      <c r="FT950" s="111"/>
      <c r="FU950" s="111"/>
      <c r="FV950" s="111"/>
      <c r="FW950" s="111"/>
      <c r="FX950" s="111"/>
      <c r="FY950" s="111"/>
      <c r="FZ950" s="111"/>
      <c r="GA950" s="111"/>
      <c r="GB950" s="111"/>
      <c r="GC950" s="111"/>
      <c r="GD950" s="111"/>
      <c r="GE950" s="111"/>
      <c r="GF950" s="111"/>
      <c r="GG950" s="111"/>
      <c r="GH950" s="111"/>
      <c r="GI950" s="111"/>
      <c r="GJ950" s="111"/>
      <c r="GK950" s="111"/>
      <c r="GL950" s="111"/>
      <c r="GM950" s="111"/>
      <c r="GN950" s="111"/>
      <c r="GO950" s="111"/>
      <c r="GP950" s="111"/>
      <c r="GQ950" s="111"/>
      <c r="GR950" s="111"/>
      <c r="GS950" s="111"/>
      <c r="GT950" s="111"/>
      <c r="GU950" s="111"/>
      <c r="GV950" s="111"/>
      <c r="GW950" s="111"/>
      <c r="GX950" s="111"/>
      <c r="GY950" s="111"/>
      <c r="GZ950" s="111"/>
      <c r="HA950" s="111"/>
      <c r="HB950" s="111"/>
      <c r="HC950" s="111"/>
      <c r="HD950" s="111"/>
      <c r="HE950" s="111"/>
      <c r="HF950" s="111"/>
      <c r="HG950" s="111"/>
      <c r="HH950" s="111"/>
      <c r="HI950" s="111"/>
      <c r="HJ950" s="111"/>
      <c r="HK950" s="111"/>
      <c r="HL950" s="111"/>
      <c r="HM950" s="111"/>
      <c r="HN950" s="111"/>
      <c r="HO950" s="111"/>
      <c r="HP950" s="111"/>
      <c r="HQ950" s="111"/>
      <c r="HR950" s="111"/>
      <c r="HS950" s="111"/>
      <c r="HT950" s="111"/>
      <c r="HU950" s="111"/>
      <c r="HV950" s="111"/>
      <c r="HW950" s="111"/>
      <c r="HX950" s="111"/>
      <c r="HY950" s="111"/>
      <c r="HZ950" s="111"/>
      <c r="IA950" s="111"/>
      <c r="IB950" s="111"/>
      <c r="IC950" s="111"/>
      <c r="ID950" s="111"/>
      <c r="IE950" s="111"/>
      <c r="IF950" s="111"/>
      <c r="IG950" s="111"/>
      <c r="IH950" s="111"/>
      <c r="II950" s="111"/>
    </row>
    <row r="951" s="1" customFormat="1" spans="1:243">
      <c r="A951" s="157">
        <v>2240699</v>
      </c>
      <c r="B951" s="152" t="s">
        <v>805</v>
      </c>
      <c r="C951" s="145">
        <v>12</v>
      </c>
      <c r="D951" s="146">
        <v>27</v>
      </c>
      <c r="E951" s="147">
        <f t="shared" si="39"/>
        <v>15</v>
      </c>
      <c r="F951" s="148">
        <f t="shared" ref="F951:F960" si="41">E951/C951</f>
        <v>1.25</v>
      </c>
      <c r="G951" s="149"/>
      <c r="H951" s="140">
        <f t="shared" si="40"/>
        <v>7</v>
      </c>
      <c r="I951" s="140"/>
      <c r="J951" s="111"/>
      <c r="K951" s="111"/>
      <c r="L951" s="111"/>
      <c r="M951" s="111"/>
      <c r="N951" s="111"/>
      <c r="O951" s="111"/>
      <c r="P951" s="111"/>
      <c r="Q951" s="111"/>
      <c r="R951" s="111"/>
      <c r="S951" s="111"/>
      <c r="T951" s="111"/>
      <c r="U951" s="111"/>
      <c r="V951" s="111"/>
      <c r="W951" s="111"/>
      <c r="X951" s="111"/>
      <c r="Y951" s="111"/>
      <c r="Z951" s="111"/>
      <c r="AA951" s="111"/>
      <c r="AB951" s="111"/>
      <c r="AC951" s="111"/>
      <c r="AD951" s="111"/>
      <c r="AE951" s="111"/>
      <c r="AF951" s="111"/>
      <c r="AG951" s="111"/>
      <c r="AH951" s="111"/>
      <c r="AI951" s="111"/>
      <c r="AJ951" s="111"/>
      <c r="AK951" s="111"/>
      <c r="AL951" s="111"/>
      <c r="AM951" s="111"/>
      <c r="AN951" s="111"/>
      <c r="AO951" s="111"/>
      <c r="AP951" s="111"/>
      <c r="AQ951" s="111"/>
      <c r="AR951" s="111"/>
      <c r="AS951" s="111"/>
      <c r="AT951" s="111"/>
      <c r="AU951" s="111"/>
      <c r="AV951" s="111"/>
      <c r="AW951" s="111"/>
      <c r="AX951" s="111"/>
      <c r="AY951" s="111"/>
      <c r="AZ951" s="111"/>
      <c r="BA951" s="111"/>
      <c r="BB951" s="111"/>
      <c r="BC951" s="111"/>
      <c r="BD951" s="111"/>
      <c r="BE951" s="111"/>
      <c r="BF951" s="111"/>
      <c r="BG951" s="111"/>
      <c r="BH951" s="111"/>
      <c r="BI951" s="111"/>
      <c r="BJ951" s="111"/>
      <c r="BK951" s="111"/>
      <c r="BL951" s="111"/>
      <c r="BM951" s="111"/>
      <c r="BN951" s="111"/>
      <c r="BO951" s="111"/>
      <c r="BP951" s="111"/>
      <c r="BQ951" s="111"/>
      <c r="BR951" s="111"/>
      <c r="BS951" s="111"/>
      <c r="BT951" s="111"/>
      <c r="BU951" s="111"/>
      <c r="BV951" s="111"/>
      <c r="BW951" s="111"/>
      <c r="BX951" s="111"/>
      <c r="BY951" s="111"/>
      <c r="BZ951" s="111"/>
      <c r="CA951" s="111"/>
      <c r="CB951" s="111"/>
      <c r="CC951" s="111"/>
      <c r="CD951" s="111"/>
      <c r="CE951" s="111"/>
      <c r="CF951" s="111"/>
      <c r="CG951" s="111"/>
      <c r="CH951" s="111"/>
      <c r="CI951" s="111"/>
      <c r="CJ951" s="111"/>
      <c r="CK951" s="111"/>
      <c r="CL951" s="111"/>
      <c r="CM951" s="111"/>
      <c r="CN951" s="111"/>
      <c r="CO951" s="111"/>
      <c r="CP951" s="111"/>
      <c r="CQ951" s="111"/>
      <c r="CR951" s="111"/>
      <c r="CS951" s="111"/>
      <c r="CT951" s="111"/>
      <c r="CU951" s="111"/>
      <c r="CV951" s="111"/>
      <c r="CW951" s="111"/>
      <c r="CX951" s="111"/>
      <c r="CY951" s="111"/>
      <c r="CZ951" s="111"/>
      <c r="DA951" s="111"/>
      <c r="DB951" s="111"/>
      <c r="DC951" s="111"/>
      <c r="DD951" s="111"/>
      <c r="DE951" s="111"/>
      <c r="DF951" s="111"/>
      <c r="DG951" s="111"/>
      <c r="DH951" s="111"/>
      <c r="DI951" s="111"/>
      <c r="DJ951" s="111"/>
      <c r="DK951" s="111"/>
      <c r="DL951" s="111"/>
      <c r="DM951" s="111"/>
      <c r="DN951" s="111"/>
      <c r="DO951" s="111"/>
      <c r="DP951" s="111"/>
      <c r="DQ951" s="111"/>
      <c r="DR951" s="111"/>
      <c r="DS951" s="111"/>
      <c r="DT951" s="111"/>
      <c r="DU951" s="111"/>
      <c r="DV951" s="111"/>
      <c r="DW951" s="111"/>
      <c r="DX951" s="111"/>
      <c r="DY951" s="111"/>
      <c r="DZ951" s="111"/>
      <c r="EA951" s="111"/>
      <c r="EB951" s="111"/>
      <c r="EC951" s="111"/>
      <c r="ED951" s="111"/>
      <c r="EE951" s="111"/>
      <c r="EF951" s="111"/>
      <c r="EG951" s="111"/>
      <c r="EH951" s="111"/>
      <c r="EI951" s="111"/>
      <c r="EJ951" s="111"/>
      <c r="EK951" s="111"/>
      <c r="EL951" s="111"/>
      <c r="EM951" s="111"/>
      <c r="EN951" s="111"/>
      <c r="EO951" s="111"/>
      <c r="EP951" s="111"/>
      <c r="EQ951" s="111"/>
      <c r="ER951" s="111"/>
      <c r="ES951" s="111"/>
      <c r="ET951" s="111"/>
      <c r="EU951" s="111"/>
      <c r="EV951" s="111"/>
      <c r="EW951" s="111"/>
      <c r="EX951" s="111"/>
      <c r="EY951" s="111"/>
      <c r="EZ951" s="111"/>
      <c r="FA951" s="111"/>
      <c r="FB951" s="111"/>
      <c r="FC951" s="111"/>
      <c r="FD951" s="111"/>
      <c r="FE951" s="111"/>
      <c r="FF951" s="111"/>
      <c r="FG951" s="111"/>
      <c r="FH951" s="111"/>
      <c r="FI951" s="111"/>
      <c r="FJ951" s="111"/>
      <c r="FK951" s="111"/>
      <c r="FL951" s="111"/>
      <c r="FM951" s="111"/>
      <c r="FN951" s="111"/>
      <c r="FO951" s="111"/>
      <c r="FP951" s="111"/>
      <c r="FQ951" s="111"/>
      <c r="FR951" s="111"/>
      <c r="FS951" s="111"/>
      <c r="FT951" s="111"/>
      <c r="FU951" s="111"/>
      <c r="FV951" s="111"/>
      <c r="FW951" s="111"/>
      <c r="FX951" s="111"/>
      <c r="FY951" s="111"/>
      <c r="FZ951" s="111"/>
      <c r="GA951" s="111"/>
      <c r="GB951" s="111"/>
      <c r="GC951" s="111"/>
      <c r="GD951" s="111"/>
      <c r="GE951" s="111"/>
      <c r="GF951" s="111"/>
      <c r="GG951" s="111"/>
      <c r="GH951" s="111"/>
      <c r="GI951" s="111"/>
      <c r="GJ951" s="111"/>
      <c r="GK951" s="111"/>
      <c r="GL951" s="111"/>
      <c r="GM951" s="111"/>
      <c r="GN951" s="111"/>
      <c r="GO951" s="111"/>
      <c r="GP951" s="111"/>
      <c r="GQ951" s="111"/>
      <c r="GR951" s="111"/>
      <c r="GS951" s="111"/>
      <c r="GT951" s="111"/>
      <c r="GU951" s="111"/>
      <c r="GV951" s="111"/>
      <c r="GW951" s="111"/>
      <c r="GX951" s="111"/>
      <c r="GY951" s="111"/>
      <c r="GZ951" s="111"/>
      <c r="HA951" s="111"/>
      <c r="HB951" s="111"/>
      <c r="HC951" s="111"/>
      <c r="HD951" s="111"/>
      <c r="HE951" s="111"/>
      <c r="HF951" s="111"/>
      <c r="HG951" s="111"/>
      <c r="HH951" s="111"/>
      <c r="HI951" s="111"/>
      <c r="HJ951" s="111"/>
      <c r="HK951" s="111"/>
      <c r="HL951" s="111"/>
      <c r="HM951" s="111"/>
      <c r="HN951" s="111"/>
      <c r="HO951" s="111"/>
      <c r="HP951" s="111"/>
      <c r="HQ951" s="111"/>
      <c r="HR951" s="111"/>
      <c r="HS951" s="111"/>
      <c r="HT951" s="111"/>
      <c r="HU951" s="111"/>
      <c r="HV951" s="111"/>
      <c r="HW951" s="111"/>
      <c r="HX951" s="111"/>
      <c r="HY951" s="111"/>
      <c r="HZ951" s="111"/>
      <c r="IA951" s="111"/>
      <c r="IB951" s="111"/>
      <c r="IC951" s="111"/>
      <c r="ID951" s="111"/>
      <c r="IE951" s="111"/>
      <c r="IF951" s="111"/>
      <c r="IG951" s="111"/>
      <c r="IH951" s="111"/>
      <c r="II951" s="111"/>
    </row>
    <row r="952" s="1" customFormat="1" spans="1:243">
      <c r="A952" s="141">
        <v>22407</v>
      </c>
      <c r="B952" s="161" t="s">
        <v>806</v>
      </c>
      <c r="C952" s="159">
        <f>SUM(C953:C955)</f>
        <v>2307</v>
      </c>
      <c r="D952" s="159">
        <f>SUM(D953:D955)</f>
        <v>2712</v>
      </c>
      <c r="E952" s="137">
        <f t="shared" si="39"/>
        <v>405</v>
      </c>
      <c r="F952" s="138">
        <f t="shared" si="41"/>
        <v>0.17555266579974</v>
      </c>
      <c r="G952" s="139"/>
      <c r="H952" s="140">
        <f t="shared" si="40"/>
        <v>5</v>
      </c>
      <c r="I952" s="140"/>
      <c r="J952" s="111"/>
      <c r="K952" s="111"/>
      <c r="L952" s="111"/>
      <c r="M952" s="111"/>
      <c r="N952" s="111"/>
      <c r="O952" s="111"/>
      <c r="P952" s="111"/>
      <c r="Q952" s="111"/>
      <c r="R952" s="111"/>
      <c r="S952" s="111"/>
      <c r="T952" s="111"/>
      <c r="U952" s="111"/>
      <c r="V952" s="111"/>
      <c r="W952" s="111"/>
      <c r="X952" s="111"/>
      <c r="Y952" s="111"/>
      <c r="Z952" s="111"/>
      <c r="AA952" s="111"/>
      <c r="AB952" s="111"/>
      <c r="AC952" s="111"/>
      <c r="AD952" s="111"/>
      <c r="AE952" s="111"/>
      <c r="AF952" s="111"/>
      <c r="AG952" s="111"/>
      <c r="AH952" s="111"/>
      <c r="AI952" s="111"/>
      <c r="AJ952" s="111"/>
      <c r="AK952" s="111"/>
      <c r="AL952" s="111"/>
      <c r="AM952" s="111"/>
      <c r="AN952" s="111"/>
      <c r="AO952" s="111"/>
      <c r="AP952" s="111"/>
      <c r="AQ952" s="111"/>
      <c r="AR952" s="111"/>
      <c r="AS952" s="111"/>
      <c r="AT952" s="111"/>
      <c r="AU952" s="111"/>
      <c r="AV952" s="111"/>
      <c r="AW952" s="111"/>
      <c r="AX952" s="111"/>
      <c r="AY952" s="111"/>
      <c r="AZ952" s="111"/>
      <c r="BA952" s="111"/>
      <c r="BB952" s="111"/>
      <c r="BC952" s="111"/>
      <c r="BD952" s="111"/>
      <c r="BE952" s="111"/>
      <c r="BF952" s="111"/>
      <c r="BG952" s="111"/>
      <c r="BH952" s="111"/>
      <c r="BI952" s="111"/>
      <c r="BJ952" s="111"/>
      <c r="BK952" s="111"/>
      <c r="BL952" s="111"/>
      <c r="BM952" s="111"/>
      <c r="BN952" s="111"/>
      <c r="BO952" s="111"/>
      <c r="BP952" s="111"/>
      <c r="BQ952" s="111"/>
      <c r="BR952" s="111"/>
      <c r="BS952" s="111"/>
      <c r="BT952" s="111"/>
      <c r="BU952" s="111"/>
      <c r="BV952" s="111"/>
      <c r="BW952" s="111"/>
      <c r="BX952" s="111"/>
      <c r="BY952" s="111"/>
      <c r="BZ952" s="111"/>
      <c r="CA952" s="111"/>
      <c r="CB952" s="111"/>
      <c r="CC952" s="111"/>
      <c r="CD952" s="111"/>
      <c r="CE952" s="111"/>
      <c r="CF952" s="111"/>
      <c r="CG952" s="111"/>
      <c r="CH952" s="111"/>
      <c r="CI952" s="111"/>
      <c r="CJ952" s="111"/>
      <c r="CK952" s="111"/>
      <c r="CL952" s="111"/>
      <c r="CM952" s="111"/>
      <c r="CN952" s="111"/>
      <c r="CO952" s="111"/>
      <c r="CP952" s="111"/>
      <c r="CQ952" s="111"/>
      <c r="CR952" s="111"/>
      <c r="CS952" s="111"/>
      <c r="CT952" s="111"/>
      <c r="CU952" s="111"/>
      <c r="CV952" s="111"/>
      <c r="CW952" s="111"/>
      <c r="CX952" s="111"/>
      <c r="CY952" s="111"/>
      <c r="CZ952" s="111"/>
      <c r="DA952" s="111"/>
      <c r="DB952" s="111"/>
      <c r="DC952" s="111"/>
      <c r="DD952" s="111"/>
      <c r="DE952" s="111"/>
      <c r="DF952" s="111"/>
      <c r="DG952" s="111"/>
      <c r="DH952" s="111"/>
      <c r="DI952" s="111"/>
      <c r="DJ952" s="111"/>
      <c r="DK952" s="111"/>
      <c r="DL952" s="111"/>
      <c r="DM952" s="111"/>
      <c r="DN952" s="111"/>
      <c r="DO952" s="111"/>
      <c r="DP952" s="111"/>
      <c r="DQ952" s="111"/>
      <c r="DR952" s="111"/>
      <c r="DS952" s="111"/>
      <c r="DT952" s="111"/>
      <c r="DU952" s="111"/>
      <c r="DV952" s="111"/>
      <c r="DW952" s="111"/>
      <c r="DX952" s="111"/>
      <c r="DY952" s="111"/>
      <c r="DZ952" s="111"/>
      <c r="EA952" s="111"/>
      <c r="EB952" s="111"/>
      <c r="EC952" s="111"/>
      <c r="ED952" s="111"/>
      <c r="EE952" s="111"/>
      <c r="EF952" s="111"/>
      <c r="EG952" s="111"/>
      <c r="EH952" s="111"/>
      <c r="EI952" s="111"/>
      <c r="EJ952" s="111"/>
      <c r="EK952" s="111"/>
      <c r="EL952" s="111"/>
      <c r="EM952" s="111"/>
      <c r="EN952" s="111"/>
      <c r="EO952" s="111"/>
      <c r="EP952" s="111"/>
      <c r="EQ952" s="111"/>
      <c r="ER952" s="111"/>
      <c r="ES952" s="111"/>
      <c r="ET952" s="111"/>
      <c r="EU952" s="111"/>
      <c r="EV952" s="111"/>
      <c r="EW952" s="111"/>
      <c r="EX952" s="111"/>
      <c r="EY952" s="111"/>
      <c r="EZ952" s="111"/>
      <c r="FA952" s="111"/>
      <c r="FB952" s="111"/>
      <c r="FC952" s="111"/>
      <c r="FD952" s="111"/>
      <c r="FE952" s="111"/>
      <c r="FF952" s="111"/>
      <c r="FG952" s="111"/>
      <c r="FH952" s="111"/>
      <c r="FI952" s="111"/>
      <c r="FJ952" s="111"/>
      <c r="FK952" s="111"/>
      <c r="FL952" s="111"/>
      <c r="FM952" s="111"/>
      <c r="FN952" s="111"/>
      <c r="FO952" s="111"/>
      <c r="FP952" s="111"/>
      <c r="FQ952" s="111"/>
      <c r="FR952" s="111"/>
      <c r="FS952" s="111"/>
      <c r="FT952" s="111"/>
      <c r="FU952" s="111"/>
      <c r="FV952" s="111"/>
      <c r="FW952" s="111"/>
      <c r="FX952" s="111"/>
      <c r="FY952" s="111"/>
      <c r="FZ952" s="111"/>
      <c r="GA952" s="111"/>
      <c r="GB952" s="111"/>
      <c r="GC952" s="111"/>
      <c r="GD952" s="111"/>
      <c r="GE952" s="111"/>
      <c r="GF952" s="111"/>
      <c r="GG952" s="111"/>
      <c r="GH952" s="111"/>
      <c r="GI952" s="111"/>
      <c r="GJ952" s="111"/>
      <c r="GK952" s="111"/>
      <c r="GL952" s="111"/>
      <c r="GM952" s="111"/>
      <c r="GN952" s="111"/>
      <c r="GO952" s="111"/>
      <c r="GP952" s="111"/>
      <c r="GQ952" s="111"/>
      <c r="GR952" s="111"/>
      <c r="GS952" s="111"/>
      <c r="GT952" s="111"/>
      <c r="GU952" s="111"/>
      <c r="GV952" s="111"/>
      <c r="GW952" s="111"/>
      <c r="GX952" s="111"/>
      <c r="GY952" s="111"/>
      <c r="GZ952" s="111"/>
      <c r="HA952" s="111"/>
      <c r="HB952" s="111"/>
      <c r="HC952" s="111"/>
      <c r="HD952" s="111"/>
      <c r="HE952" s="111"/>
      <c r="HF952" s="111"/>
      <c r="HG952" s="111"/>
      <c r="HH952" s="111"/>
      <c r="HI952" s="111"/>
      <c r="HJ952" s="111"/>
      <c r="HK952" s="111"/>
      <c r="HL952" s="111"/>
      <c r="HM952" s="111"/>
      <c r="HN952" s="111"/>
      <c r="HO952" s="111"/>
      <c r="HP952" s="111"/>
      <c r="HQ952" s="111"/>
      <c r="HR952" s="111"/>
      <c r="HS952" s="111"/>
      <c r="HT952" s="111"/>
      <c r="HU952" s="111"/>
      <c r="HV952" s="111"/>
      <c r="HW952" s="111"/>
      <c r="HX952" s="111"/>
      <c r="HY952" s="111"/>
      <c r="HZ952" s="111"/>
      <c r="IA952" s="111"/>
      <c r="IB952" s="111"/>
      <c r="IC952" s="111"/>
      <c r="ID952" s="111"/>
      <c r="IE952" s="111"/>
      <c r="IF952" s="111"/>
      <c r="IG952" s="111"/>
      <c r="IH952" s="111"/>
      <c r="II952" s="111"/>
    </row>
    <row r="953" s="1" customFormat="1" spans="1:243">
      <c r="A953" s="157">
        <v>2240703</v>
      </c>
      <c r="B953" s="152" t="s">
        <v>807</v>
      </c>
      <c r="C953" s="145">
        <v>1097</v>
      </c>
      <c r="D953" s="146">
        <v>1452</v>
      </c>
      <c r="E953" s="147">
        <f t="shared" si="39"/>
        <v>355</v>
      </c>
      <c r="F953" s="148">
        <f t="shared" si="41"/>
        <v>0.323609845031905</v>
      </c>
      <c r="G953" s="149"/>
      <c r="H953" s="140">
        <f t="shared" si="40"/>
        <v>7</v>
      </c>
      <c r="I953" s="140"/>
      <c r="J953" s="111"/>
      <c r="K953" s="111"/>
      <c r="L953" s="111"/>
      <c r="M953" s="111"/>
      <c r="N953" s="111"/>
      <c r="O953" s="111"/>
      <c r="P953" s="111"/>
      <c r="Q953" s="111"/>
      <c r="R953" s="111"/>
      <c r="S953" s="111"/>
      <c r="T953" s="111"/>
      <c r="U953" s="111"/>
      <c r="V953" s="111"/>
      <c r="W953" s="111"/>
      <c r="X953" s="111"/>
      <c r="Y953" s="111"/>
      <c r="Z953" s="111"/>
      <c r="AA953" s="111"/>
      <c r="AB953" s="111"/>
      <c r="AC953" s="111"/>
      <c r="AD953" s="111"/>
      <c r="AE953" s="111"/>
      <c r="AF953" s="111"/>
      <c r="AG953" s="111"/>
      <c r="AH953" s="111"/>
      <c r="AI953" s="111"/>
      <c r="AJ953" s="111"/>
      <c r="AK953" s="111"/>
      <c r="AL953" s="111"/>
      <c r="AM953" s="111"/>
      <c r="AN953" s="111"/>
      <c r="AO953" s="111"/>
      <c r="AP953" s="111"/>
      <c r="AQ953" s="111"/>
      <c r="AR953" s="111"/>
      <c r="AS953" s="111"/>
      <c r="AT953" s="111"/>
      <c r="AU953" s="111"/>
      <c r="AV953" s="111"/>
      <c r="AW953" s="111"/>
      <c r="AX953" s="111"/>
      <c r="AY953" s="111"/>
      <c r="AZ953" s="111"/>
      <c r="BA953" s="111"/>
      <c r="BB953" s="111"/>
      <c r="BC953" s="111"/>
      <c r="BD953" s="111"/>
      <c r="BE953" s="111"/>
      <c r="BF953" s="111"/>
      <c r="BG953" s="111"/>
      <c r="BH953" s="111"/>
      <c r="BI953" s="111"/>
      <c r="BJ953" s="111"/>
      <c r="BK953" s="111"/>
      <c r="BL953" s="111"/>
      <c r="BM953" s="111"/>
      <c r="BN953" s="111"/>
      <c r="BO953" s="111"/>
      <c r="BP953" s="111"/>
      <c r="BQ953" s="111"/>
      <c r="BR953" s="111"/>
      <c r="BS953" s="111"/>
      <c r="BT953" s="111"/>
      <c r="BU953" s="111"/>
      <c r="BV953" s="111"/>
      <c r="BW953" s="111"/>
      <c r="BX953" s="111"/>
      <c r="BY953" s="111"/>
      <c r="BZ953" s="111"/>
      <c r="CA953" s="111"/>
      <c r="CB953" s="111"/>
      <c r="CC953" s="111"/>
      <c r="CD953" s="111"/>
      <c r="CE953" s="111"/>
      <c r="CF953" s="111"/>
      <c r="CG953" s="111"/>
      <c r="CH953" s="111"/>
      <c r="CI953" s="111"/>
      <c r="CJ953" s="111"/>
      <c r="CK953" s="111"/>
      <c r="CL953" s="111"/>
      <c r="CM953" s="111"/>
      <c r="CN953" s="111"/>
      <c r="CO953" s="111"/>
      <c r="CP953" s="111"/>
      <c r="CQ953" s="111"/>
      <c r="CR953" s="111"/>
      <c r="CS953" s="111"/>
      <c r="CT953" s="111"/>
      <c r="CU953" s="111"/>
      <c r="CV953" s="111"/>
      <c r="CW953" s="111"/>
      <c r="CX953" s="111"/>
      <c r="CY953" s="111"/>
      <c r="CZ953" s="111"/>
      <c r="DA953" s="111"/>
      <c r="DB953" s="111"/>
      <c r="DC953" s="111"/>
      <c r="DD953" s="111"/>
      <c r="DE953" s="111"/>
      <c r="DF953" s="111"/>
      <c r="DG953" s="111"/>
      <c r="DH953" s="111"/>
      <c r="DI953" s="111"/>
      <c r="DJ953" s="111"/>
      <c r="DK953" s="111"/>
      <c r="DL953" s="111"/>
      <c r="DM953" s="111"/>
      <c r="DN953" s="111"/>
      <c r="DO953" s="111"/>
      <c r="DP953" s="111"/>
      <c r="DQ953" s="111"/>
      <c r="DR953" s="111"/>
      <c r="DS953" s="111"/>
      <c r="DT953" s="111"/>
      <c r="DU953" s="111"/>
      <c r="DV953" s="111"/>
      <c r="DW953" s="111"/>
      <c r="DX953" s="111"/>
      <c r="DY953" s="111"/>
      <c r="DZ953" s="111"/>
      <c r="EA953" s="111"/>
      <c r="EB953" s="111"/>
      <c r="EC953" s="111"/>
      <c r="ED953" s="111"/>
      <c r="EE953" s="111"/>
      <c r="EF953" s="111"/>
      <c r="EG953" s="111"/>
      <c r="EH953" s="111"/>
      <c r="EI953" s="111"/>
      <c r="EJ953" s="111"/>
      <c r="EK953" s="111"/>
      <c r="EL953" s="111"/>
      <c r="EM953" s="111"/>
      <c r="EN953" s="111"/>
      <c r="EO953" s="111"/>
      <c r="EP953" s="111"/>
      <c r="EQ953" s="111"/>
      <c r="ER953" s="111"/>
      <c r="ES953" s="111"/>
      <c r="ET953" s="111"/>
      <c r="EU953" s="111"/>
      <c r="EV953" s="111"/>
      <c r="EW953" s="111"/>
      <c r="EX953" s="111"/>
      <c r="EY953" s="111"/>
      <c r="EZ953" s="111"/>
      <c r="FA953" s="111"/>
      <c r="FB953" s="111"/>
      <c r="FC953" s="111"/>
      <c r="FD953" s="111"/>
      <c r="FE953" s="111"/>
      <c r="FF953" s="111"/>
      <c r="FG953" s="111"/>
      <c r="FH953" s="111"/>
      <c r="FI953" s="111"/>
      <c r="FJ953" s="111"/>
      <c r="FK953" s="111"/>
      <c r="FL953" s="111"/>
      <c r="FM953" s="111"/>
      <c r="FN953" s="111"/>
      <c r="FO953" s="111"/>
      <c r="FP953" s="111"/>
      <c r="FQ953" s="111"/>
      <c r="FR953" s="111"/>
      <c r="FS953" s="111"/>
      <c r="FT953" s="111"/>
      <c r="FU953" s="111"/>
      <c r="FV953" s="111"/>
      <c r="FW953" s="111"/>
      <c r="FX953" s="111"/>
      <c r="FY953" s="111"/>
      <c r="FZ953" s="111"/>
      <c r="GA953" s="111"/>
      <c r="GB953" s="111"/>
      <c r="GC953" s="111"/>
      <c r="GD953" s="111"/>
      <c r="GE953" s="111"/>
      <c r="GF953" s="111"/>
      <c r="GG953" s="111"/>
      <c r="GH953" s="111"/>
      <c r="GI953" s="111"/>
      <c r="GJ953" s="111"/>
      <c r="GK953" s="111"/>
      <c r="GL953" s="111"/>
      <c r="GM953" s="111"/>
      <c r="GN953" s="111"/>
      <c r="GO953" s="111"/>
      <c r="GP953" s="111"/>
      <c r="GQ953" s="111"/>
      <c r="GR953" s="111"/>
      <c r="GS953" s="111"/>
      <c r="GT953" s="111"/>
      <c r="GU953" s="111"/>
      <c r="GV953" s="111"/>
      <c r="GW953" s="111"/>
      <c r="GX953" s="111"/>
      <c r="GY953" s="111"/>
      <c r="GZ953" s="111"/>
      <c r="HA953" s="111"/>
      <c r="HB953" s="111"/>
      <c r="HC953" s="111"/>
      <c r="HD953" s="111"/>
      <c r="HE953" s="111"/>
      <c r="HF953" s="111"/>
      <c r="HG953" s="111"/>
      <c r="HH953" s="111"/>
      <c r="HI953" s="111"/>
      <c r="HJ953" s="111"/>
      <c r="HK953" s="111"/>
      <c r="HL953" s="111"/>
      <c r="HM953" s="111"/>
      <c r="HN953" s="111"/>
      <c r="HO953" s="111"/>
      <c r="HP953" s="111"/>
      <c r="HQ953" s="111"/>
      <c r="HR953" s="111"/>
      <c r="HS953" s="111"/>
      <c r="HT953" s="111"/>
      <c r="HU953" s="111"/>
      <c r="HV953" s="111"/>
      <c r="HW953" s="111"/>
      <c r="HX953" s="111"/>
      <c r="HY953" s="111"/>
      <c r="HZ953" s="111"/>
      <c r="IA953" s="111"/>
      <c r="IB953" s="111"/>
      <c r="IC953" s="111"/>
      <c r="ID953" s="111"/>
      <c r="IE953" s="111"/>
      <c r="IF953" s="111"/>
      <c r="IG953" s="111"/>
      <c r="IH953" s="111"/>
      <c r="II953" s="111"/>
    </row>
    <row r="954" s="1" customFormat="1" spans="1:243">
      <c r="A954" s="157">
        <v>2240704</v>
      </c>
      <c r="B954" s="152" t="s">
        <v>808</v>
      </c>
      <c r="C954" s="145">
        <v>441</v>
      </c>
      <c r="D954" s="146">
        <v>441</v>
      </c>
      <c r="E954" s="147">
        <f t="shared" si="39"/>
        <v>0</v>
      </c>
      <c r="F954" s="148">
        <f t="shared" si="41"/>
        <v>0</v>
      </c>
      <c r="G954" s="149"/>
      <c r="H954" s="140">
        <f t="shared" si="40"/>
        <v>7</v>
      </c>
      <c r="I954" s="140"/>
      <c r="J954" s="111"/>
      <c r="K954" s="111"/>
      <c r="L954" s="111"/>
      <c r="M954" s="111"/>
      <c r="N954" s="111"/>
      <c r="O954" s="111"/>
      <c r="P954" s="111"/>
      <c r="Q954" s="111"/>
      <c r="R954" s="111"/>
      <c r="S954" s="111"/>
      <c r="T954" s="111"/>
      <c r="U954" s="111"/>
      <c r="V954" s="111"/>
      <c r="W954" s="111"/>
      <c r="X954" s="111"/>
      <c r="Y954" s="111"/>
      <c r="Z954" s="111"/>
      <c r="AA954" s="111"/>
      <c r="AB954" s="111"/>
      <c r="AC954" s="111"/>
      <c r="AD954" s="111"/>
      <c r="AE954" s="111"/>
      <c r="AF954" s="111"/>
      <c r="AG954" s="111"/>
      <c r="AH954" s="111"/>
      <c r="AI954" s="111"/>
      <c r="AJ954" s="111"/>
      <c r="AK954" s="111"/>
      <c r="AL954" s="111"/>
      <c r="AM954" s="111"/>
      <c r="AN954" s="111"/>
      <c r="AO954" s="111"/>
      <c r="AP954" s="111"/>
      <c r="AQ954" s="111"/>
      <c r="AR954" s="111"/>
      <c r="AS954" s="111"/>
      <c r="AT954" s="111"/>
      <c r="AU954" s="111"/>
      <c r="AV954" s="111"/>
      <c r="AW954" s="111"/>
      <c r="AX954" s="111"/>
      <c r="AY954" s="111"/>
      <c r="AZ954" s="111"/>
      <c r="BA954" s="111"/>
      <c r="BB954" s="111"/>
      <c r="BC954" s="111"/>
      <c r="BD954" s="111"/>
      <c r="BE954" s="111"/>
      <c r="BF954" s="111"/>
      <c r="BG954" s="111"/>
      <c r="BH954" s="111"/>
      <c r="BI954" s="111"/>
      <c r="BJ954" s="111"/>
      <c r="BK954" s="111"/>
      <c r="BL954" s="111"/>
      <c r="BM954" s="111"/>
      <c r="BN954" s="111"/>
      <c r="BO954" s="111"/>
      <c r="BP954" s="111"/>
      <c r="BQ954" s="111"/>
      <c r="BR954" s="111"/>
      <c r="BS954" s="111"/>
      <c r="BT954" s="111"/>
      <c r="BU954" s="111"/>
      <c r="BV954" s="111"/>
      <c r="BW954" s="111"/>
      <c r="BX954" s="111"/>
      <c r="BY954" s="111"/>
      <c r="BZ954" s="111"/>
      <c r="CA954" s="111"/>
      <c r="CB954" s="111"/>
      <c r="CC954" s="111"/>
      <c r="CD954" s="111"/>
      <c r="CE954" s="111"/>
      <c r="CF954" s="111"/>
      <c r="CG954" s="111"/>
      <c r="CH954" s="111"/>
      <c r="CI954" s="111"/>
      <c r="CJ954" s="111"/>
      <c r="CK954" s="111"/>
      <c r="CL954" s="111"/>
      <c r="CM954" s="111"/>
      <c r="CN954" s="111"/>
      <c r="CO954" s="111"/>
      <c r="CP954" s="111"/>
      <c r="CQ954" s="111"/>
      <c r="CR954" s="111"/>
      <c r="CS954" s="111"/>
      <c r="CT954" s="111"/>
      <c r="CU954" s="111"/>
      <c r="CV954" s="111"/>
      <c r="CW954" s="111"/>
      <c r="CX954" s="111"/>
      <c r="CY954" s="111"/>
      <c r="CZ954" s="111"/>
      <c r="DA954" s="111"/>
      <c r="DB954" s="111"/>
      <c r="DC954" s="111"/>
      <c r="DD954" s="111"/>
      <c r="DE954" s="111"/>
      <c r="DF954" s="111"/>
      <c r="DG954" s="111"/>
      <c r="DH954" s="111"/>
      <c r="DI954" s="111"/>
      <c r="DJ954" s="111"/>
      <c r="DK954" s="111"/>
      <c r="DL954" s="111"/>
      <c r="DM954" s="111"/>
      <c r="DN954" s="111"/>
      <c r="DO954" s="111"/>
      <c r="DP954" s="111"/>
      <c r="DQ954" s="111"/>
      <c r="DR954" s="111"/>
      <c r="DS954" s="111"/>
      <c r="DT954" s="111"/>
      <c r="DU954" s="111"/>
      <c r="DV954" s="111"/>
      <c r="DW954" s="111"/>
      <c r="DX954" s="111"/>
      <c r="DY954" s="111"/>
      <c r="DZ954" s="111"/>
      <c r="EA954" s="111"/>
      <c r="EB954" s="111"/>
      <c r="EC954" s="111"/>
      <c r="ED954" s="111"/>
      <c r="EE954" s="111"/>
      <c r="EF954" s="111"/>
      <c r="EG954" s="111"/>
      <c r="EH954" s="111"/>
      <c r="EI954" s="111"/>
      <c r="EJ954" s="111"/>
      <c r="EK954" s="111"/>
      <c r="EL954" s="111"/>
      <c r="EM954" s="111"/>
      <c r="EN954" s="111"/>
      <c r="EO954" s="111"/>
      <c r="EP954" s="111"/>
      <c r="EQ954" s="111"/>
      <c r="ER954" s="111"/>
      <c r="ES954" s="111"/>
      <c r="ET954" s="111"/>
      <c r="EU954" s="111"/>
      <c r="EV954" s="111"/>
      <c r="EW954" s="111"/>
      <c r="EX954" s="111"/>
      <c r="EY954" s="111"/>
      <c r="EZ954" s="111"/>
      <c r="FA954" s="111"/>
      <c r="FB954" s="111"/>
      <c r="FC954" s="111"/>
      <c r="FD954" s="111"/>
      <c r="FE954" s="111"/>
      <c r="FF954" s="111"/>
      <c r="FG954" s="111"/>
      <c r="FH954" s="111"/>
      <c r="FI954" s="111"/>
      <c r="FJ954" s="111"/>
      <c r="FK954" s="111"/>
      <c r="FL954" s="111"/>
      <c r="FM954" s="111"/>
      <c r="FN954" s="111"/>
      <c r="FO954" s="111"/>
      <c r="FP954" s="111"/>
      <c r="FQ954" s="111"/>
      <c r="FR954" s="111"/>
      <c r="FS954" s="111"/>
      <c r="FT954" s="111"/>
      <c r="FU954" s="111"/>
      <c r="FV954" s="111"/>
      <c r="FW954" s="111"/>
      <c r="FX954" s="111"/>
      <c r="FY954" s="111"/>
      <c r="FZ954" s="111"/>
      <c r="GA954" s="111"/>
      <c r="GB954" s="111"/>
      <c r="GC954" s="111"/>
      <c r="GD954" s="111"/>
      <c r="GE954" s="111"/>
      <c r="GF954" s="111"/>
      <c r="GG954" s="111"/>
      <c r="GH954" s="111"/>
      <c r="GI954" s="111"/>
      <c r="GJ954" s="111"/>
      <c r="GK954" s="111"/>
      <c r="GL954" s="111"/>
      <c r="GM954" s="111"/>
      <c r="GN954" s="111"/>
      <c r="GO954" s="111"/>
      <c r="GP954" s="111"/>
      <c r="GQ954" s="111"/>
      <c r="GR954" s="111"/>
      <c r="GS954" s="111"/>
      <c r="GT954" s="111"/>
      <c r="GU954" s="111"/>
      <c r="GV954" s="111"/>
      <c r="GW954" s="111"/>
      <c r="GX954" s="111"/>
      <c r="GY954" s="111"/>
      <c r="GZ954" s="111"/>
      <c r="HA954" s="111"/>
      <c r="HB954" s="111"/>
      <c r="HC954" s="111"/>
      <c r="HD954" s="111"/>
      <c r="HE954" s="111"/>
      <c r="HF954" s="111"/>
      <c r="HG954" s="111"/>
      <c r="HH954" s="111"/>
      <c r="HI954" s="111"/>
      <c r="HJ954" s="111"/>
      <c r="HK954" s="111"/>
      <c r="HL954" s="111"/>
      <c r="HM954" s="111"/>
      <c r="HN954" s="111"/>
      <c r="HO954" s="111"/>
      <c r="HP954" s="111"/>
      <c r="HQ954" s="111"/>
      <c r="HR954" s="111"/>
      <c r="HS954" s="111"/>
      <c r="HT954" s="111"/>
      <c r="HU954" s="111"/>
      <c r="HV954" s="111"/>
      <c r="HW954" s="111"/>
      <c r="HX954" s="111"/>
      <c r="HY954" s="111"/>
      <c r="HZ954" s="111"/>
      <c r="IA954" s="111"/>
      <c r="IB954" s="111"/>
      <c r="IC954" s="111"/>
      <c r="ID954" s="111"/>
      <c r="IE954" s="111"/>
      <c r="IF954" s="111"/>
      <c r="IG954" s="111"/>
      <c r="IH954" s="111"/>
      <c r="II954" s="111"/>
    </row>
    <row r="955" s="1" customFormat="1" spans="1:243">
      <c r="A955" s="157">
        <v>2240799</v>
      </c>
      <c r="B955" s="152" t="s">
        <v>809</v>
      </c>
      <c r="C955" s="145">
        <v>769</v>
      </c>
      <c r="D955" s="146">
        <v>819</v>
      </c>
      <c r="E955" s="147">
        <f t="shared" si="39"/>
        <v>50</v>
      </c>
      <c r="F955" s="148">
        <f t="shared" si="41"/>
        <v>0.0650195058517555</v>
      </c>
      <c r="G955" s="149"/>
      <c r="H955" s="140">
        <f t="shared" si="40"/>
        <v>7</v>
      </c>
      <c r="I955" s="140"/>
      <c r="J955" s="111"/>
      <c r="K955" s="111"/>
      <c r="L955" s="111"/>
      <c r="M955" s="111"/>
      <c r="N955" s="111"/>
      <c r="O955" s="111"/>
      <c r="P955" s="111"/>
      <c r="Q955" s="111"/>
      <c r="R955" s="111"/>
      <c r="S955" s="111"/>
      <c r="T955" s="111"/>
      <c r="U955" s="111"/>
      <c r="V955" s="111"/>
      <c r="W955" s="111"/>
      <c r="X955" s="111"/>
      <c r="Y955" s="111"/>
      <c r="Z955" s="111"/>
      <c r="AA955" s="111"/>
      <c r="AB955" s="111"/>
      <c r="AC955" s="111"/>
      <c r="AD955" s="111"/>
      <c r="AE955" s="111"/>
      <c r="AF955" s="111"/>
      <c r="AG955" s="111"/>
      <c r="AH955" s="111"/>
      <c r="AI955" s="111"/>
      <c r="AJ955" s="111"/>
      <c r="AK955" s="111"/>
      <c r="AL955" s="111"/>
      <c r="AM955" s="111"/>
      <c r="AN955" s="111"/>
      <c r="AO955" s="111"/>
      <c r="AP955" s="111"/>
      <c r="AQ955" s="111"/>
      <c r="AR955" s="111"/>
      <c r="AS955" s="111"/>
      <c r="AT955" s="111"/>
      <c r="AU955" s="111"/>
      <c r="AV955" s="111"/>
      <c r="AW955" s="111"/>
      <c r="AX955" s="111"/>
      <c r="AY955" s="111"/>
      <c r="AZ955" s="111"/>
      <c r="BA955" s="111"/>
      <c r="BB955" s="111"/>
      <c r="BC955" s="111"/>
      <c r="BD955" s="111"/>
      <c r="BE955" s="111"/>
      <c r="BF955" s="111"/>
      <c r="BG955" s="111"/>
      <c r="BH955" s="111"/>
      <c r="BI955" s="111"/>
      <c r="BJ955" s="111"/>
      <c r="BK955" s="111"/>
      <c r="BL955" s="111"/>
      <c r="BM955" s="111"/>
      <c r="BN955" s="111"/>
      <c r="BO955" s="111"/>
      <c r="BP955" s="111"/>
      <c r="BQ955" s="111"/>
      <c r="BR955" s="111"/>
      <c r="BS955" s="111"/>
      <c r="BT955" s="111"/>
      <c r="BU955" s="111"/>
      <c r="BV955" s="111"/>
      <c r="BW955" s="111"/>
      <c r="BX955" s="111"/>
      <c r="BY955" s="111"/>
      <c r="BZ955" s="111"/>
      <c r="CA955" s="111"/>
      <c r="CB955" s="111"/>
      <c r="CC955" s="111"/>
      <c r="CD955" s="111"/>
      <c r="CE955" s="111"/>
      <c r="CF955" s="111"/>
      <c r="CG955" s="111"/>
      <c r="CH955" s="111"/>
      <c r="CI955" s="111"/>
      <c r="CJ955" s="111"/>
      <c r="CK955" s="111"/>
      <c r="CL955" s="111"/>
      <c r="CM955" s="111"/>
      <c r="CN955" s="111"/>
      <c r="CO955" s="111"/>
      <c r="CP955" s="111"/>
      <c r="CQ955" s="111"/>
      <c r="CR955" s="111"/>
      <c r="CS955" s="111"/>
      <c r="CT955" s="111"/>
      <c r="CU955" s="111"/>
      <c r="CV955" s="111"/>
      <c r="CW955" s="111"/>
      <c r="CX955" s="111"/>
      <c r="CY955" s="111"/>
      <c r="CZ955" s="111"/>
      <c r="DA955" s="111"/>
      <c r="DB955" s="111"/>
      <c r="DC955" s="111"/>
      <c r="DD955" s="111"/>
      <c r="DE955" s="111"/>
      <c r="DF955" s="111"/>
      <c r="DG955" s="111"/>
      <c r="DH955" s="111"/>
      <c r="DI955" s="111"/>
      <c r="DJ955" s="111"/>
      <c r="DK955" s="111"/>
      <c r="DL955" s="111"/>
      <c r="DM955" s="111"/>
      <c r="DN955" s="111"/>
      <c r="DO955" s="111"/>
      <c r="DP955" s="111"/>
      <c r="DQ955" s="111"/>
      <c r="DR955" s="111"/>
      <c r="DS955" s="111"/>
      <c r="DT955" s="111"/>
      <c r="DU955" s="111"/>
      <c r="DV955" s="111"/>
      <c r="DW955" s="111"/>
      <c r="DX955" s="111"/>
      <c r="DY955" s="111"/>
      <c r="DZ955" s="111"/>
      <c r="EA955" s="111"/>
      <c r="EB955" s="111"/>
      <c r="EC955" s="111"/>
      <c r="ED955" s="111"/>
      <c r="EE955" s="111"/>
      <c r="EF955" s="111"/>
      <c r="EG955" s="111"/>
      <c r="EH955" s="111"/>
      <c r="EI955" s="111"/>
      <c r="EJ955" s="111"/>
      <c r="EK955" s="111"/>
      <c r="EL955" s="111"/>
      <c r="EM955" s="111"/>
      <c r="EN955" s="111"/>
      <c r="EO955" s="111"/>
      <c r="EP955" s="111"/>
      <c r="EQ955" s="111"/>
      <c r="ER955" s="111"/>
      <c r="ES955" s="111"/>
      <c r="ET955" s="111"/>
      <c r="EU955" s="111"/>
      <c r="EV955" s="111"/>
      <c r="EW955" s="111"/>
      <c r="EX955" s="111"/>
      <c r="EY955" s="111"/>
      <c r="EZ955" s="111"/>
      <c r="FA955" s="111"/>
      <c r="FB955" s="111"/>
      <c r="FC955" s="111"/>
      <c r="FD955" s="111"/>
      <c r="FE955" s="111"/>
      <c r="FF955" s="111"/>
      <c r="FG955" s="111"/>
      <c r="FH955" s="111"/>
      <c r="FI955" s="111"/>
      <c r="FJ955" s="111"/>
      <c r="FK955" s="111"/>
      <c r="FL955" s="111"/>
      <c r="FM955" s="111"/>
      <c r="FN955" s="111"/>
      <c r="FO955" s="111"/>
      <c r="FP955" s="111"/>
      <c r="FQ955" s="111"/>
      <c r="FR955" s="111"/>
      <c r="FS955" s="111"/>
      <c r="FT955" s="111"/>
      <c r="FU955" s="111"/>
      <c r="FV955" s="111"/>
      <c r="FW955" s="111"/>
      <c r="FX955" s="111"/>
      <c r="FY955" s="111"/>
      <c r="FZ955" s="111"/>
      <c r="GA955" s="111"/>
      <c r="GB955" s="111"/>
      <c r="GC955" s="111"/>
      <c r="GD955" s="111"/>
      <c r="GE955" s="111"/>
      <c r="GF955" s="111"/>
      <c r="GG955" s="111"/>
      <c r="GH955" s="111"/>
      <c r="GI955" s="111"/>
      <c r="GJ955" s="111"/>
      <c r="GK955" s="111"/>
      <c r="GL955" s="111"/>
      <c r="GM955" s="111"/>
      <c r="GN955" s="111"/>
      <c r="GO955" s="111"/>
      <c r="GP955" s="111"/>
      <c r="GQ955" s="111"/>
      <c r="GR955" s="111"/>
      <c r="GS955" s="111"/>
      <c r="GT955" s="111"/>
      <c r="GU955" s="111"/>
      <c r="GV955" s="111"/>
      <c r="GW955" s="111"/>
      <c r="GX955" s="111"/>
      <c r="GY955" s="111"/>
      <c r="GZ955" s="111"/>
      <c r="HA955" s="111"/>
      <c r="HB955" s="111"/>
      <c r="HC955" s="111"/>
      <c r="HD955" s="111"/>
      <c r="HE955" s="111"/>
      <c r="HF955" s="111"/>
      <c r="HG955" s="111"/>
      <c r="HH955" s="111"/>
      <c r="HI955" s="111"/>
      <c r="HJ955" s="111"/>
      <c r="HK955" s="111"/>
      <c r="HL955" s="111"/>
      <c r="HM955" s="111"/>
      <c r="HN955" s="111"/>
      <c r="HO955" s="111"/>
      <c r="HP955" s="111"/>
      <c r="HQ955" s="111"/>
      <c r="HR955" s="111"/>
      <c r="HS955" s="111"/>
      <c r="HT955" s="111"/>
      <c r="HU955" s="111"/>
      <c r="HV955" s="111"/>
      <c r="HW955" s="111"/>
      <c r="HX955" s="111"/>
      <c r="HY955" s="111"/>
      <c r="HZ955" s="111"/>
      <c r="IA955" s="111"/>
      <c r="IB955" s="111"/>
      <c r="IC955" s="111"/>
      <c r="ID955" s="111"/>
      <c r="IE955" s="111"/>
      <c r="IF955" s="111"/>
      <c r="IG955" s="111"/>
      <c r="IH955" s="111"/>
      <c r="II955" s="111"/>
    </row>
    <row r="956" s="1" customFormat="1" spans="1:243">
      <c r="A956" s="141">
        <v>22499</v>
      </c>
      <c r="B956" s="161" t="s">
        <v>810</v>
      </c>
      <c r="C956" s="159">
        <f>C957</f>
        <v>50</v>
      </c>
      <c r="D956" s="159">
        <f>D957</f>
        <v>50</v>
      </c>
      <c r="E956" s="137">
        <f t="shared" si="39"/>
        <v>0</v>
      </c>
      <c r="F956" s="138">
        <f t="shared" si="41"/>
        <v>0</v>
      </c>
      <c r="G956" s="139"/>
      <c r="H956" s="140">
        <f t="shared" si="40"/>
        <v>5</v>
      </c>
      <c r="I956" s="140"/>
      <c r="J956" s="111"/>
      <c r="K956" s="111"/>
      <c r="L956" s="111"/>
      <c r="M956" s="111"/>
      <c r="N956" s="111"/>
      <c r="O956" s="111"/>
      <c r="P956" s="111"/>
      <c r="Q956" s="111"/>
      <c r="R956" s="111"/>
      <c r="S956" s="111"/>
      <c r="T956" s="111"/>
      <c r="U956" s="111"/>
      <c r="V956" s="111"/>
      <c r="W956" s="111"/>
      <c r="X956" s="111"/>
      <c r="Y956" s="111"/>
      <c r="Z956" s="111"/>
      <c r="AA956" s="111"/>
      <c r="AB956" s="111"/>
      <c r="AC956" s="111"/>
      <c r="AD956" s="111"/>
      <c r="AE956" s="111"/>
      <c r="AF956" s="111"/>
      <c r="AG956" s="111"/>
      <c r="AH956" s="111"/>
      <c r="AI956" s="111"/>
      <c r="AJ956" s="111"/>
      <c r="AK956" s="111"/>
      <c r="AL956" s="111"/>
      <c r="AM956" s="111"/>
      <c r="AN956" s="111"/>
      <c r="AO956" s="111"/>
      <c r="AP956" s="111"/>
      <c r="AQ956" s="111"/>
      <c r="AR956" s="111"/>
      <c r="AS956" s="111"/>
      <c r="AT956" s="111"/>
      <c r="AU956" s="111"/>
      <c r="AV956" s="111"/>
      <c r="AW956" s="111"/>
      <c r="AX956" s="111"/>
      <c r="AY956" s="111"/>
      <c r="AZ956" s="111"/>
      <c r="BA956" s="111"/>
      <c r="BB956" s="111"/>
      <c r="BC956" s="111"/>
      <c r="BD956" s="111"/>
      <c r="BE956" s="111"/>
      <c r="BF956" s="111"/>
      <c r="BG956" s="111"/>
      <c r="BH956" s="111"/>
      <c r="BI956" s="111"/>
      <c r="BJ956" s="111"/>
      <c r="BK956" s="111"/>
      <c r="BL956" s="111"/>
      <c r="BM956" s="111"/>
      <c r="BN956" s="111"/>
      <c r="BO956" s="111"/>
      <c r="BP956" s="111"/>
      <c r="BQ956" s="111"/>
      <c r="BR956" s="111"/>
      <c r="BS956" s="111"/>
      <c r="BT956" s="111"/>
      <c r="BU956" s="111"/>
      <c r="BV956" s="111"/>
      <c r="BW956" s="111"/>
      <c r="BX956" s="111"/>
      <c r="BY956" s="111"/>
      <c r="BZ956" s="111"/>
      <c r="CA956" s="111"/>
      <c r="CB956" s="111"/>
      <c r="CC956" s="111"/>
      <c r="CD956" s="111"/>
      <c r="CE956" s="111"/>
      <c r="CF956" s="111"/>
      <c r="CG956" s="111"/>
      <c r="CH956" s="111"/>
      <c r="CI956" s="111"/>
      <c r="CJ956" s="111"/>
      <c r="CK956" s="111"/>
      <c r="CL956" s="111"/>
      <c r="CM956" s="111"/>
      <c r="CN956" s="111"/>
      <c r="CO956" s="111"/>
      <c r="CP956" s="111"/>
      <c r="CQ956" s="111"/>
      <c r="CR956" s="111"/>
      <c r="CS956" s="111"/>
      <c r="CT956" s="111"/>
      <c r="CU956" s="111"/>
      <c r="CV956" s="111"/>
      <c r="CW956" s="111"/>
      <c r="CX956" s="111"/>
      <c r="CY956" s="111"/>
      <c r="CZ956" s="111"/>
      <c r="DA956" s="111"/>
      <c r="DB956" s="111"/>
      <c r="DC956" s="111"/>
      <c r="DD956" s="111"/>
      <c r="DE956" s="111"/>
      <c r="DF956" s="111"/>
      <c r="DG956" s="111"/>
      <c r="DH956" s="111"/>
      <c r="DI956" s="111"/>
      <c r="DJ956" s="111"/>
      <c r="DK956" s="111"/>
      <c r="DL956" s="111"/>
      <c r="DM956" s="111"/>
      <c r="DN956" s="111"/>
      <c r="DO956" s="111"/>
      <c r="DP956" s="111"/>
      <c r="DQ956" s="111"/>
      <c r="DR956" s="111"/>
      <c r="DS956" s="111"/>
      <c r="DT956" s="111"/>
      <c r="DU956" s="111"/>
      <c r="DV956" s="111"/>
      <c r="DW956" s="111"/>
      <c r="DX956" s="111"/>
      <c r="DY956" s="111"/>
      <c r="DZ956" s="111"/>
      <c r="EA956" s="111"/>
      <c r="EB956" s="111"/>
      <c r="EC956" s="111"/>
      <c r="ED956" s="111"/>
      <c r="EE956" s="111"/>
      <c r="EF956" s="111"/>
      <c r="EG956" s="111"/>
      <c r="EH956" s="111"/>
      <c r="EI956" s="111"/>
      <c r="EJ956" s="111"/>
      <c r="EK956" s="111"/>
      <c r="EL956" s="111"/>
      <c r="EM956" s="111"/>
      <c r="EN956" s="111"/>
      <c r="EO956" s="111"/>
      <c r="EP956" s="111"/>
      <c r="EQ956" s="111"/>
      <c r="ER956" s="111"/>
      <c r="ES956" s="111"/>
      <c r="ET956" s="111"/>
      <c r="EU956" s="111"/>
      <c r="EV956" s="111"/>
      <c r="EW956" s="111"/>
      <c r="EX956" s="111"/>
      <c r="EY956" s="111"/>
      <c r="EZ956" s="111"/>
      <c r="FA956" s="111"/>
      <c r="FB956" s="111"/>
      <c r="FC956" s="111"/>
      <c r="FD956" s="111"/>
      <c r="FE956" s="111"/>
      <c r="FF956" s="111"/>
      <c r="FG956" s="111"/>
      <c r="FH956" s="111"/>
      <c r="FI956" s="111"/>
      <c r="FJ956" s="111"/>
      <c r="FK956" s="111"/>
      <c r="FL956" s="111"/>
      <c r="FM956" s="111"/>
      <c r="FN956" s="111"/>
      <c r="FO956" s="111"/>
      <c r="FP956" s="111"/>
      <c r="FQ956" s="111"/>
      <c r="FR956" s="111"/>
      <c r="FS956" s="111"/>
      <c r="FT956" s="111"/>
      <c r="FU956" s="111"/>
      <c r="FV956" s="111"/>
      <c r="FW956" s="111"/>
      <c r="FX956" s="111"/>
      <c r="FY956" s="111"/>
      <c r="FZ956" s="111"/>
      <c r="GA956" s="111"/>
      <c r="GB956" s="111"/>
      <c r="GC956" s="111"/>
      <c r="GD956" s="111"/>
      <c r="GE956" s="111"/>
      <c r="GF956" s="111"/>
      <c r="GG956" s="111"/>
      <c r="GH956" s="111"/>
      <c r="GI956" s="111"/>
      <c r="GJ956" s="111"/>
      <c r="GK956" s="111"/>
      <c r="GL956" s="111"/>
      <c r="GM956" s="111"/>
      <c r="GN956" s="111"/>
      <c r="GO956" s="111"/>
      <c r="GP956" s="111"/>
      <c r="GQ956" s="111"/>
      <c r="GR956" s="111"/>
      <c r="GS956" s="111"/>
      <c r="GT956" s="111"/>
      <c r="GU956" s="111"/>
      <c r="GV956" s="111"/>
      <c r="GW956" s="111"/>
      <c r="GX956" s="111"/>
      <c r="GY956" s="111"/>
      <c r="GZ956" s="111"/>
      <c r="HA956" s="111"/>
      <c r="HB956" s="111"/>
      <c r="HC956" s="111"/>
      <c r="HD956" s="111"/>
      <c r="HE956" s="111"/>
      <c r="HF956" s="111"/>
      <c r="HG956" s="111"/>
      <c r="HH956" s="111"/>
      <c r="HI956" s="111"/>
      <c r="HJ956" s="111"/>
      <c r="HK956" s="111"/>
      <c r="HL956" s="111"/>
      <c r="HM956" s="111"/>
      <c r="HN956" s="111"/>
      <c r="HO956" s="111"/>
      <c r="HP956" s="111"/>
      <c r="HQ956" s="111"/>
      <c r="HR956" s="111"/>
      <c r="HS956" s="111"/>
      <c r="HT956" s="111"/>
      <c r="HU956" s="111"/>
      <c r="HV956" s="111"/>
      <c r="HW956" s="111"/>
      <c r="HX956" s="111"/>
      <c r="HY956" s="111"/>
      <c r="HZ956" s="111"/>
      <c r="IA956" s="111"/>
      <c r="IB956" s="111"/>
      <c r="IC956" s="111"/>
      <c r="ID956" s="111"/>
      <c r="IE956" s="111"/>
      <c r="IF956" s="111"/>
      <c r="IG956" s="111"/>
      <c r="IH956" s="111"/>
      <c r="II956" s="111"/>
    </row>
    <row r="957" s="1" customFormat="1" spans="1:243">
      <c r="A957" s="157">
        <v>2249999</v>
      </c>
      <c r="B957" s="152" t="s">
        <v>811</v>
      </c>
      <c r="C957" s="145">
        <v>50</v>
      </c>
      <c r="D957" s="146">
        <v>50</v>
      </c>
      <c r="E957" s="147">
        <f t="shared" si="39"/>
        <v>0</v>
      </c>
      <c r="F957" s="148">
        <f t="shared" si="41"/>
        <v>0</v>
      </c>
      <c r="G957" s="149"/>
      <c r="H957" s="140">
        <f t="shared" si="40"/>
        <v>7</v>
      </c>
      <c r="I957" s="140"/>
      <c r="J957" s="111"/>
      <c r="K957" s="111"/>
      <c r="L957" s="111"/>
      <c r="M957" s="111"/>
      <c r="N957" s="111"/>
      <c r="O957" s="111"/>
      <c r="P957" s="111"/>
      <c r="Q957" s="111"/>
      <c r="R957" s="111"/>
      <c r="S957" s="111"/>
      <c r="T957" s="111"/>
      <c r="U957" s="111"/>
      <c r="V957" s="111"/>
      <c r="W957" s="111"/>
      <c r="X957" s="111"/>
      <c r="Y957" s="111"/>
      <c r="Z957" s="111"/>
      <c r="AA957" s="111"/>
      <c r="AB957" s="111"/>
      <c r="AC957" s="111"/>
      <c r="AD957" s="111"/>
      <c r="AE957" s="111"/>
      <c r="AF957" s="111"/>
      <c r="AG957" s="111"/>
      <c r="AH957" s="111"/>
      <c r="AI957" s="111"/>
      <c r="AJ957" s="111"/>
      <c r="AK957" s="111"/>
      <c r="AL957" s="111"/>
      <c r="AM957" s="111"/>
      <c r="AN957" s="111"/>
      <c r="AO957" s="111"/>
      <c r="AP957" s="111"/>
      <c r="AQ957" s="111"/>
      <c r="AR957" s="111"/>
      <c r="AS957" s="111"/>
      <c r="AT957" s="111"/>
      <c r="AU957" s="111"/>
      <c r="AV957" s="111"/>
      <c r="AW957" s="111"/>
      <c r="AX957" s="111"/>
      <c r="AY957" s="111"/>
      <c r="AZ957" s="111"/>
      <c r="BA957" s="111"/>
      <c r="BB957" s="111"/>
      <c r="BC957" s="111"/>
      <c r="BD957" s="111"/>
      <c r="BE957" s="111"/>
      <c r="BF957" s="111"/>
      <c r="BG957" s="111"/>
      <c r="BH957" s="111"/>
      <c r="BI957" s="111"/>
      <c r="BJ957" s="111"/>
      <c r="BK957" s="111"/>
      <c r="BL957" s="111"/>
      <c r="BM957" s="111"/>
      <c r="BN957" s="111"/>
      <c r="BO957" s="111"/>
      <c r="BP957" s="111"/>
      <c r="BQ957" s="111"/>
      <c r="BR957" s="111"/>
      <c r="BS957" s="111"/>
      <c r="BT957" s="111"/>
      <c r="BU957" s="111"/>
      <c r="BV957" s="111"/>
      <c r="BW957" s="111"/>
      <c r="BX957" s="111"/>
      <c r="BY957" s="111"/>
      <c r="BZ957" s="111"/>
      <c r="CA957" s="111"/>
      <c r="CB957" s="111"/>
      <c r="CC957" s="111"/>
      <c r="CD957" s="111"/>
      <c r="CE957" s="111"/>
      <c r="CF957" s="111"/>
      <c r="CG957" s="111"/>
      <c r="CH957" s="111"/>
      <c r="CI957" s="111"/>
      <c r="CJ957" s="111"/>
      <c r="CK957" s="111"/>
      <c r="CL957" s="111"/>
      <c r="CM957" s="111"/>
      <c r="CN957" s="111"/>
      <c r="CO957" s="111"/>
      <c r="CP957" s="111"/>
      <c r="CQ957" s="111"/>
      <c r="CR957" s="111"/>
      <c r="CS957" s="111"/>
      <c r="CT957" s="111"/>
      <c r="CU957" s="111"/>
      <c r="CV957" s="111"/>
      <c r="CW957" s="111"/>
      <c r="CX957" s="111"/>
      <c r="CY957" s="111"/>
      <c r="CZ957" s="111"/>
      <c r="DA957" s="111"/>
      <c r="DB957" s="111"/>
      <c r="DC957" s="111"/>
      <c r="DD957" s="111"/>
      <c r="DE957" s="111"/>
      <c r="DF957" s="111"/>
      <c r="DG957" s="111"/>
      <c r="DH957" s="111"/>
      <c r="DI957" s="111"/>
      <c r="DJ957" s="111"/>
      <c r="DK957" s="111"/>
      <c r="DL957" s="111"/>
      <c r="DM957" s="111"/>
      <c r="DN957" s="111"/>
      <c r="DO957" s="111"/>
      <c r="DP957" s="111"/>
      <c r="DQ957" s="111"/>
      <c r="DR957" s="111"/>
      <c r="DS957" s="111"/>
      <c r="DT957" s="111"/>
      <c r="DU957" s="111"/>
      <c r="DV957" s="111"/>
      <c r="DW957" s="111"/>
      <c r="DX957" s="111"/>
      <c r="DY957" s="111"/>
      <c r="DZ957" s="111"/>
      <c r="EA957" s="111"/>
      <c r="EB957" s="111"/>
      <c r="EC957" s="111"/>
      <c r="ED957" s="111"/>
      <c r="EE957" s="111"/>
      <c r="EF957" s="111"/>
      <c r="EG957" s="111"/>
      <c r="EH957" s="111"/>
      <c r="EI957" s="111"/>
      <c r="EJ957" s="111"/>
      <c r="EK957" s="111"/>
      <c r="EL957" s="111"/>
      <c r="EM957" s="111"/>
      <c r="EN957" s="111"/>
      <c r="EO957" s="111"/>
      <c r="EP957" s="111"/>
      <c r="EQ957" s="111"/>
      <c r="ER957" s="111"/>
      <c r="ES957" s="111"/>
      <c r="ET957" s="111"/>
      <c r="EU957" s="111"/>
      <c r="EV957" s="111"/>
      <c r="EW957" s="111"/>
      <c r="EX957" s="111"/>
      <c r="EY957" s="111"/>
      <c r="EZ957" s="111"/>
      <c r="FA957" s="111"/>
      <c r="FB957" s="111"/>
      <c r="FC957" s="111"/>
      <c r="FD957" s="111"/>
      <c r="FE957" s="111"/>
      <c r="FF957" s="111"/>
      <c r="FG957" s="111"/>
      <c r="FH957" s="111"/>
      <c r="FI957" s="111"/>
      <c r="FJ957" s="111"/>
      <c r="FK957" s="111"/>
      <c r="FL957" s="111"/>
      <c r="FM957" s="111"/>
      <c r="FN957" s="111"/>
      <c r="FO957" s="111"/>
      <c r="FP957" s="111"/>
      <c r="FQ957" s="111"/>
      <c r="FR957" s="111"/>
      <c r="FS957" s="111"/>
      <c r="FT957" s="111"/>
      <c r="FU957" s="111"/>
      <c r="FV957" s="111"/>
      <c r="FW957" s="111"/>
      <c r="FX957" s="111"/>
      <c r="FY957" s="111"/>
      <c r="FZ957" s="111"/>
      <c r="GA957" s="111"/>
      <c r="GB957" s="111"/>
      <c r="GC957" s="111"/>
      <c r="GD957" s="111"/>
      <c r="GE957" s="111"/>
      <c r="GF957" s="111"/>
      <c r="GG957" s="111"/>
      <c r="GH957" s="111"/>
      <c r="GI957" s="111"/>
      <c r="GJ957" s="111"/>
      <c r="GK957" s="111"/>
      <c r="GL957" s="111"/>
      <c r="GM957" s="111"/>
      <c r="GN957" s="111"/>
      <c r="GO957" s="111"/>
      <c r="GP957" s="111"/>
      <c r="GQ957" s="111"/>
      <c r="GR957" s="111"/>
      <c r="GS957" s="111"/>
      <c r="GT957" s="111"/>
      <c r="GU957" s="111"/>
      <c r="GV957" s="111"/>
      <c r="GW957" s="111"/>
      <c r="GX957" s="111"/>
      <c r="GY957" s="111"/>
      <c r="GZ957" s="111"/>
      <c r="HA957" s="111"/>
      <c r="HB957" s="111"/>
      <c r="HC957" s="111"/>
      <c r="HD957" s="111"/>
      <c r="HE957" s="111"/>
      <c r="HF957" s="111"/>
      <c r="HG957" s="111"/>
      <c r="HH957" s="111"/>
      <c r="HI957" s="111"/>
      <c r="HJ957" s="111"/>
      <c r="HK957" s="111"/>
      <c r="HL957" s="111"/>
      <c r="HM957" s="111"/>
      <c r="HN957" s="111"/>
      <c r="HO957" s="111"/>
      <c r="HP957" s="111"/>
      <c r="HQ957" s="111"/>
      <c r="HR957" s="111"/>
      <c r="HS957" s="111"/>
      <c r="HT957" s="111"/>
      <c r="HU957" s="111"/>
      <c r="HV957" s="111"/>
      <c r="HW957" s="111"/>
      <c r="HX957" s="111"/>
      <c r="HY957" s="111"/>
      <c r="HZ957" s="111"/>
      <c r="IA957" s="111"/>
      <c r="IB957" s="111"/>
      <c r="IC957" s="111"/>
      <c r="ID957" s="111"/>
      <c r="IE957" s="111"/>
      <c r="IF957" s="111"/>
      <c r="IG957" s="111"/>
      <c r="IH957" s="111"/>
      <c r="II957" s="111"/>
    </row>
    <row r="958" s="1" customFormat="1" spans="1:243">
      <c r="A958" s="167">
        <v>227</v>
      </c>
      <c r="B958" s="136" t="s">
        <v>812</v>
      </c>
      <c r="C958" s="143">
        <v>2500</v>
      </c>
      <c r="D958" s="143">
        <v>0</v>
      </c>
      <c r="E958" s="137">
        <f t="shared" si="39"/>
        <v>-2500</v>
      </c>
      <c r="F958" s="138">
        <f t="shared" si="41"/>
        <v>-1</v>
      </c>
      <c r="G958" s="151"/>
      <c r="H958" s="140">
        <f t="shared" si="40"/>
        <v>3</v>
      </c>
      <c r="I958" s="140"/>
      <c r="J958" s="111"/>
      <c r="K958" s="111"/>
      <c r="L958" s="111"/>
      <c r="M958" s="111"/>
      <c r="N958" s="111"/>
      <c r="O958" s="111"/>
      <c r="P958" s="111"/>
      <c r="Q958" s="111"/>
      <c r="R958" s="111"/>
      <c r="S958" s="111"/>
      <c r="T958" s="111"/>
      <c r="U958" s="111"/>
      <c r="V958" s="111"/>
      <c r="W958" s="111"/>
      <c r="X958" s="111"/>
      <c r="Y958" s="111"/>
      <c r="Z958" s="111"/>
      <c r="AA958" s="111"/>
      <c r="AB958" s="111"/>
      <c r="AC958" s="111"/>
      <c r="AD958" s="111"/>
      <c r="AE958" s="111"/>
      <c r="AF958" s="111"/>
      <c r="AG958" s="111"/>
      <c r="AH958" s="111"/>
      <c r="AI958" s="111"/>
      <c r="AJ958" s="111"/>
      <c r="AK958" s="111"/>
      <c r="AL958" s="111"/>
      <c r="AM958" s="111"/>
      <c r="AN958" s="111"/>
      <c r="AO958" s="111"/>
      <c r="AP958" s="111"/>
      <c r="AQ958" s="111"/>
      <c r="AR958" s="111"/>
      <c r="AS958" s="111"/>
      <c r="AT958" s="111"/>
      <c r="AU958" s="111"/>
      <c r="AV958" s="111"/>
      <c r="AW958" s="111"/>
      <c r="AX958" s="111"/>
      <c r="AY958" s="111"/>
      <c r="AZ958" s="111"/>
      <c r="BA958" s="111"/>
      <c r="BB958" s="111"/>
      <c r="BC958" s="111"/>
      <c r="BD958" s="111"/>
      <c r="BE958" s="111"/>
      <c r="BF958" s="111"/>
      <c r="BG958" s="111"/>
      <c r="BH958" s="111"/>
      <c r="BI958" s="111"/>
      <c r="BJ958" s="111"/>
      <c r="BK958" s="111"/>
      <c r="BL958" s="111"/>
      <c r="BM958" s="111"/>
      <c r="BN958" s="111"/>
      <c r="BO958" s="111"/>
      <c r="BP958" s="111"/>
      <c r="BQ958" s="111"/>
      <c r="BR958" s="111"/>
      <c r="BS958" s="111"/>
      <c r="BT958" s="111"/>
      <c r="BU958" s="111"/>
      <c r="BV958" s="111"/>
      <c r="BW958" s="111"/>
      <c r="BX958" s="111"/>
      <c r="BY958" s="111"/>
      <c r="BZ958" s="111"/>
      <c r="CA958" s="111"/>
      <c r="CB958" s="111"/>
      <c r="CC958" s="111"/>
      <c r="CD958" s="111"/>
      <c r="CE958" s="111"/>
      <c r="CF958" s="111"/>
      <c r="CG958" s="111"/>
      <c r="CH958" s="111"/>
      <c r="CI958" s="111"/>
      <c r="CJ958" s="111"/>
      <c r="CK958" s="111"/>
      <c r="CL958" s="111"/>
      <c r="CM958" s="111"/>
      <c r="CN958" s="111"/>
      <c r="CO958" s="111"/>
      <c r="CP958" s="111"/>
      <c r="CQ958" s="111"/>
      <c r="CR958" s="111"/>
      <c r="CS958" s="111"/>
      <c r="CT958" s="111"/>
      <c r="CU958" s="111"/>
      <c r="CV958" s="111"/>
      <c r="CW958" s="111"/>
      <c r="CX958" s="111"/>
      <c r="CY958" s="111"/>
      <c r="CZ958" s="111"/>
      <c r="DA958" s="111"/>
      <c r="DB958" s="111"/>
      <c r="DC958" s="111"/>
      <c r="DD958" s="111"/>
      <c r="DE958" s="111"/>
      <c r="DF958" s="111"/>
      <c r="DG958" s="111"/>
      <c r="DH958" s="111"/>
      <c r="DI958" s="111"/>
      <c r="DJ958" s="111"/>
      <c r="DK958" s="111"/>
      <c r="DL958" s="111"/>
      <c r="DM958" s="111"/>
      <c r="DN958" s="111"/>
      <c r="DO958" s="111"/>
      <c r="DP958" s="111"/>
      <c r="DQ958" s="111"/>
      <c r="DR958" s="111"/>
      <c r="DS958" s="111"/>
      <c r="DT958" s="111"/>
      <c r="DU958" s="111"/>
      <c r="DV958" s="111"/>
      <c r="DW958" s="111"/>
      <c r="DX958" s="111"/>
      <c r="DY958" s="111"/>
      <c r="DZ958" s="111"/>
      <c r="EA958" s="111"/>
      <c r="EB958" s="111"/>
      <c r="EC958" s="111"/>
      <c r="ED958" s="111"/>
      <c r="EE958" s="111"/>
      <c r="EF958" s="111"/>
      <c r="EG958" s="111"/>
      <c r="EH958" s="111"/>
      <c r="EI958" s="111"/>
      <c r="EJ958" s="111"/>
      <c r="EK958" s="111"/>
      <c r="EL958" s="111"/>
      <c r="EM958" s="111"/>
      <c r="EN958" s="111"/>
      <c r="EO958" s="111"/>
      <c r="EP958" s="111"/>
      <c r="EQ958" s="111"/>
      <c r="ER958" s="111"/>
      <c r="ES958" s="111"/>
      <c r="ET958" s="111"/>
      <c r="EU958" s="111"/>
      <c r="EV958" s="111"/>
      <c r="EW958" s="111"/>
      <c r="EX958" s="111"/>
      <c r="EY958" s="111"/>
      <c r="EZ958" s="111"/>
      <c r="FA958" s="111"/>
      <c r="FB958" s="111"/>
      <c r="FC958" s="111"/>
      <c r="FD958" s="111"/>
      <c r="FE958" s="111"/>
      <c r="FF958" s="111"/>
      <c r="FG958" s="111"/>
      <c r="FH958" s="111"/>
      <c r="FI958" s="111"/>
      <c r="FJ958" s="111"/>
      <c r="FK958" s="111"/>
      <c r="FL958" s="111"/>
      <c r="FM958" s="111"/>
      <c r="FN958" s="111"/>
      <c r="FO958" s="111"/>
      <c r="FP958" s="111"/>
      <c r="FQ958" s="111"/>
      <c r="FR958" s="111"/>
      <c r="FS958" s="111"/>
      <c r="FT958" s="111"/>
      <c r="FU958" s="111"/>
      <c r="FV958" s="111"/>
      <c r="FW958" s="111"/>
      <c r="FX958" s="111"/>
      <c r="FY958" s="111"/>
      <c r="FZ958" s="111"/>
      <c r="GA958" s="111"/>
      <c r="GB958" s="111"/>
      <c r="GC958" s="111"/>
      <c r="GD958" s="111"/>
      <c r="GE958" s="111"/>
      <c r="GF958" s="111"/>
      <c r="GG958" s="111"/>
      <c r="GH958" s="111"/>
      <c r="GI958" s="111"/>
      <c r="GJ958" s="111"/>
      <c r="GK958" s="111"/>
      <c r="GL958" s="111"/>
      <c r="GM958" s="111"/>
      <c r="GN958" s="111"/>
      <c r="GO958" s="111"/>
      <c r="GP958" s="111"/>
      <c r="GQ958" s="111"/>
      <c r="GR958" s="111"/>
      <c r="GS958" s="111"/>
      <c r="GT958" s="111"/>
      <c r="GU958" s="111"/>
      <c r="GV958" s="111"/>
      <c r="GW958" s="111"/>
      <c r="GX958" s="111"/>
      <c r="GY958" s="111"/>
      <c r="GZ958" s="111"/>
      <c r="HA958" s="111"/>
      <c r="HB958" s="111"/>
      <c r="HC958" s="111"/>
      <c r="HD958" s="111"/>
      <c r="HE958" s="111"/>
      <c r="HF958" s="111"/>
      <c r="HG958" s="111"/>
      <c r="HH958" s="111"/>
      <c r="HI958" s="111"/>
      <c r="HJ958" s="111"/>
      <c r="HK958" s="111"/>
      <c r="HL958" s="111"/>
      <c r="HM958" s="111"/>
      <c r="HN958" s="111"/>
      <c r="HO958" s="111"/>
      <c r="HP958" s="111"/>
      <c r="HQ958" s="111"/>
      <c r="HR958" s="111"/>
      <c r="HS958" s="111"/>
      <c r="HT958" s="111"/>
      <c r="HU958" s="111"/>
      <c r="HV958" s="111"/>
      <c r="HW958" s="111"/>
      <c r="HX958" s="111"/>
      <c r="HY958" s="111"/>
      <c r="HZ958" s="111"/>
      <c r="IA958" s="111"/>
      <c r="IB958" s="111"/>
      <c r="IC958" s="111"/>
      <c r="ID958" s="111"/>
      <c r="IE958" s="111"/>
      <c r="IF958" s="111"/>
      <c r="IG958" s="111"/>
      <c r="IH958" s="111"/>
      <c r="II958" s="111"/>
    </row>
    <row r="959" s="1" customFormat="1" spans="1:243">
      <c r="A959" s="141">
        <v>232</v>
      </c>
      <c r="B959" s="136" t="s">
        <v>813</v>
      </c>
      <c r="C959" s="137">
        <f>C960</f>
        <v>2803</v>
      </c>
      <c r="D959" s="137">
        <f>D960</f>
        <v>2901</v>
      </c>
      <c r="E959" s="137">
        <f t="shared" si="39"/>
        <v>98</v>
      </c>
      <c r="F959" s="138">
        <f t="shared" si="41"/>
        <v>0.034962540135569</v>
      </c>
      <c r="G959" s="149"/>
      <c r="H959" s="140">
        <f t="shared" si="40"/>
        <v>3</v>
      </c>
      <c r="I959" s="140"/>
      <c r="J959" s="111"/>
      <c r="K959" s="111"/>
      <c r="L959" s="111"/>
      <c r="M959" s="111"/>
      <c r="N959" s="111"/>
      <c r="O959" s="111"/>
      <c r="P959" s="111"/>
      <c r="Q959" s="111"/>
      <c r="R959" s="111"/>
      <c r="S959" s="111"/>
      <c r="T959" s="111"/>
      <c r="U959" s="111"/>
      <c r="V959" s="111"/>
      <c r="W959" s="111"/>
      <c r="X959" s="111"/>
      <c r="Y959" s="111"/>
      <c r="Z959" s="111"/>
      <c r="AA959" s="111"/>
      <c r="AB959" s="111"/>
      <c r="AC959" s="111"/>
      <c r="AD959" s="111"/>
      <c r="AE959" s="111"/>
      <c r="AF959" s="111"/>
      <c r="AG959" s="111"/>
      <c r="AH959" s="111"/>
      <c r="AI959" s="111"/>
      <c r="AJ959" s="111"/>
      <c r="AK959" s="111"/>
      <c r="AL959" s="111"/>
      <c r="AM959" s="111"/>
      <c r="AN959" s="111"/>
      <c r="AO959" s="111"/>
      <c r="AP959" s="111"/>
      <c r="AQ959" s="111"/>
      <c r="AR959" s="111"/>
      <c r="AS959" s="111"/>
      <c r="AT959" s="111"/>
      <c r="AU959" s="111"/>
      <c r="AV959" s="111"/>
      <c r="AW959" s="111"/>
      <c r="AX959" s="111"/>
      <c r="AY959" s="111"/>
      <c r="AZ959" s="111"/>
      <c r="BA959" s="111"/>
      <c r="BB959" s="111"/>
      <c r="BC959" s="111"/>
      <c r="BD959" s="111"/>
      <c r="BE959" s="111"/>
      <c r="BF959" s="111"/>
      <c r="BG959" s="111"/>
      <c r="BH959" s="111"/>
      <c r="BI959" s="111"/>
      <c r="BJ959" s="111"/>
      <c r="BK959" s="111"/>
      <c r="BL959" s="111"/>
      <c r="BM959" s="111"/>
      <c r="BN959" s="111"/>
      <c r="BO959" s="111"/>
      <c r="BP959" s="111"/>
      <c r="BQ959" s="111"/>
      <c r="BR959" s="111"/>
      <c r="BS959" s="111"/>
      <c r="BT959" s="111"/>
      <c r="BU959" s="111"/>
      <c r="BV959" s="111"/>
      <c r="BW959" s="111"/>
      <c r="BX959" s="111"/>
      <c r="BY959" s="111"/>
      <c r="BZ959" s="111"/>
      <c r="CA959" s="111"/>
      <c r="CB959" s="111"/>
      <c r="CC959" s="111"/>
      <c r="CD959" s="111"/>
      <c r="CE959" s="111"/>
      <c r="CF959" s="111"/>
      <c r="CG959" s="111"/>
      <c r="CH959" s="111"/>
      <c r="CI959" s="111"/>
      <c r="CJ959" s="111"/>
      <c r="CK959" s="111"/>
      <c r="CL959" s="111"/>
      <c r="CM959" s="111"/>
      <c r="CN959" s="111"/>
      <c r="CO959" s="111"/>
      <c r="CP959" s="111"/>
      <c r="CQ959" s="111"/>
      <c r="CR959" s="111"/>
      <c r="CS959" s="111"/>
      <c r="CT959" s="111"/>
      <c r="CU959" s="111"/>
      <c r="CV959" s="111"/>
      <c r="CW959" s="111"/>
      <c r="CX959" s="111"/>
      <c r="CY959" s="111"/>
      <c r="CZ959" s="111"/>
      <c r="DA959" s="111"/>
      <c r="DB959" s="111"/>
      <c r="DC959" s="111"/>
      <c r="DD959" s="111"/>
      <c r="DE959" s="111"/>
      <c r="DF959" s="111"/>
      <c r="DG959" s="111"/>
      <c r="DH959" s="111"/>
      <c r="DI959" s="111"/>
      <c r="DJ959" s="111"/>
      <c r="DK959" s="111"/>
      <c r="DL959" s="111"/>
      <c r="DM959" s="111"/>
      <c r="DN959" s="111"/>
      <c r="DO959" s="111"/>
      <c r="DP959" s="111"/>
      <c r="DQ959" s="111"/>
      <c r="DR959" s="111"/>
      <c r="DS959" s="111"/>
      <c r="DT959" s="111"/>
      <c r="DU959" s="111"/>
      <c r="DV959" s="111"/>
      <c r="DW959" s="111"/>
      <c r="DX959" s="111"/>
      <c r="DY959" s="111"/>
      <c r="DZ959" s="111"/>
      <c r="EA959" s="111"/>
      <c r="EB959" s="111"/>
      <c r="EC959" s="111"/>
      <c r="ED959" s="111"/>
      <c r="EE959" s="111"/>
      <c r="EF959" s="111"/>
      <c r="EG959" s="111"/>
      <c r="EH959" s="111"/>
      <c r="EI959" s="111"/>
      <c r="EJ959" s="111"/>
      <c r="EK959" s="111"/>
      <c r="EL959" s="111"/>
      <c r="EM959" s="111"/>
      <c r="EN959" s="111"/>
      <c r="EO959" s="111"/>
      <c r="EP959" s="111"/>
      <c r="EQ959" s="111"/>
      <c r="ER959" s="111"/>
      <c r="ES959" s="111"/>
      <c r="ET959" s="111"/>
      <c r="EU959" s="111"/>
      <c r="EV959" s="111"/>
      <c r="EW959" s="111"/>
      <c r="EX959" s="111"/>
      <c r="EY959" s="111"/>
      <c r="EZ959" s="111"/>
      <c r="FA959" s="111"/>
      <c r="FB959" s="111"/>
      <c r="FC959" s="111"/>
      <c r="FD959" s="111"/>
      <c r="FE959" s="111"/>
      <c r="FF959" s="111"/>
      <c r="FG959" s="111"/>
      <c r="FH959" s="111"/>
      <c r="FI959" s="111"/>
      <c r="FJ959" s="111"/>
      <c r="FK959" s="111"/>
      <c r="FL959" s="111"/>
      <c r="FM959" s="111"/>
      <c r="FN959" s="111"/>
      <c r="FO959" s="111"/>
      <c r="FP959" s="111"/>
      <c r="FQ959" s="111"/>
      <c r="FR959" s="111"/>
      <c r="FS959" s="111"/>
      <c r="FT959" s="111"/>
      <c r="FU959" s="111"/>
      <c r="FV959" s="111"/>
      <c r="FW959" s="111"/>
      <c r="FX959" s="111"/>
      <c r="FY959" s="111"/>
      <c r="FZ959" s="111"/>
      <c r="GA959" s="111"/>
      <c r="GB959" s="111"/>
      <c r="GC959" s="111"/>
      <c r="GD959" s="111"/>
      <c r="GE959" s="111"/>
      <c r="GF959" s="111"/>
      <c r="GG959" s="111"/>
      <c r="GH959" s="111"/>
      <c r="GI959" s="111"/>
      <c r="GJ959" s="111"/>
      <c r="GK959" s="111"/>
      <c r="GL959" s="111"/>
      <c r="GM959" s="111"/>
      <c r="GN959" s="111"/>
      <c r="GO959" s="111"/>
      <c r="GP959" s="111"/>
      <c r="GQ959" s="111"/>
      <c r="GR959" s="111"/>
      <c r="GS959" s="111"/>
      <c r="GT959" s="111"/>
      <c r="GU959" s="111"/>
      <c r="GV959" s="111"/>
      <c r="GW959" s="111"/>
      <c r="GX959" s="111"/>
      <c r="GY959" s="111"/>
      <c r="GZ959" s="111"/>
      <c r="HA959" s="111"/>
      <c r="HB959" s="111"/>
      <c r="HC959" s="111"/>
      <c r="HD959" s="111"/>
      <c r="HE959" s="111"/>
      <c r="HF959" s="111"/>
      <c r="HG959" s="111"/>
      <c r="HH959" s="111"/>
      <c r="HI959" s="111"/>
      <c r="HJ959" s="111"/>
      <c r="HK959" s="111"/>
      <c r="HL959" s="111"/>
      <c r="HM959" s="111"/>
      <c r="HN959" s="111"/>
      <c r="HO959" s="111"/>
      <c r="HP959" s="111"/>
      <c r="HQ959" s="111"/>
      <c r="HR959" s="111"/>
      <c r="HS959" s="111"/>
      <c r="HT959" s="111"/>
      <c r="HU959" s="111"/>
      <c r="HV959" s="111"/>
      <c r="HW959" s="111"/>
      <c r="HX959" s="111"/>
      <c r="HY959" s="111"/>
      <c r="HZ959" s="111"/>
      <c r="IA959" s="111"/>
      <c r="IB959" s="111"/>
      <c r="IC959" s="111"/>
      <c r="ID959" s="111"/>
      <c r="IE959" s="111"/>
      <c r="IF959" s="111"/>
      <c r="IG959" s="111"/>
      <c r="IH959" s="111"/>
      <c r="II959" s="111"/>
    </row>
    <row r="960" s="1" customFormat="1" spans="1:243">
      <c r="A960" s="141">
        <v>23203</v>
      </c>
      <c r="B960" s="142" t="s">
        <v>814</v>
      </c>
      <c r="C960" s="143">
        <f>SUM(C961:C962)</f>
        <v>2803</v>
      </c>
      <c r="D960" s="143">
        <f>SUM(D961:D962)</f>
        <v>2901</v>
      </c>
      <c r="E960" s="137">
        <f t="shared" si="39"/>
        <v>98</v>
      </c>
      <c r="F960" s="138">
        <f t="shared" si="41"/>
        <v>0.034962540135569</v>
      </c>
      <c r="G960" s="139"/>
      <c r="H960" s="140">
        <f t="shared" si="40"/>
        <v>5</v>
      </c>
      <c r="I960" s="140"/>
      <c r="J960" s="111"/>
      <c r="K960" s="111"/>
      <c r="L960" s="111"/>
      <c r="M960" s="111"/>
      <c r="N960" s="111"/>
      <c r="O960" s="111"/>
      <c r="P960" s="111"/>
      <c r="Q960" s="111"/>
      <c r="R960" s="111"/>
      <c r="S960" s="111"/>
      <c r="T960" s="111"/>
      <c r="U960" s="111"/>
      <c r="V960" s="111"/>
      <c r="W960" s="111"/>
      <c r="X960" s="111"/>
      <c r="Y960" s="111"/>
      <c r="Z960" s="111"/>
      <c r="AA960" s="111"/>
      <c r="AB960" s="111"/>
      <c r="AC960" s="111"/>
      <c r="AD960" s="111"/>
      <c r="AE960" s="111"/>
      <c r="AF960" s="111"/>
      <c r="AG960" s="111"/>
      <c r="AH960" s="111"/>
      <c r="AI960" s="111"/>
      <c r="AJ960" s="111"/>
      <c r="AK960" s="111"/>
      <c r="AL960" s="111"/>
      <c r="AM960" s="111"/>
      <c r="AN960" s="111"/>
      <c r="AO960" s="111"/>
      <c r="AP960" s="111"/>
      <c r="AQ960" s="111"/>
      <c r="AR960" s="111"/>
      <c r="AS960" s="111"/>
      <c r="AT960" s="111"/>
      <c r="AU960" s="111"/>
      <c r="AV960" s="111"/>
      <c r="AW960" s="111"/>
      <c r="AX960" s="111"/>
      <c r="AY960" s="111"/>
      <c r="AZ960" s="111"/>
      <c r="BA960" s="111"/>
      <c r="BB960" s="111"/>
      <c r="BC960" s="111"/>
      <c r="BD960" s="111"/>
      <c r="BE960" s="111"/>
      <c r="BF960" s="111"/>
      <c r="BG960" s="111"/>
      <c r="BH960" s="111"/>
      <c r="BI960" s="111"/>
      <c r="BJ960" s="111"/>
      <c r="BK960" s="111"/>
      <c r="BL960" s="111"/>
      <c r="BM960" s="111"/>
      <c r="BN960" s="111"/>
      <c r="BO960" s="111"/>
      <c r="BP960" s="111"/>
      <c r="BQ960" s="111"/>
      <c r="BR960" s="111"/>
      <c r="BS960" s="111"/>
      <c r="BT960" s="111"/>
      <c r="BU960" s="111"/>
      <c r="BV960" s="111"/>
      <c r="BW960" s="111"/>
      <c r="BX960" s="111"/>
      <c r="BY960" s="111"/>
      <c r="BZ960" s="111"/>
      <c r="CA960" s="111"/>
      <c r="CB960" s="111"/>
      <c r="CC960" s="111"/>
      <c r="CD960" s="111"/>
      <c r="CE960" s="111"/>
      <c r="CF960" s="111"/>
      <c r="CG960" s="111"/>
      <c r="CH960" s="111"/>
      <c r="CI960" s="111"/>
      <c r="CJ960" s="111"/>
      <c r="CK960" s="111"/>
      <c r="CL960" s="111"/>
      <c r="CM960" s="111"/>
      <c r="CN960" s="111"/>
      <c r="CO960" s="111"/>
      <c r="CP960" s="111"/>
      <c r="CQ960" s="111"/>
      <c r="CR960" s="111"/>
      <c r="CS960" s="111"/>
      <c r="CT960" s="111"/>
      <c r="CU960" s="111"/>
      <c r="CV960" s="111"/>
      <c r="CW960" s="111"/>
      <c r="CX960" s="111"/>
      <c r="CY960" s="111"/>
      <c r="CZ960" s="111"/>
      <c r="DA960" s="111"/>
      <c r="DB960" s="111"/>
      <c r="DC960" s="111"/>
      <c r="DD960" s="111"/>
      <c r="DE960" s="111"/>
      <c r="DF960" s="111"/>
      <c r="DG960" s="111"/>
      <c r="DH960" s="111"/>
      <c r="DI960" s="111"/>
      <c r="DJ960" s="111"/>
      <c r="DK960" s="111"/>
      <c r="DL960" s="111"/>
      <c r="DM960" s="111"/>
      <c r="DN960" s="111"/>
      <c r="DO960" s="111"/>
      <c r="DP960" s="111"/>
      <c r="DQ960" s="111"/>
      <c r="DR960" s="111"/>
      <c r="DS960" s="111"/>
      <c r="DT960" s="111"/>
      <c r="DU960" s="111"/>
      <c r="DV960" s="111"/>
      <c r="DW960" s="111"/>
      <c r="DX960" s="111"/>
      <c r="DY960" s="111"/>
      <c r="DZ960" s="111"/>
      <c r="EA960" s="111"/>
      <c r="EB960" s="111"/>
      <c r="EC960" s="111"/>
      <c r="ED960" s="111"/>
      <c r="EE960" s="111"/>
      <c r="EF960" s="111"/>
      <c r="EG960" s="111"/>
      <c r="EH960" s="111"/>
      <c r="EI960" s="111"/>
      <c r="EJ960" s="111"/>
      <c r="EK960" s="111"/>
      <c r="EL960" s="111"/>
      <c r="EM960" s="111"/>
      <c r="EN960" s="111"/>
      <c r="EO960" s="111"/>
      <c r="EP960" s="111"/>
      <c r="EQ960" s="111"/>
      <c r="ER960" s="111"/>
      <c r="ES960" s="111"/>
      <c r="ET960" s="111"/>
      <c r="EU960" s="111"/>
      <c r="EV960" s="111"/>
      <c r="EW960" s="111"/>
      <c r="EX960" s="111"/>
      <c r="EY960" s="111"/>
      <c r="EZ960" s="111"/>
      <c r="FA960" s="111"/>
      <c r="FB960" s="111"/>
      <c r="FC960" s="111"/>
      <c r="FD960" s="111"/>
      <c r="FE960" s="111"/>
      <c r="FF960" s="111"/>
      <c r="FG960" s="111"/>
      <c r="FH960" s="111"/>
      <c r="FI960" s="111"/>
      <c r="FJ960" s="111"/>
      <c r="FK960" s="111"/>
      <c r="FL960" s="111"/>
      <c r="FM960" s="111"/>
      <c r="FN960" s="111"/>
      <c r="FO960" s="111"/>
      <c r="FP960" s="111"/>
      <c r="FQ960" s="111"/>
      <c r="FR960" s="111"/>
      <c r="FS960" s="111"/>
      <c r="FT960" s="111"/>
      <c r="FU960" s="111"/>
      <c r="FV960" s="111"/>
      <c r="FW960" s="111"/>
      <c r="FX960" s="111"/>
      <c r="FY960" s="111"/>
      <c r="FZ960" s="111"/>
      <c r="GA960" s="111"/>
      <c r="GB960" s="111"/>
      <c r="GC960" s="111"/>
      <c r="GD960" s="111"/>
      <c r="GE960" s="111"/>
      <c r="GF960" s="111"/>
      <c r="GG960" s="111"/>
      <c r="GH960" s="111"/>
      <c r="GI960" s="111"/>
      <c r="GJ960" s="111"/>
      <c r="GK960" s="111"/>
      <c r="GL960" s="111"/>
      <c r="GM960" s="111"/>
      <c r="GN960" s="111"/>
      <c r="GO960" s="111"/>
      <c r="GP960" s="111"/>
      <c r="GQ960" s="111"/>
      <c r="GR960" s="111"/>
      <c r="GS960" s="111"/>
      <c r="GT960" s="111"/>
      <c r="GU960" s="111"/>
      <c r="GV960" s="111"/>
      <c r="GW960" s="111"/>
      <c r="GX960" s="111"/>
      <c r="GY960" s="111"/>
      <c r="GZ960" s="111"/>
      <c r="HA960" s="111"/>
      <c r="HB960" s="111"/>
      <c r="HC960" s="111"/>
      <c r="HD960" s="111"/>
      <c r="HE960" s="111"/>
      <c r="HF960" s="111"/>
      <c r="HG960" s="111"/>
      <c r="HH960" s="111"/>
      <c r="HI960" s="111"/>
      <c r="HJ960" s="111"/>
      <c r="HK960" s="111"/>
      <c r="HL960" s="111"/>
      <c r="HM960" s="111"/>
      <c r="HN960" s="111"/>
      <c r="HO960" s="111"/>
      <c r="HP960" s="111"/>
      <c r="HQ960" s="111"/>
      <c r="HR960" s="111"/>
      <c r="HS960" s="111"/>
      <c r="HT960" s="111"/>
      <c r="HU960" s="111"/>
      <c r="HV960" s="111"/>
      <c r="HW960" s="111"/>
      <c r="HX960" s="111"/>
      <c r="HY960" s="111"/>
      <c r="HZ960" s="111"/>
      <c r="IA960" s="111"/>
      <c r="IB960" s="111"/>
      <c r="IC960" s="111"/>
      <c r="ID960" s="111"/>
      <c r="IE960" s="111"/>
      <c r="IF960" s="111"/>
      <c r="IG960" s="111"/>
      <c r="IH960" s="111"/>
      <c r="II960" s="111"/>
    </row>
    <row r="961" s="1" customFormat="1" spans="1:243">
      <c r="A961" s="157">
        <v>2320301</v>
      </c>
      <c r="B961" s="152" t="s">
        <v>815</v>
      </c>
      <c r="C961" s="145">
        <v>2743</v>
      </c>
      <c r="D961" s="146">
        <v>2841</v>
      </c>
      <c r="E961" s="147">
        <f t="shared" ref="E961:E978" si="42">D961-C961</f>
        <v>98</v>
      </c>
      <c r="F961" s="148">
        <f t="shared" ref="F961:F982" si="43">E961/C961</f>
        <v>0.035727305869486</v>
      </c>
      <c r="G961" s="149"/>
      <c r="H961" s="140">
        <f t="shared" ref="H961:H982" si="44">LEN(A961)</f>
        <v>7</v>
      </c>
      <c r="I961" s="140"/>
      <c r="J961" s="111"/>
      <c r="K961" s="111"/>
      <c r="L961" s="111"/>
      <c r="M961" s="111"/>
      <c r="N961" s="111"/>
      <c r="O961" s="111"/>
      <c r="P961" s="111"/>
      <c r="Q961" s="111"/>
      <c r="R961" s="111"/>
      <c r="S961" s="111"/>
      <c r="T961" s="111"/>
      <c r="U961" s="111"/>
      <c r="V961" s="111"/>
      <c r="W961" s="111"/>
      <c r="X961" s="111"/>
      <c r="Y961" s="111"/>
      <c r="Z961" s="111"/>
      <c r="AA961" s="111"/>
      <c r="AB961" s="111"/>
      <c r="AC961" s="111"/>
      <c r="AD961" s="111"/>
      <c r="AE961" s="111"/>
      <c r="AF961" s="111"/>
      <c r="AG961" s="111"/>
      <c r="AH961" s="111"/>
      <c r="AI961" s="111"/>
      <c r="AJ961" s="111"/>
      <c r="AK961" s="111"/>
      <c r="AL961" s="111"/>
      <c r="AM961" s="111"/>
      <c r="AN961" s="111"/>
      <c r="AO961" s="111"/>
      <c r="AP961" s="111"/>
      <c r="AQ961" s="111"/>
      <c r="AR961" s="111"/>
      <c r="AS961" s="111"/>
      <c r="AT961" s="111"/>
      <c r="AU961" s="111"/>
      <c r="AV961" s="111"/>
      <c r="AW961" s="111"/>
      <c r="AX961" s="111"/>
      <c r="AY961" s="111"/>
      <c r="AZ961" s="111"/>
      <c r="BA961" s="111"/>
      <c r="BB961" s="111"/>
      <c r="BC961" s="111"/>
      <c r="BD961" s="111"/>
      <c r="BE961" s="111"/>
      <c r="BF961" s="111"/>
      <c r="BG961" s="111"/>
      <c r="BH961" s="111"/>
      <c r="BI961" s="111"/>
      <c r="BJ961" s="111"/>
      <c r="BK961" s="111"/>
      <c r="BL961" s="111"/>
      <c r="BM961" s="111"/>
      <c r="BN961" s="111"/>
      <c r="BO961" s="111"/>
      <c r="BP961" s="111"/>
      <c r="BQ961" s="111"/>
      <c r="BR961" s="111"/>
      <c r="BS961" s="111"/>
      <c r="BT961" s="111"/>
      <c r="BU961" s="111"/>
      <c r="BV961" s="111"/>
      <c r="BW961" s="111"/>
      <c r="BX961" s="111"/>
      <c r="BY961" s="111"/>
      <c r="BZ961" s="111"/>
      <c r="CA961" s="111"/>
      <c r="CB961" s="111"/>
      <c r="CC961" s="111"/>
      <c r="CD961" s="111"/>
      <c r="CE961" s="111"/>
      <c r="CF961" s="111"/>
      <c r="CG961" s="111"/>
      <c r="CH961" s="111"/>
      <c r="CI961" s="111"/>
      <c r="CJ961" s="111"/>
      <c r="CK961" s="111"/>
      <c r="CL961" s="111"/>
      <c r="CM961" s="111"/>
      <c r="CN961" s="111"/>
      <c r="CO961" s="111"/>
      <c r="CP961" s="111"/>
      <c r="CQ961" s="111"/>
      <c r="CR961" s="111"/>
      <c r="CS961" s="111"/>
      <c r="CT961" s="111"/>
      <c r="CU961" s="111"/>
      <c r="CV961" s="111"/>
      <c r="CW961" s="111"/>
      <c r="CX961" s="111"/>
      <c r="CY961" s="111"/>
      <c r="CZ961" s="111"/>
      <c r="DA961" s="111"/>
      <c r="DB961" s="111"/>
      <c r="DC961" s="111"/>
      <c r="DD961" s="111"/>
      <c r="DE961" s="111"/>
      <c r="DF961" s="111"/>
      <c r="DG961" s="111"/>
      <c r="DH961" s="111"/>
      <c r="DI961" s="111"/>
      <c r="DJ961" s="111"/>
      <c r="DK961" s="111"/>
      <c r="DL961" s="111"/>
      <c r="DM961" s="111"/>
      <c r="DN961" s="111"/>
      <c r="DO961" s="111"/>
      <c r="DP961" s="111"/>
      <c r="DQ961" s="111"/>
      <c r="DR961" s="111"/>
      <c r="DS961" s="111"/>
      <c r="DT961" s="111"/>
      <c r="DU961" s="111"/>
      <c r="DV961" s="111"/>
      <c r="DW961" s="111"/>
      <c r="DX961" s="111"/>
      <c r="DY961" s="111"/>
      <c r="DZ961" s="111"/>
      <c r="EA961" s="111"/>
      <c r="EB961" s="111"/>
      <c r="EC961" s="111"/>
      <c r="ED961" s="111"/>
      <c r="EE961" s="111"/>
      <c r="EF961" s="111"/>
      <c r="EG961" s="111"/>
      <c r="EH961" s="111"/>
      <c r="EI961" s="111"/>
      <c r="EJ961" s="111"/>
      <c r="EK961" s="111"/>
      <c r="EL961" s="111"/>
      <c r="EM961" s="111"/>
      <c r="EN961" s="111"/>
      <c r="EO961" s="111"/>
      <c r="EP961" s="111"/>
      <c r="EQ961" s="111"/>
      <c r="ER961" s="111"/>
      <c r="ES961" s="111"/>
      <c r="ET961" s="111"/>
      <c r="EU961" s="111"/>
      <c r="EV961" s="111"/>
      <c r="EW961" s="111"/>
      <c r="EX961" s="111"/>
      <c r="EY961" s="111"/>
      <c r="EZ961" s="111"/>
      <c r="FA961" s="111"/>
      <c r="FB961" s="111"/>
      <c r="FC961" s="111"/>
      <c r="FD961" s="111"/>
      <c r="FE961" s="111"/>
      <c r="FF961" s="111"/>
      <c r="FG961" s="111"/>
      <c r="FH961" s="111"/>
      <c r="FI961" s="111"/>
      <c r="FJ961" s="111"/>
      <c r="FK961" s="111"/>
      <c r="FL961" s="111"/>
      <c r="FM961" s="111"/>
      <c r="FN961" s="111"/>
      <c r="FO961" s="111"/>
      <c r="FP961" s="111"/>
      <c r="FQ961" s="111"/>
      <c r="FR961" s="111"/>
      <c r="FS961" s="111"/>
      <c r="FT961" s="111"/>
      <c r="FU961" s="111"/>
      <c r="FV961" s="111"/>
      <c r="FW961" s="111"/>
      <c r="FX961" s="111"/>
      <c r="FY961" s="111"/>
      <c r="FZ961" s="111"/>
      <c r="GA961" s="111"/>
      <c r="GB961" s="111"/>
      <c r="GC961" s="111"/>
      <c r="GD961" s="111"/>
      <c r="GE961" s="111"/>
      <c r="GF961" s="111"/>
      <c r="GG961" s="111"/>
      <c r="GH961" s="111"/>
      <c r="GI961" s="111"/>
      <c r="GJ961" s="111"/>
      <c r="GK961" s="111"/>
      <c r="GL961" s="111"/>
      <c r="GM961" s="111"/>
      <c r="GN961" s="111"/>
      <c r="GO961" s="111"/>
      <c r="GP961" s="111"/>
      <c r="GQ961" s="111"/>
      <c r="GR961" s="111"/>
      <c r="GS961" s="111"/>
      <c r="GT961" s="111"/>
      <c r="GU961" s="111"/>
      <c r="GV961" s="111"/>
      <c r="GW961" s="111"/>
      <c r="GX961" s="111"/>
      <c r="GY961" s="111"/>
      <c r="GZ961" s="111"/>
      <c r="HA961" s="111"/>
      <c r="HB961" s="111"/>
      <c r="HC961" s="111"/>
      <c r="HD961" s="111"/>
      <c r="HE961" s="111"/>
      <c r="HF961" s="111"/>
      <c r="HG961" s="111"/>
      <c r="HH961" s="111"/>
      <c r="HI961" s="111"/>
      <c r="HJ961" s="111"/>
      <c r="HK961" s="111"/>
      <c r="HL961" s="111"/>
      <c r="HM961" s="111"/>
      <c r="HN961" s="111"/>
      <c r="HO961" s="111"/>
      <c r="HP961" s="111"/>
      <c r="HQ961" s="111"/>
      <c r="HR961" s="111"/>
      <c r="HS961" s="111"/>
      <c r="HT961" s="111"/>
      <c r="HU961" s="111"/>
      <c r="HV961" s="111"/>
      <c r="HW961" s="111"/>
      <c r="HX961" s="111"/>
      <c r="HY961" s="111"/>
      <c r="HZ961" s="111"/>
      <c r="IA961" s="111"/>
      <c r="IB961" s="111"/>
      <c r="IC961" s="111"/>
      <c r="ID961" s="111"/>
      <c r="IE961" s="111"/>
      <c r="IF961" s="111"/>
      <c r="IG961" s="111"/>
      <c r="IH961" s="111"/>
      <c r="II961" s="111"/>
    </row>
    <row r="962" s="1" customFormat="1" spans="1:243">
      <c r="A962" s="157">
        <v>2320303</v>
      </c>
      <c r="B962" s="152" t="s">
        <v>816</v>
      </c>
      <c r="C962" s="145">
        <v>60</v>
      </c>
      <c r="D962" s="146">
        <v>60</v>
      </c>
      <c r="E962" s="147">
        <f t="shared" si="42"/>
        <v>0</v>
      </c>
      <c r="F962" s="148">
        <f t="shared" si="43"/>
        <v>0</v>
      </c>
      <c r="G962" s="149"/>
      <c r="H962" s="140">
        <f t="shared" si="44"/>
        <v>7</v>
      </c>
      <c r="I962" s="140"/>
      <c r="J962" s="111"/>
      <c r="K962" s="111"/>
      <c r="L962" s="111"/>
      <c r="M962" s="111"/>
      <c r="N962" s="111"/>
      <c r="O962" s="111"/>
      <c r="P962" s="111"/>
      <c r="Q962" s="111"/>
      <c r="R962" s="111"/>
      <c r="S962" s="111"/>
      <c r="T962" s="111"/>
      <c r="U962" s="111"/>
      <c r="V962" s="111"/>
      <c r="W962" s="111"/>
      <c r="X962" s="111"/>
      <c r="Y962" s="111"/>
      <c r="Z962" s="111"/>
      <c r="AA962" s="111"/>
      <c r="AB962" s="111"/>
      <c r="AC962" s="111"/>
      <c r="AD962" s="111"/>
      <c r="AE962" s="111"/>
      <c r="AF962" s="111"/>
      <c r="AG962" s="111"/>
      <c r="AH962" s="111"/>
      <c r="AI962" s="111"/>
      <c r="AJ962" s="111"/>
      <c r="AK962" s="111"/>
      <c r="AL962" s="111"/>
      <c r="AM962" s="111"/>
      <c r="AN962" s="111"/>
      <c r="AO962" s="111"/>
      <c r="AP962" s="111"/>
      <c r="AQ962" s="111"/>
      <c r="AR962" s="111"/>
      <c r="AS962" s="111"/>
      <c r="AT962" s="111"/>
      <c r="AU962" s="111"/>
      <c r="AV962" s="111"/>
      <c r="AW962" s="111"/>
      <c r="AX962" s="111"/>
      <c r="AY962" s="111"/>
      <c r="AZ962" s="111"/>
      <c r="BA962" s="111"/>
      <c r="BB962" s="111"/>
      <c r="BC962" s="111"/>
      <c r="BD962" s="111"/>
      <c r="BE962" s="111"/>
      <c r="BF962" s="111"/>
      <c r="BG962" s="111"/>
      <c r="BH962" s="111"/>
      <c r="BI962" s="111"/>
      <c r="BJ962" s="111"/>
      <c r="BK962" s="111"/>
      <c r="BL962" s="111"/>
      <c r="BM962" s="111"/>
      <c r="BN962" s="111"/>
      <c r="BO962" s="111"/>
      <c r="BP962" s="111"/>
      <c r="BQ962" s="111"/>
      <c r="BR962" s="111"/>
      <c r="BS962" s="111"/>
      <c r="BT962" s="111"/>
      <c r="BU962" s="111"/>
      <c r="BV962" s="111"/>
      <c r="BW962" s="111"/>
      <c r="BX962" s="111"/>
      <c r="BY962" s="111"/>
      <c r="BZ962" s="111"/>
      <c r="CA962" s="111"/>
      <c r="CB962" s="111"/>
      <c r="CC962" s="111"/>
      <c r="CD962" s="111"/>
      <c r="CE962" s="111"/>
      <c r="CF962" s="111"/>
      <c r="CG962" s="111"/>
      <c r="CH962" s="111"/>
      <c r="CI962" s="111"/>
      <c r="CJ962" s="111"/>
      <c r="CK962" s="111"/>
      <c r="CL962" s="111"/>
      <c r="CM962" s="111"/>
      <c r="CN962" s="111"/>
      <c r="CO962" s="111"/>
      <c r="CP962" s="111"/>
      <c r="CQ962" s="111"/>
      <c r="CR962" s="111"/>
      <c r="CS962" s="111"/>
      <c r="CT962" s="111"/>
      <c r="CU962" s="111"/>
      <c r="CV962" s="111"/>
      <c r="CW962" s="111"/>
      <c r="CX962" s="111"/>
      <c r="CY962" s="111"/>
      <c r="CZ962" s="111"/>
      <c r="DA962" s="111"/>
      <c r="DB962" s="111"/>
      <c r="DC962" s="111"/>
      <c r="DD962" s="111"/>
      <c r="DE962" s="111"/>
      <c r="DF962" s="111"/>
      <c r="DG962" s="111"/>
      <c r="DH962" s="111"/>
      <c r="DI962" s="111"/>
      <c r="DJ962" s="111"/>
      <c r="DK962" s="111"/>
      <c r="DL962" s="111"/>
      <c r="DM962" s="111"/>
      <c r="DN962" s="111"/>
      <c r="DO962" s="111"/>
      <c r="DP962" s="111"/>
      <c r="DQ962" s="111"/>
      <c r="DR962" s="111"/>
      <c r="DS962" s="111"/>
      <c r="DT962" s="111"/>
      <c r="DU962" s="111"/>
      <c r="DV962" s="111"/>
      <c r="DW962" s="111"/>
      <c r="DX962" s="111"/>
      <c r="DY962" s="111"/>
      <c r="DZ962" s="111"/>
      <c r="EA962" s="111"/>
      <c r="EB962" s="111"/>
      <c r="EC962" s="111"/>
      <c r="ED962" s="111"/>
      <c r="EE962" s="111"/>
      <c r="EF962" s="111"/>
      <c r="EG962" s="111"/>
      <c r="EH962" s="111"/>
      <c r="EI962" s="111"/>
      <c r="EJ962" s="111"/>
      <c r="EK962" s="111"/>
      <c r="EL962" s="111"/>
      <c r="EM962" s="111"/>
      <c r="EN962" s="111"/>
      <c r="EO962" s="111"/>
      <c r="EP962" s="111"/>
      <c r="EQ962" s="111"/>
      <c r="ER962" s="111"/>
      <c r="ES962" s="111"/>
      <c r="ET962" s="111"/>
      <c r="EU962" s="111"/>
      <c r="EV962" s="111"/>
      <c r="EW962" s="111"/>
      <c r="EX962" s="111"/>
      <c r="EY962" s="111"/>
      <c r="EZ962" s="111"/>
      <c r="FA962" s="111"/>
      <c r="FB962" s="111"/>
      <c r="FC962" s="111"/>
      <c r="FD962" s="111"/>
      <c r="FE962" s="111"/>
      <c r="FF962" s="111"/>
      <c r="FG962" s="111"/>
      <c r="FH962" s="111"/>
      <c r="FI962" s="111"/>
      <c r="FJ962" s="111"/>
      <c r="FK962" s="111"/>
      <c r="FL962" s="111"/>
      <c r="FM962" s="111"/>
      <c r="FN962" s="111"/>
      <c r="FO962" s="111"/>
      <c r="FP962" s="111"/>
      <c r="FQ962" s="111"/>
      <c r="FR962" s="111"/>
      <c r="FS962" s="111"/>
      <c r="FT962" s="111"/>
      <c r="FU962" s="111"/>
      <c r="FV962" s="111"/>
      <c r="FW962" s="111"/>
      <c r="FX962" s="111"/>
      <c r="FY962" s="111"/>
      <c r="FZ962" s="111"/>
      <c r="GA962" s="111"/>
      <c r="GB962" s="111"/>
      <c r="GC962" s="111"/>
      <c r="GD962" s="111"/>
      <c r="GE962" s="111"/>
      <c r="GF962" s="111"/>
      <c r="GG962" s="111"/>
      <c r="GH962" s="111"/>
      <c r="GI962" s="111"/>
      <c r="GJ962" s="111"/>
      <c r="GK962" s="111"/>
      <c r="GL962" s="111"/>
      <c r="GM962" s="111"/>
      <c r="GN962" s="111"/>
      <c r="GO962" s="111"/>
      <c r="GP962" s="111"/>
      <c r="GQ962" s="111"/>
      <c r="GR962" s="111"/>
      <c r="GS962" s="111"/>
      <c r="GT962" s="111"/>
      <c r="GU962" s="111"/>
      <c r="GV962" s="111"/>
      <c r="GW962" s="111"/>
      <c r="GX962" s="111"/>
      <c r="GY962" s="111"/>
      <c r="GZ962" s="111"/>
      <c r="HA962" s="111"/>
      <c r="HB962" s="111"/>
      <c r="HC962" s="111"/>
      <c r="HD962" s="111"/>
      <c r="HE962" s="111"/>
      <c r="HF962" s="111"/>
      <c r="HG962" s="111"/>
      <c r="HH962" s="111"/>
      <c r="HI962" s="111"/>
      <c r="HJ962" s="111"/>
      <c r="HK962" s="111"/>
      <c r="HL962" s="111"/>
      <c r="HM962" s="111"/>
      <c r="HN962" s="111"/>
      <c r="HO962" s="111"/>
      <c r="HP962" s="111"/>
      <c r="HQ962" s="111"/>
      <c r="HR962" s="111"/>
      <c r="HS962" s="111"/>
      <c r="HT962" s="111"/>
      <c r="HU962" s="111"/>
      <c r="HV962" s="111"/>
      <c r="HW962" s="111"/>
      <c r="HX962" s="111"/>
      <c r="HY962" s="111"/>
      <c r="HZ962" s="111"/>
      <c r="IA962" s="111"/>
      <c r="IB962" s="111"/>
      <c r="IC962" s="111"/>
      <c r="ID962" s="111"/>
      <c r="IE962" s="111"/>
      <c r="IF962" s="111"/>
      <c r="IG962" s="111"/>
      <c r="IH962" s="111"/>
      <c r="II962" s="111"/>
    </row>
    <row r="963" s="1" customFormat="1" spans="1:243">
      <c r="A963" s="141">
        <v>233</v>
      </c>
      <c r="B963" s="136" t="s">
        <v>817</v>
      </c>
      <c r="C963" s="137">
        <f>C964</f>
        <v>30</v>
      </c>
      <c r="D963" s="137">
        <f>D964</f>
        <v>30</v>
      </c>
      <c r="E963" s="137">
        <f t="shared" si="42"/>
        <v>0</v>
      </c>
      <c r="F963" s="138">
        <f t="shared" si="43"/>
        <v>0</v>
      </c>
      <c r="G963" s="149"/>
      <c r="H963" s="140">
        <f t="shared" si="44"/>
        <v>3</v>
      </c>
      <c r="I963" s="140"/>
      <c r="J963" s="111"/>
      <c r="K963" s="111"/>
      <c r="L963" s="111"/>
      <c r="M963" s="111"/>
      <c r="N963" s="111"/>
      <c r="O963" s="111"/>
      <c r="P963" s="111"/>
      <c r="Q963" s="111"/>
      <c r="R963" s="111"/>
      <c r="S963" s="111"/>
      <c r="T963" s="111"/>
      <c r="U963" s="111"/>
      <c r="V963" s="111"/>
      <c r="W963" s="111"/>
      <c r="X963" s="111"/>
      <c r="Y963" s="111"/>
      <c r="Z963" s="111"/>
      <c r="AA963" s="111"/>
      <c r="AB963" s="111"/>
      <c r="AC963" s="111"/>
      <c r="AD963" s="111"/>
      <c r="AE963" s="111"/>
      <c r="AF963" s="111"/>
      <c r="AG963" s="111"/>
      <c r="AH963" s="111"/>
      <c r="AI963" s="111"/>
      <c r="AJ963" s="111"/>
      <c r="AK963" s="111"/>
      <c r="AL963" s="111"/>
      <c r="AM963" s="111"/>
      <c r="AN963" s="111"/>
      <c r="AO963" s="111"/>
      <c r="AP963" s="111"/>
      <c r="AQ963" s="111"/>
      <c r="AR963" s="111"/>
      <c r="AS963" s="111"/>
      <c r="AT963" s="111"/>
      <c r="AU963" s="111"/>
      <c r="AV963" s="111"/>
      <c r="AW963" s="111"/>
      <c r="AX963" s="111"/>
      <c r="AY963" s="111"/>
      <c r="AZ963" s="111"/>
      <c r="BA963" s="111"/>
      <c r="BB963" s="111"/>
      <c r="BC963" s="111"/>
      <c r="BD963" s="111"/>
      <c r="BE963" s="111"/>
      <c r="BF963" s="111"/>
      <c r="BG963" s="111"/>
      <c r="BH963" s="111"/>
      <c r="BI963" s="111"/>
      <c r="BJ963" s="111"/>
      <c r="BK963" s="111"/>
      <c r="BL963" s="111"/>
      <c r="BM963" s="111"/>
      <c r="BN963" s="111"/>
      <c r="BO963" s="111"/>
      <c r="BP963" s="111"/>
      <c r="BQ963" s="111"/>
      <c r="BR963" s="111"/>
      <c r="BS963" s="111"/>
      <c r="BT963" s="111"/>
      <c r="BU963" s="111"/>
      <c r="BV963" s="111"/>
      <c r="BW963" s="111"/>
      <c r="BX963" s="111"/>
      <c r="BY963" s="111"/>
      <c r="BZ963" s="111"/>
      <c r="CA963" s="111"/>
      <c r="CB963" s="111"/>
      <c r="CC963" s="111"/>
      <c r="CD963" s="111"/>
      <c r="CE963" s="111"/>
      <c r="CF963" s="111"/>
      <c r="CG963" s="111"/>
      <c r="CH963" s="111"/>
      <c r="CI963" s="111"/>
      <c r="CJ963" s="111"/>
      <c r="CK963" s="111"/>
      <c r="CL963" s="111"/>
      <c r="CM963" s="111"/>
      <c r="CN963" s="111"/>
      <c r="CO963" s="111"/>
      <c r="CP963" s="111"/>
      <c r="CQ963" s="111"/>
      <c r="CR963" s="111"/>
      <c r="CS963" s="111"/>
      <c r="CT963" s="111"/>
      <c r="CU963" s="111"/>
      <c r="CV963" s="111"/>
      <c r="CW963" s="111"/>
      <c r="CX963" s="111"/>
      <c r="CY963" s="111"/>
      <c r="CZ963" s="111"/>
      <c r="DA963" s="111"/>
      <c r="DB963" s="111"/>
      <c r="DC963" s="111"/>
      <c r="DD963" s="111"/>
      <c r="DE963" s="111"/>
      <c r="DF963" s="111"/>
      <c r="DG963" s="111"/>
      <c r="DH963" s="111"/>
      <c r="DI963" s="111"/>
      <c r="DJ963" s="111"/>
      <c r="DK963" s="111"/>
      <c r="DL963" s="111"/>
      <c r="DM963" s="111"/>
      <c r="DN963" s="111"/>
      <c r="DO963" s="111"/>
      <c r="DP963" s="111"/>
      <c r="DQ963" s="111"/>
      <c r="DR963" s="111"/>
      <c r="DS963" s="111"/>
      <c r="DT963" s="111"/>
      <c r="DU963" s="111"/>
      <c r="DV963" s="111"/>
      <c r="DW963" s="111"/>
      <c r="DX963" s="111"/>
      <c r="DY963" s="111"/>
      <c r="DZ963" s="111"/>
      <c r="EA963" s="111"/>
      <c r="EB963" s="111"/>
      <c r="EC963" s="111"/>
      <c r="ED963" s="111"/>
      <c r="EE963" s="111"/>
      <c r="EF963" s="111"/>
      <c r="EG963" s="111"/>
      <c r="EH963" s="111"/>
      <c r="EI963" s="111"/>
      <c r="EJ963" s="111"/>
      <c r="EK963" s="111"/>
      <c r="EL963" s="111"/>
      <c r="EM963" s="111"/>
      <c r="EN963" s="111"/>
      <c r="EO963" s="111"/>
      <c r="EP963" s="111"/>
      <c r="EQ963" s="111"/>
      <c r="ER963" s="111"/>
      <c r="ES963" s="111"/>
      <c r="ET963" s="111"/>
      <c r="EU963" s="111"/>
      <c r="EV963" s="111"/>
      <c r="EW963" s="111"/>
      <c r="EX963" s="111"/>
      <c r="EY963" s="111"/>
      <c r="EZ963" s="111"/>
      <c r="FA963" s="111"/>
      <c r="FB963" s="111"/>
      <c r="FC963" s="111"/>
      <c r="FD963" s="111"/>
      <c r="FE963" s="111"/>
      <c r="FF963" s="111"/>
      <c r="FG963" s="111"/>
      <c r="FH963" s="111"/>
      <c r="FI963" s="111"/>
      <c r="FJ963" s="111"/>
      <c r="FK963" s="111"/>
      <c r="FL963" s="111"/>
      <c r="FM963" s="111"/>
      <c r="FN963" s="111"/>
      <c r="FO963" s="111"/>
      <c r="FP963" s="111"/>
      <c r="FQ963" s="111"/>
      <c r="FR963" s="111"/>
      <c r="FS963" s="111"/>
      <c r="FT963" s="111"/>
      <c r="FU963" s="111"/>
      <c r="FV963" s="111"/>
      <c r="FW963" s="111"/>
      <c r="FX963" s="111"/>
      <c r="FY963" s="111"/>
      <c r="FZ963" s="111"/>
      <c r="GA963" s="111"/>
      <c r="GB963" s="111"/>
      <c r="GC963" s="111"/>
      <c r="GD963" s="111"/>
      <c r="GE963" s="111"/>
      <c r="GF963" s="111"/>
      <c r="GG963" s="111"/>
      <c r="GH963" s="111"/>
      <c r="GI963" s="111"/>
      <c r="GJ963" s="111"/>
      <c r="GK963" s="111"/>
      <c r="GL963" s="111"/>
      <c r="GM963" s="111"/>
      <c r="GN963" s="111"/>
      <c r="GO963" s="111"/>
      <c r="GP963" s="111"/>
      <c r="GQ963" s="111"/>
      <c r="GR963" s="111"/>
      <c r="GS963" s="111"/>
      <c r="GT963" s="111"/>
      <c r="GU963" s="111"/>
      <c r="GV963" s="111"/>
      <c r="GW963" s="111"/>
      <c r="GX963" s="111"/>
      <c r="GY963" s="111"/>
      <c r="GZ963" s="111"/>
      <c r="HA963" s="111"/>
      <c r="HB963" s="111"/>
      <c r="HC963" s="111"/>
      <c r="HD963" s="111"/>
      <c r="HE963" s="111"/>
      <c r="HF963" s="111"/>
      <c r="HG963" s="111"/>
      <c r="HH963" s="111"/>
      <c r="HI963" s="111"/>
      <c r="HJ963" s="111"/>
      <c r="HK963" s="111"/>
      <c r="HL963" s="111"/>
      <c r="HM963" s="111"/>
      <c r="HN963" s="111"/>
      <c r="HO963" s="111"/>
      <c r="HP963" s="111"/>
      <c r="HQ963" s="111"/>
      <c r="HR963" s="111"/>
      <c r="HS963" s="111"/>
      <c r="HT963" s="111"/>
      <c r="HU963" s="111"/>
      <c r="HV963" s="111"/>
      <c r="HW963" s="111"/>
      <c r="HX963" s="111"/>
      <c r="HY963" s="111"/>
      <c r="HZ963" s="111"/>
      <c r="IA963" s="111"/>
      <c r="IB963" s="111"/>
      <c r="IC963" s="111"/>
      <c r="ID963" s="111"/>
      <c r="IE963" s="111"/>
      <c r="IF963" s="111"/>
      <c r="IG963" s="111"/>
      <c r="IH963" s="111"/>
      <c r="II963" s="111"/>
    </row>
    <row r="964" s="1" customFormat="1" spans="1:243">
      <c r="A964" s="141">
        <v>23303</v>
      </c>
      <c r="B964" s="142" t="s">
        <v>818</v>
      </c>
      <c r="C964" s="159">
        <v>30</v>
      </c>
      <c r="D964" s="159">
        <v>30</v>
      </c>
      <c r="E964" s="137">
        <f t="shared" si="42"/>
        <v>0</v>
      </c>
      <c r="F964" s="138">
        <f t="shared" si="43"/>
        <v>0</v>
      </c>
      <c r="G964" s="139"/>
      <c r="H964" s="140">
        <f t="shared" si="44"/>
        <v>5</v>
      </c>
      <c r="I964" s="140"/>
      <c r="J964" s="111"/>
      <c r="K964" s="111"/>
      <c r="L964" s="111"/>
      <c r="M964" s="111"/>
      <c r="N964" s="111"/>
      <c r="O964" s="111"/>
      <c r="P964" s="111"/>
      <c r="Q964" s="111"/>
      <c r="R964" s="111"/>
      <c r="S964" s="111"/>
      <c r="T964" s="111"/>
      <c r="U964" s="111"/>
      <c r="V964" s="111"/>
      <c r="W964" s="111"/>
      <c r="X964" s="111"/>
      <c r="Y964" s="111"/>
      <c r="Z964" s="111"/>
      <c r="AA964" s="111"/>
      <c r="AB964" s="111"/>
      <c r="AC964" s="111"/>
      <c r="AD964" s="111"/>
      <c r="AE964" s="111"/>
      <c r="AF964" s="111"/>
      <c r="AG964" s="111"/>
      <c r="AH964" s="111"/>
      <c r="AI964" s="111"/>
      <c r="AJ964" s="111"/>
      <c r="AK964" s="111"/>
      <c r="AL964" s="111"/>
      <c r="AM964" s="111"/>
      <c r="AN964" s="111"/>
      <c r="AO964" s="111"/>
      <c r="AP964" s="111"/>
      <c r="AQ964" s="111"/>
      <c r="AR964" s="111"/>
      <c r="AS964" s="111"/>
      <c r="AT964" s="111"/>
      <c r="AU964" s="111"/>
      <c r="AV964" s="111"/>
      <c r="AW964" s="111"/>
      <c r="AX964" s="111"/>
      <c r="AY964" s="111"/>
      <c r="AZ964" s="111"/>
      <c r="BA964" s="111"/>
      <c r="BB964" s="111"/>
      <c r="BC964" s="111"/>
      <c r="BD964" s="111"/>
      <c r="BE964" s="111"/>
      <c r="BF964" s="111"/>
      <c r="BG964" s="111"/>
      <c r="BH964" s="111"/>
      <c r="BI964" s="111"/>
      <c r="BJ964" s="111"/>
      <c r="BK964" s="111"/>
      <c r="BL964" s="111"/>
      <c r="BM964" s="111"/>
      <c r="BN964" s="111"/>
      <c r="BO964" s="111"/>
      <c r="BP964" s="111"/>
      <c r="BQ964" s="111"/>
      <c r="BR964" s="111"/>
      <c r="BS964" s="111"/>
      <c r="BT964" s="111"/>
      <c r="BU964" s="111"/>
      <c r="BV964" s="111"/>
      <c r="BW964" s="111"/>
      <c r="BX964" s="111"/>
      <c r="BY964" s="111"/>
      <c r="BZ964" s="111"/>
      <c r="CA964" s="111"/>
      <c r="CB964" s="111"/>
      <c r="CC964" s="111"/>
      <c r="CD964" s="111"/>
      <c r="CE964" s="111"/>
      <c r="CF964" s="111"/>
      <c r="CG964" s="111"/>
      <c r="CH964" s="111"/>
      <c r="CI964" s="111"/>
      <c r="CJ964" s="111"/>
      <c r="CK964" s="111"/>
      <c r="CL964" s="111"/>
      <c r="CM964" s="111"/>
      <c r="CN964" s="111"/>
      <c r="CO964" s="111"/>
      <c r="CP964" s="111"/>
      <c r="CQ964" s="111"/>
      <c r="CR964" s="111"/>
      <c r="CS964" s="111"/>
      <c r="CT964" s="111"/>
      <c r="CU964" s="111"/>
      <c r="CV964" s="111"/>
      <c r="CW964" s="111"/>
      <c r="CX964" s="111"/>
      <c r="CY964" s="111"/>
      <c r="CZ964" s="111"/>
      <c r="DA964" s="111"/>
      <c r="DB964" s="111"/>
      <c r="DC964" s="111"/>
      <c r="DD964" s="111"/>
      <c r="DE964" s="111"/>
      <c r="DF964" s="111"/>
      <c r="DG964" s="111"/>
      <c r="DH964" s="111"/>
      <c r="DI964" s="111"/>
      <c r="DJ964" s="111"/>
      <c r="DK964" s="111"/>
      <c r="DL964" s="111"/>
      <c r="DM964" s="111"/>
      <c r="DN964" s="111"/>
      <c r="DO964" s="111"/>
      <c r="DP964" s="111"/>
      <c r="DQ964" s="111"/>
      <c r="DR964" s="111"/>
      <c r="DS964" s="111"/>
      <c r="DT964" s="111"/>
      <c r="DU964" s="111"/>
      <c r="DV964" s="111"/>
      <c r="DW964" s="111"/>
      <c r="DX964" s="111"/>
      <c r="DY964" s="111"/>
      <c r="DZ964" s="111"/>
      <c r="EA964" s="111"/>
      <c r="EB964" s="111"/>
      <c r="EC964" s="111"/>
      <c r="ED964" s="111"/>
      <c r="EE964" s="111"/>
      <c r="EF964" s="111"/>
      <c r="EG964" s="111"/>
      <c r="EH964" s="111"/>
      <c r="EI964" s="111"/>
      <c r="EJ964" s="111"/>
      <c r="EK964" s="111"/>
      <c r="EL964" s="111"/>
      <c r="EM964" s="111"/>
      <c r="EN964" s="111"/>
      <c r="EO964" s="111"/>
      <c r="EP964" s="111"/>
      <c r="EQ964" s="111"/>
      <c r="ER964" s="111"/>
      <c r="ES964" s="111"/>
      <c r="ET964" s="111"/>
      <c r="EU964" s="111"/>
      <c r="EV964" s="111"/>
      <c r="EW964" s="111"/>
      <c r="EX964" s="111"/>
      <c r="EY964" s="111"/>
      <c r="EZ964" s="111"/>
      <c r="FA964" s="111"/>
      <c r="FB964" s="111"/>
      <c r="FC964" s="111"/>
      <c r="FD964" s="111"/>
      <c r="FE964" s="111"/>
      <c r="FF964" s="111"/>
      <c r="FG964" s="111"/>
      <c r="FH964" s="111"/>
      <c r="FI964" s="111"/>
      <c r="FJ964" s="111"/>
      <c r="FK964" s="111"/>
      <c r="FL964" s="111"/>
      <c r="FM964" s="111"/>
      <c r="FN964" s="111"/>
      <c r="FO964" s="111"/>
      <c r="FP964" s="111"/>
      <c r="FQ964" s="111"/>
      <c r="FR964" s="111"/>
      <c r="FS964" s="111"/>
      <c r="FT964" s="111"/>
      <c r="FU964" s="111"/>
      <c r="FV964" s="111"/>
      <c r="FW964" s="111"/>
      <c r="FX964" s="111"/>
      <c r="FY964" s="111"/>
      <c r="FZ964" s="111"/>
      <c r="GA964" s="111"/>
      <c r="GB964" s="111"/>
      <c r="GC964" s="111"/>
      <c r="GD964" s="111"/>
      <c r="GE964" s="111"/>
      <c r="GF964" s="111"/>
      <c r="GG964" s="111"/>
      <c r="GH964" s="111"/>
      <c r="GI964" s="111"/>
      <c r="GJ964" s="111"/>
      <c r="GK964" s="111"/>
      <c r="GL964" s="111"/>
      <c r="GM964" s="111"/>
      <c r="GN964" s="111"/>
      <c r="GO964" s="111"/>
      <c r="GP964" s="111"/>
      <c r="GQ964" s="111"/>
      <c r="GR964" s="111"/>
      <c r="GS964" s="111"/>
      <c r="GT964" s="111"/>
      <c r="GU964" s="111"/>
      <c r="GV964" s="111"/>
      <c r="GW964" s="111"/>
      <c r="GX964" s="111"/>
      <c r="GY964" s="111"/>
      <c r="GZ964" s="111"/>
      <c r="HA964" s="111"/>
      <c r="HB964" s="111"/>
      <c r="HC964" s="111"/>
      <c r="HD964" s="111"/>
      <c r="HE964" s="111"/>
      <c r="HF964" s="111"/>
      <c r="HG964" s="111"/>
      <c r="HH964" s="111"/>
      <c r="HI964" s="111"/>
      <c r="HJ964" s="111"/>
      <c r="HK964" s="111"/>
      <c r="HL964" s="111"/>
      <c r="HM964" s="111"/>
      <c r="HN964" s="111"/>
      <c r="HO964" s="111"/>
      <c r="HP964" s="111"/>
      <c r="HQ964" s="111"/>
      <c r="HR964" s="111"/>
      <c r="HS964" s="111"/>
      <c r="HT964" s="111"/>
      <c r="HU964" s="111"/>
      <c r="HV964" s="111"/>
      <c r="HW964" s="111"/>
      <c r="HX964" s="111"/>
      <c r="HY964" s="111"/>
      <c r="HZ964" s="111"/>
      <c r="IA964" s="111"/>
      <c r="IB964" s="111"/>
      <c r="IC964" s="111"/>
      <c r="ID964" s="111"/>
      <c r="IE964" s="111"/>
      <c r="IF964" s="111"/>
      <c r="IG964" s="111"/>
      <c r="IH964" s="111"/>
      <c r="II964" s="111"/>
    </row>
    <row r="965" s="1" customFormat="1" spans="1:243">
      <c r="A965" s="167">
        <v>229</v>
      </c>
      <c r="B965" s="136" t="s">
        <v>819</v>
      </c>
      <c r="C965" s="137">
        <f>C966+C968</f>
        <v>22888</v>
      </c>
      <c r="D965" s="137">
        <f>D966+D968</f>
        <v>0</v>
      </c>
      <c r="E965" s="137">
        <f t="shared" si="42"/>
        <v>-22888</v>
      </c>
      <c r="F965" s="138">
        <f t="shared" si="43"/>
        <v>-1</v>
      </c>
      <c r="G965" s="151"/>
      <c r="H965" s="140">
        <f t="shared" si="44"/>
        <v>3</v>
      </c>
      <c r="I965" s="140"/>
      <c r="J965" s="111"/>
      <c r="K965" s="111"/>
      <c r="L965" s="111"/>
      <c r="M965" s="111"/>
      <c r="N965" s="111"/>
      <c r="O965" s="111"/>
      <c r="P965" s="111"/>
      <c r="Q965" s="111"/>
      <c r="R965" s="111"/>
      <c r="S965" s="111"/>
      <c r="T965" s="111"/>
      <c r="U965" s="111"/>
      <c r="V965" s="111"/>
      <c r="W965" s="111"/>
      <c r="X965" s="111"/>
      <c r="Y965" s="111"/>
      <c r="Z965" s="111"/>
      <c r="AA965" s="111"/>
      <c r="AB965" s="111"/>
      <c r="AC965" s="111"/>
      <c r="AD965" s="111"/>
      <c r="AE965" s="111"/>
      <c r="AF965" s="111"/>
      <c r="AG965" s="111"/>
      <c r="AH965" s="111"/>
      <c r="AI965" s="111"/>
      <c r="AJ965" s="111"/>
      <c r="AK965" s="111"/>
      <c r="AL965" s="111"/>
      <c r="AM965" s="111"/>
      <c r="AN965" s="111"/>
      <c r="AO965" s="111"/>
      <c r="AP965" s="111"/>
      <c r="AQ965" s="111"/>
      <c r="AR965" s="111"/>
      <c r="AS965" s="111"/>
      <c r="AT965" s="111"/>
      <c r="AU965" s="111"/>
      <c r="AV965" s="111"/>
      <c r="AW965" s="111"/>
      <c r="AX965" s="111"/>
      <c r="AY965" s="111"/>
      <c r="AZ965" s="111"/>
      <c r="BA965" s="111"/>
      <c r="BB965" s="111"/>
      <c r="BC965" s="111"/>
      <c r="BD965" s="111"/>
      <c r="BE965" s="111"/>
      <c r="BF965" s="111"/>
      <c r="BG965" s="111"/>
      <c r="BH965" s="111"/>
      <c r="BI965" s="111"/>
      <c r="BJ965" s="111"/>
      <c r="BK965" s="111"/>
      <c r="BL965" s="111"/>
      <c r="BM965" s="111"/>
      <c r="BN965" s="111"/>
      <c r="BO965" s="111"/>
      <c r="BP965" s="111"/>
      <c r="BQ965" s="111"/>
      <c r="BR965" s="111"/>
      <c r="BS965" s="111"/>
      <c r="BT965" s="111"/>
      <c r="BU965" s="111"/>
      <c r="BV965" s="111"/>
      <c r="BW965" s="111"/>
      <c r="BX965" s="111"/>
      <c r="BY965" s="111"/>
      <c r="BZ965" s="111"/>
      <c r="CA965" s="111"/>
      <c r="CB965" s="111"/>
      <c r="CC965" s="111"/>
      <c r="CD965" s="111"/>
      <c r="CE965" s="111"/>
      <c r="CF965" s="111"/>
      <c r="CG965" s="111"/>
      <c r="CH965" s="111"/>
      <c r="CI965" s="111"/>
      <c r="CJ965" s="111"/>
      <c r="CK965" s="111"/>
      <c r="CL965" s="111"/>
      <c r="CM965" s="111"/>
      <c r="CN965" s="111"/>
      <c r="CO965" s="111"/>
      <c r="CP965" s="111"/>
      <c r="CQ965" s="111"/>
      <c r="CR965" s="111"/>
      <c r="CS965" s="111"/>
      <c r="CT965" s="111"/>
      <c r="CU965" s="111"/>
      <c r="CV965" s="111"/>
      <c r="CW965" s="111"/>
      <c r="CX965" s="111"/>
      <c r="CY965" s="111"/>
      <c r="CZ965" s="111"/>
      <c r="DA965" s="111"/>
      <c r="DB965" s="111"/>
      <c r="DC965" s="111"/>
      <c r="DD965" s="111"/>
      <c r="DE965" s="111"/>
      <c r="DF965" s="111"/>
      <c r="DG965" s="111"/>
      <c r="DH965" s="111"/>
      <c r="DI965" s="111"/>
      <c r="DJ965" s="111"/>
      <c r="DK965" s="111"/>
      <c r="DL965" s="111"/>
      <c r="DM965" s="111"/>
      <c r="DN965" s="111"/>
      <c r="DO965" s="111"/>
      <c r="DP965" s="111"/>
      <c r="DQ965" s="111"/>
      <c r="DR965" s="111"/>
      <c r="DS965" s="111"/>
      <c r="DT965" s="111"/>
      <c r="DU965" s="111"/>
      <c r="DV965" s="111"/>
      <c r="DW965" s="111"/>
      <c r="DX965" s="111"/>
      <c r="DY965" s="111"/>
      <c r="DZ965" s="111"/>
      <c r="EA965" s="111"/>
      <c r="EB965" s="111"/>
      <c r="EC965" s="111"/>
      <c r="ED965" s="111"/>
      <c r="EE965" s="111"/>
      <c r="EF965" s="111"/>
      <c r="EG965" s="111"/>
      <c r="EH965" s="111"/>
      <c r="EI965" s="111"/>
      <c r="EJ965" s="111"/>
      <c r="EK965" s="111"/>
      <c r="EL965" s="111"/>
      <c r="EM965" s="111"/>
      <c r="EN965" s="111"/>
      <c r="EO965" s="111"/>
      <c r="EP965" s="111"/>
      <c r="EQ965" s="111"/>
      <c r="ER965" s="111"/>
      <c r="ES965" s="111"/>
      <c r="ET965" s="111"/>
      <c r="EU965" s="111"/>
      <c r="EV965" s="111"/>
      <c r="EW965" s="111"/>
      <c r="EX965" s="111"/>
      <c r="EY965" s="111"/>
      <c r="EZ965" s="111"/>
      <c r="FA965" s="111"/>
      <c r="FB965" s="111"/>
      <c r="FC965" s="111"/>
      <c r="FD965" s="111"/>
      <c r="FE965" s="111"/>
      <c r="FF965" s="111"/>
      <c r="FG965" s="111"/>
      <c r="FH965" s="111"/>
      <c r="FI965" s="111"/>
      <c r="FJ965" s="111"/>
      <c r="FK965" s="111"/>
      <c r="FL965" s="111"/>
      <c r="FM965" s="111"/>
      <c r="FN965" s="111"/>
      <c r="FO965" s="111"/>
      <c r="FP965" s="111"/>
      <c r="FQ965" s="111"/>
      <c r="FR965" s="111"/>
      <c r="FS965" s="111"/>
      <c r="FT965" s="111"/>
      <c r="FU965" s="111"/>
      <c r="FV965" s="111"/>
      <c r="FW965" s="111"/>
      <c r="FX965" s="111"/>
      <c r="FY965" s="111"/>
      <c r="FZ965" s="111"/>
      <c r="GA965" s="111"/>
      <c r="GB965" s="111"/>
      <c r="GC965" s="111"/>
      <c r="GD965" s="111"/>
      <c r="GE965" s="111"/>
      <c r="GF965" s="111"/>
      <c r="GG965" s="111"/>
      <c r="GH965" s="111"/>
      <c r="GI965" s="111"/>
      <c r="GJ965" s="111"/>
      <c r="GK965" s="111"/>
      <c r="GL965" s="111"/>
      <c r="GM965" s="111"/>
      <c r="GN965" s="111"/>
      <c r="GO965" s="111"/>
      <c r="GP965" s="111"/>
      <c r="GQ965" s="111"/>
      <c r="GR965" s="111"/>
      <c r="GS965" s="111"/>
      <c r="GT965" s="111"/>
      <c r="GU965" s="111"/>
      <c r="GV965" s="111"/>
      <c r="GW965" s="111"/>
      <c r="GX965" s="111"/>
      <c r="GY965" s="111"/>
      <c r="GZ965" s="111"/>
      <c r="HA965" s="111"/>
      <c r="HB965" s="111"/>
      <c r="HC965" s="111"/>
      <c r="HD965" s="111"/>
      <c r="HE965" s="111"/>
      <c r="HF965" s="111"/>
      <c r="HG965" s="111"/>
      <c r="HH965" s="111"/>
      <c r="HI965" s="111"/>
      <c r="HJ965" s="111"/>
      <c r="HK965" s="111"/>
      <c r="HL965" s="111"/>
      <c r="HM965" s="111"/>
      <c r="HN965" s="111"/>
      <c r="HO965" s="111"/>
      <c r="HP965" s="111"/>
      <c r="HQ965" s="111"/>
      <c r="HR965" s="111"/>
      <c r="HS965" s="111"/>
      <c r="HT965" s="111"/>
      <c r="HU965" s="111"/>
      <c r="HV965" s="111"/>
      <c r="HW965" s="111"/>
      <c r="HX965" s="111"/>
      <c r="HY965" s="111"/>
      <c r="HZ965" s="111"/>
      <c r="IA965" s="111"/>
      <c r="IB965" s="111"/>
      <c r="IC965" s="111"/>
      <c r="ID965" s="111"/>
      <c r="IE965" s="111"/>
      <c r="IF965" s="111"/>
      <c r="IG965" s="111"/>
      <c r="IH965" s="111"/>
      <c r="II965" s="111"/>
    </row>
    <row r="966" s="1" customFormat="1" spans="1:243">
      <c r="A966" s="141">
        <v>22902</v>
      </c>
      <c r="B966" s="142" t="s">
        <v>820</v>
      </c>
      <c r="C966" s="143">
        <f>SUM(C967)</f>
        <v>22888</v>
      </c>
      <c r="D966" s="143">
        <f>SUM(D967)</f>
        <v>0</v>
      </c>
      <c r="E966" s="137">
        <f t="shared" si="42"/>
        <v>-22888</v>
      </c>
      <c r="F966" s="138">
        <f t="shared" si="43"/>
        <v>-1</v>
      </c>
      <c r="G966" s="151"/>
      <c r="H966" s="140">
        <f t="shared" si="44"/>
        <v>5</v>
      </c>
      <c r="I966" s="140"/>
      <c r="J966" s="111"/>
      <c r="K966" s="111"/>
      <c r="L966" s="111"/>
      <c r="M966" s="111"/>
      <c r="N966" s="111"/>
      <c r="O966" s="111"/>
      <c r="P966" s="111"/>
      <c r="Q966" s="111"/>
      <c r="R966" s="111"/>
      <c r="S966" s="111"/>
      <c r="T966" s="111"/>
      <c r="U966" s="111"/>
      <c r="V966" s="111"/>
      <c r="W966" s="111"/>
      <c r="X966" s="111"/>
      <c r="Y966" s="111"/>
      <c r="Z966" s="111"/>
      <c r="AA966" s="111"/>
      <c r="AB966" s="111"/>
      <c r="AC966" s="111"/>
      <c r="AD966" s="111"/>
      <c r="AE966" s="111"/>
      <c r="AF966" s="111"/>
      <c r="AG966" s="111"/>
      <c r="AH966" s="111"/>
      <c r="AI966" s="111"/>
      <c r="AJ966" s="111"/>
      <c r="AK966" s="111"/>
      <c r="AL966" s="111"/>
      <c r="AM966" s="111"/>
      <c r="AN966" s="111"/>
      <c r="AO966" s="111"/>
      <c r="AP966" s="111"/>
      <c r="AQ966" s="111"/>
      <c r="AR966" s="111"/>
      <c r="AS966" s="111"/>
      <c r="AT966" s="111"/>
      <c r="AU966" s="111"/>
      <c r="AV966" s="111"/>
      <c r="AW966" s="111"/>
      <c r="AX966" s="111"/>
      <c r="AY966" s="111"/>
      <c r="AZ966" s="111"/>
      <c r="BA966" s="111"/>
      <c r="BB966" s="111"/>
      <c r="BC966" s="111"/>
      <c r="BD966" s="111"/>
      <c r="BE966" s="111"/>
      <c r="BF966" s="111"/>
      <c r="BG966" s="111"/>
      <c r="BH966" s="111"/>
      <c r="BI966" s="111"/>
      <c r="BJ966" s="111"/>
      <c r="BK966" s="111"/>
      <c r="BL966" s="111"/>
      <c r="BM966" s="111"/>
      <c r="BN966" s="111"/>
      <c r="BO966" s="111"/>
      <c r="BP966" s="111"/>
      <c r="BQ966" s="111"/>
      <c r="BR966" s="111"/>
      <c r="BS966" s="111"/>
      <c r="BT966" s="111"/>
      <c r="BU966" s="111"/>
      <c r="BV966" s="111"/>
      <c r="BW966" s="111"/>
      <c r="BX966" s="111"/>
      <c r="BY966" s="111"/>
      <c r="BZ966" s="111"/>
      <c r="CA966" s="111"/>
      <c r="CB966" s="111"/>
      <c r="CC966" s="111"/>
      <c r="CD966" s="111"/>
      <c r="CE966" s="111"/>
      <c r="CF966" s="111"/>
      <c r="CG966" s="111"/>
      <c r="CH966" s="111"/>
      <c r="CI966" s="111"/>
      <c r="CJ966" s="111"/>
      <c r="CK966" s="111"/>
      <c r="CL966" s="111"/>
      <c r="CM966" s="111"/>
      <c r="CN966" s="111"/>
      <c r="CO966" s="111"/>
      <c r="CP966" s="111"/>
      <c r="CQ966" s="111"/>
      <c r="CR966" s="111"/>
      <c r="CS966" s="111"/>
      <c r="CT966" s="111"/>
      <c r="CU966" s="111"/>
      <c r="CV966" s="111"/>
      <c r="CW966" s="111"/>
      <c r="CX966" s="111"/>
      <c r="CY966" s="111"/>
      <c r="CZ966" s="111"/>
      <c r="DA966" s="111"/>
      <c r="DB966" s="111"/>
      <c r="DC966" s="111"/>
      <c r="DD966" s="111"/>
      <c r="DE966" s="111"/>
      <c r="DF966" s="111"/>
      <c r="DG966" s="111"/>
      <c r="DH966" s="111"/>
      <c r="DI966" s="111"/>
      <c r="DJ966" s="111"/>
      <c r="DK966" s="111"/>
      <c r="DL966" s="111"/>
      <c r="DM966" s="111"/>
      <c r="DN966" s="111"/>
      <c r="DO966" s="111"/>
      <c r="DP966" s="111"/>
      <c r="DQ966" s="111"/>
      <c r="DR966" s="111"/>
      <c r="DS966" s="111"/>
      <c r="DT966" s="111"/>
      <c r="DU966" s="111"/>
      <c r="DV966" s="111"/>
      <c r="DW966" s="111"/>
      <c r="DX966" s="111"/>
      <c r="DY966" s="111"/>
      <c r="DZ966" s="111"/>
      <c r="EA966" s="111"/>
      <c r="EB966" s="111"/>
      <c r="EC966" s="111"/>
      <c r="ED966" s="111"/>
      <c r="EE966" s="111"/>
      <c r="EF966" s="111"/>
      <c r="EG966" s="111"/>
      <c r="EH966" s="111"/>
      <c r="EI966" s="111"/>
      <c r="EJ966" s="111"/>
      <c r="EK966" s="111"/>
      <c r="EL966" s="111"/>
      <c r="EM966" s="111"/>
      <c r="EN966" s="111"/>
      <c r="EO966" s="111"/>
      <c r="EP966" s="111"/>
      <c r="EQ966" s="111"/>
      <c r="ER966" s="111"/>
      <c r="ES966" s="111"/>
      <c r="ET966" s="111"/>
      <c r="EU966" s="111"/>
      <c r="EV966" s="111"/>
      <c r="EW966" s="111"/>
      <c r="EX966" s="111"/>
      <c r="EY966" s="111"/>
      <c r="EZ966" s="111"/>
      <c r="FA966" s="111"/>
      <c r="FB966" s="111"/>
      <c r="FC966" s="111"/>
      <c r="FD966" s="111"/>
      <c r="FE966" s="111"/>
      <c r="FF966" s="111"/>
      <c r="FG966" s="111"/>
      <c r="FH966" s="111"/>
      <c r="FI966" s="111"/>
      <c r="FJ966" s="111"/>
      <c r="FK966" s="111"/>
      <c r="FL966" s="111"/>
      <c r="FM966" s="111"/>
      <c r="FN966" s="111"/>
      <c r="FO966" s="111"/>
      <c r="FP966" s="111"/>
      <c r="FQ966" s="111"/>
      <c r="FR966" s="111"/>
      <c r="FS966" s="111"/>
      <c r="FT966" s="111"/>
      <c r="FU966" s="111"/>
      <c r="FV966" s="111"/>
      <c r="FW966" s="111"/>
      <c r="FX966" s="111"/>
      <c r="FY966" s="111"/>
      <c r="FZ966" s="111"/>
      <c r="GA966" s="111"/>
      <c r="GB966" s="111"/>
      <c r="GC966" s="111"/>
      <c r="GD966" s="111"/>
      <c r="GE966" s="111"/>
      <c r="GF966" s="111"/>
      <c r="GG966" s="111"/>
      <c r="GH966" s="111"/>
      <c r="GI966" s="111"/>
      <c r="GJ966" s="111"/>
      <c r="GK966" s="111"/>
      <c r="GL966" s="111"/>
      <c r="GM966" s="111"/>
      <c r="GN966" s="111"/>
      <c r="GO966" s="111"/>
      <c r="GP966" s="111"/>
      <c r="GQ966" s="111"/>
      <c r="GR966" s="111"/>
      <c r="GS966" s="111"/>
      <c r="GT966" s="111"/>
      <c r="GU966" s="111"/>
      <c r="GV966" s="111"/>
      <c r="GW966" s="111"/>
      <c r="GX966" s="111"/>
      <c r="GY966" s="111"/>
      <c r="GZ966" s="111"/>
      <c r="HA966" s="111"/>
      <c r="HB966" s="111"/>
      <c r="HC966" s="111"/>
      <c r="HD966" s="111"/>
      <c r="HE966" s="111"/>
      <c r="HF966" s="111"/>
      <c r="HG966" s="111"/>
      <c r="HH966" s="111"/>
      <c r="HI966" s="111"/>
      <c r="HJ966" s="111"/>
      <c r="HK966" s="111"/>
      <c r="HL966" s="111"/>
      <c r="HM966" s="111"/>
      <c r="HN966" s="111"/>
      <c r="HO966" s="111"/>
      <c r="HP966" s="111"/>
      <c r="HQ966" s="111"/>
      <c r="HR966" s="111"/>
      <c r="HS966" s="111"/>
      <c r="HT966" s="111"/>
      <c r="HU966" s="111"/>
      <c r="HV966" s="111"/>
      <c r="HW966" s="111"/>
      <c r="HX966" s="111"/>
      <c r="HY966" s="111"/>
      <c r="HZ966" s="111"/>
      <c r="IA966" s="111"/>
      <c r="IB966" s="111"/>
      <c r="IC966" s="111"/>
      <c r="ID966" s="111"/>
      <c r="IE966" s="111"/>
      <c r="IF966" s="111"/>
      <c r="IG966" s="111"/>
      <c r="IH966" s="111"/>
      <c r="II966" s="111"/>
    </row>
    <row r="967" s="1" customFormat="1" spans="1:243">
      <c r="A967" s="157">
        <v>2290201</v>
      </c>
      <c r="B967" s="152" t="s">
        <v>821</v>
      </c>
      <c r="C967" s="145">
        <v>22888</v>
      </c>
      <c r="D967" s="146">
        <v>0</v>
      </c>
      <c r="E967" s="147">
        <f t="shared" si="42"/>
        <v>-22888</v>
      </c>
      <c r="F967" s="148">
        <f t="shared" si="43"/>
        <v>-1</v>
      </c>
      <c r="G967" s="151"/>
      <c r="H967" s="140">
        <f t="shared" si="44"/>
        <v>7</v>
      </c>
      <c r="I967" s="140"/>
      <c r="J967" s="111"/>
      <c r="K967" s="111"/>
      <c r="L967" s="111"/>
      <c r="M967" s="111"/>
      <c r="N967" s="111"/>
      <c r="O967" s="111"/>
      <c r="P967" s="111"/>
      <c r="Q967" s="111"/>
      <c r="R967" s="111"/>
      <c r="S967" s="111"/>
      <c r="T967" s="111"/>
      <c r="U967" s="111"/>
      <c r="V967" s="111"/>
      <c r="W967" s="111"/>
      <c r="X967" s="111"/>
      <c r="Y967" s="111"/>
      <c r="Z967" s="111"/>
      <c r="AA967" s="111"/>
      <c r="AB967" s="111"/>
      <c r="AC967" s="111"/>
      <c r="AD967" s="111"/>
      <c r="AE967" s="111"/>
      <c r="AF967" s="111"/>
      <c r="AG967" s="111"/>
      <c r="AH967" s="111"/>
      <c r="AI967" s="111"/>
      <c r="AJ967" s="111"/>
      <c r="AK967" s="111"/>
      <c r="AL967" s="111"/>
      <c r="AM967" s="111"/>
      <c r="AN967" s="111"/>
      <c r="AO967" s="111"/>
      <c r="AP967" s="111"/>
      <c r="AQ967" s="111"/>
      <c r="AR967" s="111"/>
      <c r="AS967" s="111"/>
      <c r="AT967" s="111"/>
      <c r="AU967" s="111"/>
      <c r="AV967" s="111"/>
      <c r="AW967" s="111"/>
      <c r="AX967" s="111"/>
      <c r="AY967" s="111"/>
      <c r="AZ967" s="111"/>
      <c r="BA967" s="111"/>
      <c r="BB967" s="111"/>
      <c r="BC967" s="111"/>
      <c r="BD967" s="111"/>
      <c r="BE967" s="111"/>
      <c r="BF967" s="111"/>
      <c r="BG967" s="111"/>
      <c r="BH967" s="111"/>
      <c r="BI967" s="111"/>
      <c r="BJ967" s="111"/>
      <c r="BK967" s="111"/>
      <c r="BL967" s="111"/>
      <c r="BM967" s="111"/>
      <c r="BN967" s="111"/>
      <c r="BO967" s="111"/>
      <c r="BP967" s="111"/>
      <c r="BQ967" s="111"/>
      <c r="BR967" s="111"/>
      <c r="BS967" s="111"/>
      <c r="BT967" s="111"/>
      <c r="BU967" s="111"/>
      <c r="BV967" s="111"/>
      <c r="BW967" s="111"/>
      <c r="BX967" s="111"/>
      <c r="BY967" s="111"/>
      <c r="BZ967" s="111"/>
      <c r="CA967" s="111"/>
      <c r="CB967" s="111"/>
      <c r="CC967" s="111"/>
      <c r="CD967" s="111"/>
      <c r="CE967" s="111"/>
      <c r="CF967" s="111"/>
      <c r="CG967" s="111"/>
      <c r="CH967" s="111"/>
      <c r="CI967" s="111"/>
      <c r="CJ967" s="111"/>
      <c r="CK967" s="111"/>
      <c r="CL967" s="111"/>
      <c r="CM967" s="111"/>
      <c r="CN967" s="111"/>
      <c r="CO967" s="111"/>
      <c r="CP967" s="111"/>
      <c r="CQ967" s="111"/>
      <c r="CR967" s="111"/>
      <c r="CS967" s="111"/>
      <c r="CT967" s="111"/>
      <c r="CU967" s="111"/>
      <c r="CV967" s="111"/>
      <c r="CW967" s="111"/>
      <c r="CX967" s="111"/>
      <c r="CY967" s="111"/>
      <c r="CZ967" s="111"/>
      <c r="DA967" s="111"/>
      <c r="DB967" s="111"/>
      <c r="DC967" s="111"/>
      <c r="DD967" s="111"/>
      <c r="DE967" s="111"/>
      <c r="DF967" s="111"/>
      <c r="DG967" s="111"/>
      <c r="DH967" s="111"/>
      <c r="DI967" s="111"/>
      <c r="DJ967" s="111"/>
      <c r="DK967" s="111"/>
      <c r="DL967" s="111"/>
      <c r="DM967" s="111"/>
      <c r="DN967" s="111"/>
      <c r="DO967" s="111"/>
      <c r="DP967" s="111"/>
      <c r="DQ967" s="111"/>
      <c r="DR967" s="111"/>
      <c r="DS967" s="111"/>
      <c r="DT967" s="111"/>
      <c r="DU967" s="111"/>
      <c r="DV967" s="111"/>
      <c r="DW967" s="111"/>
      <c r="DX967" s="111"/>
      <c r="DY967" s="111"/>
      <c r="DZ967" s="111"/>
      <c r="EA967" s="111"/>
      <c r="EB967" s="111"/>
      <c r="EC967" s="111"/>
      <c r="ED967" s="111"/>
      <c r="EE967" s="111"/>
      <c r="EF967" s="111"/>
      <c r="EG967" s="111"/>
      <c r="EH967" s="111"/>
      <c r="EI967" s="111"/>
      <c r="EJ967" s="111"/>
      <c r="EK967" s="111"/>
      <c r="EL967" s="111"/>
      <c r="EM967" s="111"/>
      <c r="EN967" s="111"/>
      <c r="EO967" s="111"/>
      <c r="EP967" s="111"/>
      <c r="EQ967" s="111"/>
      <c r="ER967" s="111"/>
      <c r="ES967" s="111"/>
      <c r="ET967" s="111"/>
      <c r="EU967" s="111"/>
      <c r="EV967" s="111"/>
      <c r="EW967" s="111"/>
      <c r="EX967" s="111"/>
      <c r="EY967" s="111"/>
      <c r="EZ967" s="111"/>
      <c r="FA967" s="111"/>
      <c r="FB967" s="111"/>
      <c r="FC967" s="111"/>
      <c r="FD967" s="111"/>
      <c r="FE967" s="111"/>
      <c r="FF967" s="111"/>
      <c r="FG967" s="111"/>
      <c r="FH967" s="111"/>
      <c r="FI967" s="111"/>
      <c r="FJ967" s="111"/>
      <c r="FK967" s="111"/>
      <c r="FL967" s="111"/>
      <c r="FM967" s="111"/>
      <c r="FN967" s="111"/>
      <c r="FO967" s="111"/>
      <c r="FP967" s="111"/>
      <c r="FQ967" s="111"/>
      <c r="FR967" s="111"/>
      <c r="FS967" s="111"/>
      <c r="FT967" s="111"/>
      <c r="FU967" s="111"/>
      <c r="FV967" s="111"/>
      <c r="FW967" s="111"/>
      <c r="FX967" s="111"/>
      <c r="FY967" s="111"/>
      <c r="FZ967" s="111"/>
      <c r="GA967" s="111"/>
      <c r="GB967" s="111"/>
      <c r="GC967" s="111"/>
      <c r="GD967" s="111"/>
      <c r="GE967" s="111"/>
      <c r="GF967" s="111"/>
      <c r="GG967" s="111"/>
      <c r="GH967" s="111"/>
      <c r="GI967" s="111"/>
      <c r="GJ967" s="111"/>
      <c r="GK967" s="111"/>
      <c r="GL967" s="111"/>
      <c r="GM967" s="111"/>
      <c r="GN967" s="111"/>
      <c r="GO967" s="111"/>
      <c r="GP967" s="111"/>
      <c r="GQ967" s="111"/>
      <c r="GR967" s="111"/>
      <c r="GS967" s="111"/>
      <c r="GT967" s="111"/>
      <c r="GU967" s="111"/>
      <c r="GV967" s="111"/>
      <c r="GW967" s="111"/>
      <c r="GX967" s="111"/>
      <c r="GY967" s="111"/>
      <c r="GZ967" s="111"/>
      <c r="HA967" s="111"/>
      <c r="HB967" s="111"/>
      <c r="HC967" s="111"/>
      <c r="HD967" s="111"/>
      <c r="HE967" s="111"/>
      <c r="HF967" s="111"/>
      <c r="HG967" s="111"/>
      <c r="HH967" s="111"/>
      <c r="HI967" s="111"/>
      <c r="HJ967" s="111"/>
      <c r="HK967" s="111"/>
      <c r="HL967" s="111"/>
      <c r="HM967" s="111"/>
      <c r="HN967" s="111"/>
      <c r="HO967" s="111"/>
      <c r="HP967" s="111"/>
      <c r="HQ967" s="111"/>
      <c r="HR967" s="111"/>
      <c r="HS967" s="111"/>
      <c r="HT967" s="111"/>
      <c r="HU967" s="111"/>
      <c r="HV967" s="111"/>
      <c r="HW967" s="111"/>
      <c r="HX967" s="111"/>
      <c r="HY967" s="111"/>
      <c r="HZ967" s="111"/>
      <c r="IA967" s="111"/>
      <c r="IB967" s="111"/>
      <c r="IC967" s="111"/>
      <c r="ID967" s="111"/>
      <c r="IE967" s="111"/>
      <c r="IF967" s="111"/>
      <c r="IG967" s="111"/>
      <c r="IH967" s="111"/>
      <c r="II967" s="111"/>
    </row>
    <row r="968" s="1" customFormat="1" spans="1:243">
      <c r="A968" s="141">
        <v>22999</v>
      </c>
      <c r="B968" s="142" t="s">
        <v>822</v>
      </c>
      <c r="C968" s="143">
        <f>C969</f>
        <v>0</v>
      </c>
      <c r="D968" s="143">
        <f>D969</f>
        <v>0</v>
      </c>
      <c r="E968" s="137">
        <f t="shared" si="42"/>
        <v>0</v>
      </c>
      <c r="F968" s="138"/>
      <c r="G968" s="151"/>
      <c r="H968" s="140">
        <f t="shared" si="44"/>
        <v>5</v>
      </c>
      <c r="I968" s="140"/>
      <c r="J968" s="111"/>
      <c r="K968" s="111"/>
      <c r="L968" s="111"/>
      <c r="M968" s="111"/>
      <c r="N968" s="111"/>
      <c r="O968" s="111"/>
      <c r="P968" s="111"/>
      <c r="Q968" s="111"/>
      <c r="R968" s="111"/>
      <c r="S968" s="111"/>
      <c r="T968" s="111"/>
      <c r="U968" s="111"/>
      <c r="V968" s="111"/>
      <c r="W968" s="111"/>
      <c r="X968" s="111"/>
      <c r="Y968" s="111"/>
      <c r="Z968" s="111"/>
      <c r="AA968" s="111"/>
      <c r="AB968" s="111"/>
      <c r="AC968" s="111"/>
      <c r="AD968" s="111"/>
      <c r="AE968" s="111"/>
      <c r="AF968" s="111"/>
      <c r="AG968" s="111"/>
      <c r="AH968" s="111"/>
      <c r="AI968" s="111"/>
      <c r="AJ968" s="111"/>
      <c r="AK968" s="111"/>
      <c r="AL968" s="111"/>
      <c r="AM968" s="111"/>
      <c r="AN968" s="111"/>
      <c r="AO968" s="111"/>
      <c r="AP968" s="111"/>
      <c r="AQ968" s="111"/>
      <c r="AR968" s="111"/>
      <c r="AS968" s="111"/>
      <c r="AT968" s="111"/>
      <c r="AU968" s="111"/>
      <c r="AV968" s="111"/>
      <c r="AW968" s="111"/>
      <c r="AX968" s="111"/>
      <c r="AY968" s="111"/>
      <c r="AZ968" s="111"/>
      <c r="BA968" s="111"/>
      <c r="BB968" s="111"/>
      <c r="BC968" s="111"/>
      <c r="BD968" s="111"/>
      <c r="BE968" s="111"/>
      <c r="BF968" s="111"/>
      <c r="BG968" s="111"/>
      <c r="BH968" s="111"/>
      <c r="BI968" s="111"/>
      <c r="BJ968" s="111"/>
      <c r="BK968" s="111"/>
      <c r="BL968" s="111"/>
      <c r="BM968" s="111"/>
      <c r="BN968" s="111"/>
      <c r="BO968" s="111"/>
      <c r="BP968" s="111"/>
      <c r="BQ968" s="111"/>
      <c r="BR968" s="111"/>
      <c r="BS968" s="111"/>
      <c r="BT968" s="111"/>
      <c r="BU968" s="111"/>
      <c r="BV968" s="111"/>
      <c r="BW968" s="111"/>
      <c r="BX968" s="111"/>
      <c r="BY968" s="111"/>
      <c r="BZ968" s="111"/>
      <c r="CA968" s="111"/>
      <c r="CB968" s="111"/>
      <c r="CC968" s="111"/>
      <c r="CD968" s="111"/>
      <c r="CE968" s="111"/>
      <c r="CF968" s="111"/>
      <c r="CG968" s="111"/>
      <c r="CH968" s="111"/>
      <c r="CI968" s="111"/>
      <c r="CJ968" s="111"/>
      <c r="CK968" s="111"/>
      <c r="CL968" s="111"/>
      <c r="CM968" s="111"/>
      <c r="CN968" s="111"/>
      <c r="CO968" s="111"/>
      <c r="CP968" s="111"/>
      <c r="CQ968" s="111"/>
      <c r="CR968" s="111"/>
      <c r="CS968" s="111"/>
      <c r="CT968" s="111"/>
      <c r="CU968" s="111"/>
      <c r="CV968" s="111"/>
      <c r="CW968" s="111"/>
      <c r="CX968" s="111"/>
      <c r="CY968" s="111"/>
      <c r="CZ968" s="111"/>
      <c r="DA968" s="111"/>
      <c r="DB968" s="111"/>
      <c r="DC968" s="111"/>
      <c r="DD968" s="111"/>
      <c r="DE968" s="111"/>
      <c r="DF968" s="111"/>
      <c r="DG968" s="111"/>
      <c r="DH968" s="111"/>
      <c r="DI968" s="111"/>
      <c r="DJ968" s="111"/>
      <c r="DK968" s="111"/>
      <c r="DL968" s="111"/>
      <c r="DM968" s="111"/>
      <c r="DN968" s="111"/>
      <c r="DO968" s="111"/>
      <c r="DP968" s="111"/>
      <c r="DQ968" s="111"/>
      <c r="DR968" s="111"/>
      <c r="DS968" s="111"/>
      <c r="DT968" s="111"/>
      <c r="DU968" s="111"/>
      <c r="DV968" s="111"/>
      <c r="DW968" s="111"/>
      <c r="DX968" s="111"/>
      <c r="DY968" s="111"/>
      <c r="DZ968" s="111"/>
      <c r="EA968" s="111"/>
      <c r="EB968" s="111"/>
      <c r="EC968" s="111"/>
      <c r="ED968" s="111"/>
      <c r="EE968" s="111"/>
      <c r="EF968" s="111"/>
      <c r="EG968" s="111"/>
      <c r="EH968" s="111"/>
      <c r="EI968" s="111"/>
      <c r="EJ968" s="111"/>
      <c r="EK968" s="111"/>
      <c r="EL968" s="111"/>
      <c r="EM968" s="111"/>
      <c r="EN968" s="111"/>
      <c r="EO968" s="111"/>
      <c r="EP968" s="111"/>
      <c r="EQ968" s="111"/>
      <c r="ER968" s="111"/>
      <c r="ES968" s="111"/>
      <c r="ET968" s="111"/>
      <c r="EU968" s="111"/>
      <c r="EV968" s="111"/>
      <c r="EW968" s="111"/>
      <c r="EX968" s="111"/>
      <c r="EY968" s="111"/>
      <c r="EZ968" s="111"/>
      <c r="FA968" s="111"/>
      <c r="FB968" s="111"/>
      <c r="FC968" s="111"/>
      <c r="FD968" s="111"/>
      <c r="FE968" s="111"/>
      <c r="FF968" s="111"/>
      <c r="FG968" s="111"/>
      <c r="FH968" s="111"/>
      <c r="FI968" s="111"/>
      <c r="FJ968" s="111"/>
      <c r="FK968" s="111"/>
      <c r="FL968" s="111"/>
      <c r="FM968" s="111"/>
      <c r="FN968" s="111"/>
      <c r="FO968" s="111"/>
      <c r="FP968" s="111"/>
      <c r="FQ968" s="111"/>
      <c r="FR968" s="111"/>
      <c r="FS968" s="111"/>
      <c r="FT968" s="111"/>
      <c r="FU968" s="111"/>
      <c r="FV968" s="111"/>
      <c r="FW968" s="111"/>
      <c r="FX968" s="111"/>
      <c r="FY968" s="111"/>
      <c r="FZ968" s="111"/>
      <c r="GA968" s="111"/>
      <c r="GB968" s="111"/>
      <c r="GC968" s="111"/>
      <c r="GD968" s="111"/>
      <c r="GE968" s="111"/>
      <c r="GF968" s="111"/>
      <c r="GG968" s="111"/>
      <c r="GH968" s="111"/>
      <c r="GI968" s="111"/>
      <c r="GJ968" s="111"/>
      <c r="GK968" s="111"/>
      <c r="GL968" s="111"/>
      <c r="GM968" s="111"/>
      <c r="GN968" s="111"/>
      <c r="GO968" s="111"/>
      <c r="GP968" s="111"/>
      <c r="GQ968" s="111"/>
      <c r="GR968" s="111"/>
      <c r="GS968" s="111"/>
      <c r="GT968" s="111"/>
      <c r="GU968" s="111"/>
      <c r="GV968" s="111"/>
      <c r="GW968" s="111"/>
      <c r="GX968" s="111"/>
      <c r="GY968" s="111"/>
      <c r="GZ968" s="111"/>
      <c r="HA968" s="111"/>
      <c r="HB968" s="111"/>
      <c r="HC968" s="111"/>
      <c r="HD968" s="111"/>
      <c r="HE968" s="111"/>
      <c r="HF968" s="111"/>
      <c r="HG968" s="111"/>
      <c r="HH968" s="111"/>
      <c r="HI968" s="111"/>
      <c r="HJ968" s="111"/>
      <c r="HK968" s="111"/>
      <c r="HL968" s="111"/>
      <c r="HM968" s="111"/>
      <c r="HN968" s="111"/>
      <c r="HO968" s="111"/>
      <c r="HP968" s="111"/>
      <c r="HQ968" s="111"/>
      <c r="HR968" s="111"/>
      <c r="HS968" s="111"/>
      <c r="HT968" s="111"/>
      <c r="HU968" s="111"/>
      <c r="HV968" s="111"/>
      <c r="HW968" s="111"/>
      <c r="HX968" s="111"/>
      <c r="HY968" s="111"/>
      <c r="HZ968" s="111"/>
      <c r="IA968" s="111"/>
      <c r="IB968" s="111"/>
      <c r="IC968" s="111"/>
      <c r="ID968" s="111"/>
      <c r="IE968" s="111"/>
      <c r="IF968" s="111"/>
      <c r="IG968" s="111"/>
      <c r="IH968" s="111"/>
      <c r="II968" s="111"/>
    </row>
    <row r="969" s="1" customFormat="1" hidden="1" spans="1:243">
      <c r="A969" s="157">
        <v>2299999</v>
      </c>
      <c r="B969" s="152" t="s">
        <v>823</v>
      </c>
      <c r="C969" s="145">
        <v>0</v>
      </c>
      <c r="D969" s="146">
        <v>0</v>
      </c>
      <c r="E969" s="147">
        <f t="shared" si="42"/>
        <v>0</v>
      </c>
      <c r="F969" s="148"/>
      <c r="G969" s="151" t="s">
        <v>75</v>
      </c>
      <c r="H969" s="140">
        <f t="shared" si="44"/>
        <v>7</v>
      </c>
      <c r="I969" s="140"/>
      <c r="J969" s="111"/>
      <c r="K969" s="111"/>
      <c r="L969" s="111"/>
      <c r="M969" s="111"/>
      <c r="N969" s="111"/>
      <c r="O969" s="111"/>
      <c r="P969" s="111"/>
      <c r="Q969" s="111"/>
      <c r="R969" s="111"/>
      <c r="S969" s="111"/>
      <c r="T969" s="111"/>
      <c r="U969" s="111"/>
      <c r="V969" s="111"/>
      <c r="W969" s="111"/>
      <c r="X969" s="111"/>
      <c r="Y969" s="111"/>
      <c r="Z969" s="111"/>
      <c r="AA969" s="111"/>
      <c r="AB969" s="111"/>
      <c r="AC969" s="111"/>
      <c r="AD969" s="111"/>
      <c r="AE969" s="111"/>
      <c r="AF969" s="111"/>
      <c r="AG969" s="111"/>
      <c r="AH969" s="111"/>
      <c r="AI969" s="111"/>
      <c r="AJ969" s="111"/>
      <c r="AK969" s="111"/>
      <c r="AL969" s="111"/>
      <c r="AM969" s="111"/>
      <c r="AN969" s="111"/>
      <c r="AO969" s="111"/>
      <c r="AP969" s="111"/>
      <c r="AQ969" s="111"/>
      <c r="AR969" s="111"/>
      <c r="AS969" s="111"/>
      <c r="AT969" s="111"/>
      <c r="AU969" s="111"/>
      <c r="AV969" s="111"/>
      <c r="AW969" s="111"/>
      <c r="AX969" s="111"/>
      <c r="AY969" s="111"/>
      <c r="AZ969" s="111"/>
      <c r="BA969" s="111"/>
      <c r="BB969" s="111"/>
      <c r="BC969" s="111"/>
      <c r="BD969" s="111"/>
      <c r="BE969" s="111"/>
      <c r="BF969" s="111"/>
      <c r="BG969" s="111"/>
      <c r="BH969" s="111"/>
      <c r="BI969" s="111"/>
      <c r="BJ969" s="111"/>
      <c r="BK969" s="111"/>
      <c r="BL969" s="111"/>
      <c r="BM969" s="111"/>
      <c r="BN969" s="111"/>
      <c r="BO969" s="111"/>
      <c r="BP969" s="111"/>
      <c r="BQ969" s="111"/>
      <c r="BR969" s="111"/>
      <c r="BS969" s="111"/>
      <c r="BT969" s="111"/>
      <c r="BU969" s="111"/>
      <c r="BV969" s="111"/>
      <c r="BW969" s="111"/>
      <c r="BX969" s="111"/>
      <c r="BY969" s="111"/>
      <c r="BZ969" s="111"/>
      <c r="CA969" s="111"/>
      <c r="CB969" s="111"/>
      <c r="CC969" s="111"/>
      <c r="CD969" s="111"/>
      <c r="CE969" s="111"/>
      <c r="CF969" s="111"/>
      <c r="CG969" s="111"/>
      <c r="CH969" s="111"/>
      <c r="CI969" s="111"/>
      <c r="CJ969" s="111"/>
      <c r="CK969" s="111"/>
      <c r="CL969" s="111"/>
      <c r="CM969" s="111"/>
      <c r="CN969" s="111"/>
      <c r="CO969" s="111"/>
      <c r="CP969" s="111"/>
      <c r="CQ969" s="111"/>
      <c r="CR969" s="111"/>
      <c r="CS969" s="111"/>
      <c r="CT969" s="111"/>
      <c r="CU969" s="111"/>
      <c r="CV969" s="111"/>
      <c r="CW969" s="111"/>
      <c r="CX969" s="111"/>
      <c r="CY969" s="111"/>
      <c r="CZ969" s="111"/>
      <c r="DA969" s="111"/>
      <c r="DB969" s="111"/>
      <c r="DC969" s="111"/>
      <c r="DD969" s="111"/>
      <c r="DE969" s="111"/>
      <c r="DF969" s="111"/>
      <c r="DG969" s="111"/>
      <c r="DH969" s="111"/>
      <c r="DI969" s="111"/>
      <c r="DJ969" s="111"/>
      <c r="DK969" s="111"/>
      <c r="DL969" s="111"/>
      <c r="DM969" s="111"/>
      <c r="DN969" s="111"/>
      <c r="DO969" s="111"/>
      <c r="DP969" s="111"/>
      <c r="DQ969" s="111"/>
      <c r="DR969" s="111"/>
      <c r="DS969" s="111"/>
      <c r="DT969" s="111"/>
      <c r="DU969" s="111"/>
      <c r="DV969" s="111"/>
      <c r="DW969" s="111"/>
      <c r="DX969" s="111"/>
      <c r="DY969" s="111"/>
      <c r="DZ969" s="111"/>
      <c r="EA969" s="111"/>
      <c r="EB969" s="111"/>
      <c r="EC969" s="111"/>
      <c r="ED969" s="111"/>
      <c r="EE969" s="111"/>
      <c r="EF969" s="111"/>
      <c r="EG969" s="111"/>
      <c r="EH969" s="111"/>
      <c r="EI969" s="111"/>
      <c r="EJ969" s="111"/>
      <c r="EK969" s="111"/>
      <c r="EL969" s="111"/>
      <c r="EM969" s="111"/>
      <c r="EN969" s="111"/>
      <c r="EO969" s="111"/>
      <c r="EP969" s="111"/>
      <c r="EQ969" s="111"/>
      <c r="ER969" s="111"/>
      <c r="ES969" s="111"/>
      <c r="ET969" s="111"/>
      <c r="EU969" s="111"/>
      <c r="EV969" s="111"/>
      <c r="EW969" s="111"/>
      <c r="EX969" s="111"/>
      <c r="EY969" s="111"/>
      <c r="EZ969" s="111"/>
      <c r="FA969" s="111"/>
      <c r="FB969" s="111"/>
      <c r="FC969" s="111"/>
      <c r="FD969" s="111"/>
      <c r="FE969" s="111"/>
      <c r="FF969" s="111"/>
      <c r="FG969" s="111"/>
      <c r="FH969" s="111"/>
      <c r="FI969" s="111"/>
      <c r="FJ969" s="111"/>
      <c r="FK969" s="111"/>
      <c r="FL969" s="111"/>
      <c r="FM969" s="111"/>
      <c r="FN969" s="111"/>
      <c r="FO969" s="111"/>
      <c r="FP969" s="111"/>
      <c r="FQ969" s="111"/>
      <c r="FR969" s="111"/>
      <c r="FS969" s="111"/>
      <c r="FT969" s="111"/>
      <c r="FU969" s="111"/>
      <c r="FV969" s="111"/>
      <c r="FW969" s="111"/>
      <c r="FX969" s="111"/>
      <c r="FY969" s="111"/>
      <c r="FZ969" s="111"/>
      <c r="GA969" s="111"/>
      <c r="GB969" s="111"/>
      <c r="GC969" s="111"/>
      <c r="GD969" s="111"/>
      <c r="GE969" s="111"/>
      <c r="GF969" s="111"/>
      <c r="GG969" s="111"/>
      <c r="GH969" s="111"/>
      <c r="GI969" s="111"/>
      <c r="GJ969" s="111"/>
      <c r="GK969" s="111"/>
      <c r="GL969" s="111"/>
      <c r="GM969" s="111"/>
      <c r="GN969" s="111"/>
      <c r="GO969" s="111"/>
      <c r="GP969" s="111"/>
      <c r="GQ969" s="111"/>
      <c r="GR969" s="111"/>
      <c r="GS969" s="111"/>
      <c r="GT969" s="111"/>
      <c r="GU969" s="111"/>
      <c r="GV969" s="111"/>
      <c r="GW969" s="111"/>
      <c r="GX969" s="111"/>
      <c r="GY969" s="111"/>
      <c r="GZ969" s="111"/>
      <c r="HA969" s="111"/>
      <c r="HB969" s="111"/>
      <c r="HC969" s="111"/>
      <c r="HD969" s="111"/>
      <c r="HE969" s="111"/>
      <c r="HF969" s="111"/>
      <c r="HG969" s="111"/>
      <c r="HH969" s="111"/>
      <c r="HI969" s="111"/>
      <c r="HJ969" s="111"/>
      <c r="HK969" s="111"/>
      <c r="HL969" s="111"/>
      <c r="HM969" s="111"/>
      <c r="HN969" s="111"/>
      <c r="HO969" s="111"/>
      <c r="HP969" s="111"/>
      <c r="HQ969" s="111"/>
      <c r="HR969" s="111"/>
      <c r="HS969" s="111"/>
      <c r="HT969" s="111"/>
      <c r="HU969" s="111"/>
      <c r="HV969" s="111"/>
      <c r="HW969" s="111"/>
      <c r="HX969" s="111"/>
      <c r="HY969" s="111"/>
      <c r="HZ969" s="111"/>
      <c r="IA969" s="111"/>
      <c r="IB969" s="111"/>
      <c r="IC969" s="111"/>
      <c r="ID969" s="111"/>
      <c r="IE969" s="111"/>
      <c r="IF969" s="111"/>
      <c r="IG969" s="111"/>
      <c r="IH969" s="111"/>
      <c r="II969" s="111"/>
    </row>
    <row r="970" s="1" customFormat="1" spans="1:243">
      <c r="A970" s="174"/>
      <c r="B970" s="175" t="s">
        <v>824</v>
      </c>
      <c r="C970" s="137">
        <f>C968+C965+C963+C959+C958+C916+C899+C880+C859+C840+C821+C785+C759+C648++C625+C564+C495+C378++C321+C283+C242+C189+C178+C6</f>
        <v>237153</v>
      </c>
      <c r="D970" s="137">
        <f>D968+D965+D963+D959+D958+D916+D899+D880+D859+D840+D821+D785+D759+D648++D625+D564+D495+D378++D321+D283+D242+D189+D178+D6</f>
        <v>243602</v>
      </c>
      <c r="E970" s="137">
        <f t="shared" si="42"/>
        <v>6449</v>
      </c>
      <c r="F970" s="148">
        <f t="shared" si="43"/>
        <v>0.0271934152213972</v>
      </c>
      <c r="G970" s="149"/>
      <c r="H970" s="140">
        <f t="shared" si="44"/>
        <v>0</v>
      </c>
      <c r="I970" s="140"/>
      <c r="J970" s="111"/>
      <c r="K970" s="111"/>
      <c r="L970" s="111"/>
      <c r="M970" s="111"/>
      <c r="N970" s="111"/>
      <c r="O970" s="111"/>
      <c r="P970" s="111"/>
      <c r="Q970" s="111"/>
      <c r="R970" s="111"/>
      <c r="S970" s="111"/>
      <c r="T970" s="111"/>
      <c r="U970" s="111"/>
      <c r="V970" s="111"/>
      <c r="W970" s="111"/>
      <c r="X970" s="111"/>
      <c r="Y970" s="111"/>
      <c r="Z970" s="111"/>
      <c r="AA970" s="111"/>
      <c r="AB970" s="111"/>
      <c r="AC970" s="111"/>
      <c r="AD970" s="111"/>
      <c r="AE970" s="111"/>
      <c r="AF970" s="111"/>
      <c r="AG970" s="111"/>
      <c r="AH970" s="111"/>
      <c r="AI970" s="111"/>
      <c r="AJ970" s="111"/>
      <c r="AK970" s="111"/>
      <c r="AL970" s="111"/>
      <c r="AM970" s="111"/>
      <c r="AN970" s="111"/>
      <c r="AO970" s="111"/>
      <c r="AP970" s="111"/>
      <c r="AQ970" s="111"/>
      <c r="AR970" s="111"/>
      <c r="AS970" s="111"/>
      <c r="AT970" s="111"/>
      <c r="AU970" s="111"/>
      <c r="AV970" s="111"/>
      <c r="AW970" s="111"/>
      <c r="AX970" s="111"/>
      <c r="AY970" s="111"/>
      <c r="AZ970" s="111"/>
      <c r="BA970" s="111"/>
      <c r="BB970" s="111"/>
      <c r="BC970" s="111"/>
      <c r="BD970" s="111"/>
      <c r="BE970" s="111"/>
      <c r="BF970" s="111"/>
      <c r="BG970" s="111"/>
      <c r="BH970" s="111"/>
      <c r="BI970" s="111"/>
      <c r="BJ970" s="111"/>
      <c r="BK970" s="111"/>
      <c r="BL970" s="111"/>
      <c r="BM970" s="111"/>
      <c r="BN970" s="111"/>
      <c r="BO970" s="111"/>
      <c r="BP970" s="111"/>
      <c r="BQ970" s="111"/>
      <c r="BR970" s="111"/>
      <c r="BS970" s="111"/>
      <c r="BT970" s="111"/>
      <c r="BU970" s="111"/>
      <c r="BV970" s="111"/>
      <c r="BW970" s="111"/>
      <c r="BX970" s="111"/>
      <c r="BY970" s="111"/>
      <c r="BZ970" s="111"/>
      <c r="CA970" s="111"/>
      <c r="CB970" s="111"/>
      <c r="CC970" s="111"/>
      <c r="CD970" s="111"/>
      <c r="CE970" s="111"/>
      <c r="CF970" s="111"/>
      <c r="CG970" s="111"/>
      <c r="CH970" s="111"/>
      <c r="CI970" s="111"/>
      <c r="CJ970" s="111"/>
      <c r="CK970" s="111"/>
      <c r="CL970" s="111"/>
      <c r="CM970" s="111"/>
      <c r="CN970" s="111"/>
      <c r="CO970" s="111"/>
      <c r="CP970" s="111"/>
      <c r="CQ970" s="111"/>
      <c r="CR970" s="111"/>
      <c r="CS970" s="111"/>
      <c r="CT970" s="111"/>
      <c r="CU970" s="111"/>
      <c r="CV970" s="111"/>
      <c r="CW970" s="111"/>
      <c r="CX970" s="111"/>
      <c r="CY970" s="111"/>
      <c r="CZ970" s="111"/>
      <c r="DA970" s="111"/>
      <c r="DB970" s="111"/>
      <c r="DC970" s="111"/>
      <c r="DD970" s="111"/>
      <c r="DE970" s="111"/>
      <c r="DF970" s="111"/>
      <c r="DG970" s="111"/>
      <c r="DH970" s="111"/>
      <c r="DI970" s="111"/>
      <c r="DJ970" s="111"/>
      <c r="DK970" s="111"/>
      <c r="DL970" s="111"/>
      <c r="DM970" s="111"/>
      <c r="DN970" s="111"/>
      <c r="DO970" s="111"/>
      <c r="DP970" s="111"/>
      <c r="DQ970" s="111"/>
      <c r="DR970" s="111"/>
      <c r="DS970" s="111"/>
      <c r="DT970" s="111"/>
      <c r="DU970" s="111"/>
      <c r="DV970" s="111"/>
      <c r="DW970" s="111"/>
      <c r="DX970" s="111"/>
      <c r="DY970" s="111"/>
      <c r="DZ970" s="111"/>
      <c r="EA970" s="111"/>
      <c r="EB970" s="111"/>
      <c r="EC970" s="111"/>
      <c r="ED970" s="111"/>
      <c r="EE970" s="111"/>
      <c r="EF970" s="111"/>
      <c r="EG970" s="111"/>
      <c r="EH970" s="111"/>
      <c r="EI970" s="111"/>
      <c r="EJ970" s="111"/>
      <c r="EK970" s="111"/>
      <c r="EL970" s="111"/>
      <c r="EM970" s="111"/>
      <c r="EN970" s="111"/>
      <c r="EO970" s="111"/>
      <c r="EP970" s="111"/>
      <c r="EQ970" s="111"/>
      <c r="ER970" s="111"/>
      <c r="ES970" s="111"/>
      <c r="ET970" s="111"/>
      <c r="EU970" s="111"/>
      <c r="EV970" s="111"/>
      <c r="EW970" s="111"/>
      <c r="EX970" s="111"/>
      <c r="EY970" s="111"/>
      <c r="EZ970" s="111"/>
      <c r="FA970" s="111"/>
      <c r="FB970" s="111"/>
      <c r="FC970" s="111"/>
      <c r="FD970" s="111"/>
      <c r="FE970" s="111"/>
      <c r="FF970" s="111"/>
      <c r="FG970" s="111"/>
      <c r="FH970" s="111"/>
      <c r="FI970" s="111"/>
      <c r="FJ970" s="111"/>
      <c r="FK970" s="111"/>
      <c r="FL970" s="111"/>
      <c r="FM970" s="111"/>
      <c r="FN970" s="111"/>
      <c r="FO970" s="111"/>
      <c r="FP970" s="111"/>
      <c r="FQ970" s="111"/>
      <c r="FR970" s="111"/>
      <c r="FS970" s="111"/>
      <c r="FT970" s="111"/>
      <c r="FU970" s="111"/>
      <c r="FV970" s="111"/>
      <c r="FW970" s="111"/>
      <c r="FX970" s="111"/>
      <c r="FY970" s="111"/>
      <c r="FZ970" s="111"/>
      <c r="GA970" s="111"/>
      <c r="GB970" s="111"/>
      <c r="GC970" s="111"/>
      <c r="GD970" s="111"/>
      <c r="GE970" s="111"/>
      <c r="GF970" s="111"/>
      <c r="GG970" s="111"/>
      <c r="GH970" s="111"/>
      <c r="GI970" s="111"/>
      <c r="GJ970" s="111"/>
      <c r="GK970" s="111"/>
      <c r="GL970" s="111"/>
      <c r="GM970" s="111"/>
      <c r="GN970" s="111"/>
      <c r="GO970" s="111"/>
      <c r="GP970" s="111"/>
      <c r="GQ970" s="111"/>
      <c r="GR970" s="111"/>
      <c r="GS970" s="111"/>
      <c r="GT970" s="111"/>
      <c r="GU970" s="111"/>
      <c r="GV970" s="111"/>
      <c r="GW970" s="111"/>
      <c r="GX970" s="111"/>
      <c r="GY970" s="111"/>
      <c r="GZ970" s="111"/>
      <c r="HA970" s="111"/>
      <c r="HB970" s="111"/>
      <c r="HC970" s="111"/>
      <c r="HD970" s="111"/>
      <c r="HE970" s="111"/>
      <c r="HF970" s="111"/>
      <c r="HG970" s="111"/>
      <c r="HH970" s="111"/>
      <c r="HI970" s="111"/>
      <c r="HJ970" s="111"/>
      <c r="HK970" s="111"/>
      <c r="HL970" s="111"/>
      <c r="HM970" s="111"/>
      <c r="HN970" s="111"/>
      <c r="HO970" s="111"/>
      <c r="HP970" s="111"/>
      <c r="HQ970" s="111"/>
      <c r="HR970" s="111"/>
      <c r="HS970" s="111"/>
      <c r="HT970" s="111"/>
      <c r="HU970" s="111"/>
      <c r="HV970" s="111"/>
      <c r="HW970" s="111"/>
      <c r="HX970" s="111"/>
      <c r="HY970" s="111"/>
      <c r="HZ970" s="111"/>
      <c r="IA970" s="111"/>
      <c r="IB970" s="111"/>
      <c r="IC970" s="111"/>
      <c r="ID970" s="111"/>
      <c r="IE970" s="111"/>
      <c r="IF970" s="111"/>
      <c r="IG970" s="111"/>
      <c r="IH970" s="111"/>
      <c r="II970" s="111"/>
    </row>
    <row r="971" s="1" customFormat="1" spans="1:243">
      <c r="A971" s="174">
        <v>230</v>
      </c>
      <c r="B971" s="136" t="s">
        <v>50</v>
      </c>
      <c r="C971" s="137">
        <f>C972+C976+C975+C978+C977</f>
        <v>1000</v>
      </c>
      <c r="D971" s="137">
        <f>D972+D976+D975+D978+D977</f>
        <v>1000</v>
      </c>
      <c r="E971" s="137">
        <f t="shared" si="42"/>
        <v>0</v>
      </c>
      <c r="F971" s="138">
        <f t="shared" si="43"/>
        <v>0</v>
      </c>
      <c r="G971" s="149"/>
      <c r="H971" s="140">
        <f t="shared" si="44"/>
        <v>3</v>
      </c>
      <c r="I971" s="140"/>
      <c r="J971" s="111"/>
      <c r="K971" s="111"/>
      <c r="L971" s="111"/>
      <c r="M971" s="111"/>
      <c r="N971" s="111"/>
      <c r="O971" s="111"/>
      <c r="P971" s="111"/>
      <c r="Q971" s="111"/>
      <c r="R971" s="111"/>
      <c r="S971" s="111"/>
      <c r="T971" s="111"/>
      <c r="U971" s="111"/>
      <c r="V971" s="111"/>
      <c r="W971" s="111"/>
      <c r="X971" s="111"/>
      <c r="Y971" s="111"/>
      <c r="Z971" s="111"/>
      <c r="AA971" s="111"/>
      <c r="AB971" s="111"/>
      <c r="AC971" s="111"/>
      <c r="AD971" s="111"/>
      <c r="AE971" s="111"/>
      <c r="AF971" s="111"/>
      <c r="AG971" s="111"/>
      <c r="AH971" s="111"/>
      <c r="AI971" s="111"/>
      <c r="AJ971" s="111"/>
      <c r="AK971" s="111"/>
      <c r="AL971" s="111"/>
      <c r="AM971" s="111"/>
      <c r="AN971" s="111"/>
      <c r="AO971" s="111"/>
      <c r="AP971" s="111"/>
      <c r="AQ971" s="111"/>
      <c r="AR971" s="111"/>
      <c r="AS971" s="111"/>
      <c r="AT971" s="111"/>
      <c r="AU971" s="111"/>
      <c r="AV971" s="111"/>
      <c r="AW971" s="111"/>
      <c r="AX971" s="111"/>
      <c r="AY971" s="111"/>
      <c r="AZ971" s="111"/>
      <c r="BA971" s="111"/>
      <c r="BB971" s="111"/>
      <c r="BC971" s="111"/>
      <c r="BD971" s="111"/>
      <c r="BE971" s="111"/>
      <c r="BF971" s="111"/>
      <c r="BG971" s="111"/>
      <c r="BH971" s="111"/>
      <c r="BI971" s="111"/>
      <c r="BJ971" s="111"/>
      <c r="BK971" s="111"/>
      <c r="BL971" s="111"/>
      <c r="BM971" s="111"/>
      <c r="BN971" s="111"/>
      <c r="BO971" s="111"/>
      <c r="BP971" s="111"/>
      <c r="BQ971" s="111"/>
      <c r="BR971" s="111"/>
      <c r="BS971" s="111"/>
      <c r="BT971" s="111"/>
      <c r="BU971" s="111"/>
      <c r="BV971" s="111"/>
      <c r="BW971" s="111"/>
      <c r="BX971" s="111"/>
      <c r="BY971" s="111"/>
      <c r="BZ971" s="111"/>
      <c r="CA971" s="111"/>
      <c r="CB971" s="111"/>
      <c r="CC971" s="111"/>
      <c r="CD971" s="111"/>
      <c r="CE971" s="111"/>
      <c r="CF971" s="111"/>
      <c r="CG971" s="111"/>
      <c r="CH971" s="111"/>
      <c r="CI971" s="111"/>
      <c r="CJ971" s="111"/>
      <c r="CK971" s="111"/>
      <c r="CL971" s="111"/>
      <c r="CM971" s="111"/>
      <c r="CN971" s="111"/>
      <c r="CO971" s="111"/>
      <c r="CP971" s="111"/>
      <c r="CQ971" s="111"/>
      <c r="CR971" s="111"/>
      <c r="CS971" s="111"/>
      <c r="CT971" s="111"/>
      <c r="CU971" s="111"/>
      <c r="CV971" s="111"/>
      <c r="CW971" s="111"/>
      <c r="CX971" s="111"/>
      <c r="CY971" s="111"/>
      <c r="CZ971" s="111"/>
      <c r="DA971" s="111"/>
      <c r="DB971" s="111"/>
      <c r="DC971" s="111"/>
      <c r="DD971" s="111"/>
      <c r="DE971" s="111"/>
      <c r="DF971" s="111"/>
      <c r="DG971" s="111"/>
      <c r="DH971" s="111"/>
      <c r="DI971" s="111"/>
      <c r="DJ971" s="111"/>
      <c r="DK971" s="111"/>
      <c r="DL971" s="111"/>
      <c r="DM971" s="111"/>
      <c r="DN971" s="111"/>
      <c r="DO971" s="111"/>
      <c r="DP971" s="111"/>
      <c r="DQ971" s="111"/>
      <c r="DR971" s="111"/>
      <c r="DS971" s="111"/>
      <c r="DT971" s="111"/>
      <c r="DU971" s="111"/>
      <c r="DV971" s="111"/>
      <c r="DW971" s="111"/>
      <c r="DX971" s="111"/>
      <c r="DY971" s="111"/>
      <c r="DZ971" s="111"/>
      <c r="EA971" s="111"/>
      <c r="EB971" s="111"/>
      <c r="EC971" s="111"/>
      <c r="ED971" s="111"/>
      <c r="EE971" s="111"/>
      <c r="EF971" s="111"/>
      <c r="EG971" s="111"/>
      <c r="EH971" s="111"/>
      <c r="EI971" s="111"/>
      <c r="EJ971" s="111"/>
      <c r="EK971" s="111"/>
      <c r="EL971" s="111"/>
      <c r="EM971" s="111"/>
      <c r="EN971" s="111"/>
      <c r="EO971" s="111"/>
      <c r="EP971" s="111"/>
      <c r="EQ971" s="111"/>
      <c r="ER971" s="111"/>
      <c r="ES971" s="111"/>
      <c r="ET971" s="111"/>
      <c r="EU971" s="111"/>
      <c r="EV971" s="111"/>
      <c r="EW971" s="111"/>
      <c r="EX971" s="111"/>
      <c r="EY971" s="111"/>
      <c r="EZ971" s="111"/>
      <c r="FA971" s="111"/>
      <c r="FB971" s="111"/>
      <c r="FC971" s="111"/>
      <c r="FD971" s="111"/>
      <c r="FE971" s="111"/>
      <c r="FF971" s="111"/>
      <c r="FG971" s="111"/>
      <c r="FH971" s="111"/>
      <c r="FI971" s="111"/>
      <c r="FJ971" s="111"/>
      <c r="FK971" s="111"/>
      <c r="FL971" s="111"/>
      <c r="FM971" s="111"/>
      <c r="FN971" s="111"/>
      <c r="FO971" s="111"/>
      <c r="FP971" s="111"/>
      <c r="FQ971" s="111"/>
      <c r="FR971" s="111"/>
      <c r="FS971" s="111"/>
      <c r="FT971" s="111"/>
      <c r="FU971" s="111"/>
      <c r="FV971" s="111"/>
      <c r="FW971" s="111"/>
      <c r="FX971" s="111"/>
      <c r="FY971" s="111"/>
      <c r="FZ971" s="111"/>
      <c r="GA971" s="111"/>
      <c r="GB971" s="111"/>
      <c r="GC971" s="111"/>
      <c r="GD971" s="111"/>
      <c r="GE971" s="111"/>
      <c r="GF971" s="111"/>
      <c r="GG971" s="111"/>
      <c r="GH971" s="111"/>
      <c r="GI971" s="111"/>
      <c r="GJ971" s="111"/>
      <c r="GK971" s="111"/>
      <c r="GL971" s="111"/>
      <c r="GM971" s="111"/>
      <c r="GN971" s="111"/>
      <c r="GO971" s="111"/>
      <c r="GP971" s="111"/>
      <c r="GQ971" s="111"/>
      <c r="GR971" s="111"/>
      <c r="GS971" s="111"/>
      <c r="GT971" s="111"/>
      <c r="GU971" s="111"/>
      <c r="GV971" s="111"/>
      <c r="GW971" s="111"/>
      <c r="GX971" s="111"/>
      <c r="GY971" s="111"/>
      <c r="GZ971" s="111"/>
      <c r="HA971" s="111"/>
      <c r="HB971" s="111"/>
      <c r="HC971" s="111"/>
      <c r="HD971" s="111"/>
      <c r="HE971" s="111"/>
      <c r="HF971" s="111"/>
      <c r="HG971" s="111"/>
      <c r="HH971" s="111"/>
      <c r="HI971" s="111"/>
      <c r="HJ971" s="111"/>
      <c r="HK971" s="111"/>
      <c r="HL971" s="111"/>
      <c r="HM971" s="111"/>
      <c r="HN971" s="111"/>
      <c r="HO971" s="111"/>
      <c r="HP971" s="111"/>
      <c r="HQ971" s="111"/>
      <c r="HR971" s="111"/>
      <c r="HS971" s="111"/>
      <c r="HT971" s="111"/>
      <c r="HU971" s="111"/>
      <c r="HV971" s="111"/>
      <c r="HW971" s="111"/>
      <c r="HX971" s="111"/>
      <c r="HY971" s="111"/>
      <c r="HZ971" s="111"/>
      <c r="IA971" s="111"/>
      <c r="IB971" s="111"/>
      <c r="IC971" s="111"/>
      <c r="ID971" s="111"/>
      <c r="IE971" s="111"/>
      <c r="IF971" s="111"/>
      <c r="IG971" s="111"/>
      <c r="IH971" s="111"/>
      <c r="II971" s="111"/>
    </row>
    <row r="972" s="1" customFormat="1" spans="1:243">
      <c r="A972" s="141">
        <v>23006</v>
      </c>
      <c r="B972" s="176" t="s">
        <v>825</v>
      </c>
      <c r="C972" s="137">
        <f>SUM(C973:C974)</f>
        <v>1000</v>
      </c>
      <c r="D972" s="137">
        <f>SUM(D973:D974)</f>
        <v>1000</v>
      </c>
      <c r="E972" s="137">
        <f t="shared" si="42"/>
        <v>0</v>
      </c>
      <c r="F972" s="138">
        <f t="shared" si="43"/>
        <v>0</v>
      </c>
      <c r="G972" s="139"/>
      <c r="H972" s="140">
        <f t="shared" si="44"/>
        <v>5</v>
      </c>
      <c r="I972" s="140"/>
      <c r="J972" s="111"/>
      <c r="K972" s="111"/>
      <c r="L972" s="111"/>
      <c r="M972" s="111"/>
      <c r="N972" s="111"/>
      <c r="O972" s="111"/>
      <c r="P972" s="111"/>
      <c r="Q972" s="111"/>
      <c r="R972" s="111"/>
      <c r="S972" s="111"/>
      <c r="T972" s="111"/>
      <c r="U972" s="111"/>
      <c r="V972" s="111"/>
      <c r="W972" s="111"/>
      <c r="X972" s="111"/>
      <c r="Y972" s="111"/>
      <c r="Z972" s="111"/>
      <c r="AA972" s="111"/>
      <c r="AB972" s="111"/>
      <c r="AC972" s="111"/>
      <c r="AD972" s="111"/>
      <c r="AE972" s="111"/>
      <c r="AF972" s="111"/>
      <c r="AG972" s="111"/>
      <c r="AH972" s="111"/>
      <c r="AI972" s="111"/>
      <c r="AJ972" s="111"/>
      <c r="AK972" s="111"/>
      <c r="AL972" s="111"/>
      <c r="AM972" s="111"/>
      <c r="AN972" s="111"/>
      <c r="AO972" s="111"/>
      <c r="AP972" s="111"/>
      <c r="AQ972" s="111"/>
      <c r="AR972" s="111"/>
      <c r="AS972" s="111"/>
      <c r="AT972" s="111"/>
      <c r="AU972" s="111"/>
      <c r="AV972" s="111"/>
      <c r="AW972" s="111"/>
      <c r="AX972" s="111"/>
      <c r="AY972" s="111"/>
      <c r="AZ972" s="111"/>
      <c r="BA972" s="111"/>
      <c r="BB972" s="111"/>
      <c r="BC972" s="111"/>
      <c r="BD972" s="111"/>
      <c r="BE972" s="111"/>
      <c r="BF972" s="111"/>
      <c r="BG972" s="111"/>
      <c r="BH972" s="111"/>
      <c r="BI972" s="111"/>
      <c r="BJ972" s="111"/>
      <c r="BK972" s="111"/>
      <c r="BL972" s="111"/>
      <c r="BM972" s="111"/>
      <c r="BN972" s="111"/>
      <c r="BO972" s="111"/>
      <c r="BP972" s="111"/>
      <c r="BQ972" s="111"/>
      <c r="BR972" s="111"/>
      <c r="BS972" s="111"/>
      <c r="BT972" s="111"/>
      <c r="BU972" s="111"/>
      <c r="BV972" s="111"/>
      <c r="BW972" s="111"/>
      <c r="BX972" s="111"/>
      <c r="BY972" s="111"/>
      <c r="BZ972" s="111"/>
      <c r="CA972" s="111"/>
      <c r="CB972" s="111"/>
      <c r="CC972" s="111"/>
      <c r="CD972" s="111"/>
      <c r="CE972" s="111"/>
      <c r="CF972" s="111"/>
      <c r="CG972" s="111"/>
      <c r="CH972" s="111"/>
      <c r="CI972" s="111"/>
      <c r="CJ972" s="111"/>
      <c r="CK972" s="111"/>
      <c r="CL972" s="111"/>
      <c r="CM972" s="111"/>
      <c r="CN972" s="111"/>
      <c r="CO972" s="111"/>
      <c r="CP972" s="111"/>
      <c r="CQ972" s="111"/>
      <c r="CR972" s="111"/>
      <c r="CS972" s="111"/>
      <c r="CT972" s="111"/>
      <c r="CU972" s="111"/>
      <c r="CV972" s="111"/>
      <c r="CW972" s="111"/>
      <c r="CX972" s="111"/>
      <c r="CY972" s="111"/>
      <c r="CZ972" s="111"/>
      <c r="DA972" s="111"/>
      <c r="DB972" s="111"/>
      <c r="DC972" s="111"/>
      <c r="DD972" s="111"/>
      <c r="DE972" s="111"/>
      <c r="DF972" s="111"/>
      <c r="DG972" s="111"/>
      <c r="DH972" s="111"/>
      <c r="DI972" s="111"/>
      <c r="DJ972" s="111"/>
      <c r="DK972" s="111"/>
      <c r="DL972" s="111"/>
      <c r="DM972" s="111"/>
      <c r="DN972" s="111"/>
      <c r="DO972" s="111"/>
      <c r="DP972" s="111"/>
      <c r="DQ972" s="111"/>
      <c r="DR972" s="111"/>
      <c r="DS972" s="111"/>
      <c r="DT972" s="111"/>
      <c r="DU972" s="111"/>
      <c r="DV972" s="111"/>
      <c r="DW972" s="111"/>
      <c r="DX972" s="111"/>
      <c r="DY972" s="111"/>
      <c r="DZ972" s="111"/>
      <c r="EA972" s="111"/>
      <c r="EB972" s="111"/>
      <c r="EC972" s="111"/>
      <c r="ED972" s="111"/>
      <c r="EE972" s="111"/>
      <c r="EF972" s="111"/>
      <c r="EG972" s="111"/>
      <c r="EH972" s="111"/>
      <c r="EI972" s="111"/>
      <c r="EJ972" s="111"/>
      <c r="EK972" s="111"/>
      <c r="EL972" s="111"/>
      <c r="EM972" s="111"/>
      <c r="EN972" s="111"/>
      <c r="EO972" s="111"/>
      <c r="EP972" s="111"/>
      <c r="EQ972" s="111"/>
      <c r="ER972" s="111"/>
      <c r="ES972" s="111"/>
      <c r="ET972" s="111"/>
      <c r="EU972" s="111"/>
      <c r="EV972" s="111"/>
      <c r="EW972" s="111"/>
      <c r="EX972" s="111"/>
      <c r="EY972" s="111"/>
      <c r="EZ972" s="111"/>
      <c r="FA972" s="111"/>
      <c r="FB972" s="111"/>
      <c r="FC972" s="111"/>
      <c r="FD972" s="111"/>
      <c r="FE972" s="111"/>
      <c r="FF972" s="111"/>
      <c r="FG972" s="111"/>
      <c r="FH972" s="111"/>
      <c r="FI972" s="111"/>
      <c r="FJ972" s="111"/>
      <c r="FK972" s="111"/>
      <c r="FL972" s="111"/>
      <c r="FM972" s="111"/>
      <c r="FN972" s="111"/>
      <c r="FO972" s="111"/>
      <c r="FP972" s="111"/>
      <c r="FQ972" s="111"/>
      <c r="FR972" s="111"/>
      <c r="FS972" s="111"/>
      <c r="FT972" s="111"/>
      <c r="FU972" s="111"/>
      <c r="FV972" s="111"/>
      <c r="FW972" s="111"/>
      <c r="FX972" s="111"/>
      <c r="FY972" s="111"/>
      <c r="FZ972" s="111"/>
      <c r="GA972" s="111"/>
      <c r="GB972" s="111"/>
      <c r="GC972" s="111"/>
      <c r="GD972" s="111"/>
      <c r="GE972" s="111"/>
      <c r="GF972" s="111"/>
      <c r="GG972" s="111"/>
      <c r="GH972" s="111"/>
      <c r="GI972" s="111"/>
      <c r="GJ972" s="111"/>
      <c r="GK972" s="111"/>
      <c r="GL972" s="111"/>
      <c r="GM972" s="111"/>
      <c r="GN972" s="111"/>
      <c r="GO972" s="111"/>
      <c r="GP972" s="111"/>
      <c r="GQ972" s="111"/>
      <c r="GR972" s="111"/>
      <c r="GS972" s="111"/>
      <c r="GT972" s="111"/>
      <c r="GU972" s="111"/>
      <c r="GV972" s="111"/>
      <c r="GW972" s="111"/>
      <c r="GX972" s="111"/>
      <c r="GY972" s="111"/>
      <c r="GZ972" s="111"/>
      <c r="HA972" s="111"/>
      <c r="HB972" s="111"/>
      <c r="HC972" s="111"/>
      <c r="HD972" s="111"/>
      <c r="HE972" s="111"/>
      <c r="HF972" s="111"/>
      <c r="HG972" s="111"/>
      <c r="HH972" s="111"/>
      <c r="HI972" s="111"/>
      <c r="HJ972" s="111"/>
      <c r="HK972" s="111"/>
      <c r="HL972" s="111"/>
      <c r="HM972" s="111"/>
      <c r="HN972" s="111"/>
      <c r="HO972" s="111"/>
      <c r="HP972" s="111"/>
      <c r="HQ972" s="111"/>
      <c r="HR972" s="111"/>
      <c r="HS972" s="111"/>
      <c r="HT972" s="111"/>
      <c r="HU972" s="111"/>
      <c r="HV972" s="111"/>
      <c r="HW972" s="111"/>
      <c r="HX972" s="111"/>
      <c r="HY972" s="111"/>
      <c r="HZ972" s="111"/>
      <c r="IA972" s="111"/>
      <c r="IB972" s="111"/>
      <c r="IC972" s="111"/>
      <c r="ID972" s="111"/>
      <c r="IE972" s="111"/>
      <c r="IF972" s="111"/>
      <c r="IG972" s="111"/>
      <c r="IH972" s="111"/>
      <c r="II972" s="111"/>
    </row>
    <row r="973" s="1" customFormat="1" spans="1:243">
      <c r="A973" s="72">
        <v>2300601</v>
      </c>
      <c r="B973" s="177" t="s">
        <v>826</v>
      </c>
      <c r="C973" s="145">
        <v>257</v>
      </c>
      <c r="D973" s="146">
        <v>257</v>
      </c>
      <c r="E973" s="147">
        <f t="shared" si="42"/>
        <v>0</v>
      </c>
      <c r="F973" s="148">
        <f t="shared" si="43"/>
        <v>0</v>
      </c>
      <c r="G973" s="149"/>
      <c r="H973" s="140">
        <f t="shared" si="44"/>
        <v>7</v>
      </c>
      <c r="I973" s="140"/>
      <c r="J973" s="111"/>
      <c r="K973" s="111"/>
      <c r="L973" s="111"/>
      <c r="M973" s="111"/>
      <c r="N973" s="111"/>
      <c r="O973" s="111"/>
      <c r="P973" s="111"/>
      <c r="Q973" s="111"/>
      <c r="R973" s="111"/>
      <c r="S973" s="111"/>
      <c r="T973" s="111"/>
      <c r="U973" s="111"/>
      <c r="V973" s="111"/>
      <c r="W973" s="111"/>
      <c r="X973" s="111"/>
      <c r="Y973" s="111"/>
      <c r="Z973" s="111"/>
      <c r="AA973" s="111"/>
      <c r="AB973" s="111"/>
      <c r="AC973" s="111"/>
      <c r="AD973" s="111"/>
      <c r="AE973" s="111"/>
      <c r="AF973" s="111"/>
      <c r="AG973" s="111"/>
      <c r="AH973" s="111"/>
      <c r="AI973" s="111"/>
      <c r="AJ973" s="111"/>
      <c r="AK973" s="111"/>
      <c r="AL973" s="111"/>
      <c r="AM973" s="111"/>
      <c r="AN973" s="111"/>
      <c r="AO973" s="111"/>
      <c r="AP973" s="111"/>
      <c r="AQ973" s="111"/>
      <c r="AR973" s="111"/>
      <c r="AS973" s="111"/>
      <c r="AT973" s="111"/>
      <c r="AU973" s="111"/>
      <c r="AV973" s="111"/>
      <c r="AW973" s="111"/>
      <c r="AX973" s="111"/>
      <c r="AY973" s="111"/>
      <c r="AZ973" s="111"/>
      <c r="BA973" s="111"/>
      <c r="BB973" s="111"/>
      <c r="BC973" s="111"/>
      <c r="BD973" s="111"/>
      <c r="BE973" s="111"/>
      <c r="BF973" s="111"/>
      <c r="BG973" s="111"/>
      <c r="BH973" s="111"/>
      <c r="BI973" s="111"/>
      <c r="BJ973" s="111"/>
      <c r="BK973" s="111"/>
      <c r="BL973" s="111"/>
      <c r="BM973" s="111"/>
      <c r="BN973" s="111"/>
      <c r="BO973" s="111"/>
      <c r="BP973" s="111"/>
      <c r="BQ973" s="111"/>
      <c r="BR973" s="111"/>
      <c r="BS973" s="111"/>
      <c r="BT973" s="111"/>
      <c r="BU973" s="111"/>
      <c r="BV973" s="111"/>
      <c r="BW973" s="111"/>
      <c r="BX973" s="111"/>
      <c r="BY973" s="111"/>
      <c r="BZ973" s="111"/>
      <c r="CA973" s="111"/>
      <c r="CB973" s="111"/>
      <c r="CC973" s="111"/>
      <c r="CD973" s="111"/>
      <c r="CE973" s="111"/>
      <c r="CF973" s="111"/>
      <c r="CG973" s="111"/>
      <c r="CH973" s="111"/>
      <c r="CI973" s="111"/>
      <c r="CJ973" s="111"/>
      <c r="CK973" s="111"/>
      <c r="CL973" s="111"/>
      <c r="CM973" s="111"/>
      <c r="CN973" s="111"/>
      <c r="CO973" s="111"/>
      <c r="CP973" s="111"/>
      <c r="CQ973" s="111"/>
      <c r="CR973" s="111"/>
      <c r="CS973" s="111"/>
      <c r="CT973" s="111"/>
      <c r="CU973" s="111"/>
      <c r="CV973" s="111"/>
      <c r="CW973" s="111"/>
      <c r="CX973" s="111"/>
      <c r="CY973" s="111"/>
      <c r="CZ973" s="111"/>
      <c r="DA973" s="111"/>
      <c r="DB973" s="111"/>
      <c r="DC973" s="111"/>
      <c r="DD973" s="111"/>
      <c r="DE973" s="111"/>
      <c r="DF973" s="111"/>
      <c r="DG973" s="111"/>
      <c r="DH973" s="111"/>
      <c r="DI973" s="111"/>
      <c r="DJ973" s="111"/>
      <c r="DK973" s="111"/>
      <c r="DL973" s="111"/>
      <c r="DM973" s="111"/>
      <c r="DN973" s="111"/>
      <c r="DO973" s="111"/>
      <c r="DP973" s="111"/>
      <c r="DQ973" s="111"/>
      <c r="DR973" s="111"/>
      <c r="DS973" s="111"/>
      <c r="DT973" s="111"/>
      <c r="DU973" s="111"/>
      <c r="DV973" s="111"/>
      <c r="DW973" s="111"/>
      <c r="DX973" s="111"/>
      <c r="DY973" s="111"/>
      <c r="DZ973" s="111"/>
      <c r="EA973" s="111"/>
      <c r="EB973" s="111"/>
      <c r="EC973" s="111"/>
      <c r="ED973" s="111"/>
      <c r="EE973" s="111"/>
      <c r="EF973" s="111"/>
      <c r="EG973" s="111"/>
      <c r="EH973" s="111"/>
      <c r="EI973" s="111"/>
      <c r="EJ973" s="111"/>
      <c r="EK973" s="111"/>
      <c r="EL973" s="111"/>
      <c r="EM973" s="111"/>
      <c r="EN973" s="111"/>
      <c r="EO973" s="111"/>
      <c r="EP973" s="111"/>
      <c r="EQ973" s="111"/>
      <c r="ER973" s="111"/>
      <c r="ES973" s="111"/>
      <c r="ET973" s="111"/>
      <c r="EU973" s="111"/>
      <c r="EV973" s="111"/>
      <c r="EW973" s="111"/>
      <c r="EX973" s="111"/>
      <c r="EY973" s="111"/>
      <c r="EZ973" s="111"/>
      <c r="FA973" s="111"/>
      <c r="FB973" s="111"/>
      <c r="FC973" s="111"/>
      <c r="FD973" s="111"/>
      <c r="FE973" s="111"/>
      <c r="FF973" s="111"/>
      <c r="FG973" s="111"/>
      <c r="FH973" s="111"/>
      <c r="FI973" s="111"/>
      <c r="FJ973" s="111"/>
      <c r="FK973" s="111"/>
      <c r="FL973" s="111"/>
      <c r="FM973" s="111"/>
      <c r="FN973" s="111"/>
      <c r="FO973" s="111"/>
      <c r="FP973" s="111"/>
      <c r="FQ973" s="111"/>
      <c r="FR973" s="111"/>
      <c r="FS973" s="111"/>
      <c r="FT973" s="111"/>
      <c r="FU973" s="111"/>
      <c r="FV973" s="111"/>
      <c r="FW973" s="111"/>
      <c r="FX973" s="111"/>
      <c r="FY973" s="111"/>
      <c r="FZ973" s="111"/>
      <c r="GA973" s="111"/>
      <c r="GB973" s="111"/>
      <c r="GC973" s="111"/>
      <c r="GD973" s="111"/>
      <c r="GE973" s="111"/>
      <c r="GF973" s="111"/>
      <c r="GG973" s="111"/>
      <c r="GH973" s="111"/>
      <c r="GI973" s="111"/>
      <c r="GJ973" s="111"/>
      <c r="GK973" s="111"/>
      <c r="GL973" s="111"/>
      <c r="GM973" s="111"/>
      <c r="GN973" s="111"/>
      <c r="GO973" s="111"/>
      <c r="GP973" s="111"/>
      <c r="GQ973" s="111"/>
      <c r="GR973" s="111"/>
      <c r="GS973" s="111"/>
      <c r="GT973" s="111"/>
      <c r="GU973" s="111"/>
      <c r="GV973" s="111"/>
      <c r="GW973" s="111"/>
      <c r="GX973" s="111"/>
      <c r="GY973" s="111"/>
      <c r="GZ973" s="111"/>
      <c r="HA973" s="111"/>
      <c r="HB973" s="111"/>
      <c r="HC973" s="111"/>
      <c r="HD973" s="111"/>
      <c r="HE973" s="111"/>
      <c r="HF973" s="111"/>
      <c r="HG973" s="111"/>
      <c r="HH973" s="111"/>
      <c r="HI973" s="111"/>
      <c r="HJ973" s="111"/>
      <c r="HK973" s="111"/>
      <c r="HL973" s="111"/>
      <c r="HM973" s="111"/>
      <c r="HN973" s="111"/>
      <c r="HO973" s="111"/>
      <c r="HP973" s="111"/>
      <c r="HQ973" s="111"/>
      <c r="HR973" s="111"/>
      <c r="HS973" s="111"/>
      <c r="HT973" s="111"/>
      <c r="HU973" s="111"/>
      <c r="HV973" s="111"/>
      <c r="HW973" s="111"/>
      <c r="HX973" s="111"/>
      <c r="HY973" s="111"/>
      <c r="HZ973" s="111"/>
      <c r="IA973" s="111"/>
      <c r="IB973" s="111"/>
      <c r="IC973" s="111"/>
      <c r="ID973" s="111"/>
      <c r="IE973" s="111"/>
      <c r="IF973" s="111"/>
      <c r="IG973" s="111"/>
      <c r="IH973" s="111"/>
      <c r="II973" s="111"/>
    </row>
    <row r="974" s="1" customFormat="1" spans="1:243">
      <c r="A974" s="72">
        <v>2300602</v>
      </c>
      <c r="B974" s="177" t="s">
        <v>827</v>
      </c>
      <c r="C974" s="145">
        <v>743</v>
      </c>
      <c r="D974" s="146">
        <v>743</v>
      </c>
      <c r="E974" s="147">
        <f t="shared" si="42"/>
        <v>0</v>
      </c>
      <c r="F974" s="148">
        <f t="shared" si="43"/>
        <v>0</v>
      </c>
      <c r="G974" s="149"/>
      <c r="H974" s="140">
        <f t="shared" si="44"/>
        <v>7</v>
      </c>
      <c r="I974" s="140"/>
      <c r="J974" s="111"/>
      <c r="K974" s="111"/>
      <c r="L974" s="111"/>
      <c r="M974" s="111"/>
      <c r="N974" s="111"/>
      <c r="O974" s="111"/>
      <c r="P974" s="111"/>
      <c r="Q974" s="111"/>
      <c r="R974" s="111"/>
      <c r="S974" s="111"/>
      <c r="T974" s="111"/>
      <c r="U974" s="111"/>
      <c r="V974" s="111"/>
      <c r="W974" s="111"/>
      <c r="X974" s="111"/>
      <c r="Y974" s="111"/>
      <c r="Z974" s="111"/>
      <c r="AA974" s="111"/>
      <c r="AB974" s="111"/>
      <c r="AC974" s="111"/>
      <c r="AD974" s="111"/>
      <c r="AE974" s="111"/>
      <c r="AF974" s="111"/>
      <c r="AG974" s="111"/>
      <c r="AH974" s="111"/>
      <c r="AI974" s="111"/>
      <c r="AJ974" s="111"/>
      <c r="AK974" s="111"/>
      <c r="AL974" s="111"/>
      <c r="AM974" s="111"/>
      <c r="AN974" s="111"/>
      <c r="AO974" s="111"/>
      <c r="AP974" s="111"/>
      <c r="AQ974" s="111"/>
      <c r="AR974" s="111"/>
      <c r="AS974" s="111"/>
      <c r="AT974" s="111"/>
      <c r="AU974" s="111"/>
      <c r="AV974" s="111"/>
      <c r="AW974" s="111"/>
      <c r="AX974" s="111"/>
      <c r="AY974" s="111"/>
      <c r="AZ974" s="111"/>
      <c r="BA974" s="111"/>
      <c r="BB974" s="111"/>
      <c r="BC974" s="111"/>
      <c r="BD974" s="111"/>
      <c r="BE974" s="111"/>
      <c r="BF974" s="111"/>
      <c r="BG974" s="111"/>
      <c r="BH974" s="111"/>
      <c r="BI974" s="111"/>
      <c r="BJ974" s="111"/>
      <c r="BK974" s="111"/>
      <c r="BL974" s="111"/>
      <c r="BM974" s="111"/>
      <c r="BN974" s="111"/>
      <c r="BO974" s="111"/>
      <c r="BP974" s="111"/>
      <c r="BQ974" s="111"/>
      <c r="BR974" s="111"/>
      <c r="BS974" s="111"/>
      <c r="BT974" s="111"/>
      <c r="BU974" s="111"/>
      <c r="BV974" s="111"/>
      <c r="BW974" s="111"/>
      <c r="BX974" s="111"/>
      <c r="BY974" s="111"/>
      <c r="BZ974" s="111"/>
      <c r="CA974" s="111"/>
      <c r="CB974" s="111"/>
      <c r="CC974" s="111"/>
      <c r="CD974" s="111"/>
      <c r="CE974" s="111"/>
      <c r="CF974" s="111"/>
      <c r="CG974" s="111"/>
      <c r="CH974" s="111"/>
      <c r="CI974" s="111"/>
      <c r="CJ974" s="111"/>
      <c r="CK974" s="111"/>
      <c r="CL974" s="111"/>
      <c r="CM974" s="111"/>
      <c r="CN974" s="111"/>
      <c r="CO974" s="111"/>
      <c r="CP974" s="111"/>
      <c r="CQ974" s="111"/>
      <c r="CR974" s="111"/>
      <c r="CS974" s="111"/>
      <c r="CT974" s="111"/>
      <c r="CU974" s="111"/>
      <c r="CV974" s="111"/>
      <c r="CW974" s="111"/>
      <c r="CX974" s="111"/>
      <c r="CY974" s="111"/>
      <c r="CZ974" s="111"/>
      <c r="DA974" s="111"/>
      <c r="DB974" s="111"/>
      <c r="DC974" s="111"/>
      <c r="DD974" s="111"/>
      <c r="DE974" s="111"/>
      <c r="DF974" s="111"/>
      <c r="DG974" s="111"/>
      <c r="DH974" s="111"/>
      <c r="DI974" s="111"/>
      <c r="DJ974" s="111"/>
      <c r="DK974" s="111"/>
      <c r="DL974" s="111"/>
      <c r="DM974" s="111"/>
      <c r="DN974" s="111"/>
      <c r="DO974" s="111"/>
      <c r="DP974" s="111"/>
      <c r="DQ974" s="111"/>
      <c r="DR974" s="111"/>
      <c r="DS974" s="111"/>
      <c r="DT974" s="111"/>
      <c r="DU974" s="111"/>
      <c r="DV974" s="111"/>
      <c r="DW974" s="111"/>
      <c r="DX974" s="111"/>
      <c r="DY974" s="111"/>
      <c r="DZ974" s="111"/>
      <c r="EA974" s="111"/>
      <c r="EB974" s="111"/>
      <c r="EC974" s="111"/>
      <c r="ED974" s="111"/>
      <c r="EE974" s="111"/>
      <c r="EF974" s="111"/>
      <c r="EG974" s="111"/>
      <c r="EH974" s="111"/>
      <c r="EI974" s="111"/>
      <c r="EJ974" s="111"/>
      <c r="EK974" s="111"/>
      <c r="EL974" s="111"/>
      <c r="EM974" s="111"/>
      <c r="EN974" s="111"/>
      <c r="EO974" s="111"/>
      <c r="EP974" s="111"/>
      <c r="EQ974" s="111"/>
      <c r="ER974" s="111"/>
      <c r="ES974" s="111"/>
      <c r="ET974" s="111"/>
      <c r="EU974" s="111"/>
      <c r="EV974" s="111"/>
      <c r="EW974" s="111"/>
      <c r="EX974" s="111"/>
      <c r="EY974" s="111"/>
      <c r="EZ974" s="111"/>
      <c r="FA974" s="111"/>
      <c r="FB974" s="111"/>
      <c r="FC974" s="111"/>
      <c r="FD974" s="111"/>
      <c r="FE974" s="111"/>
      <c r="FF974" s="111"/>
      <c r="FG974" s="111"/>
      <c r="FH974" s="111"/>
      <c r="FI974" s="111"/>
      <c r="FJ974" s="111"/>
      <c r="FK974" s="111"/>
      <c r="FL974" s="111"/>
      <c r="FM974" s="111"/>
      <c r="FN974" s="111"/>
      <c r="FO974" s="111"/>
      <c r="FP974" s="111"/>
      <c r="FQ974" s="111"/>
      <c r="FR974" s="111"/>
      <c r="FS974" s="111"/>
      <c r="FT974" s="111"/>
      <c r="FU974" s="111"/>
      <c r="FV974" s="111"/>
      <c r="FW974" s="111"/>
      <c r="FX974" s="111"/>
      <c r="FY974" s="111"/>
      <c r="FZ974" s="111"/>
      <c r="GA974" s="111"/>
      <c r="GB974" s="111"/>
      <c r="GC974" s="111"/>
      <c r="GD974" s="111"/>
      <c r="GE974" s="111"/>
      <c r="GF974" s="111"/>
      <c r="GG974" s="111"/>
      <c r="GH974" s="111"/>
      <c r="GI974" s="111"/>
      <c r="GJ974" s="111"/>
      <c r="GK974" s="111"/>
      <c r="GL974" s="111"/>
      <c r="GM974" s="111"/>
      <c r="GN974" s="111"/>
      <c r="GO974" s="111"/>
      <c r="GP974" s="111"/>
      <c r="GQ974" s="111"/>
      <c r="GR974" s="111"/>
      <c r="GS974" s="111"/>
      <c r="GT974" s="111"/>
      <c r="GU974" s="111"/>
      <c r="GV974" s="111"/>
      <c r="GW974" s="111"/>
      <c r="GX974" s="111"/>
      <c r="GY974" s="111"/>
      <c r="GZ974" s="111"/>
      <c r="HA974" s="111"/>
      <c r="HB974" s="111"/>
      <c r="HC974" s="111"/>
      <c r="HD974" s="111"/>
      <c r="HE974" s="111"/>
      <c r="HF974" s="111"/>
      <c r="HG974" s="111"/>
      <c r="HH974" s="111"/>
      <c r="HI974" s="111"/>
      <c r="HJ974" s="111"/>
      <c r="HK974" s="111"/>
      <c r="HL974" s="111"/>
      <c r="HM974" s="111"/>
      <c r="HN974" s="111"/>
      <c r="HO974" s="111"/>
      <c r="HP974" s="111"/>
      <c r="HQ974" s="111"/>
      <c r="HR974" s="111"/>
      <c r="HS974" s="111"/>
      <c r="HT974" s="111"/>
      <c r="HU974" s="111"/>
      <c r="HV974" s="111"/>
      <c r="HW974" s="111"/>
      <c r="HX974" s="111"/>
      <c r="HY974" s="111"/>
      <c r="HZ974" s="111"/>
      <c r="IA974" s="111"/>
      <c r="IB974" s="111"/>
      <c r="IC974" s="111"/>
      <c r="ID974" s="111"/>
      <c r="IE974" s="111"/>
      <c r="IF974" s="111"/>
      <c r="IG974" s="111"/>
      <c r="IH974" s="111"/>
      <c r="II974" s="111"/>
    </row>
    <row r="975" s="1" customFormat="1" spans="1:243">
      <c r="A975" s="141">
        <v>23008</v>
      </c>
      <c r="B975" s="176" t="s">
        <v>828</v>
      </c>
      <c r="C975" s="159"/>
      <c r="D975" s="146"/>
      <c r="E975" s="137">
        <f t="shared" si="42"/>
        <v>0</v>
      </c>
      <c r="F975" s="138"/>
      <c r="G975" s="139"/>
      <c r="H975" s="140">
        <f t="shared" si="44"/>
        <v>5</v>
      </c>
      <c r="I975" s="140"/>
      <c r="J975" s="111"/>
      <c r="K975" s="111"/>
      <c r="L975" s="111"/>
      <c r="M975" s="111"/>
      <c r="N975" s="111"/>
      <c r="O975" s="111"/>
      <c r="P975" s="111"/>
      <c r="Q975" s="111"/>
      <c r="R975" s="111"/>
      <c r="S975" s="111"/>
      <c r="T975" s="111"/>
      <c r="U975" s="111"/>
      <c r="V975" s="111"/>
      <c r="W975" s="111"/>
      <c r="X975" s="111"/>
      <c r="Y975" s="111"/>
      <c r="Z975" s="111"/>
      <c r="AA975" s="111"/>
      <c r="AB975" s="111"/>
      <c r="AC975" s="111"/>
      <c r="AD975" s="111"/>
      <c r="AE975" s="111"/>
      <c r="AF975" s="111"/>
      <c r="AG975" s="111"/>
      <c r="AH975" s="111"/>
      <c r="AI975" s="111"/>
      <c r="AJ975" s="111"/>
      <c r="AK975" s="111"/>
      <c r="AL975" s="111"/>
      <c r="AM975" s="111"/>
      <c r="AN975" s="111"/>
      <c r="AO975" s="111"/>
      <c r="AP975" s="111"/>
      <c r="AQ975" s="111"/>
      <c r="AR975" s="111"/>
      <c r="AS975" s="111"/>
      <c r="AT975" s="111"/>
      <c r="AU975" s="111"/>
      <c r="AV975" s="111"/>
      <c r="AW975" s="111"/>
      <c r="AX975" s="111"/>
      <c r="AY975" s="111"/>
      <c r="AZ975" s="111"/>
      <c r="BA975" s="111"/>
      <c r="BB975" s="111"/>
      <c r="BC975" s="111"/>
      <c r="BD975" s="111"/>
      <c r="BE975" s="111"/>
      <c r="BF975" s="111"/>
      <c r="BG975" s="111"/>
      <c r="BH975" s="111"/>
      <c r="BI975" s="111"/>
      <c r="BJ975" s="111"/>
      <c r="BK975" s="111"/>
      <c r="BL975" s="111"/>
      <c r="BM975" s="111"/>
      <c r="BN975" s="111"/>
      <c r="BO975" s="111"/>
      <c r="BP975" s="111"/>
      <c r="BQ975" s="111"/>
      <c r="BR975" s="111"/>
      <c r="BS975" s="111"/>
      <c r="BT975" s="111"/>
      <c r="BU975" s="111"/>
      <c r="BV975" s="111"/>
      <c r="BW975" s="111"/>
      <c r="BX975" s="111"/>
      <c r="BY975" s="111"/>
      <c r="BZ975" s="111"/>
      <c r="CA975" s="111"/>
      <c r="CB975" s="111"/>
      <c r="CC975" s="111"/>
      <c r="CD975" s="111"/>
      <c r="CE975" s="111"/>
      <c r="CF975" s="111"/>
      <c r="CG975" s="111"/>
      <c r="CH975" s="111"/>
      <c r="CI975" s="111"/>
      <c r="CJ975" s="111"/>
      <c r="CK975" s="111"/>
      <c r="CL975" s="111"/>
      <c r="CM975" s="111"/>
      <c r="CN975" s="111"/>
      <c r="CO975" s="111"/>
      <c r="CP975" s="111"/>
      <c r="CQ975" s="111"/>
      <c r="CR975" s="111"/>
      <c r="CS975" s="111"/>
      <c r="CT975" s="111"/>
      <c r="CU975" s="111"/>
      <c r="CV975" s="111"/>
      <c r="CW975" s="111"/>
      <c r="CX975" s="111"/>
      <c r="CY975" s="111"/>
      <c r="CZ975" s="111"/>
      <c r="DA975" s="111"/>
      <c r="DB975" s="111"/>
      <c r="DC975" s="111"/>
      <c r="DD975" s="111"/>
      <c r="DE975" s="111"/>
      <c r="DF975" s="111"/>
      <c r="DG975" s="111"/>
      <c r="DH975" s="111"/>
      <c r="DI975" s="111"/>
      <c r="DJ975" s="111"/>
      <c r="DK975" s="111"/>
      <c r="DL975" s="111"/>
      <c r="DM975" s="111"/>
      <c r="DN975" s="111"/>
      <c r="DO975" s="111"/>
      <c r="DP975" s="111"/>
      <c r="DQ975" s="111"/>
      <c r="DR975" s="111"/>
      <c r="DS975" s="111"/>
      <c r="DT975" s="111"/>
      <c r="DU975" s="111"/>
      <c r="DV975" s="111"/>
      <c r="DW975" s="111"/>
      <c r="DX975" s="111"/>
      <c r="DY975" s="111"/>
      <c r="DZ975" s="111"/>
      <c r="EA975" s="111"/>
      <c r="EB975" s="111"/>
      <c r="EC975" s="111"/>
      <c r="ED975" s="111"/>
      <c r="EE975" s="111"/>
      <c r="EF975" s="111"/>
      <c r="EG975" s="111"/>
      <c r="EH975" s="111"/>
      <c r="EI975" s="111"/>
      <c r="EJ975" s="111"/>
      <c r="EK975" s="111"/>
      <c r="EL975" s="111"/>
      <c r="EM975" s="111"/>
      <c r="EN975" s="111"/>
      <c r="EO975" s="111"/>
      <c r="EP975" s="111"/>
      <c r="EQ975" s="111"/>
      <c r="ER975" s="111"/>
      <c r="ES975" s="111"/>
      <c r="ET975" s="111"/>
      <c r="EU975" s="111"/>
      <c r="EV975" s="111"/>
      <c r="EW975" s="111"/>
      <c r="EX975" s="111"/>
      <c r="EY975" s="111"/>
      <c r="EZ975" s="111"/>
      <c r="FA975" s="111"/>
      <c r="FB975" s="111"/>
      <c r="FC975" s="111"/>
      <c r="FD975" s="111"/>
      <c r="FE975" s="111"/>
      <c r="FF975" s="111"/>
      <c r="FG975" s="111"/>
      <c r="FH975" s="111"/>
      <c r="FI975" s="111"/>
      <c r="FJ975" s="111"/>
      <c r="FK975" s="111"/>
      <c r="FL975" s="111"/>
      <c r="FM975" s="111"/>
      <c r="FN975" s="111"/>
      <c r="FO975" s="111"/>
      <c r="FP975" s="111"/>
      <c r="FQ975" s="111"/>
      <c r="FR975" s="111"/>
      <c r="FS975" s="111"/>
      <c r="FT975" s="111"/>
      <c r="FU975" s="111"/>
      <c r="FV975" s="111"/>
      <c r="FW975" s="111"/>
      <c r="FX975" s="111"/>
      <c r="FY975" s="111"/>
      <c r="FZ975" s="111"/>
      <c r="GA975" s="111"/>
      <c r="GB975" s="111"/>
      <c r="GC975" s="111"/>
      <c r="GD975" s="111"/>
      <c r="GE975" s="111"/>
      <c r="GF975" s="111"/>
      <c r="GG975" s="111"/>
      <c r="GH975" s="111"/>
      <c r="GI975" s="111"/>
      <c r="GJ975" s="111"/>
      <c r="GK975" s="111"/>
      <c r="GL975" s="111"/>
      <c r="GM975" s="111"/>
      <c r="GN975" s="111"/>
      <c r="GO975" s="111"/>
      <c r="GP975" s="111"/>
      <c r="GQ975" s="111"/>
      <c r="GR975" s="111"/>
      <c r="GS975" s="111"/>
      <c r="GT975" s="111"/>
      <c r="GU975" s="111"/>
      <c r="GV975" s="111"/>
      <c r="GW975" s="111"/>
      <c r="GX975" s="111"/>
      <c r="GY975" s="111"/>
      <c r="GZ975" s="111"/>
      <c r="HA975" s="111"/>
      <c r="HB975" s="111"/>
      <c r="HC975" s="111"/>
      <c r="HD975" s="111"/>
      <c r="HE975" s="111"/>
      <c r="HF975" s="111"/>
      <c r="HG975" s="111"/>
      <c r="HH975" s="111"/>
      <c r="HI975" s="111"/>
      <c r="HJ975" s="111"/>
      <c r="HK975" s="111"/>
      <c r="HL975" s="111"/>
      <c r="HM975" s="111"/>
      <c r="HN975" s="111"/>
      <c r="HO975" s="111"/>
      <c r="HP975" s="111"/>
      <c r="HQ975" s="111"/>
      <c r="HR975" s="111"/>
      <c r="HS975" s="111"/>
      <c r="HT975" s="111"/>
      <c r="HU975" s="111"/>
      <c r="HV975" s="111"/>
      <c r="HW975" s="111"/>
      <c r="HX975" s="111"/>
      <c r="HY975" s="111"/>
      <c r="HZ975" s="111"/>
      <c r="IA975" s="111"/>
      <c r="IB975" s="111"/>
      <c r="IC975" s="111"/>
      <c r="ID975" s="111"/>
      <c r="IE975" s="111"/>
      <c r="IF975" s="111"/>
      <c r="IG975" s="111"/>
      <c r="IH975" s="111"/>
      <c r="II975" s="111"/>
    </row>
    <row r="976" s="1" customFormat="1" spans="1:243">
      <c r="A976" s="141">
        <v>23009</v>
      </c>
      <c r="B976" s="176" t="s">
        <v>829</v>
      </c>
      <c r="C976" s="159"/>
      <c r="D976" s="143"/>
      <c r="E976" s="137">
        <f t="shared" si="42"/>
        <v>0</v>
      </c>
      <c r="F976" s="138"/>
      <c r="G976" s="139"/>
      <c r="H976" s="140">
        <f t="shared" si="44"/>
        <v>5</v>
      </c>
      <c r="I976" s="140"/>
      <c r="J976" s="111"/>
      <c r="K976" s="111"/>
      <c r="L976" s="111"/>
      <c r="M976" s="111"/>
      <c r="N976" s="111"/>
      <c r="O976" s="111"/>
      <c r="P976" s="111"/>
      <c r="Q976" s="111"/>
      <c r="R976" s="111"/>
      <c r="S976" s="111"/>
      <c r="T976" s="111"/>
      <c r="U976" s="111"/>
      <c r="V976" s="111"/>
      <c r="W976" s="111"/>
      <c r="X976" s="111"/>
      <c r="Y976" s="111"/>
      <c r="Z976" s="111"/>
      <c r="AA976" s="111"/>
      <c r="AB976" s="111"/>
      <c r="AC976" s="111"/>
      <c r="AD976" s="111"/>
      <c r="AE976" s="111"/>
      <c r="AF976" s="111"/>
      <c r="AG976" s="111"/>
      <c r="AH976" s="111"/>
      <c r="AI976" s="111"/>
      <c r="AJ976" s="111"/>
      <c r="AK976" s="111"/>
      <c r="AL976" s="111"/>
      <c r="AM976" s="111"/>
      <c r="AN976" s="111"/>
      <c r="AO976" s="111"/>
      <c r="AP976" s="111"/>
      <c r="AQ976" s="111"/>
      <c r="AR976" s="111"/>
      <c r="AS976" s="111"/>
      <c r="AT976" s="111"/>
      <c r="AU976" s="111"/>
      <c r="AV976" s="111"/>
      <c r="AW976" s="111"/>
      <c r="AX976" s="111"/>
      <c r="AY976" s="111"/>
      <c r="AZ976" s="111"/>
      <c r="BA976" s="111"/>
      <c r="BB976" s="111"/>
      <c r="BC976" s="111"/>
      <c r="BD976" s="111"/>
      <c r="BE976" s="111"/>
      <c r="BF976" s="111"/>
      <c r="BG976" s="111"/>
      <c r="BH976" s="111"/>
      <c r="BI976" s="111"/>
      <c r="BJ976" s="111"/>
      <c r="BK976" s="111"/>
      <c r="BL976" s="111"/>
      <c r="BM976" s="111"/>
      <c r="BN976" s="111"/>
      <c r="BO976" s="111"/>
      <c r="BP976" s="111"/>
      <c r="BQ976" s="111"/>
      <c r="BR976" s="111"/>
      <c r="BS976" s="111"/>
      <c r="BT976" s="111"/>
      <c r="BU976" s="111"/>
      <c r="BV976" s="111"/>
      <c r="BW976" s="111"/>
      <c r="BX976" s="111"/>
      <c r="BY976" s="111"/>
      <c r="BZ976" s="111"/>
      <c r="CA976" s="111"/>
      <c r="CB976" s="111"/>
      <c r="CC976" s="111"/>
      <c r="CD976" s="111"/>
      <c r="CE976" s="111"/>
      <c r="CF976" s="111"/>
      <c r="CG976" s="111"/>
      <c r="CH976" s="111"/>
      <c r="CI976" s="111"/>
      <c r="CJ976" s="111"/>
      <c r="CK976" s="111"/>
      <c r="CL976" s="111"/>
      <c r="CM976" s="111"/>
      <c r="CN976" s="111"/>
      <c r="CO976" s="111"/>
      <c r="CP976" s="111"/>
      <c r="CQ976" s="111"/>
      <c r="CR976" s="111"/>
      <c r="CS976" s="111"/>
      <c r="CT976" s="111"/>
      <c r="CU976" s="111"/>
      <c r="CV976" s="111"/>
      <c r="CW976" s="111"/>
      <c r="CX976" s="111"/>
      <c r="CY976" s="111"/>
      <c r="CZ976" s="111"/>
      <c r="DA976" s="111"/>
      <c r="DB976" s="111"/>
      <c r="DC976" s="111"/>
      <c r="DD976" s="111"/>
      <c r="DE976" s="111"/>
      <c r="DF976" s="111"/>
      <c r="DG976" s="111"/>
      <c r="DH976" s="111"/>
      <c r="DI976" s="111"/>
      <c r="DJ976" s="111"/>
      <c r="DK976" s="111"/>
      <c r="DL976" s="111"/>
      <c r="DM976" s="111"/>
      <c r="DN976" s="111"/>
      <c r="DO976" s="111"/>
      <c r="DP976" s="111"/>
      <c r="DQ976" s="111"/>
      <c r="DR976" s="111"/>
      <c r="DS976" s="111"/>
      <c r="DT976" s="111"/>
      <c r="DU976" s="111"/>
      <c r="DV976" s="111"/>
      <c r="DW976" s="111"/>
      <c r="DX976" s="111"/>
      <c r="DY976" s="111"/>
      <c r="DZ976" s="111"/>
      <c r="EA976" s="111"/>
      <c r="EB976" s="111"/>
      <c r="EC976" s="111"/>
      <c r="ED976" s="111"/>
      <c r="EE976" s="111"/>
      <c r="EF976" s="111"/>
      <c r="EG976" s="111"/>
      <c r="EH976" s="111"/>
      <c r="EI976" s="111"/>
      <c r="EJ976" s="111"/>
      <c r="EK976" s="111"/>
      <c r="EL976" s="111"/>
      <c r="EM976" s="111"/>
      <c r="EN976" s="111"/>
      <c r="EO976" s="111"/>
      <c r="EP976" s="111"/>
      <c r="EQ976" s="111"/>
      <c r="ER976" s="111"/>
      <c r="ES976" s="111"/>
      <c r="ET976" s="111"/>
      <c r="EU976" s="111"/>
      <c r="EV976" s="111"/>
      <c r="EW976" s="111"/>
      <c r="EX976" s="111"/>
      <c r="EY976" s="111"/>
      <c r="EZ976" s="111"/>
      <c r="FA976" s="111"/>
      <c r="FB976" s="111"/>
      <c r="FC976" s="111"/>
      <c r="FD976" s="111"/>
      <c r="FE976" s="111"/>
      <c r="FF976" s="111"/>
      <c r="FG976" s="111"/>
      <c r="FH976" s="111"/>
      <c r="FI976" s="111"/>
      <c r="FJ976" s="111"/>
      <c r="FK976" s="111"/>
      <c r="FL976" s="111"/>
      <c r="FM976" s="111"/>
      <c r="FN976" s="111"/>
      <c r="FO976" s="111"/>
      <c r="FP976" s="111"/>
      <c r="FQ976" s="111"/>
      <c r="FR976" s="111"/>
      <c r="FS976" s="111"/>
      <c r="FT976" s="111"/>
      <c r="FU976" s="111"/>
      <c r="FV976" s="111"/>
      <c r="FW976" s="111"/>
      <c r="FX976" s="111"/>
      <c r="FY976" s="111"/>
      <c r="FZ976" s="111"/>
      <c r="GA976" s="111"/>
      <c r="GB976" s="111"/>
      <c r="GC976" s="111"/>
      <c r="GD976" s="111"/>
      <c r="GE976" s="111"/>
      <c r="GF976" s="111"/>
      <c r="GG976" s="111"/>
      <c r="GH976" s="111"/>
      <c r="GI976" s="111"/>
      <c r="GJ976" s="111"/>
      <c r="GK976" s="111"/>
      <c r="GL976" s="111"/>
      <c r="GM976" s="111"/>
      <c r="GN976" s="111"/>
      <c r="GO976" s="111"/>
      <c r="GP976" s="111"/>
      <c r="GQ976" s="111"/>
      <c r="GR976" s="111"/>
      <c r="GS976" s="111"/>
      <c r="GT976" s="111"/>
      <c r="GU976" s="111"/>
      <c r="GV976" s="111"/>
      <c r="GW976" s="111"/>
      <c r="GX976" s="111"/>
      <c r="GY976" s="111"/>
      <c r="GZ976" s="111"/>
      <c r="HA976" s="111"/>
      <c r="HB976" s="111"/>
      <c r="HC976" s="111"/>
      <c r="HD976" s="111"/>
      <c r="HE976" s="111"/>
      <c r="HF976" s="111"/>
      <c r="HG976" s="111"/>
      <c r="HH976" s="111"/>
      <c r="HI976" s="111"/>
      <c r="HJ976" s="111"/>
      <c r="HK976" s="111"/>
      <c r="HL976" s="111"/>
      <c r="HM976" s="111"/>
      <c r="HN976" s="111"/>
      <c r="HO976" s="111"/>
      <c r="HP976" s="111"/>
      <c r="HQ976" s="111"/>
      <c r="HR976" s="111"/>
      <c r="HS976" s="111"/>
      <c r="HT976" s="111"/>
      <c r="HU976" s="111"/>
      <c r="HV976" s="111"/>
      <c r="HW976" s="111"/>
      <c r="HX976" s="111"/>
      <c r="HY976" s="111"/>
      <c r="HZ976" s="111"/>
      <c r="IA976" s="111"/>
      <c r="IB976" s="111"/>
      <c r="IC976" s="111"/>
      <c r="ID976" s="111"/>
      <c r="IE976" s="111"/>
      <c r="IF976" s="111"/>
      <c r="IG976" s="111"/>
      <c r="IH976" s="111"/>
      <c r="II976" s="111"/>
    </row>
    <row r="977" s="1" customFormat="1" spans="1:243">
      <c r="A977" s="141">
        <v>23015</v>
      </c>
      <c r="B977" s="176" t="s">
        <v>830</v>
      </c>
      <c r="C977" s="159"/>
      <c r="D977" s="146"/>
      <c r="E977" s="137">
        <f t="shared" si="42"/>
        <v>0</v>
      </c>
      <c r="F977" s="138"/>
      <c r="G977" s="139"/>
      <c r="H977" s="140">
        <f t="shared" si="44"/>
        <v>5</v>
      </c>
      <c r="I977" s="140"/>
      <c r="J977" s="111"/>
      <c r="K977" s="111"/>
      <c r="L977" s="111"/>
      <c r="M977" s="111"/>
      <c r="N977" s="111"/>
      <c r="O977" s="111"/>
      <c r="P977" s="111"/>
      <c r="Q977" s="111"/>
      <c r="R977" s="111"/>
      <c r="S977" s="111"/>
      <c r="T977" s="111"/>
      <c r="U977" s="111"/>
      <c r="V977" s="111"/>
      <c r="W977" s="111"/>
      <c r="X977" s="111"/>
      <c r="Y977" s="111"/>
      <c r="Z977" s="111"/>
      <c r="AA977" s="111"/>
      <c r="AB977" s="111"/>
      <c r="AC977" s="111"/>
      <c r="AD977" s="111"/>
      <c r="AE977" s="111"/>
      <c r="AF977" s="111"/>
      <c r="AG977" s="111"/>
      <c r="AH977" s="111"/>
      <c r="AI977" s="111"/>
      <c r="AJ977" s="111"/>
      <c r="AK977" s="111"/>
      <c r="AL977" s="111"/>
      <c r="AM977" s="111"/>
      <c r="AN977" s="111"/>
      <c r="AO977" s="111"/>
      <c r="AP977" s="111"/>
      <c r="AQ977" s="111"/>
      <c r="AR977" s="111"/>
      <c r="AS977" s="111"/>
      <c r="AT977" s="111"/>
      <c r="AU977" s="111"/>
      <c r="AV977" s="111"/>
      <c r="AW977" s="111"/>
      <c r="AX977" s="111"/>
      <c r="AY977" s="111"/>
      <c r="AZ977" s="111"/>
      <c r="BA977" s="111"/>
      <c r="BB977" s="111"/>
      <c r="BC977" s="111"/>
      <c r="BD977" s="111"/>
      <c r="BE977" s="111"/>
      <c r="BF977" s="111"/>
      <c r="BG977" s="111"/>
      <c r="BH977" s="111"/>
      <c r="BI977" s="111"/>
      <c r="BJ977" s="111"/>
      <c r="BK977" s="111"/>
      <c r="BL977" s="111"/>
      <c r="BM977" s="111"/>
      <c r="BN977" s="111"/>
      <c r="BO977" s="111"/>
      <c r="BP977" s="111"/>
      <c r="BQ977" s="111"/>
      <c r="BR977" s="111"/>
      <c r="BS977" s="111"/>
      <c r="BT977" s="111"/>
      <c r="BU977" s="111"/>
      <c r="BV977" s="111"/>
      <c r="BW977" s="111"/>
      <c r="BX977" s="111"/>
      <c r="BY977" s="111"/>
      <c r="BZ977" s="111"/>
      <c r="CA977" s="111"/>
      <c r="CB977" s="111"/>
      <c r="CC977" s="111"/>
      <c r="CD977" s="111"/>
      <c r="CE977" s="111"/>
      <c r="CF977" s="111"/>
      <c r="CG977" s="111"/>
      <c r="CH977" s="111"/>
      <c r="CI977" s="111"/>
      <c r="CJ977" s="111"/>
      <c r="CK977" s="111"/>
      <c r="CL977" s="111"/>
      <c r="CM977" s="111"/>
      <c r="CN977" s="111"/>
      <c r="CO977" s="111"/>
      <c r="CP977" s="111"/>
      <c r="CQ977" s="111"/>
      <c r="CR977" s="111"/>
      <c r="CS977" s="111"/>
      <c r="CT977" s="111"/>
      <c r="CU977" s="111"/>
      <c r="CV977" s="111"/>
      <c r="CW977" s="111"/>
      <c r="CX977" s="111"/>
      <c r="CY977" s="111"/>
      <c r="CZ977" s="111"/>
      <c r="DA977" s="111"/>
      <c r="DB977" s="111"/>
      <c r="DC977" s="111"/>
      <c r="DD977" s="111"/>
      <c r="DE977" s="111"/>
      <c r="DF977" s="111"/>
      <c r="DG977" s="111"/>
      <c r="DH977" s="111"/>
      <c r="DI977" s="111"/>
      <c r="DJ977" s="111"/>
      <c r="DK977" s="111"/>
      <c r="DL977" s="111"/>
      <c r="DM977" s="111"/>
      <c r="DN977" s="111"/>
      <c r="DO977" s="111"/>
      <c r="DP977" s="111"/>
      <c r="DQ977" s="111"/>
      <c r="DR977" s="111"/>
      <c r="DS977" s="111"/>
      <c r="DT977" s="111"/>
      <c r="DU977" s="111"/>
      <c r="DV977" s="111"/>
      <c r="DW977" s="111"/>
      <c r="DX977" s="111"/>
      <c r="DY977" s="111"/>
      <c r="DZ977" s="111"/>
      <c r="EA977" s="111"/>
      <c r="EB977" s="111"/>
      <c r="EC977" s="111"/>
      <c r="ED977" s="111"/>
      <c r="EE977" s="111"/>
      <c r="EF977" s="111"/>
      <c r="EG977" s="111"/>
      <c r="EH977" s="111"/>
      <c r="EI977" s="111"/>
      <c r="EJ977" s="111"/>
      <c r="EK977" s="111"/>
      <c r="EL977" s="111"/>
      <c r="EM977" s="111"/>
      <c r="EN977" s="111"/>
      <c r="EO977" s="111"/>
      <c r="EP977" s="111"/>
      <c r="EQ977" s="111"/>
      <c r="ER977" s="111"/>
      <c r="ES977" s="111"/>
      <c r="ET977" s="111"/>
      <c r="EU977" s="111"/>
      <c r="EV977" s="111"/>
      <c r="EW977" s="111"/>
      <c r="EX977" s="111"/>
      <c r="EY977" s="111"/>
      <c r="EZ977" s="111"/>
      <c r="FA977" s="111"/>
      <c r="FB977" s="111"/>
      <c r="FC977" s="111"/>
      <c r="FD977" s="111"/>
      <c r="FE977" s="111"/>
      <c r="FF977" s="111"/>
      <c r="FG977" s="111"/>
      <c r="FH977" s="111"/>
      <c r="FI977" s="111"/>
      <c r="FJ977" s="111"/>
      <c r="FK977" s="111"/>
      <c r="FL977" s="111"/>
      <c r="FM977" s="111"/>
      <c r="FN977" s="111"/>
      <c r="FO977" s="111"/>
      <c r="FP977" s="111"/>
      <c r="FQ977" s="111"/>
      <c r="FR977" s="111"/>
      <c r="FS977" s="111"/>
      <c r="FT977" s="111"/>
      <c r="FU977" s="111"/>
      <c r="FV977" s="111"/>
      <c r="FW977" s="111"/>
      <c r="FX977" s="111"/>
      <c r="FY977" s="111"/>
      <c r="FZ977" s="111"/>
      <c r="GA977" s="111"/>
      <c r="GB977" s="111"/>
      <c r="GC977" s="111"/>
      <c r="GD977" s="111"/>
      <c r="GE977" s="111"/>
      <c r="GF977" s="111"/>
      <c r="GG977" s="111"/>
      <c r="GH977" s="111"/>
      <c r="GI977" s="111"/>
      <c r="GJ977" s="111"/>
      <c r="GK977" s="111"/>
      <c r="GL977" s="111"/>
      <c r="GM977" s="111"/>
      <c r="GN977" s="111"/>
      <c r="GO977" s="111"/>
      <c r="GP977" s="111"/>
      <c r="GQ977" s="111"/>
      <c r="GR977" s="111"/>
      <c r="GS977" s="111"/>
      <c r="GT977" s="111"/>
      <c r="GU977" s="111"/>
      <c r="GV977" s="111"/>
      <c r="GW977" s="111"/>
      <c r="GX977" s="111"/>
      <c r="GY977" s="111"/>
      <c r="GZ977" s="111"/>
      <c r="HA977" s="111"/>
      <c r="HB977" s="111"/>
      <c r="HC977" s="111"/>
      <c r="HD977" s="111"/>
      <c r="HE977" s="111"/>
      <c r="HF977" s="111"/>
      <c r="HG977" s="111"/>
      <c r="HH977" s="111"/>
      <c r="HI977" s="111"/>
      <c r="HJ977" s="111"/>
      <c r="HK977" s="111"/>
      <c r="HL977" s="111"/>
      <c r="HM977" s="111"/>
      <c r="HN977" s="111"/>
      <c r="HO977" s="111"/>
      <c r="HP977" s="111"/>
      <c r="HQ977" s="111"/>
      <c r="HR977" s="111"/>
      <c r="HS977" s="111"/>
      <c r="HT977" s="111"/>
      <c r="HU977" s="111"/>
      <c r="HV977" s="111"/>
      <c r="HW977" s="111"/>
      <c r="HX977" s="111"/>
      <c r="HY977" s="111"/>
      <c r="HZ977" s="111"/>
      <c r="IA977" s="111"/>
      <c r="IB977" s="111"/>
      <c r="IC977" s="111"/>
      <c r="ID977" s="111"/>
      <c r="IE977" s="111"/>
      <c r="IF977" s="111"/>
      <c r="IG977" s="111"/>
      <c r="IH977" s="111"/>
      <c r="II977" s="111"/>
    </row>
    <row r="978" s="1" customFormat="1" spans="1:243">
      <c r="A978" s="141">
        <v>23016</v>
      </c>
      <c r="B978" s="176" t="s">
        <v>831</v>
      </c>
      <c r="C978" s="159"/>
      <c r="D978" s="146"/>
      <c r="E978" s="137">
        <f t="shared" si="42"/>
        <v>0</v>
      </c>
      <c r="F978" s="138"/>
      <c r="G978" s="139"/>
      <c r="H978" s="140">
        <f t="shared" si="44"/>
        <v>5</v>
      </c>
      <c r="I978" s="140"/>
      <c r="J978" s="111"/>
      <c r="K978" s="111"/>
      <c r="L978" s="111"/>
      <c r="M978" s="111"/>
      <c r="N978" s="111"/>
      <c r="O978" s="111"/>
      <c r="P978" s="111"/>
      <c r="Q978" s="111"/>
      <c r="R978" s="111"/>
      <c r="S978" s="111"/>
      <c r="T978" s="111"/>
      <c r="U978" s="111"/>
      <c r="V978" s="111"/>
      <c r="W978" s="111"/>
      <c r="X978" s="111"/>
      <c r="Y978" s="111"/>
      <c r="Z978" s="111"/>
      <c r="AA978" s="111"/>
      <c r="AB978" s="111"/>
      <c r="AC978" s="111"/>
      <c r="AD978" s="111"/>
      <c r="AE978" s="111"/>
      <c r="AF978" s="111"/>
      <c r="AG978" s="111"/>
      <c r="AH978" s="111"/>
      <c r="AI978" s="111"/>
      <c r="AJ978" s="111"/>
      <c r="AK978" s="111"/>
      <c r="AL978" s="111"/>
      <c r="AM978" s="111"/>
      <c r="AN978" s="111"/>
      <c r="AO978" s="111"/>
      <c r="AP978" s="111"/>
      <c r="AQ978" s="111"/>
      <c r="AR978" s="111"/>
      <c r="AS978" s="111"/>
      <c r="AT978" s="111"/>
      <c r="AU978" s="111"/>
      <c r="AV978" s="111"/>
      <c r="AW978" s="111"/>
      <c r="AX978" s="111"/>
      <c r="AY978" s="111"/>
      <c r="AZ978" s="111"/>
      <c r="BA978" s="111"/>
      <c r="BB978" s="111"/>
      <c r="BC978" s="111"/>
      <c r="BD978" s="111"/>
      <c r="BE978" s="111"/>
      <c r="BF978" s="111"/>
      <c r="BG978" s="111"/>
      <c r="BH978" s="111"/>
      <c r="BI978" s="111"/>
      <c r="BJ978" s="111"/>
      <c r="BK978" s="111"/>
      <c r="BL978" s="111"/>
      <c r="BM978" s="111"/>
      <c r="BN978" s="111"/>
      <c r="BO978" s="111"/>
      <c r="BP978" s="111"/>
      <c r="BQ978" s="111"/>
      <c r="BR978" s="111"/>
      <c r="BS978" s="111"/>
      <c r="BT978" s="111"/>
      <c r="BU978" s="111"/>
      <c r="BV978" s="111"/>
      <c r="BW978" s="111"/>
      <c r="BX978" s="111"/>
      <c r="BY978" s="111"/>
      <c r="BZ978" s="111"/>
      <c r="CA978" s="111"/>
      <c r="CB978" s="111"/>
      <c r="CC978" s="111"/>
      <c r="CD978" s="111"/>
      <c r="CE978" s="111"/>
      <c r="CF978" s="111"/>
      <c r="CG978" s="111"/>
      <c r="CH978" s="111"/>
      <c r="CI978" s="111"/>
      <c r="CJ978" s="111"/>
      <c r="CK978" s="111"/>
      <c r="CL978" s="111"/>
      <c r="CM978" s="111"/>
      <c r="CN978" s="111"/>
      <c r="CO978" s="111"/>
      <c r="CP978" s="111"/>
      <c r="CQ978" s="111"/>
      <c r="CR978" s="111"/>
      <c r="CS978" s="111"/>
      <c r="CT978" s="111"/>
      <c r="CU978" s="111"/>
      <c r="CV978" s="111"/>
      <c r="CW978" s="111"/>
      <c r="CX978" s="111"/>
      <c r="CY978" s="111"/>
      <c r="CZ978" s="111"/>
      <c r="DA978" s="111"/>
      <c r="DB978" s="111"/>
      <c r="DC978" s="111"/>
      <c r="DD978" s="111"/>
      <c r="DE978" s="111"/>
      <c r="DF978" s="111"/>
      <c r="DG978" s="111"/>
      <c r="DH978" s="111"/>
      <c r="DI978" s="111"/>
      <c r="DJ978" s="111"/>
      <c r="DK978" s="111"/>
      <c r="DL978" s="111"/>
      <c r="DM978" s="111"/>
      <c r="DN978" s="111"/>
      <c r="DO978" s="111"/>
      <c r="DP978" s="111"/>
      <c r="DQ978" s="111"/>
      <c r="DR978" s="111"/>
      <c r="DS978" s="111"/>
      <c r="DT978" s="111"/>
      <c r="DU978" s="111"/>
      <c r="DV978" s="111"/>
      <c r="DW978" s="111"/>
      <c r="DX978" s="111"/>
      <c r="DY978" s="111"/>
      <c r="DZ978" s="111"/>
      <c r="EA978" s="111"/>
      <c r="EB978" s="111"/>
      <c r="EC978" s="111"/>
      <c r="ED978" s="111"/>
      <c r="EE978" s="111"/>
      <c r="EF978" s="111"/>
      <c r="EG978" s="111"/>
      <c r="EH978" s="111"/>
      <c r="EI978" s="111"/>
      <c r="EJ978" s="111"/>
      <c r="EK978" s="111"/>
      <c r="EL978" s="111"/>
      <c r="EM978" s="111"/>
      <c r="EN978" s="111"/>
      <c r="EO978" s="111"/>
      <c r="EP978" s="111"/>
      <c r="EQ978" s="111"/>
      <c r="ER978" s="111"/>
      <c r="ES978" s="111"/>
      <c r="ET978" s="111"/>
      <c r="EU978" s="111"/>
      <c r="EV978" s="111"/>
      <c r="EW978" s="111"/>
      <c r="EX978" s="111"/>
      <c r="EY978" s="111"/>
      <c r="EZ978" s="111"/>
      <c r="FA978" s="111"/>
      <c r="FB978" s="111"/>
      <c r="FC978" s="111"/>
      <c r="FD978" s="111"/>
      <c r="FE978" s="111"/>
      <c r="FF978" s="111"/>
      <c r="FG978" s="111"/>
      <c r="FH978" s="111"/>
      <c r="FI978" s="111"/>
      <c r="FJ978" s="111"/>
      <c r="FK978" s="111"/>
      <c r="FL978" s="111"/>
      <c r="FM978" s="111"/>
      <c r="FN978" s="111"/>
      <c r="FO978" s="111"/>
      <c r="FP978" s="111"/>
      <c r="FQ978" s="111"/>
      <c r="FR978" s="111"/>
      <c r="FS978" s="111"/>
      <c r="FT978" s="111"/>
      <c r="FU978" s="111"/>
      <c r="FV978" s="111"/>
      <c r="FW978" s="111"/>
      <c r="FX978" s="111"/>
      <c r="FY978" s="111"/>
      <c r="FZ978" s="111"/>
      <c r="GA978" s="111"/>
      <c r="GB978" s="111"/>
      <c r="GC978" s="111"/>
      <c r="GD978" s="111"/>
      <c r="GE978" s="111"/>
      <c r="GF978" s="111"/>
      <c r="GG978" s="111"/>
      <c r="GH978" s="111"/>
      <c r="GI978" s="111"/>
      <c r="GJ978" s="111"/>
      <c r="GK978" s="111"/>
      <c r="GL978" s="111"/>
      <c r="GM978" s="111"/>
      <c r="GN978" s="111"/>
      <c r="GO978" s="111"/>
      <c r="GP978" s="111"/>
      <c r="GQ978" s="111"/>
      <c r="GR978" s="111"/>
      <c r="GS978" s="111"/>
      <c r="GT978" s="111"/>
      <c r="GU978" s="111"/>
      <c r="GV978" s="111"/>
      <c r="GW978" s="111"/>
      <c r="GX978" s="111"/>
      <c r="GY978" s="111"/>
      <c r="GZ978" s="111"/>
      <c r="HA978" s="111"/>
      <c r="HB978" s="111"/>
      <c r="HC978" s="111"/>
      <c r="HD978" s="111"/>
      <c r="HE978" s="111"/>
      <c r="HF978" s="111"/>
      <c r="HG978" s="111"/>
      <c r="HH978" s="111"/>
      <c r="HI978" s="111"/>
      <c r="HJ978" s="111"/>
      <c r="HK978" s="111"/>
      <c r="HL978" s="111"/>
      <c r="HM978" s="111"/>
      <c r="HN978" s="111"/>
      <c r="HO978" s="111"/>
      <c r="HP978" s="111"/>
      <c r="HQ978" s="111"/>
      <c r="HR978" s="111"/>
      <c r="HS978" s="111"/>
      <c r="HT978" s="111"/>
      <c r="HU978" s="111"/>
      <c r="HV978" s="111"/>
      <c r="HW978" s="111"/>
      <c r="HX978" s="111"/>
      <c r="HY978" s="111"/>
      <c r="HZ978" s="111"/>
      <c r="IA978" s="111"/>
      <c r="IB978" s="111"/>
      <c r="IC978" s="111"/>
      <c r="ID978" s="111"/>
      <c r="IE978" s="111"/>
      <c r="IF978" s="111"/>
      <c r="IG978" s="111"/>
      <c r="IH978" s="111"/>
      <c r="II978" s="111"/>
    </row>
    <row r="979" s="1" customFormat="1" spans="1:243">
      <c r="A979" s="174">
        <v>231</v>
      </c>
      <c r="B979" s="136" t="s">
        <v>832</v>
      </c>
      <c r="C979" s="159">
        <f>SUM(C980)</f>
        <v>10400</v>
      </c>
      <c r="D979" s="159">
        <f>SUM(D980)</f>
        <v>10226</v>
      </c>
      <c r="E979" s="159">
        <f>SUM(E980)</f>
        <v>-174</v>
      </c>
      <c r="F979" s="138">
        <f t="shared" si="43"/>
        <v>-0.0167307692307692</v>
      </c>
      <c r="G979" s="149"/>
      <c r="H979" s="140">
        <f t="shared" si="44"/>
        <v>3</v>
      </c>
      <c r="I979" s="140"/>
      <c r="J979" s="111"/>
      <c r="K979" s="111"/>
      <c r="L979" s="111"/>
      <c r="M979" s="111"/>
      <c r="N979" s="111"/>
      <c r="O979" s="111"/>
      <c r="P979" s="111"/>
      <c r="Q979" s="111"/>
      <c r="R979" s="111"/>
      <c r="S979" s="111"/>
      <c r="T979" s="111"/>
      <c r="U979" s="111"/>
      <c r="V979" s="111"/>
      <c r="W979" s="111"/>
      <c r="X979" s="111"/>
      <c r="Y979" s="111"/>
      <c r="Z979" s="111"/>
      <c r="AA979" s="111"/>
      <c r="AB979" s="111"/>
      <c r="AC979" s="111"/>
      <c r="AD979" s="111"/>
      <c r="AE979" s="111"/>
      <c r="AF979" s="111"/>
      <c r="AG979" s="111"/>
      <c r="AH979" s="111"/>
      <c r="AI979" s="111"/>
      <c r="AJ979" s="111"/>
      <c r="AK979" s="111"/>
      <c r="AL979" s="111"/>
      <c r="AM979" s="111"/>
      <c r="AN979" s="111"/>
      <c r="AO979" s="111"/>
      <c r="AP979" s="111"/>
      <c r="AQ979" s="111"/>
      <c r="AR979" s="111"/>
      <c r="AS979" s="111"/>
      <c r="AT979" s="111"/>
      <c r="AU979" s="111"/>
      <c r="AV979" s="111"/>
      <c r="AW979" s="111"/>
      <c r="AX979" s="111"/>
      <c r="AY979" s="111"/>
      <c r="AZ979" s="111"/>
      <c r="BA979" s="111"/>
      <c r="BB979" s="111"/>
      <c r="BC979" s="111"/>
      <c r="BD979" s="111"/>
      <c r="BE979" s="111"/>
      <c r="BF979" s="111"/>
      <c r="BG979" s="111"/>
      <c r="BH979" s="111"/>
      <c r="BI979" s="111"/>
      <c r="BJ979" s="111"/>
      <c r="BK979" s="111"/>
      <c r="BL979" s="111"/>
      <c r="BM979" s="111"/>
      <c r="BN979" s="111"/>
      <c r="BO979" s="111"/>
      <c r="BP979" s="111"/>
      <c r="BQ979" s="111"/>
      <c r="BR979" s="111"/>
      <c r="BS979" s="111"/>
      <c r="BT979" s="111"/>
      <c r="BU979" s="111"/>
      <c r="BV979" s="111"/>
      <c r="BW979" s="111"/>
      <c r="BX979" s="111"/>
      <c r="BY979" s="111"/>
      <c r="BZ979" s="111"/>
      <c r="CA979" s="111"/>
      <c r="CB979" s="111"/>
      <c r="CC979" s="111"/>
      <c r="CD979" s="111"/>
      <c r="CE979" s="111"/>
      <c r="CF979" s="111"/>
      <c r="CG979" s="111"/>
      <c r="CH979" s="111"/>
      <c r="CI979" s="111"/>
      <c r="CJ979" s="111"/>
      <c r="CK979" s="111"/>
      <c r="CL979" s="111"/>
      <c r="CM979" s="111"/>
      <c r="CN979" s="111"/>
      <c r="CO979" s="111"/>
      <c r="CP979" s="111"/>
      <c r="CQ979" s="111"/>
      <c r="CR979" s="111"/>
      <c r="CS979" s="111"/>
      <c r="CT979" s="111"/>
      <c r="CU979" s="111"/>
      <c r="CV979" s="111"/>
      <c r="CW979" s="111"/>
      <c r="CX979" s="111"/>
      <c r="CY979" s="111"/>
      <c r="CZ979" s="111"/>
      <c r="DA979" s="111"/>
      <c r="DB979" s="111"/>
      <c r="DC979" s="111"/>
      <c r="DD979" s="111"/>
      <c r="DE979" s="111"/>
      <c r="DF979" s="111"/>
      <c r="DG979" s="111"/>
      <c r="DH979" s="111"/>
      <c r="DI979" s="111"/>
      <c r="DJ979" s="111"/>
      <c r="DK979" s="111"/>
      <c r="DL979" s="111"/>
      <c r="DM979" s="111"/>
      <c r="DN979" s="111"/>
      <c r="DO979" s="111"/>
      <c r="DP979" s="111"/>
      <c r="DQ979" s="111"/>
      <c r="DR979" s="111"/>
      <c r="DS979" s="111"/>
      <c r="DT979" s="111"/>
      <c r="DU979" s="111"/>
      <c r="DV979" s="111"/>
      <c r="DW979" s="111"/>
      <c r="DX979" s="111"/>
      <c r="DY979" s="111"/>
      <c r="DZ979" s="111"/>
      <c r="EA979" s="111"/>
      <c r="EB979" s="111"/>
      <c r="EC979" s="111"/>
      <c r="ED979" s="111"/>
      <c r="EE979" s="111"/>
      <c r="EF979" s="111"/>
      <c r="EG979" s="111"/>
      <c r="EH979" s="111"/>
      <c r="EI979" s="111"/>
      <c r="EJ979" s="111"/>
      <c r="EK979" s="111"/>
      <c r="EL979" s="111"/>
      <c r="EM979" s="111"/>
      <c r="EN979" s="111"/>
      <c r="EO979" s="111"/>
      <c r="EP979" s="111"/>
      <c r="EQ979" s="111"/>
      <c r="ER979" s="111"/>
      <c r="ES979" s="111"/>
      <c r="ET979" s="111"/>
      <c r="EU979" s="111"/>
      <c r="EV979" s="111"/>
      <c r="EW979" s="111"/>
      <c r="EX979" s="111"/>
      <c r="EY979" s="111"/>
      <c r="EZ979" s="111"/>
      <c r="FA979" s="111"/>
      <c r="FB979" s="111"/>
      <c r="FC979" s="111"/>
      <c r="FD979" s="111"/>
      <c r="FE979" s="111"/>
      <c r="FF979" s="111"/>
      <c r="FG979" s="111"/>
      <c r="FH979" s="111"/>
      <c r="FI979" s="111"/>
      <c r="FJ979" s="111"/>
      <c r="FK979" s="111"/>
      <c r="FL979" s="111"/>
      <c r="FM979" s="111"/>
      <c r="FN979" s="111"/>
      <c r="FO979" s="111"/>
      <c r="FP979" s="111"/>
      <c r="FQ979" s="111"/>
      <c r="FR979" s="111"/>
      <c r="FS979" s="111"/>
      <c r="FT979" s="111"/>
      <c r="FU979" s="111"/>
      <c r="FV979" s="111"/>
      <c r="FW979" s="111"/>
      <c r="FX979" s="111"/>
      <c r="FY979" s="111"/>
      <c r="FZ979" s="111"/>
      <c r="GA979" s="111"/>
      <c r="GB979" s="111"/>
      <c r="GC979" s="111"/>
      <c r="GD979" s="111"/>
      <c r="GE979" s="111"/>
      <c r="GF979" s="111"/>
      <c r="GG979" s="111"/>
      <c r="GH979" s="111"/>
      <c r="GI979" s="111"/>
      <c r="GJ979" s="111"/>
      <c r="GK979" s="111"/>
      <c r="GL979" s="111"/>
      <c r="GM979" s="111"/>
      <c r="GN979" s="111"/>
      <c r="GO979" s="111"/>
      <c r="GP979" s="111"/>
      <c r="GQ979" s="111"/>
      <c r="GR979" s="111"/>
      <c r="GS979" s="111"/>
      <c r="GT979" s="111"/>
      <c r="GU979" s="111"/>
      <c r="GV979" s="111"/>
      <c r="GW979" s="111"/>
      <c r="GX979" s="111"/>
      <c r="GY979" s="111"/>
      <c r="GZ979" s="111"/>
      <c r="HA979" s="111"/>
      <c r="HB979" s="111"/>
      <c r="HC979" s="111"/>
      <c r="HD979" s="111"/>
      <c r="HE979" s="111"/>
      <c r="HF979" s="111"/>
      <c r="HG979" s="111"/>
      <c r="HH979" s="111"/>
      <c r="HI979" s="111"/>
      <c r="HJ979" s="111"/>
      <c r="HK979" s="111"/>
      <c r="HL979" s="111"/>
      <c r="HM979" s="111"/>
      <c r="HN979" s="111"/>
      <c r="HO979" s="111"/>
      <c r="HP979" s="111"/>
      <c r="HQ979" s="111"/>
      <c r="HR979" s="111"/>
      <c r="HS979" s="111"/>
      <c r="HT979" s="111"/>
      <c r="HU979" s="111"/>
      <c r="HV979" s="111"/>
      <c r="HW979" s="111"/>
      <c r="HX979" s="111"/>
      <c r="HY979" s="111"/>
      <c r="HZ979" s="111"/>
      <c r="IA979" s="111"/>
      <c r="IB979" s="111"/>
      <c r="IC979" s="111"/>
      <c r="ID979" s="111"/>
      <c r="IE979" s="111"/>
      <c r="IF979" s="111"/>
      <c r="IG979" s="111"/>
      <c r="IH979" s="111"/>
      <c r="II979" s="111"/>
    </row>
    <row r="980" s="1" customFormat="1" spans="1:243">
      <c r="A980" s="141">
        <v>23103</v>
      </c>
      <c r="B980" s="176" t="s">
        <v>833</v>
      </c>
      <c r="C980" s="137">
        <f>SUM(C981:C982)</f>
        <v>10400</v>
      </c>
      <c r="D980" s="137">
        <f>SUM(D981:D982)</f>
        <v>10226</v>
      </c>
      <c r="E980" s="137">
        <f t="shared" ref="E980:E982" si="45">D980-C980</f>
        <v>-174</v>
      </c>
      <c r="F980" s="138">
        <f t="shared" si="43"/>
        <v>-0.0167307692307692</v>
      </c>
      <c r="G980" s="139"/>
      <c r="H980" s="140">
        <f t="shared" si="44"/>
        <v>5</v>
      </c>
      <c r="I980" s="140"/>
      <c r="J980" s="111"/>
      <c r="K980" s="111"/>
      <c r="L980" s="111"/>
      <c r="M980" s="111"/>
      <c r="N980" s="111"/>
      <c r="O980" s="111"/>
      <c r="P980" s="111"/>
      <c r="Q980" s="111"/>
      <c r="R980" s="111"/>
      <c r="S980" s="111"/>
      <c r="T980" s="111"/>
      <c r="U980" s="111"/>
      <c r="V980" s="111"/>
      <c r="W980" s="111"/>
      <c r="X980" s="111"/>
      <c r="Y980" s="111"/>
      <c r="Z980" s="111"/>
      <c r="AA980" s="111"/>
      <c r="AB980" s="111"/>
      <c r="AC980" s="111"/>
      <c r="AD980" s="111"/>
      <c r="AE980" s="111"/>
      <c r="AF980" s="111"/>
      <c r="AG980" s="111"/>
      <c r="AH980" s="111"/>
      <c r="AI980" s="111"/>
      <c r="AJ980" s="111"/>
      <c r="AK980" s="111"/>
      <c r="AL980" s="111"/>
      <c r="AM980" s="111"/>
      <c r="AN980" s="111"/>
      <c r="AO980" s="111"/>
      <c r="AP980" s="111"/>
      <c r="AQ980" s="111"/>
      <c r="AR980" s="111"/>
      <c r="AS980" s="111"/>
      <c r="AT980" s="111"/>
      <c r="AU980" s="111"/>
      <c r="AV980" s="111"/>
      <c r="AW980" s="111"/>
      <c r="AX980" s="111"/>
      <c r="AY980" s="111"/>
      <c r="AZ980" s="111"/>
      <c r="BA980" s="111"/>
      <c r="BB980" s="111"/>
      <c r="BC980" s="111"/>
      <c r="BD980" s="111"/>
      <c r="BE980" s="111"/>
      <c r="BF980" s="111"/>
      <c r="BG980" s="111"/>
      <c r="BH980" s="111"/>
      <c r="BI980" s="111"/>
      <c r="BJ980" s="111"/>
      <c r="BK980" s="111"/>
      <c r="BL980" s="111"/>
      <c r="BM980" s="111"/>
      <c r="BN980" s="111"/>
      <c r="BO980" s="111"/>
      <c r="BP980" s="111"/>
      <c r="BQ980" s="111"/>
      <c r="BR980" s="111"/>
      <c r="BS980" s="111"/>
      <c r="BT980" s="111"/>
      <c r="BU980" s="111"/>
      <c r="BV980" s="111"/>
      <c r="BW980" s="111"/>
      <c r="BX980" s="111"/>
      <c r="BY980" s="111"/>
      <c r="BZ980" s="111"/>
      <c r="CA980" s="111"/>
      <c r="CB980" s="111"/>
      <c r="CC980" s="111"/>
      <c r="CD980" s="111"/>
      <c r="CE980" s="111"/>
      <c r="CF980" s="111"/>
      <c r="CG980" s="111"/>
      <c r="CH980" s="111"/>
      <c r="CI980" s="111"/>
      <c r="CJ980" s="111"/>
      <c r="CK980" s="111"/>
      <c r="CL980" s="111"/>
      <c r="CM980" s="111"/>
      <c r="CN980" s="111"/>
      <c r="CO980" s="111"/>
      <c r="CP980" s="111"/>
      <c r="CQ980" s="111"/>
      <c r="CR980" s="111"/>
      <c r="CS980" s="111"/>
      <c r="CT980" s="111"/>
      <c r="CU980" s="111"/>
      <c r="CV980" s="111"/>
      <c r="CW980" s="111"/>
      <c r="CX980" s="111"/>
      <c r="CY980" s="111"/>
      <c r="CZ980" s="111"/>
      <c r="DA980" s="111"/>
      <c r="DB980" s="111"/>
      <c r="DC980" s="111"/>
      <c r="DD980" s="111"/>
      <c r="DE980" s="111"/>
      <c r="DF980" s="111"/>
      <c r="DG980" s="111"/>
      <c r="DH980" s="111"/>
      <c r="DI980" s="111"/>
      <c r="DJ980" s="111"/>
      <c r="DK980" s="111"/>
      <c r="DL980" s="111"/>
      <c r="DM980" s="111"/>
      <c r="DN980" s="111"/>
      <c r="DO980" s="111"/>
      <c r="DP980" s="111"/>
      <c r="DQ980" s="111"/>
      <c r="DR980" s="111"/>
      <c r="DS980" s="111"/>
      <c r="DT980" s="111"/>
      <c r="DU980" s="111"/>
      <c r="DV980" s="111"/>
      <c r="DW980" s="111"/>
      <c r="DX980" s="111"/>
      <c r="DY980" s="111"/>
      <c r="DZ980" s="111"/>
      <c r="EA980" s="111"/>
      <c r="EB980" s="111"/>
      <c r="EC980" s="111"/>
      <c r="ED980" s="111"/>
      <c r="EE980" s="111"/>
      <c r="EF980" s="111"/>
      <c r="EG980" s="111"/>
      <c r="EH980" s="111"/>
      <c r="EI980" s="111"/>
      <c r="EJ980" s="111"/>
      <c r="EK980" s="111"/>
      <c r="EL980" s="111"/>
      <c r="EM980" s="111"/>
      <c r="EN980" s="111"/>
      <c r="EO980" s="111"/>
      <c r="EP980" s="111"/>
      <c r="EQ980" s="111"/>
      <c r="ER980" s="111"/>
      <c r="ES980" s="111"/>
      <c r="ET980" s="111"/>
      <c r="EU980" s="111"/>
      <c r="EV980" s="111"/>
      <c r="EW980" s="111"/>
      <c r="EX980" s="111"/>
      <c r="EY980" s="111"/>
      <c r="EZ980" s="111"/>
      <c r="FA980" s="111"/>
      <c r="FB980" s="111"/>
      <c r="FC980" s="111"/>
      <c r="FD980" s="111"/>
      <c r="FE980" s="111"/>
      <c r="FF980" s="111"/>
      <c r="FG980" s="111"/>
      <c r="FH980" s="111"/>
      <c r="FI980" s="111"/>
      <c r="FJ980" s="111"/>
      <c r="FK980" s="111"/>
      <c r="FL980" s="111"/>
      <c r="FM980" s="111"/>
      <c r="FN980" s="111"/>
      <c r="FO980" s="111"/>
      <c r="FP980" s="111"/>
      <c r="FQ980" s="111"/>
      <c r="FR980" s="111"/>
      <c r="FS980" s="111"/>
      <c r="FT980" s="111"/>
      <c r="FU980" s="111"/>
      <c r="FV980" s="111"/>
      <c r="FW980" s="111"/>
      <c r="FX980" s="111"/>
      <c r="FY980" s="111"/>
      <c r="FZ980" s="111"/>
      <c r="GA980" s="111"/>
      <c r="GB980" s="111"/>
      <c r="GC980" s="111"/>
      <c r="GD980" s="111"/>
      <c r="GE980" s="111"/>
      <c r="GF980" s="111"/>
      <c r="GG980" s="111"/>
      <c r="GH980" s="111"/>
      <c r="GI980" s="111"/>
      <c r="GJ980" s="111"/>
      <c r="GK980" s="111"/>
      <c r="GL980" s="111"/>
      <c r="GM980" s="111"/>
      <c r="GN980" s="111"/>
      <c r="GO980" s="111"/>
      <c r="GP980" s="111"/>
      <c r="GQ980" s="111"/>
      <c r="GR980" s="111"/>
      <c r="GS980" s="111"/>
      <c r="GT980" s="111"/>
      <c r="GU980" s="111"/>
      <c r="GV980" s="111"/>
      <c r="GW980" s="111"/>
      <c r="GX980" s="111"/>
      <c r="GY980" s="111"/>
      <c r="GZ980" s="111"/>
      <c r="HA980" s="111"/>
      <c r="HB980" s="111"/>
      <c r="HC980" s="111"/>
      <c r="HD980" s="111"/>
      <c r="HE980" s="111"/>
      <c r="HF980" s="111"/>
      <c r="HG980" s="111"/>
      <c r="HH980" s="111"/>
      <c r="HI980" s="111"/>
      <c r="HJ980" s="111"/>
      <c r="HK980" s="111"/>
      <c r="HL980" s="111"/>
      <c r="HM980" s="111"/>
      <c r="HN980" s="111"/>
      <c r="HO980" s="111"/>
      <c r="HP980" s="111"/>
      <c r="HQ980" s="111"/>
      <c r="HR980" s="111"/>
      <c r="HS980" s="111"/>
      <c r="HT980" s="111"/>
      <c r="HU980" s="111"/>
      <c r="HV980" s="111"/>
      <c r="HW980" s="111"/>
      <c r="HX980" s="111"/>
      <c r="HY980" s="111"/>
      <c r="HZ980" s="111"/>
      <c r="IA980" s="111"/>
      <c r="IB980" s="111"/>
      <c r="IC980" s="111"/>
      <c r="ID980" s="111"/>
      <c r="IE980" s="111"/>
      <c r="IF980" s="111"/>
      <c r="IG980" s="111"/>
      <c r="IH980" s="111"/>
      <c r="II980" s="111"/>
    </row>
    <row r="981" s="1" customFormat="1" spans="1:243">
      <c r="A981" s="72">
        <v>2310301</v>
      </c>
      <c r="B981" s="177" t="s">
        <v>834</v>
      </c>
      <c r="C981" s="145">
        <v>10000</v>
      </c>
      <c r="D981" s="146">
        <v>10000</v>
      </c>
      <c r="E981" s="147">
        <f t="shared" si="45"/>
        <v>0</v>
      </c>
      <c r="F981" s="148">
        <f t="shared" si="43"/>
        <v>0</v>
      </c>
      <c r="G981" s="149"/>
      <c r="H981" s="140">
        <f t="shared" si="44"/>
        <v>7</v>
      </c>
      <c r="I981" s="140"/>
      <c r="J981" s="111"/>
      <c r="K981" s="111"/>
      <c r="L981" s="111"/>
      <c r="M981" s="111"/>
      <c r="N981" s="111"/>
      <c r="O981" s="111"/>
      <c r="P981" s="111"/>
      <c r="Q981" s="111"/>
      <c r="R981" s="111"/>
      <c r="S981" s="111"/>
      <c r="T981" s="111"/>
      <c r="U981" s="111"/>
      <c r="V981" s="111"/>
      <c r="W981" s="111"/>
      <c r="X981" s="111"/>
      <c r="Y981" s="111"/>
      <c r="Z981" s="111"/>
      <c r="AA981" s="111"/>
      <c r="AB981" s="111"/>
      <c r="AC981" s="111"/>
      <c r="AD981" s="111"/>
      <c r="AE981" s="111"/>
      <c r="AF981" s="111"/>
      <c r="AG981" s="111"/>
      <c r="AH981" s="111"/>
      <c r="AI981" s="111"/>
      <c r="AJ981" s="111"/>
      <c r="AK981" s="111"/>
      <c r="AL981" s="111"/>
      <c r="AM981" s="111"/>
      <c r="AN981" s="111"/>
      <c r="AO981" s="111"/>
      <c r="AP981" s="111"/>
      <c r="AQ981" s="111"/>
      <c r="AR981" s="111"/>
      <c r="AS981" s="111"/>
      <c r="AT981" s="111"/>
      <c r="AU981" s="111"/>
      <c r="AV981" s="111"/>
      <c r="AW981" s="111"/>
      <c r="AX981" s="111"/>
      <c r="AY981" s="111"/>
      <c r="AZ981" s="111"/>
      <c r="BA981" s="111"/>
      <c r="BB981" s="111"/>
      <c r="BC981" s="111"/>
      <c r="BD981" s="111"/>
      <c r="BE981" s="111"/>
      <c r="BF981" s="111"/>
      <c r="BG981" s="111"/>
      <c r="BH981" s="111"/>
      <c r="BI981" s="111"/>
      <c r="BJ981" s="111"/>
      <c r="BK981" s="111"/>
      <c r="BL981" s="111"/>
      <c r="BM981" s="111"/>
      <c r="BN981" s="111"/>
      <c r="BO981" s="111"/>
      <c r="BP981" s="111"/>
      <c r="BQ981" s="111"/>
      <c r="BR981" s="111"/>
      <c r="BS981" s="111"/>
      <c r="BT981" s="111"/>
      <c r="BU981" s="111"/>
      <c r="BV981" s="111"/>
      <c r="BW981" s="111"/>
      <c r="BX981" s="111"/>
      <c r="BY981" s="111"/>
      <c r="BZ981" s="111"/>
      <c r="CA981" s="111"/>
      <c r="CB981" s="111"/>
      <c r="CC981" s="111"/>
      <c r="CD981" s="111"/>
      <c r="CE981" s="111"/>
      <c r="CF981" s="111"/>
      <c r="CG981" s="111"/>
      <c r="CH981" s="111"/>
      <c r="CI981" s="111"/>
      <c r="CJ981" s="111"/>
      <c r="CK981" s="111"/>
      <c r="CL981" s="111"/>
      <c r="CM981" s="111"/>
      <c r="CN981" s="111"/>
      <c r="CO981" s="111"/>
      <c r="CP981" s="111"/>
      <c r="CQ981" s="111"/>
      <c r="CR981" s="111"/>
      <c r="CS981" s="111"/>
      <c r="CT981" s="111"/>
      <c r="CU981" s="111"/>
      <c r="CV981" s="111"/>
      <c r="CW981" s="111"/>
      <c r="CX981" s="111"/>
      <c r="CY981" s="111"/>
      <c r="CZ981" s="111"/>
      <c r="DA981" s="111"/>
      <c r="DB981" s="111"/>
      <c r="DC981" s="111"/>
      <c r="DD981" s="111"/>
      <c r="DE981" s="111"/>
      <c r="DF981" s="111"/>
      <c r="DG981" s="111"/>
      <c r="DH981" s="111"/>
      <c r="DI981" s="111"/>
      <c r="DJ981" s="111"/>
      <c r="DK981" s="111"/>
      <c r="DL981" s="111"/>
      <c r="DM981" s="111"/>
      <c r="DN981" s="111"/>
      <c r="DO981" s="111"/>
      <c r="DP981" s="111"/>
      <c r="DQ981" s="111"/>
      <c r="DR981" s="111"/>
      <c r="DS981" s="111"/>
      <c r="DT981" s="111"/>
      <c r="DU981" s="111"/>
      <c r="DV981" s="111"/>
      <c r="DW981" s="111"/>
      <c r="DX981" s="111"/>
      <c r="DY981" s="111"/>
      <c r="DZ981" s="111"/>
      <c r="EA981" s="111"/>
      <c r="EB981" s="111"/>
      <c r="EC981" s="111"/>
      <c r="ED981" s="111"/>
      <c r="EE981" s="111"/>
      <c r="EF981" s="111"/>
      <c r="EG981" s="111"/>
      <c r="EH981" s="111"/>
      <c r="EI981" s="111"/>
      <c r="EJ981" s="111"/>
      <c r="EK981" s="111"/>
      <c r="EL981" s="111"/>
      <c r="EM981" s="111"/>
      <c r="EN981" s="111"/>
      <c r="EO981" s="111"/>
      <c r="EP981" s="111"/>
      <c r="EQ981" s="111"/>
      <c r="ER981" s="111"/>
      <c r="ES981" s="111"/>
      <c r="ET981" s="111"/>
      <c r="EU981" s="111"/>
      <c r="EV981" s="111"/>
      <c r="EW981" s="111"/>
      <c r="EX981" s="111"/>
      <c r="EY981" s="111"/>
      <c r="EZ981" s="111"/>
      <c r="FA981" s="111"/>
      <c r="FB981" s="111"/>
      <c r="FC981" s="111"/>
      <c r="FD981" s="111"/>
      <c r="FE981" s="111"/>
      <c r="FF981" s="111"/>
      <c r="FG981" s="111"/>
      <c r="FH981" s="111"/>
      <c r="FI981" s="111"/>
      <c r="FJ981" s="111"/>
      <c r="FK981" s="111"/>
      <c r="FL981" s="111"/>
      <c r="FM981" s="111"/>
      <c r="FN981" s="111"/>
      <c r="FO981" s="111"/>
      <c r="FP981" s="111"/>
      <c r="FQ981" s="111"/>
      <c r="FR981" s="111"/>
      <c r="FS981" s="111"/>
      <c r="FT981" s="111"/>
      <c r="FU981" s="111"/>
      <c r="FV981" s="111"/>
      <c r="FW981" s="111"/>
      <c r="FX981" s="111"/>
      <c r="FY981" s="111"/>
      <c r="FZ981" s="111"/>
      <c r="GA981" s="111"/>
      <c r="GB981" s="111"/>
      <c r="GC981" s="111"/>
      <c r="GD981" s="111"/>
      <c r="GE981" s="111"/>
      <c r="GF981" s="111"/>
      <c r="GG981" s="111"/>
      <c r="GH981" s="111"/>
      <c r="GI981" s="111"/>
      <c r="GJ981" s="111"/>
      <c r="GK981" s="111"/>
      <c r="GL981" s="111"/>
      <c r="GM981" s="111"/>
      <c r="GN981" s="111"/>
      <c r="GO981" s="111"/>
      <c r="GP981" s="111"/>
      <c r="GQ981" s="111"/>
      <c r="GR981" s="111"/>
      <c r="GS981" s="111"/>
      <c r="GT981" s="111"/>
      <c r="GU981" s="111"/>
      <c r="GV981" s="111"/>
      <c r="GW981" s="111"/>
      <c r="GX981" s="111"/>
      <c r="GY981" s="111"/>
      <c r="GZ981" s="111"/>
      <c r="HA981" s="111"/>
      <c r="HB981" s="111"/>
      <c r="HC981" s="111"/>
      <c r="HD981" s="111"/>
      <c r="HE981" s="111"/>
      <c r="HF981" s="111"/>
      <c r="HG981" s="111"/>
      <c r="HH981" s="111"/>
      <c r="HI981" s="111"/>
      <c r="HJ981" s="111"/>
      <c r="HK981" s="111"/>
      <c r="HL981" s="111"/>
      <c r="HM981" s="111"/>
      <c r="HN981" s="111"/>
      <c r="HO981" s="111"/>
      <c r="HP981" s="111"/>
      <c r="HQ981" s="111"/>
      <c r="HR981" s="111"/>
      <c r="HS981" s="111"/>
      <c r="HT981" s="111"/>
      <c r="HU981" s="111"/>
      <c r="HV981" s="111"/>
      <c r="HW981" s="111"/>
      <c r="HX981" s="111"/>
      <c r="HY981" s="111"/>
      <c r="HZ981" s="111"/>
      <c r="IA981" s="111"/>
      <c r="IB981" s="111"/>
      <c r="IC981" s="111"/>
      <c r="ID981" s="111"/>
      <c r="IE981" s="111"/>
      <c r="IF981" s="111"/>
      <c r="IG981" s="111"/>
      <c r="IH981" s="111"/>
      <c r="II981" s="111"/>
    </row>
    <row r="982" s="1" customFormat="1" spans="1:243">
      <c r="A982" s="72">
        <v>2310303</v>
      </c>
      <c r="B982" s="177" t="s">
        <v>835</v>
      </c>
      <c r="C982" s="145">
        <v>400</v>
      </c>
      <c r="D982" s="146">
        <v>226</v>
      </c>
      <c r="E982" s="147">
        <f t="shared" si="45"/>
        <v>-174</v>
      </c>
      <c r="F982" s="148">
        <f t="shared" si="43"/>
        <v>-0.435</v>
      </c>
      <c r="G982" s="149"/>
      <c r="H982" s="140">
        <f t="shared" si="44"/>
        <v>7</v>
      </c>
      <c r="I982" s="140"/>
      <c r="J982" s="111"/>
      <c r="K982" s="111"/>
      <c r="L982" s="111"/>
      <c r="M982" s="111"/>
      <c r="N982" s="111"/>
      <c r="O982" s="111"/>
      <c r="P982" s="111"/>
      <c r="Q982" s="111"/>
      <c r="R982" s="111"/>
      <c r="S982" s="111"/>
      <c r="T982" s="111"/>
      <c r="U982" s="111"/>
      <c r="V982" s="111"/>
      <c r="W982" s="111"/>
      <c r="X982" s="111"/>
      <c r="Y982" s="111"/>
      <c r="Z982" s="111"/>
      <c r="AA982" s="111"/>
      <c r="AB982" s="111"/>
      <c r="AC982" s="111"/>
      <c r="AD982" s="111"/>
      <c r="AE982" s="111"/>
      <c r="AF982" s="111"/>
      <c r="AG982" s="111"/>
      <c r="AH982" s="111"/>
      <c r="AI982" s="111"/>
      <c r="AJ982" s="111"/>
      <c r="AK982" s="111"/>
      <c r="AL982" s="111"/>
      <c r="AM982" s="111"/>
      <c r="AN982" s="111"/>
      <c r="AO982" s="111"/>
      <c r="AP982" s="111"/>
      <c r="AQ982" s="111"/>
      <c r="AR982" s="111"/>
      <c r="AS982" s="111"/>
      <c r="AT982" s="111"/>
      <c r="AU982" s="111"/>
      <c r="AV982" s="111"/>
      <c r="AW982" s="111"/>
      <c r="AX982" s="111"/>
      <c r="AY982" s="111"/>
      <c r="AZ982" s="111"/>
      <c r="BA982" s="111"/>
      <c r="BB982" s="111"/>
      <c r="BC982" s="111"/>
      <c r="BD982" s="111"/>
      <c r="BE982" s="111"/>
      <c r="BF982" s="111"/>
      <c r="BG982" s="111"/>
      <c r="BH982" s="111"/>
      <c r="BI982" s="111"/>
      <c r="BJ982" s="111"/>
      <c r="BK982" s="111"/>
      <c r="BL982" s="111"/>
      <c r="BM982" s="111"/>
      <c r="BN982" s="111"/>
      <c r="BO982" s="111"/>
      <c r="BP982" s="111"/>
      <c r="BQ982" s="111"/>
      <c r="BR982" s="111"/>
      <c r="BS982" s="111"/>
      <c r="BT982" s="111"/>
      <c r="BU982" s="111"/>
      <c r="BV982" s="111"/>
      <c r="BW982" s="111"/>
      <c r="BX982" s="111"/>
      <c r="BY982" s="111"/>
      <c r="BZ982" s="111"/>
      <c r="CA982" s="111"/>
      <c r="CB982" s="111"/>
      <c r="CC982" s="111"/>
      <c r="CD982" s="111"/>
      <c r="CE982" s="111"/>
      <c r="CF982" s="111"/>
      <c r="CG982" s="111"/>
      <c r="CH982" s="111"/>
      <c r="CI982" s="111"/>
      <c r="CJ982" s="111"/>
      <c r="CK982" s="111"/>
      <c r="CL982" s="111"/>
      <c r="CM982" s="111"/>
      <c r="CN982" s="111"/>
      <c r="CO982" s="111"/>
      <c r="CP982" s="111"/>
      <c r="CQ982" s="111"/>
      <c r="CR982" s="111"/>
      <c r="CS982" s="111"/>
      <c r="CT982" s="111"/>
      <c r="CU982" s="111"/>
      <c r="CV982" s="111"/>
      <c r="CW982" s="111"/>
      <c r="CX982" s="111"/>
      <c r="CY982" s="111"/>
      <c r="CZ982" s="111"/>
      <c r="DA982" s="111"/>
      <c r="DB982" s="111"/>
      <c r="DC982" s="111"/>
      <c r="DD982" s="111"/>
      <c r="DE982" s="111"/>
      <c r="DF982" s="111"/>
      <c r="DG982" s="111"/>
      <c r="DH982" s="111"/>
      <c r="DI982" s="111"/>
      <c r="DJ982" s="111"/>
      <c r="DK982" s="111"/>
      <c r="DL982" s="111"/>
      <c r="DM982" s="111"/>
      <c r="DN982" s="111"/>
      <c r="DO982" s="111"/>
      <c r="DP982" s="111"/>
      <c r="DQ982" s="111"/>
      <c r="DR982" s="111"/>
      <c r="DS982" s="111"/>
      <c r="DT982" s="111"/>
      <c r="DU982" s="111"/>
      <c r="DV982" s="111"/>
      <c r="DW982" s="111"/>
      <c r="DX982" s="111"/>
      <c r="DY982" s="111"/>
      <c r="DZ982" s="111"/>
      <c r="EA982" s="111"/>
      <c r="EB982" s="111"/>
      <c r="EC982" s="111"/>
      <c r="ED982" s="111"/>
      <c r="EE982" s="111"/>
      <c r="EF982" s="111"/>
      <c r="EG982" s="111"/>
      <c r="EH982" s="111"/>
      <c r="EI982" s="111"/>
      <c r="EJ982" s="111"/>
      <c r="EK982" s="111"/>
      <c r="EL982" s="111"/>
      <c r="EM982" s="111"/>
      <c r="EN982" s="111"/>
      <c r="EO982" s="111"/>
      <c r="EP982" s="111"/>
      <c r="EQ982" s="111"/>
      <c r="ER982" s="111"/>
      <c r="ES982" s="111"/>
      <c r="ET982" s="111"/>
      <c r="EU982" s="111"/>
      <c r="EV982" s="111"/>
      <c r="EW982" s="111"/>
      <c r="EX982" s="111"/>
      <c r="EY982" s="111"/>
      <c r="EZ982" s="111"/>
      <c r="FA982" s="111"/>
      <c r="FB982" s="111"/>
      <c r="FC982" s="111"/>
      <c r="FD982" s="111"/>
      <c r="FE982" s="111"/>
      <c r="FF982" s="111"/>
      <c r="FG982" s="111"/>
      <c r="FH982" s="111"/>
      <c r="FI982" s="111"/>
      <c r="FJ982" s="111"/>
      <c r="FK982" s="111"/>
      <c r="FL982" s="111"/>
      <c r="FM982" s="111"/>
      <c r="FN982" s="111"/>
      <c r="FO982" s="111"/>
      <c r="FP982" s="111"/>
      <c r="FQ982" s="111"/>
      <c r="FR982" s="111"/>
      <c r="FS982" s="111"/>
      <c r="FT982" s="111"/>
      <c r="FU982" s="111"/>
      <c r="FV982" s="111"/>
      <c r="FW982" s="111"/>
      <c r="FX982" s="111"/>
      <c r="FY982" s="111"/>
      <c r="FZ982" s="111"/>
      <c r="GA982" s="111"/>
      <c r="GB982" s="111"/>
      <c r="GC982" s="111"/>
      <c r="GD982" s="111"/>
      <c r="GE982" s="111"/>
      <c r="GF982" s="111"/>
      <c r="GG982" s="111"/>
      <c r="GH982" s="111"/>
      <c r="GI982" s="111"/>
      <c r="GJ982" s="111"/>
      <c r="GK982" s="111"/>
      <c r="GL982" s="111"/>
      <c r="GM982" s="111"/>
      <c r="GN982" s="111"/>
      <c r="GO982" s="111"/>
      <c r="GP982" s="111"/>
      <c r="GQ982" s="111"/>
      <c r="GR982" s="111"/>
      <c r="GS982" s="111"/>
      <c r="GT982" s="111"/>
      <c r="GU982" s="111"/>
      <c r="GV982" s="111"/>
      <c r="GW982" s="111"/>
      <c r="GX982" s="111"/>
      <c r="GY982" s="111"/>
      <c r="GZ982" s="111"/>
      <c r="HA982" s="111"/>
      <c r="HB982" s="111"/>
      <c r="HC982" s="111"/>
      <c r="HD982" s="111"/>
      <c r="HE982" s="111"/>
      <c r="HF982" s="111"/>
      <c r="HG982" s="111"/>
      <c r="HH982" s="111"/>
      <c r="HI982" s="111"/>
      <c r="HJ982" s="111"/>
      <c r="HK982" s="111"/>
      <c r="HL982" s="111"/>
      <c r="HM982" s="111"/>
      <c r="HN982" s="111"/>
      <c r="HO982" s="111"/>
      <c r="HP982" s="111"/>
      <c r="HQ982" s="111"/>
      <c r="HR982" s="111"/>
      <c r="HS982" s="111"/>
      <c r="HT982" s="111"/>
      <c r="HU982" s="111"/>
      <c r="HV982" s="111"/>
      <c r="HW982" s="111"/>
      <c r="HX982" s="111"/>
      <c r="HY982" s="111"/>
      <c r="HZ982" s="111"/>
      <c r="IA982" s="111"/>
      <c r="IB982" s="111"/>
      <c r="IC982" s="111"/>
      <c r="ID982" s="111"/>
      <c r="IE982" s="111"/>
      <c r="IF982" s="111"/>
      <c r="IG982" s="111"/>
      <c r="IH982" s="111"/>
      <c r="II982" s="111"/>
    </row>
    <row r="983" s="1" customFormat="1" spans="1:243">
      <c r="A983" s="178"/>
      <c r="B983" s="179"/>
      <c r="C983" s="160"/>
      <c r="D983" s="137"/>
      <c r="E983" s="138"/>
      <c r="F983" s="180"/>
      <c r="G983" s="115"/>
      <c r="H983" s="111"/>
      <c r="I983" s="111"/>
      <c r="J983" s="111"/>
      <c r="K983" s="111"/>
      <c r="L983" s="111"/>
      <c r="M983" s="111"/>
      <c r="N983" s="111"/>
      <c r="O983" s="111"/>
      <c r="P983" s="111"/>
      <c r="Q983" s="111"/>
      <c r="R983" s="111"/>
      <c r="S983" s="111"/>
      <c r="T983" s="111"/>
      <c r="U983" s="111"/>
      <c r="V983" s="111"/>
      <c r="W983" s="111"/>
      <c r="X983" s="111"/>
      <c r="Y983" s="111"/>
      <c r="Z983" s="111"/>
      <c r="AA983" s="111"/>
      <c r="AB983" s="111"/>
      <c r="AC983" s="111"/>
      <c r="AD983" s="111"/>
      <c r="AE983" s="111"/>
      <c r="AF983" s="111"/>
      <c r="AG983" s="111"/>
      <c r="AH983" s="111"/>
      <c r="AI983" s="111"/>
      <c r="AJ983" s="111"/>
      <c r="AK983" s="111"/>
      <c r="AL983" s="111"/>
      <c r="AM983" s="111"/>
      <c r="AN983" s="111"/>
      <c r="AO983" s="111"/>
      <c r="AP983" s="111"/>
      <c r="AQ983" s="111"/>
      <c r="AR983" s="111"/>
      <c r="AS983" s="111"/>
      <c r="AT983" s="111"/>
      <c r="AU983" s="111"/>
      <c r="AV983" s="111"/>
      <c r="AW983" s="111"/>
      <c r="AX983" s="111"/>
      <c r="AY983" s="111"/>
      <c r="AZ983" s="111"/>
      <c r="BA983" s="111"/>
      <c r="BB983" s="111"/>
      <c r="BC983" s="111"/>
      <c r="BD983" s="111"/>
      <c r="BE983" s="111"/>
      <c r="BF983" s="111"/>
      <c r="BG983" s="111"/>
      <c r="BH983" s="111"/>
      <c r="BI983" s="111"/>
      <c r="BJ983" s="111"/>
      <c r="BK983" s="111"/>
      <c r="BL983" s="111"/>
      <c r="BM983" s="111"/>
      <c r="BN983" s="111"/>
      <c r="BO983" s="111"/>
      <c r="BP983" s="111"/>
      <c r="BQ983" s="111"/>
      <c r="BR983" s="111"/>
      <c r="BS983" s="111"/>
      <c r="BT983" s="111"/>
      <c r="BU983" s="111"/>
      <c r="BV983" s="111"/>
      <c r="BW983" s="111"/>
      <c r="BX983" s="111"/>
      <c r="BY983" s="111"/>
      <c r="BZ983" s="111"/>
      <c r="CA983" s="111"/>
      <c r="CB983" s="111"/>
      <c r="CC983" s="111"/>
      <c r="CD983" s="111"/>
      <c r="CE983" s="111"/>
      <c r="CF983" s="111"/>
      <c r="CG983" s="111"/>
      <c r="CH983" s="111"/>
      <c r="CI983" s="111"/>
      <c r="CJ983" s="111"/>
      <c r="CK983" s="111"/>
      <c r="CL983" s="111"/>
      <c r="CM983" s="111"/>
      <c r="CN983" s="111"/>
      <c r="CO983" s="111"/>
      <c r="CP983" s="111"/>
      <c r="CQ983" s="111"/>
      <c r="CR983" s="111"/>
      <c r="CS983" s="111"/>
      <c r="CT983" s="111"/>
      <c r="CU983" s="111"/>
      <c r="CV983" s="111"/>
      <c r="CW983" s="111"/>
      <c r="CX983" s="111"/>
      <c r="CY983" s="111"/>
      <c r="CZ983" s="111"/>
      <c r="DA983" s="111"/>
      <c r="DB983" s="111"/>
      <c r="DC983" s="111"/>
      <c r="DD983" s="111"/>
      <c r="DE983" s="111"/>
      <c r="DF983" s="111"/>
      <c r="DG983" s="111"/>
      <c r="DH983" s="111"/>
      <c r="DI983" s="111"/>
      <c r="DJ983" s="111"/>
      <c r="DK983" s="111"/>
      <c r="DL983" s="111"/>
      <c r="DM983" s="111"/>
      <c r="DN983" s="111"/>
      <c r="DO983" s="111"/>
      <c r="DP983" s="111"/>
      <c r="DQ983" s="111"/>
      <c r="DR983" s="111"/>
      <c r="DS983" s="111"/>
      <c r="DT983" s="111"/>
      <c r="DU983" s="111"/>
      <c r="DV983" s="111"/>
      <c r="DW983" s="111"/>
      <c r="DX983" s="111"/>
      <c r="DY983" s="111"/>
      <c r="DZ983" s="111"/>
      <c r="EA983" s="111"/>
      <c r="EB983" s="111"/>
      <c r="EC983" s="111"/>
      <c r="ED983" s="111"/>
      <c r="EE983" s="111"/>
      <c r="EF983" s="111"/>
      <c r="EG983" s="111"/>
      <c r="EH983" s="111"/>
      <c r="EI983" s="111"/>
      <c r="EJ983" s="111"/>
      <c r="EK983" s="111"/>
      <c r="EL983" s="111"/>
      <c r="EM983" s="111"/>
      <c r="EN983" s="111"/>
      <c r="EO983" s="111"/>
      <c r="EP983" s="111"/>
      <c r="EQ983" s="111"/>
      <c r="ER983" s="111"/>
      <c r="ES983" s="111"/>
      <c r="ET983" s="111"/>
      <c r="EU983" s="111"/>
      <c r="EV983" s="111"/>
      <c r="EW983" s="111"/>
      <c r="EX983" s="111"/>
      <c r="EY983" s="111"/>
      <c r="EZ983" s="111"/>
      <c r="FA983" s="111"/>
      <c r="FB983" s="111"/>
      <c r="FC983" s="111"/>
      <c r="FD983" s="111"/>
      <c r="FE983" s="111"/>
      <c r="FF983" s="111"/>
      <c r="FG983" s="111"/>
      <c r="FH983" s="111"/>
      <c r="FI983" s="111"/>
      <c r="FJ983" s="111"/>
      <c r="FK983" s="111"/>
      <c r="FL983" s="111"/>
      <c r="FM983" s="111"/>
      <c r="FN983" s="111"/>
      <c r="FO983" s="111"/>
      <c r="FP983" s="111"/>
      <c r="FQ983" s="111"/>
      <c r="FR983" s="111"/>
      <c r="FS983" s="111"/>
      <c r="FT983" s="111"/>
      <c r="FU983" s="111"/>
      <c r="FV983" s="111"/>
      <c r="FW983" s="111"/>
      <c r="FX983" s="111"/>
      <c r="FY983" s="111"/>
      <c r="FZ983" s="111"/>
      <c r="GA983" s="111"/>
      <c r="GB983" s="111"/>
      <c r="GC983" s="111"/>
      <c r="GD983" s="111"/>
      <c r="GE983" s="111"/>
      <c r="GF983" s="111"/>
      <c r="GG983" s="111"/>
      <c r="GH983" s="111"/>
      <c r="GI983" s="111"/>
      <c r="GJ983" s="111"/>
      <c r="GK983" s="111"/>
      <c r="GL983" s="111"/>
      <c r="GM983" s="111"/>
      <c r="GN983" s="111"/>
      <c r="GO983" s="111"/>
      <c r="GP983" s="111"/>
      <c r="GQ983" s="111"/>
      <c r="GR983" s="111"/>
      <c r="GS983" s="111"/>
      <c r="GT983" s="111"/>
      <c r="GU983" s="111"/>
      <c r="GV983" s="111"/>
      <c r="GW983" s="111"/>
      <c r="GX983" s="111"/>
      <c r="GY983" s="111"/>
      <c r="GZ983" s="111"/>
      <c r="HA983" s="111"/>
      <c r="HB983" s="111"/>
      <c r="HC983" s="111"/>
      <c r="HD983" s="111"/>
      <c r="HE983" s="111"/>
      <c r="HF983" s="111"/>
      <c r="HG983" s="111"/>
      <c r="HH983" s="111"/>
      <c r="HI983" s="111"/>
      <c r="HJ983" s="111"/>
      <c r="HK983" s="111"/>
      <c r="HL983" s="111"/>
      <c r="HM983" s="111"/>
      <c r="HN983" s="111"/>
      <c r="HO983" s="111"/>
      <c r="HP983" s="111"/>
      <c r="HQ983" s="111"/>
      <c r="HR983" s="111"/>
      <c r="HS983" s="111"/>
      <c r="HT983" s="111"/>
      <c r="HU983" s="111"/>
      <c r="HV983" s="111"/>
      <c r="HW983" s="111"/>
      <c r="HX983" s="111"/>
      <c r="HY983" s="111"/>
      <c r="HZ983" s="111"/>
      <c r="IA983" s="111"/>
      <c r="IB983" s="111"/>
      <c r="IC983" s="111"/>
      <c r="ID983" s="111"/>
      <c r="IE983" s="111"/>
      <c r="IF983" s="111"/>
      <c r="IG983" s="111"/>
      <c r="IH983" s="111"/>
      <c r="II983" s="111"/>
    </row>
    <row r="984" s="1" customFormat="1" spans="1:243">
      <c r="A984" s="181"/>
      <c r="B984" s="182" t="s">
        <v>836</v>
      </c>
      <c r="C984" s="137">
        <f>C980+C971+C970</f>
        <v>248553</v>
      </c>
      <c r="D984" s="137">
        <f>D980+D971+D970</f>
        <v>254828</v>
      </c>
      <c r="E984" s="137">
        <f>E980+E971+E970</f>
        <v>6275</v>
      </c>
      <c r="F984" s="138">
        <f>E984/C984</f>
        <v>0.0252461245690054</v>
      </c>
      <c r="G984" s="139"/>
      <c r="H984" s="111"/>
      <c r="I984" s="111"/>
      <c r="J984" s="111"/>
      <c r="K984" s="111"/>
      <c r="L984" s="111"/>
      <c r="M984" s="111"/>
      <c r="N984" s="111"/>
      <c r="O984" s="111"/>
      <c r="P984" s="111"/>
      <c r="Q984" s="111"/>
      <c r="R984" s="111"/>
      <c r="S984" s="111"/>
      <c r="T984" s="111"/>
      <c r="U984" s="111"/>
      <c r="V984" s="111"/>
      <c r="W984" s="111"/>
      <c r="X984" s="111"/>
      <c r="Y984" s="111"/>
      <c r="Z984" s="111"/>
      <c r="AA984" s="111"/>
      <c r="AB984" s="111"/>
      <c r="AC984" s="111"/>
      <c r="AD984" s="111"/>
      <c r="AE984" s="111"/>
      <c r="AF984" s="111"/>
      <c r="AG984" s="111"/>
      <c r="AH984" s="111"/>
      <c r="AI984" s="111"/>
      <c r="AJ984" s="111"/>
      <c r="AK984" s="111"/>
      <c r="AL984" s="111"/>
      <c r="AM984" s="111"/>
      <c r="AN984" s="111"/>
      <c r="AO984" s="111"/>
      <c r="AP984" s="111"/>
      <c r="AQ984" s="111"/>
      <c r="AR984" s="111"/>
      <c r="AS984" s="111"/>
      <c r="AT984" s="111"/>
      <c r="AU984" s="111"/>
      <c r="AV984" s="111"/>
      <c r="AW984" s="111"/>
      <c r="AX984" s="111"/>
      <c r="AY984" s="111"/>
      <c r="AZ984" s="111"/>
      <c r="BA984" s="111"/>
      <c r="BB984" s="111"/>
      <c r="BC984" s="111"/>
      <c r="BD984" s="111"/>
      <c r="BE984" s="111"/>
      <c r="BF984" s="111"/>
      <c r="BG984" s="111"/>
      <c r="BH984" s="111"/>
      <c r="BI984" s="111"/>
      <c r="BJ984" s="111"/>
      <c r="BK984" s="111"/>
      <c r="BL984" s="111"/>
      <c r="BM984" s="111"/>
      <c r="BN984" s="111"/>
      <c r="BO984" s="111"/>
      <c r="BP984" s="111"/>
      <c r="BQ984" s="111"/>
      <c r="BR984" s="111"/>
      <c r="BS984" s="111"/>
      <c r="BT984" s="111"/>
      <c r="BU984" s="111"/>
      <c r="BV984" s="111"/>
      <c r="BW984" s="111"/>
      <c r="BX984" s="111"/>
      <c r="BY984" s="111"/>
      <c r="BZ984" s="111"/>
      <c r="CA984" s="111"/>
      <c r="CB984" s="111"/>
      <c r="CC984" s="111"/>
      <c r="CD984" s="111"/>
      <c r="CE984" s="111"/>
      <c r="CF984" s="111"/>
      <c r="CG984" s="111"/>
      <c r="CH984" s="111"/>
      <c r="CI984" s="111"/>
      <c r="CJ984" s="111"/>
      <c r="CK984" s="111"/>
      <c r="CL984" s="111"/>
      <c r="CM984" s="111"/>
      <c r="CN984" s="111"/>
      <c r="CO984" s="111"/>
      <c r="CP984" s="111"/>
      <c r="CQ984" s="111"/>
      <c r="CR984" s="111"/>
      <c r="CS984" s="111"/>
      <c r="CT984" s="111"/>
      <c r="CU984" s="111"/>
      <c r="CV984" s="111"/>
      <c r="CW984" s="111"/>
      <c r="CX984" s="111"/>
      <c r="CY984" s="111"/>
      <c r="CZ984" s="111"/>
      <c r="DA984" s="111"/>
      <c r="DB984" s="111"/>
      <c r="DC984" s="111"/>
      <c r="DD984" s="111"/>
      <c r="DE984" s="111"/>
      <c r="DF984" s="111"/>
      <c r="DG984" s="111"/>
      <c r="DH984" s="111"/>
      <c r="DI984" s="111"/>
      <c r="DJ984" s="111"/>
      <c r="DK984" s="111"/>
      <c r="DL984" s="111"/>
      <c r="DM984" s="111"/>
      <c r="DN984" s="111"/>
      <c r="DO984" s="111"/>
      <c r="DP984" s="111"/>
      <c r="DQ984" s="111"/>
      <c r="DR984" s="111"/>
      <c r="DS984" s="111"/>
      <c r="DT984" s="111"/>
      <c r="DU984" s="111"/>
      <c r="DV984" s="111"/>
      <c r="DW984" s="111"/>
      <c r="DX984" s="111"/>
      <c r="DY984" s="111"/>
      <c r="DZ984" s="111"/>
      <c r="EA984" s="111"/>
      <c r="EB984" s="111"/>
      <c r="EC984" s="111"/>
      <c r="ED984" s="111"/>
      <c r="EE984" s="111"/>
      <c r="EF984" s="111"/>
      <c r="EG984" s="111"/>
      <c r="EH984" s="111"/>
      <c r="EI984" s="111"/>
      <c r="EJ984" s="111"/>
      <c r="EK984" s="111"/>
      <c r="EL984" s="111"/>
      <c r="EM984" s="111"/>
      <c r="EN984" s="111"/>
      <c r="EO984" s="111"/>
      <c r="EP984" s="111"/>
      <c r="EQ984" s="111"/>
      <c r="ER984" s="111"/>
      <c r="ES984" s="111"/>
      <c r="ET984" s="111"/>
      <c r="EU984" s="111"/>
      <c r="EV984" s="111"/>
      <c r="EW984" s="111"/>
      <c r="EX984" s="111"/>
      <c r="EY984" s="111"/>
      <c r="EZ984" s="111"/>
      <c r="FA984" s="111"/>
      <c r="FB984" s="111"/>
      <c r="FC984" s="111"/>
      <c r="FD984" s="111"/>
      <c r="FE984" s="111"/>
      <c r="FF984" s="111"/>
      <c r="FG984" s="111"/>
      <c r="FH984" s="111"/>
      <c r="FI984" s="111"/>
      <c r="FJ984" s="111"/>
      <c r="FK984" s="111"/>
      <c r="FL984" s="111"/>
      <c r="FM984" s="111"/>
      <c r="FN984" s="111"/>
      <c r="FO984" s="111"/>
      <c r="FP984" s="111"/>
      <c r="FQ984" s="111"/>
      <c r="FR984" s="111"/>
      <c r="FS984" s="111"/>
      <c r="FT984" s="111"/>
      <c r="FU984" s="111"/>
      <c r="FV984" s="111"/>
      <c r="FW984" s="111"/>
      <c r="FX984" s="111"/>
      <c r="FY984" s="111"/>
      <c r="FZ984" s="111"/>
      <c r="GA984" s="111"/>
      <c r="GB984" s="111"/>
      <c r="GC984" s="111"/>
      <c r="GD984" s="111"/>
      <c r="GE984" s="111"/>
      <c r="GF984" s="111"/>
      <c r="GG984" s="111"/>
      <c r="GH984" s="111"/>
      <c r="GI984" s="111"/>
      <c r="GJ984" s="111"/>
      <c r="GK984" s="111"/>
      <c r="GL984" s="111"/>
      <c r="GM984" s="111"/>
      <c r="GN984" s="111"/>
      <c r="GO984" s="111"/>
      <c r="GP984" s="111"/>
      <c r="GQ984" s="111"/>
      <c r="GR984" s="111"/>
      <c r="GS984" s="111"/>
      <c r="GT984" s="111"/>
      <c r="GU984" s="111"/>
      <c r="GV984" s="111"/>
      <c r="GW984" s="111"/>
      <c r="GX984" s="111"/>
      <c r="GY984" s="111"/>
      <c r="GZ984" s="111"/>
      <c r="HA984" s="111"/>
      <c r="HB984" s="111"/>
      <c r="HC984" s="111"/>
      <c r="HD984" s="111"/>
      <c r="HE984" s="111"/>
      <c r="HF984" s="111"/>
      <c r="HG984" s="111"/>
      <c r="HH984" s="111"/>
      <c r="HI984" s="111"/>
      <c r="HJ984" s="111"/>
      <c r="HK984" s="111"/>
      <c r="HL984" s="111"/>
      <c r="HM984" s="111"/>
      <c r="HN984" s="111"/>
      <c r="HO984" s="111"/>
      <c r="HP984" s="111"/>
      <c r="HQ984" s="111"/>
      <c r="HR984" s="111"/>
      <c r="HS984" s="111"/>
      <c r="HT984" s="111"/>
      <c r="HU984" s="111"/>
      <c r="HV984" s="111"/>
      <c r="HW984" s="111"/>
      <c r="HX984" s="111"/>
      <c r="HY984" s="111"/>
      <c r="HZ984" s="111"/>
      <c r="IA984" s="111"/>
      <c r="IB984" s="111"/>
      <c r="IC984" s="111"/>
      <c r="ID984" s="111"/>
      <c r="IE984" s="111"/>
      <c r="IF984" s="111"/>
      <c r="IG984" s="111"/>
      <c r="IH984" s="111"/>
      <c r="II984" s="111"/>
    </row>
  </sheetData>
  <autoFilter xmlns:etc="http://www.wps.cn/officeDocument/2017/etCustomData" ref="A5:IP984" etc:filterBottomFollowUsedRange="0">
    <filterColumn colId="6">
      <filters blank="1"/>
    </filterColumn>
    <extLst/>
  </autoFilter>
  <mergeCells count="7">
    <mergeCell ref="B2:F2"/>
    <mergeCell ref="E3:F3"/>
    <mergeCell ref="E4:F4"/>
    <mergeCell ref="A4:A5"/>
    <mergeCell ref="B4:B5"/>
    <mergeCell ref="C4:C5"/>
    <mergeCell ref="D4:D5"/>
  </mergeCells>
  <pageMargins left="0.432638888888889" right="0.432638888888889" top="0.550694444444444" bottom="0.66875" header="0.196527777777778" footer="0.275"/>
  <pageSetup paperSize="9" scale="85"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0"/>
  <sheetViews>
    <sheetView workbookViewId="0">
      <pane xSplit="1" ySplit="6" topLeftCell="B7" activePane="bottomRight" state="frozen"/>
      <selection/>
      <selection pane="topRight"/>
      <selection pane="bottomLeft"/>
      <selection pane="bottomRight" activeCell="A1" sqref="$A1:$XFD1048576"/>
    </sheetView>
  </sheetViews>
  <sheetFormatPr defaultColWidth="9" defaultRowHeight="28" customHeight="1"/>
  <cols>
    <col min="1" max="1" width="26.7777777777778" style="56" customWidth="1"/>
    <col min="2" max="2" width="15" style="56" customWidth="1"/>
    <col min="3" max="3" width="10.6296296296296" style="56" customWidth="1"/>
    <col min="4" max="4" width="10" style="56" customWidth="1"/>
    <col min="5" max="5" width="11.4444444444444" style="92" customWidth="1"/>
    <col min="6" max="6" width="24.212962962963" style="56" customWidth="1"/>
    <col min="7" max="7" width="8.87962962962963" style="56" hidden="1" customWidth="1"/>
    <col min="8" max="8" width="12.5555555555556" style="56" customWidth="1"/>
    <col min="9" max="9" width="10.8796296296296" style="56" customWidth="1"/>
    <col min="10" max="10" width="9.12962962962963" style="56" customWidth="1"/>
    <col min="11" max="11" width="9.5" style="56" customWidth="1"/>
    <col min="12" max="16384" width="9" style="56"/>
  </cols>
  <sheetData>
    <row r="1" ht="19" customHeight="1" spans="1:1">
      <c r="A1" s="93" t="s">
        <v>837</v>
      </c>
    </row>
    <row r="2" ht="30" customHeight="1" spans="1:11">
      <c r="A2" s="58" t="s">
        <v>838</v>
      </c>
      <c r="B2" s="58"/>
      <c r="C2" s="58"/>
      <c r="D2" s="58"/>
      <c r="E2" s="94"/>
      <c r="F2" s="58"/>
      <c r="G2" s="58"/>
      <c r="H2" s="58"/>
      <c r="I2" s="58"/>
      <c r="J2" s="58"/>
      <c r="K2" s="58"/>
    </row>
    <row r="3" ht="14" customHeight="1" spans="10:11">
      <c r="J3" s="105" t="s">
        <v>13</v>
      </c>
      <c r="K3" s="105"/>
    </row>
    <row r="4" ht="27" customHeight="1" spans="1:11">
      <c r="A4" s="95" t="s">
        <v>14</v>
      </c>
      <c r="B4" s="63"/>
      <c r="C4" s="63"/>
      <c r="D4" s="63"/>
      <c r="E4" s="96"/>
      <c r="F4" s="95" t="s">
        <v>15</v>
      </c>
      <c r="G4" s="63"/>
      <c r="H4" s="63"/>
      <c r="I4" s="63"/>
      <c r="J4" s="63"/>
      <c r="K4" s="64"/>
    </row>
    <row r="5" ht="27" customHeight="1" spans="1:11">
      <c r="A5" s="61" t="s">
        <v>16</v>
      </c>
      <c r="B5" s="61" t="s">
        <v>17</v>
      </c>
      <c r="C5" s="61" t="s">
        <v>839</v>
      </c>
      <c r="D5" s="62" t="s">
        <v>68</v>
      </c>
      <c r="E5" s="97"/>
      <c r="F5" s="61" t="s">
        <v>16</v>
      </c>
      <c r="G5" s="61"/>
      <c r="H5" s="61" t="s">
        <v>17</v>
      </c>
      <c r="I5" s="61" t="s">
        <v>839</v>
      </c>
      <c r="J5" s="63" t="s">
        <v>840</v>
      </c>
      <c r="K5" s="64"/>
    </row>
    <row r="6" ht="27" customHeight="1" spans="1:11">
      <c r="A6" s="66"/>
      <c r="B6" s="66"/>
      <c r="C6" s="66"/>
      <c r="D6" s="62" t="s">
        <v>20</v>
      </c>
      <c r="E6" s="97" t="s">
        <v>21</v>
      </c>
      <c r="F6" s="66"/>
      <c r="G6" s="66"/>
      <c r="H6" s="66"/>
      <c r="I6" s="66"/>
      <c r="J6" s="64" t="s">
        <v>20</v>
      </c>
      <c r="K6" s="62" t="s">
        <v>21</v>
      </c>
    </row>
    <row r="7" ht="27" customHeight="1" spans="1:11">
      <c r="A7" s="76" t="s">
        <v>841</v>
      </c>
      <c r="B7" s="70">
        <f>SUM(B8:B10)</f>
        <v>37198</v>
      </c>
      <c r="C7" s="70">
        <f>SUM(C8:C10)</f>
        <v>3393</v>
      </c>
      <c r="D7" s="70">
        <f>SUM(D8:D10)</f>
        <v>-33805</v>
      </c>
      <c r="E7" s="91">
        <f t="shared" ref="E7:E13" si="0">D7/B7</f>
        <v>-0.908785418570891</v>
      </c>
      <c r="F7" s="66" t="s">
        <v>842</v>
      </c>
      <c r="G7" s="98">
        <v>207</v>
      </c>
      <c r="H7" s="66">
        <v>12</v>
      </c>
      <c r="I7" s="69">
        <v>16</v>
      </c>
      <c r="J7" s="70">
        <f t="shared" ref="J7:J13" si="1">I7-H7</f>
        <v>4</v>
      </c>
      <c r="K7" s="91"/>
    </row>
    <row r="8" ht="27" customHeight="1" spans="1:11">
      <c r="A8" s="99" t="s">
        <v>843</v>
      </c>
      <c r="B8" s="75">
        <v>36588</v>
      </c>
      <c r="C8" s="75">
        <f>3588+800-1525</f>
        <v>2863</v>
      </c>
      <c r="D8" s="75">
        <f t="shared" ref="D8:D13" si="2">C8-B8</f>
        <v>-33725</v>
      </c>
      <c r="E8" s="71">
        <f t="shared" si="0"/>
        <v>-0.92175030064502</v>
      </c>
      <c r="F8" s="98" t="s">
        <v>844</v>
      </c>
      <c r="G8" s="98">
        <v>212</v>
      </c>
      <c r="H8" s="66">
        <v>28150</v>
      </c>
      <c r="I8" s="69">
        <v>20495</v>
      </c>
      <c r="J8" s="70">
        <f t="shared" si="1"/>
        <v>-7655</v>
      </c>
      <c r="K8" s="91">
        <f t="shared" ref="K8:K13" si="3">J8/H8</f>
        <v>-0.271936056838366</v>
      </c>
    </row>
    <row r="9" ht="27" customHeight="1" spans="1:11">
      <c r="A9" s="99" t="s">
        <v>845</v>
      </c>
      <c r="B9" s="89">
        <v>110</v>
      </c>
      <c r="C9" s="89">
        <v>100</v>
      </c>
      <c r="D9" s="75">
        <f t="shared" si="2"/>
        <v>-10</v>
      </c>
      <c r="E9" s="71">
        <f t="shared" si="0"/>
        <v>-0.0909090909090909</v>
      </c>
      <c r="F9" s="98" t="s">
        <v>846</v>
      </c>
      <c r="G9" s="98">
        <v>213</v>
      </c>
      <c r="H9" s="66">
        <v>1272</v>
      </c>
      <c r="I9" s="69">
        <v>1522</v>
      </c>
      <c r="J9" s="70">
        <f t="shared" si="1"/>
        <v>250</v>
      </c>
      <c r="K9" s="91">
        <f t="shared" si="3"/>
        <v>0.196540880503145</v>
      </c>
    </row>
    <row r="10" ht="27" customHeight="1" spans="1:11">
      <c r="A10" s="99" t="s">
        <v>847</v>
      </c>
      <c r="B10" s="75">
        <v>500</v>
      </c>
      <c r="C10" s="75">
        <f>359+71</f>
        <v>430</v>
      </c>
      <c r="D10" s="75">
        <f t="shared" si="2"/>
        <v>-70</v>
      </c>
      <c r="E10" s="71">
        <f t="shared" si="0"/>
        <v>-0.14</v>
      </c>
      <c r="F10" s="66" t="s">
        <v>848</v>
      </c>
      <c r="G10" s="98">
        <v>215</v>
      </c>
      <c r="H10" s="66">
        <v>363</v>
      </c>
      <c r="I10" s="69">
        <v>313</v>
      </c>
      <c r="J10" s="70">
        <f t="shared" si="1"/>
        <v>-50</v>
      </c>
      <c r="K10" s="91">
        <f t="shared" si="3"/>
        <v>-0.137741046831956</v>
      </c>
    </row>
    <row r="11" ht="27" customHeight="1" spans="1:11">
      <c r="A11" s="76" t="s">
        <v>849</v>
      </c>
      <c r="B11" s="70">
        <f>B12+B13</f>
        <v>5556</v>
      </c>
      <c r="C11" s="70">
        <f>C12+C13</f>
        <v>4112</v>
      </c>
      <c r="D11" s="70">
        <f t="shared" si="2"/>
        <v>-1444</v>
      </c>
      <c r="E11" s="91">
        <f t="shared" si="0"/>
        <v>-0.259899208063355</v>
      </c>
      <c r="F11" s="98" t="s">
        <v>850</v>
      </c>
      <c r="G11" s="98">
        <v>229</v>
      </c>
      <c r="H11" s="66">
        <v>2228</v>
      </c>
      <c r="I11" s="69">
        <v>2508</v>
      </c>
      <c r="J11" s="70">
        <f t="shared" si="1"/>
        <v>280</v>
      </c>
      <c r="K11" s="91">
        <f t="shared" si="3"/>
        <v>0.125673249551167</v>
      </c>
    </row>
    <row r="12" ht="37" customHeight="1" spans="1:11">
      <c r="A12" s="100" t="s">
        <v>851</v>
      </c>
      <c r="B12" s="75">
        <v>1271</v>
      </c>
      <c r="C12" s="75"/>
      <c r="D12" s="75">
        <f t="shared" si="2"/>
        <v>-1271</v>
      </c>
      <c r="E12" s="71">
        <f t="shared" si="0"/>
        <v>-1</v>
      </c>
      <c r="F12" s="98" t="s">
        <v>852</v>
      </c>
      <c r="G12" s="98">
        <v>232</v>
      </c>
      <c r="H12" s="66">
        <v>6350</v>
      </c>
      <c r="I12" s="69">
        <v>6967</v>
      </c>
      <c r="J12" s="70">
        <f t="shared" si="1"/>
        <v>617</v>
      </c>
      <c r="K12" s="91">
        <f t="shared" si="3"/>
        <v>0.0971653543307087</v>
      </c>
    </row>
    <row r="13" ht="37" customHeight="1" spans="1:11">
      <c r="A13" s="100" t="s">
        <v>853</v>
      </c>
      <c r="B13" s="101">
        <v>4285</v>
      </c>
      <c r="C13" s="101">
        <f>2312+1800</f>
        <v>4112</v>
      </c>
      <c r="D13" s="75">
        <f t="shared" si="2"/>
        <v>-173</v>
      </c>
      <c r="E13" s="71">
        <f t="shared" si="0"/>
        <v>-0.0403733955659277</v>
      </c>
      <c r="F13" s="98" t="s">
        <v>854</v>
      </c>
      <c r="G13" s="98">
        <v>233</v>
      </c>
      <c r="H13" s="62">
        <v>50</v>
      </c>
      <c r="I13" s="104">
        <v>50</v>
      </c>
      <c r="J13" s="70">
        <f t="shared" si="1"/>
        <v>0</v>
      </c>
      <c r="K13" s="91">
        <f t="shared" si="3"/>
        <v>0</v>
      </c>
    </row>
    <row r="14" ht="27" customHeight="1" spans="1:11">
      <c r="A14" s="99"/>
      <c r="B14" s="101"/>
      <c r="C14" s="101"/>
      <c r="D14" s="101"/>
      <c r="E14" s="71"/>
      <c r="F14" s="98"/>
      <c r="G14" s="98"/>
      <c r="H14" s="70"/>
      <c r="I14" s="70"/>
      <c r="J14" s="70"/>
      <c r="K14" s="91"/>
    </row>
    <row r="15" ht="27" customHeight="1" spans="1:11">
      <c r="A15" s="76" t="s">
        <v>855</v>
      </c>
      <c r="B15" s="70">
        <f>SUM(B7,B11)</f>
        <v>42754</v>
      </c>
      <c r="C15" s="70">
        <f>SUM(C7,C11)</f>
        <v>7505</v>
      </c>
      <c r="D15" s="70">
        <f t="shared" ref="D15:D20" si="4">C15-B15</f>
        <v>-35249</v>
      </c>
      <c r="E15" s="91">
        <f t="shared" ref="E15:E18" si="5">D15/B15</f>
        <v>-0.824460869158441</v>
      </c>
      <c r="F15" s="98" t="s">
        <v>856</v>
      </c>
      <c r="G15" s="98"/>
      <c r="H15" s="70">
        <f>SUM(H7:H13)</f>
        <v>38425</v>
      </c>
      <c r="I15" s="70">
        <f>SUM(I7:I13)</f>
        <v>31871</v>
      </c>
      <c r="J15" s="70">
        <f t="shared" ref="J15:J20" si="6">I15-H15</f>
        <v>-6554</v>
      </c>
      <c r="K15" s="91">
        <f t="shared" ref="K15:K18" si="7">J15/H15</f>
        <v>-0.170566037735849</v>
      </c>
    </row>
    <row r="16" ht="27" customHeight="1" spans="1:11">
      <c r="A16" s="76" t="s">
        <v>49</v>
      </c>
      <c r="B16" s="70">
        <f>B17+B18+B19</f>
        <v>16815</v>
      </c>
      <c r="C16" s="70">
        <f>C17+C18+C19</f>
        <v>64770</v>
      </c>
      <c r="D16" s="70">
        <f t="shared" si="4"/>
        <v>47955</v>
      </c>
      <c r="E16" s="91">
        <f t="shared" si="5"/>
        <v>2.85191793041927</v>
      </c>
      <c r="F16" s="98" t="s">
        <v>50</v>
      </c>
      <c r="G16" s="98"/>
      <c r="H16" s="70">
        <f>H17+H18</f>
        <v>21144</v>
      </c>
      <c r="I16" s="70">
        <f>I17+I18</f>
        <v>2874</v>
      </c>
      <c r="J16" s="70">
        <f t="shared" si="6"/>
        <v>-18270</v>
      </c>
      <c r="K16" s="91">
        <f t="shared" si="7"/>
        <v>-0.864074914869467</v>
      </c>
    </row>
    <row r="17" ht="27" customHeight="1" spans="1:11">
      <c r="A17" s="99" t="s">
        <v>51</v>
      </c>
      <c r="B17" s="75">
        <v>533</v>
      </c>
      <c r="C17" s="75">
        <v>1017</v>
      </c>
      <c r="D17" s="75">
        <f t="shared" si="4"/>
        <v>484</v>
      </c>
      <c r="E17" s="71">
        <f t="shared" si="5"/>
        <v>0.908067542213884</v>
      </c>
      <c r="F17" s="102" t="s">
        <v>857</v>
      </c>
      <c r="G17" s="102"/>
      <c r="H17" s="75">
        <v>17800</v>
      </c>
      <c r="I17" s="75"/>
      <c r="J17" s="75">
        <f t="shared" si="6"/>
        <v>-17800</v>
      </c>
      <c r="K17" s="71">
        <f t="shared" si="7"/>
        <v>-1</v>
      </c>
    </row>
    <row r="18" ht="27" customHeight="1" spans="1:11">
      <c r="A18" s="99" t="s">
        <v>858</v>
      </c>
      <c r="B18" s="89">
        <v>16282</v>
      </c>
      <c r="C18" s="89">
        <v>16282</v>
      </c>
      <c r="D18" s="75">
        <f t="shared" si="4"/>
        <v>0</v>
      </c>
      <c r="E18" s="71">
        <f t="shared" si="5"/>
        <v>0</v>
      </c>
      <c r="F18" s="102" t="s">
        <v>859</v>
      </c>
      <c r="G18" s="103"/>
      <c r="H18" s="75">
        <v>3344</v>
      </c>
      <c r="I18" s="75">
        <v>2874</v>
      </c>
      <c r="J18" s="75">
        <f t="shared" si="6"/>
        <v>-470</v>
      </c>
      <c r="K18" s="71">
        <f t="shared" si="7"/>
        <v>-0.14055023923445</v>
      </c>
    </row>
    <row r="19" ht="27" customHeight="1" spans="1:11">
      <c r="A19" s="99" t="s">
        <v>860</v>
      </c>
      <c r="B19" s="75"/>
      <c r="C19" s="75">
        <v>47471</v>
      </c>
      <c r="D19" s="75">
        <f t="shared" si="4"/>
        <v>47471</v>
      </c>
      <c r="E19" s="71"/>
      <c r="F19" s="98" t="s">
        <v>832</v>
      </c>
      <c r="G19" s="98">
        <v>231</v>
      </c>
      <c r="H19" s="104">
        <v>0</v>
      </c>
      <c r="I19" s="70">
        <v>37530</v>
      </c>
      <c r="J19" s="70">
        <f t="shared" si="6"/>
        <v>37530</v>
      </c>
      <c r="K19" s="71"/>
    </row>
    <row r="20" ht="27" customHeight="1" spans="1:11">
      <c r="A20" s="90" t="s">
        <v>60</v>
      </c>
      <c r="B20" s="70">
        <f>SUM(B15:B16)</f>
        <v>59569</v>
      </c>
      <c r="C20" s="70">
        <f>SUM(C15:C16)</f>
        <v>72275</v>
      </c>
      <c r="D20" s="70">
        <f t="shared" si="4"/>
        <v>12706</v>
      </c>
      <c r="E20" s="91">
        <f>D20/B20</f>
        <v>0.213298863502829</v>
      </c>
      <c r="F20" s="62" t="s">
        <v>61</v>
      </c>
      <c r="G20" s="62"/>
      <c r="H20" s="70">
        <f>SUM(H15:H16,H19)</f>
        <v>59569</v>
      </c>
      <c r="I20" s="70">
        <f>SUM(I15:I16,I19)</f>
        <v>72275</v>
      </c>
      <c r="J20" s="70">
        <f t="shared" si="6"/>
        <v>12706</v>
      </c>
      <c r="K20" s="91">
        <f>J20/H20</f>
        <v>0.213298863502829</v>
      </c>
    </row>
  </sheetData>
  <mergeCells count="12">
    <mergeCell ref="A2:K2"/>
    <mergeCell ref="J3:K3"/>
    <mergeCell ref="A4:E4"/>
    <mergeCell ref="F4:K4"/>
    <mergeCell ref="D5:E5"/>
    <mergeCell ref="J5:K5"/>
    <mergeCell ref="A5:A6"/>
    <mergeCell ref="B5:B6"/>
    <mergeCell ref="C5:C6"/>
    <mergeCell ref="F5:F6"/>
    <mergeCell ref="H5:H6"/>
    <mergeCell ref="I5:I6"/>
  </mergeCells>
  <pageMargins left="0.590277777777778" right="0.156944444444444" top="0.192361111111111" bottom="0.113888888888889" header="0.279166666666667" footer="0.239583333333333"/>
  <pageSetup paperSize="9"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Q77"/>
  <sheetViews>
    <sheetView topLeftCell="B1" workbookViewId="0">
      <pane xSplit="3" ySplit="5" topLeftCell="E65" activePane="bottomRight" state="frozen"/>
      <selection/>
      <selection pane="topRight"/>
      <selection pane="bottomLeft"/>
      <selection pane="bottomRight" activeCell="B1" sqref="$A1:$XFD1048576"/>
    </sheetView>
  </sheetViews>
  <sheetFormatPr defaultColWidth="9" defaultRowHeight="28" customHeight="1"/>
  <cols>
    <col min="1" max="1" width="3.75" style="56" customWidth="1"/>
    <col min="2" max="2" width="9.37962962962963" style="57" customWidth="1"/>
    <col min="3" max="3" width="46.1296296296296" style="56" customWidth="1"/>
    <col min="4" max="7" width="18" style="56" customWidth="1"/>
    <col min="8" max="8" width="9" style="56" hidden="1" customWidth="1"/>
    <col min="9" max="251" width="9" style="56"/>
    <col min="252" max="16384" width="9" style="55"/>
  </cols>
  <sheetData>
    <row r="1" ht="19" customHeight="1" spans="2:2">
      <c r="B1" s="57" t="s">
        <v>861</v>
      </c>
    </row>
    <row r="2" ht="30" customHeight="1" spans="3:7">
      <c r="C2" s="58" t="s">
        <v>862</v>
      </c>
      <c r="D2" s="58"/>
      <c r="E2" s="58"/>
      <c r="F2" s="58"/>
      <c r="G2" s="58"/>
    </row>
    <row r="3" ht="22" customHeight="1" spans="6:7">
      <c r="F3" s="59" t="s">
        <v>13</v>
      </c>
      <c r="G3" s="59"/>
    </row>
    <row r="4" ht="33" customHeight="1" spans="2:7">
      <c r="B4" s="60" t="s">
        <v>64</v>
      </c>
      <c r="C4" s="61" t="s">
        <v>16</v>
      </c>
      <c r="D4" s="61" t="s">
        <v>17</v>
      </c>
      <c r="E4" s="62" t="s">
        <v>839</v>
      </c>
      <c r="F4" s="63" t="s">
        <v>19</v>
      </c>
      <c r="G4" s="64"/>
    </row>
    <row r="5" ht="18" customHeight="1" spans="2:7">
      <c r="B5" s="65"/>
      <c r="C5" s="66"/>
      <c r="D5" s="66"/>
      <c r="E5" s="62"/>
      <c r="F5" s="64" t="s">
        <v>20</v>
      </c>
      <c r="G5" s="62" t="s">
        <v>21</v>
      </c>
    </row>
    <row r="6" ht="27" customHeight="1" spans="2:8">
      <c r="B6" s="67">
        <v>207</v>
      </c>
      <c r="C6" s="68" t="s">
        <v>280</v>
      </c>
      <c r="D6" s="69">
        <f>D7</f>
        <v>12</v>
      </c>
      <c r="E6" s="69">
        <f>E7</f>
        <v>16</v>
      </c>
      <c r="F6" s="70">
        <f t="shared" ref="F6:F29" si="0">E6-D6</f>
        <v>4</v>
      </c>
      <c r="G6" s="71">
        <f t="shared" ref="G6:G53" si="1">F6/D6</f>
        <v>0.333333333333333</v>
      </c>
      <c r="H6" s="56">
        <f t="shared" ref="H6:H69" si="2">LEN(B6)</f>
        <v>3</v>
      </c>
    </row>
    <row r="7" ht="27" customHeight="1" spans="2:8">
      <c r="B7" s="67">
        <v>20707</v>
      </c>
      <c r="C7" s="68" t="s">
        <v>863</v>
      </c>
      <c r="D7" s="69">
        <f>D8</f>
        <v>12</v>
      </c>
      <c r="E7" s="69">
        <f>E8</f>
        <v>16</v>
      </c>
      <c r="F7" s="70">
        <f t="shared" si="0"/>
        <v>4</v>
      </c>
      <c r="G7" s="71">
        <f t="shared" si="1"/>
        <v>0.333333333333333</v>
      </c>
      <c r="H7" s="56">
        <f t="shared" si="2"/>
        <v>5</v>
      </c>
    </row>
    <row r="8" ht="27" customHeight="1" spans="2:8">
      <c r="B8" s="72">
        <v>2070799</v>
      </c>
      <c r="C8" s="73" t="s">
        <v>864</v>
      </c>
      <c r="D8" s="74">
        <v>12</v>
      </c>
      <c r="E8" s="74">
        <v>16</v>
      </c>
      <c r="F8" s="75">
        <f t="shared" si="0"/>
        <v>4</v>
      </c>
      <c r="G8" s="71">
        <f t="shared" si="1"/>
        <v>0.333333333333333</v>
      </c>
      <c r="H8" s="56">
        <f t="shared" si="2"/>
        <v>7</v>
      </c>
    </row>
    <row r="9" ht="31" customHeight="1" spans="2:8">
      <c r="B9" s="67">
        <v>212</v>
      </c>
      <c r="C9" s="76" t="s">
        <v>541</v>
      </c>
      <c r="D9" s="70">
        <f>D10+D22+D24+D29+D32+D27</f>
        <v>28150</v>
      </c>
      <c r="E9" s="70">
        <f>E10+E22+E24+E29+E32+E27</f>
        <v>20495</v>
      </c>
      <c r="F9" s="70">
        <f t="shared" si="0"/>
        <v>-7655</v>
      </c>
      <c r="G9" s="71">
        <f t="shared" si="1"/>
        <v>-0.271936056838366</v>
      </c>
      <c r="H9" s="56">
        <f t="shared" si="2"/>
        <v>3</v>
      </c>
    </row>
    <row r="10" ht="31" customHeight="1" spans="2:8">
      <c r="B10" s="67">
        <v>21208</v>
      </c>
      <c r="C10" s="77" t="s">
        <v>865</v>
      </c>
      <c r="D10" s="70">
        <f>SUM(D11:D21)</f>
        <v>17541</v>
      </c>
      <c r="E10" s="70">
        <f>SUM(E11:E21)</f>
        <v>0</v>
      </c>
      <c r="F10" s="70">
        <f t="shared" si="0"/>
        <v>-17541</v>
      </c>
      <c r="G10" s="71">
        <f t="shared" si="1"/>
        <v>-1</v>
      </c>
      <c r="H10" s="56">
        <f t="shared" si="2"/>
        <v>5</v>
      </c>
    </row>
    <row r="11" s="55" customFormat="1" ht="31" customHeight="1" spans="1:251">
      <c r="A11" s="56"/>
      <c r="B11" s="72">
        <v>2120801</v>
      </c>
      <c r="C11" s="78" t="s">
        <v>866</v>
      </c>
      <c r="D11" s="74">
        <v>500</v>
      </c>
      <c r="E11" s="75"/>
      <c r="F11" s="75">
        <f t="shared" si="0"/>
        <v>-500</v>
      </c>
      <c r="G11" s="71">
        <f t="shared" si="1"/>
        <v>-1</v>
      </c>
      <c r="H11" s="56">
        <f t="shared" si="2"/>
        <v>7</v>
      </c>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row>
    <row r="12" s="55" customFormat="1" ht="31" customHeight="1" spans="1:251">
      <c r="A12" s="56"/>
      <c r="B12" s="72">
        <v>2120802</v>
      </c>
      <c r="C12" s="78" t="s">
        <v>867</v>
      </c>
      <c r="D12" s="74">
        <v>250</v>
      </c>
      <c r="E12" s="75"/>
      <c r="F12" s="75">
        <f t="shared" si="0"/>
        <v>-250</v>
      </c>
      <c r="G12" s="71">
        <f t="shared" si="1"/>
        <v>-1</v>
      </c>
      <c r="H12" s="56">
        <f t="shared" si="2"/>
        <v>7</v>
      </c>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row>
    <row r="13" ht="31" customHeight="1" spans="2:8">
      <c r="B13" s="72">
        <v>2120803</v>
      </c>
      <c r="C13" s="78" t="s">
        <v>868</v>
      </c>
      <c r="D13" s="74">
        <v>90</v>
      </c>
      <c r="E13" s="75"/>
      <c r="F13" s="75">
        <f t="shared" si="0"/>
        <v>-90</v>
      </c>
      <c r="G13" s="71">
        <f t="shared" si="1"/>
        <v>-1</v>
      </c>
      <c r="H13" s="56">
        <f t="shared" si="2"/>
        <v>7</v>
      </c>
    </row>
    <row r="14" s="55" customFormat="1" ht="31" customHeight="1" spans="1:251">
      <c r="A14" s="56"/>
      <c r="B14" s="72">
        <v>2120804</v>
      </c>
      <c r="C14" s="78" t="s">
        <v>869</v>
      </c>
      <c r="D14" s="74">
        <v>15250</v>
      </c>
      <c r="E14" s="75"/>
      <c r="F14" s="75">
        <f t="shared" si="0"/>
        <v>-15250</v>
      </c>
      <c r="G14" s="71">
        <f t="shared" si="1"/>
        <v>-1</v>
      </c>
      <c r="H14" s="56">
        <f t="shared" si="2"/>
        <v>7</v>
      </c>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row>
    <row r="15" ht="31" customHeight="1" spans="2:8">
      <c r="B15" s="72">
        <v>2120805</v>
      </c>
      <c r="C15" s="78" t="s">
        <v>870</v>
      </c>
      <c r="D15" s="74">
        <v>31</v>
      </c>
      <c r="E15" s="75"/>
      <c r="F15" s="75">
        <f t="shared" si="0"/>
        <v>-31</v>
      </c>
      <c r="G15" s="71">
        <f t="shared" si="1"/>
        <v>-1</v>
      </c>
      <c r="H15" s="56">
        <f t="shared" si="2"/>
        <v>7</v>
      </c>
    </row>
    <row r="16" ht="31" customHeight="1" spans="2:8">
      <c r="B16" s="72">
        <v>2120806</v>
      </c>
      <c r="C16" s="78" t="s">
        <v>871</v>
      </c>
      <c r="D16" s="74">
        <v>0</v>
      </c>
      <c r="E16" s="75"/>
      <c r="F16" s="75">
        <f t="shared" si="0"/>
        <v>0</v>
      </c>
      <c r="G16" s="71"/>
      <c r="H16" s="56">
        <f t="shared" si="2"/>
        <v>7</v>
      </c>
    </row>
    <row r="17" s="55" customFormat="1" ht="31" customHeight="1" spans="1:251">
      <c r="A17" s="56"/>
      <c r="B17" s="72">
        <v>2120810</v>
      </c>
      <c r="C17" s="78" t="s">
        <v>872</v>
      </c>
      <c r="D17" s="74">
        <v>0</v>
      </c>
      <c r="E17" s="75"/>
      <c r="F17" s="75">
        <f t="shared" si="0"/>
        <v>0</v>
      </c>
      <c r="G17" s="71"/>
      <c r="H17" s="56">
        <f t="shared" si="2"/>
        <v>7</v>
      </c>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row>
    <row r="18" s="55" customFormat="1" ht="31" customHeight="1" spans="1:251">
      <c r="A18" s="56"/>
      <c r="B18" s="72">
        <v>2120814</v>
      </c>
      <c r="C18" s="78" t="s">
        <v>873</v>
      </c>
      <c r="D18" s="74">
        <v>500</v>
      </c>
      <c r="E18" s="75"/>
      <c r="F18" s="75">
        <f t="shared" si="0"/>
        <v>-500</v>
      </c>
      <c r="G18" s="71">
        <f t="shared" si="1"/>
        <v>-1</v>
      </c>
      <c r="H18" s="56">
        <f t="shared" si="2"/>
        <v>7</v>
      </c>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row>
    <row r="19" s="55" customFormat="1" ht="31" customHeight="1" spans="1:251">
      <c r="A19" s="56"/>
      <c r="B19" s="72">
        <v>2120815</v>
      </c>
      <c r="C19" s="78" t="s">
        <v>874</v>
      </c>
      <c r="D19" s="74">
        <v>250</v>
      </c>
      <c r="E19" s="75"/>
      <c r="F19" s="75">
        <f t="shared" si="0"/>
        <v>-250</v>
      </c>
      <c r="G19" s="71">
        <f t="shared" si="1"/>
        <v>-1</v>
      </c>
      <c r="H19" s="56">
        <f t="shared" si="2"/>
        <v>7</v>
      </c>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row>
    <row r="20" s="55" customFormat="1" ht="31" customHeight="1" spans="1:251">
      <c r="A20" s="56"/>
      <c r="B20" s="72">
        <v>2120816</v>
      </c>
      <c r="C20" s="78" t="s">
        <v>875</v>
      </c>
      <c r="D20" s="74">
        <v>170</v>
      </c>
      <c r="E20" s="75"/>
      <c r="F20" s="75">
        <f t="shared" si="0"/>
        <v>-170</v>
      </c>
      <c r="G20" s="71">
        <f t="shared" si="1"/>
        <v>-1</v>
      </c>
      <c r="H20" s="56">
        <f t="shared" si="2"/>
        <v>7</v>
      </c>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c r="ES20" s="56"/>
      <c r="ET20" s="56"/>
      <c r="EU20" s="56"/>
      <c r="EV20" s="56"/>
      <c r="EW20" s="56"/>
      <c r="EX20" s="56"/>
      <c r="EY20" s="56"/>
      <c r="EZ20" s="56"/>
      <c r="FA20" s="56"/>
      <c r="FB20" s="56"/>
      <c r="FC20" s="5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row>
    <row r="21" s="55" customFormat="1" ht="31" customHeight="1" spans="1:251">
      <c r="A21" s="56"/>
      <c r="B21" s="72">
        <v>2120899</v>
      </c>
      <c r="C21" s="78" t="s">
        <v>876</v>
      </c>
      <c r="D21" s="74">
        <v>500</v>
      </c>
      <c r="E21" s="75"/>
      <c r="F21" s="75">
        <f t="shared" si="0"/>
        <v>-500</v>
      </c>
      <c r="G21" s="71">
        <f t="shared" si="1"/>
        <v>-1</v>
      </c>
      <c r="H21" s="56">
        <f t="shared" si="2"/>
        <v>7</v>
      </c>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row>
    <row r="22" s="55" customFormat="1" ht="31" customHeight="1" spans="1:251">
      <c r="A22" s="56"/>
      <c r="B22" s="67">
        <v>21213</v>
      </c>
      <c r="C22" s="77" t="s">
        <v>877</v>
      </c>
      <c r="D22" s="70">
        <f>D23</f>
        <v>60</v>
      </c>
      <c r="E22" s="70">
        <f>E23</f>
        <v>40</v>
      </c>
      <c r="F22" s="70">
        <f t="shared" si="0"/>
        <v>-20</v>
      </c>
      <c r="G22" s="71">
        <f t="shared" si="1"/>
        <v>-0.333333333333333</v>
      </c>
      <c r="H22" s="56">
        <f t="shared" si="2"/>
        <v>5</v>
      </c>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c r="IM22" s="56"/>
      <c r="IN22" s="56"/>
      <c r="IO22" s="56"/>
      <c r="IP22" s="56"/>
      <c r="IQ22" s="56"/>
    </row>
    <row r="23" s="55" customFormat="1" ht="31" customHeight="1" spans="1:251">
      <c r="A23" s="56"/>
      <c r="B23" s="72">
        <v>2121399</v>
      </c>
      <c r="C23" s="78" t="s">
        <v>878</v>
      </c>
      <c r="D23" s="74">
        <v>60</v>
      </c>
      <c r="E23" s="75">
        <v>40</v>
      </c>
      <c r="F23" s="75">
        <f t="shared" si="0"/>
        <v>-20</v>
      </c>
      <c r="G23" s="71">
        <f t="shared" si="1"/>
        <v>-0.333333333333333</v>
      </c>
      <c r="H23" s="56">
        <f t="shared" si="2"/>
        <v>7</v>
      </c>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row>
    <row r="24" s="55" customFormat="1" ht="31" customHeight="1" spans="1:251">
      <c r="A24" s="56"/>
      <c r="B24" s="67">
        <v>21214</v>
      </c>
      <c r="C24" s="77" t="s">
        <v>879</v>
      </c>
      <c r="D24" s="70">
        <f>SUM(D25:D26)</f>
        <v>450</v>
      </c>
      <c r="E24" s="70">
        <f>SUM(E25:E26)</f>
        <v>415</v>
      </c>
      <c r="F24" s="70">
        <f t="shared" si="0"/>
        <v>-35</v>
      </c>
      <c r="G24" s="71">
        <f t="shared" si="1"/>
        <v>-0.0777777777777778</v>
      </c>
      <c r="H24" s="56">
        <f t="shared" si="2"/>
        <v>5</v>
      </c>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c r="ES24" s="56"/>
      <c r="ET24" s="56"/>
      <c r="EU24" s="56"/>
      <c r="EV24" s="56"/>
      <c r="EW24" s="56"/>
      <c r="EX24" s="56"/>
      <c r="EY24" s="56"/>
      <c r="EZ24" s="56"/>
      <c r="FA24" s="56"/>
      <c r="FB24" s="56"/>
      <c r="FC24" s="5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row>
    <row r="25" s="55" customFormat="1" ht="31" customHeight="1" spans="1:251">
      <c r="A25" s="56"/>
      <c r="B25" s="72">
        <v>2121401</v>
      </c>
      <c r="C25" s="79" t="s">
        <v>880</v>
      </c>
      <c r="D25" s="74">
        <v>400</v>
      </c>
      <c r="E25" s="75">
        <v>400</v>
      </c>
      <c r="F25" s="75">
        <f t="shared" si="0"/>
        <v>0</v>
      </c>
      <c r="G25" s="71">
        <f t="shared" si="1"/>
        <v>0</v>
      </c>
      <c r="H25" s="56">
        <f t="shared" si="2"/>
        <v>7</v>
      </c>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row>
    <row r="26" s="55" customFormat="1" ht="31" customHeight="1" spans="1:251">
      <c r="A26" s="56"/>
      <c r="B26" s="72">
        <v>2121402</v>
      </c>
      <c r="C26" s="79" t="s">
        <v>881</v>
      </c>
      <c r="D26" s="74">
        <v>50</v>
      </c>
      <c r="E26" s="75">
        <v>15</v>
      </c>
      <c r="F26" s="75">
        <f t="shared" si="0"/>
        <v>-35</v>
      </c>
      <c r="G26" s="71">
        <f t="shared" si="1"/>
        <v>-0.7</v>
      </c>
      <c r="H26" s="56">
        <f t="shared" si="2"/>
        <v>7</v>
      </c>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c r="ES26" s="56"/>
      <c r="ET26" s="56"/>
      <c r="EU26" s="56"/>
      <c r="EV26" s="56"/>
      <c r="EW26" s="56"/>
      <c r="EX26" s="56"/>
      <c r="EY26" s="56"/>
      <c r="EZ26" s="56"/>
      <c r="FA26" s="56"/>
      <c r="FB26" s="56"/>
      <c r="FC26" s="5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c r="HV26" s="56"/>
      <c r="HW26" s="56"/>
      <c r="HX26" s="56"/>
      <c r="HY26" s="56"/>
      <c r="HZ26" s="56"/>
      <c r="IA26" s="56"/>
      <c r="IB26" s="56"/>
      <c r="IC26" s="56"/>
      <c r="ID26" s="56"/>
      <c r="IE26" s="56"/>
      <c r="IF26" s="56"/>
      <c r="IG26" s="56"/>
      <c r="IH26" s="56"/>
      <c r="II26" s="56"/>
      <c r="IJ26" s="56"/>
      <c r="IK26" s="56"/>
      <c r="IL26" s="56"/>
      <c r="IM26" s="56"/>
      <c r="IN26" s="56"/>
      <c r="IO26" s="56"/>
      <c r="IP26" s="56"/>
      <c r="IQ26" s="56"/>
    </row>
    <row r="27" s="55" customFormat="1" ht="31" customHeight="1" spans="1:251">
      <c r="A27" s="56"/>
      <c r="B27" s="67">
        <v>21216</v>
      </c>
      <c r="C27" s="80" t="s">
        <v>882</v>
      </c>
      <c r="D27" s="70">
        <f>D28</f>
        <v>3800</v>
      </c>
      <c r="E27" s="70">
        <f>E28</f>
        <v>3800</v>
      </c>
      <c r="F27" s="70">
        <f t="shared" si="0"/>
        <v>0</v>
      </c>
      <c r="G27" s="71">
        <f t="shared" si="1"/>
        <v>0</v>
      </c>
      <c r="H27" s="56">
        <f t="shared" si="2"/>
        <v>5</v>
      </c>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row>
    <row r="28" s="55" customFormat="1" ht="31" customHeight="1" spans="1:251">
      <c r="A28" s="56"/>
      <c r="B28" s="72">
        <v>2121699</v>
      </c>
      <c r="C28" s="79" t="s">
        <v>883</v>
      </c>
      <c r="D28" s="74">
        <v>3800</v>
      </c>
      <c r="E28" s="75">
        <v>3800</v>
      </c>
      <c r="F28" s="75">
        <f t="shared" si="0"/>
        <v>0</v>
      </c>
      <c r="G28" s="71">
        <f t="shared" si="1"/>
        <v>0</v>
      </c>
      <c r="H28" s="56">
        <f t="shared" si="2"/>
        <v>7</v>
      </c>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row>
    <row r="29" s="55" customFormat="1" ht="31" customHeight="1" spans="1:251">
      <c r="A29" s="56"/>
      <c r="B29" s="67">
        <v>21219</v>
      </c>
      <c r="C29" s="81" t="s">
        <v>884</v>
      </c>
      <c r="D29" s="70">
        <f>SUM(D30:D31)</f>
        <v>1000</v>
      </c>
      <c r="E29" s="70">
        <f>SUM(E30:E31)</f>
        <v>10941</v>
      </c>
      <c r="F29" s="70">
        <f t="shared" si="0"/>
        <v>9941</v>
      </c>
      <c r="G29" s="71">
        <f t="shared" si="1"/>
        <v>9.941</v>
      </c>
      <c r="H29" s="56">
        <f t="shared" si="2"/>
        <v>5</v>
      </c>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row>
    <row r="30" s="55" customFormat="1" ht="31" customHeight="1" spans="1:251">
      <c r="A30" s="56"/>
      <c r="B30" s="72">
        <v>2121903</v>
      </c>
      <c r="C30" s="79" t="s">
        <v>868</v>
      </c>
      <c r="D30" s="74">
        <v>1000</v>
      </c>
      <c r="E30" s="75">
        <v>9984</v>
      </c>
      <c r="F30" s="75"/>
      <c r="G30" s="71">
        <f t="shared" si="1"/>
        <v>0</v>
      </c>
      <c r="H30" s="56">
        <f t="shared" si="2"/>
        <v>7</v>
      </c>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row>
    <row r="31" ht="40" customHeight="1" spans="2:8">
      <c r="B31" s="72">
        <v>2121999</v>
      </c>
      <c r="C31" s="82" t="s">
        <v>885</v>
      </c>
      <c r="D31" s="74">
        <v>0</v>
      </c>
      <c r="E31" s="75">
        <v>957</v>
      </c>
      <c r="F31" s="75">
        <f t="shared" ref="F31:F53" si="3">E31-D31</f>
        <v>957</v>
      </c>
      <c r="G31" s="71"/>
      <c r="H31" s="56">
        <f t="shared" si="2"/>
        <v>7</v>
      </c>
    </row>
    <row r="32" ht="31" customHeight="1" spans="2:8">
      <c r="B32" s="67">
        <v>21298</v>
      </c>
      <c r="C32" s="80" t="s">
        <v>886</v>
      </c>
      <c r="D32" s="70">
        <f>SUM(D33:D33)</f>
        <v>5299</v>
      </c>
      <c r="E32" s="70">
        <f>SUM(E33:E33)</f>
        <v>5299</v>
      </c>
      <c r="F32" s="70">
        <f t="shared" si="3"/>
        <v>0</v>
      </c>
      <c r="G32" s="71">
        <f t="shared" si="1"/>
        <v>0</v>
      </c>
      <c r="H32" s="56">
        <f t="shared" si="2"/>
        <v>5</v>
      </c>
    </row>
    <row r="33" ht="31" customHeight="1" spans="2:8">
      <c r="B33" s="72">
        <v>2129801</v>
      </c>
      <c r="C33" s="79" t="s">
        <v>887</v>
      </c>
      <c r="D33" s="74">
        <v>5299</v>
      </c>
      <c r="E33" s="75">
        <v>5299</v>
      </c>
      <c r="F33" s="75"/>
      <c r="G33" s="71">
        <f t="shared" si="1"/>
        <v>0</v>
      </c>
      <c r="H33" s="56">
        <f t="shared" si="2"/>
        <v>7</v>
      </c>
    </row>
    <row r="34" s="55" customFormat="1" ht="31" customHeight="1" spans="1:251">
      <c r="A34" s="56"/>
      <c r="B34" s="67">
        <v>213</v>
      </c>
      <c r="C34" s="76" t="s">
        <v>561</v>
      </c>
      <c r="D34" s="70">
        <f>D40+D35</f>
        <v>1272</v>
      </c>
      <c r="E34" s="70">
        <f>E40+E35</f>
        <v>1522</v>
      </c>
      <c r="F34" s="70">
        <f t="shared" si="3"/>
        <v>250</v>
      </c>
      <c r="G34" s="71">
        <f t="shared" si="1"/>
        <v>0.196540880503145</v>
      </c>
      <c r="H34" s="56">
        <f t="shared" si="2"/>
        <v>3</v>
      </c>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row>
    <row r="35" s="55" customFormat="1" ht="31" customHeight="1" spans="1:251">
      <c r="A35" s="56"/>
      <c r="B35" s="67">
        <v>21366</v>
      </c>
      <c r="C35" s="76" t="s">
        <v>888</v>
      </c>
      <c r="D35" s="70">
        <f>SUM(D36:D39)</f>
        <v>450</v>
      </c>
      <c r="E35" s="70">
        <f>SUM(E36:E39)</f>
        <v>450</v>
      </c>
      <c r="F35" s="75">
        <f t="shared" si="3"/>
        <v>0</v>
      </c>
      <c r="G35" s="71">
        <f t="shared" si="1"/>
        <v>0</v>
      </c>
      <c r="H35" s="56">
        <f t="shared" si="2"/>
        <v>5</v>
      </c>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row>
    <row r="36" s="55" customFormat="1" ht="31" customHeight="1" spans="1:251">
      <c r="A36" s="56"/>
      <c r="B36" s="72">
        <v>2136601</v>
      </c>
      <c r="C36" s="83" t="s">
        <v>889</v>
      </c>
      <c r="D36" s="74">
        <v>450</v>
      </c>
      <c r="E36" s="75">
        <v>450</v>
      </c>
      <c r="F36" s="75">
        <f t="shared" si="3"/>
        <v>0</v>
      </c>
      <c r="G36" s="71">
        <f t="shared" si="1"/>
        <v>0</v>
      </c>
      <c r="H36" s="56">
        <f t="shared" si="2"/>
        <v>7</v>
      </c>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row>
    <row r="37" s="55" customFormat="1" ht="31" hidden="1" customHeight="1" spans="1:251">
      <c r="A37" s="56"/>
      <c r="B37" s="72">
        <v>2136602</v>
      </c>
      <c r="C37" s="83" t="s">
        <v>890</v>
      </c>
      <c r="D37" s="74">
        <v>0</v>
      </c>
      <c r="E37" s="70"/>
      <c r="F37" s="75">
        <f t="shared" si="3"/>
        <v>0</v>
      </c>
      <c r="G37" s="71" t="e">
        <f t="shared" si="1"/>
        <v>#DIV/0!</v>
      </c>
      <c r="H37" s="56">
        <f t="shared" si="2"/>
        <v>7</v>
      </c>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row>
    <row r="38" s="55" customFormat="1" ht="31" hidden="1" customHeight="1" spans="1:251">
      <c r="A38" s="56"/>
      <c r="B38" s="72">
        <v>2136603</v>
      </c>
      <c r="C38" s="83" t="s">
        <v>891</v>
      </c>
      <c r="D38" s="74">
        <v>0</v>
      </c>
      <c r="E38" s="70"/>
      <c r="F38" s="75">
        <f t="shared" si="3"/>
        <v>0</v>
      </c>
      <c r="G38" s="71" t="e">
        <f t="shared" si="1"/>
        <v>#DIV/0!</v>
      </c>
      <c r="H38" s="56">
        <f t="shared" si="2"/>
        <v>7</v>
      </c>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c r="FB38" s="56"/>
      <c r="FC38" s="56"/>
      <c r="FD38" s="56"/>
      <c r="FE38" s="56"/>
      <c r="FF38" s="56"/>
      <c r="FG38" s="56"/>
      <c r="FH38" s="56"/>
      <c r="FI38" s="56"/>
      <c r="FJ38" s="56"/>
      <c r="FK38" s="56"/>
      <c r="FL38" s="56"/>
      <c r="FM38" s="56"/>
      <c r="FN38" s="56"/>
      <c r="FO38" s="56"/>
      <c r="FP38" s="56"/>
      <c r="FQ38" s="56"/>
      <c r="FR38" s="56"/>
      <c r="FS38" s="56"/>
      <c r="FT38" s="56"/>
      <c r="FU38" s="56"/>
      <c r="FV38" s="56"/>
      <c r="FW38" s="56"/>
      <c r="FX38" s="56"/>
      <c r="FY38" s="56"/>
      <c r="FZ38" s="56"/>
      <c r="GA38" s="56"/>
      <c r="GB38" s="56"/>
      <c r="GC38" s="56"/>
      <c r="GD38" s="56"/>
      <c r="GE38" s="56"/>
      <c r="GF38" s="56"/>
      <c r="GG38" s="56"/>
      <c r="GH38" s="56"/>
      <c r="GI38" s="56"/>
      <c r="GJ38" s="56"/>
      <c r="GK38" s="56"/>
      <c r="GL38" s="56"/>
      <c r="GM38" s="56"/>
      <c r="GN38" s="56"/>
      <c r="GO38" s="56"/>
      <c r="GP38" s="56"/>
      <c r="GQ38" s="56"/>
      <c r="GR38" s="56"/>
      <c r="GS38" s="56"/>
      <c r="GT38" s="56"/>
      <c r="GU38" s="56"/>
      <c r="GV38" s="56"/>
      <c r="GW38" s="56"/>
      <c r="GX38" s="56"/>
      <c r="GY38" s="56"/>
      <c r="GZ38" s="56"/>
      <c r="HA38" s="56"/>
      <c r="HB38" s="56"/>
      <c r="HC38" s="56"/>
      <c r="HD38" s="56"/>
      <c r="HE38" s="56"/>
      <c r="HF38" s="56"/>
      <c r="HG38" s="56"/>
      <c r="HH38" s="56"/>
      <c r="HI38" s="56"/>
      <c r="HJ38" s="56"/>
      <c r="HK38" s="56"/>
      <c r="HL38" s="56"/>
      <c r="HM38" s="56"/>
      <c r="HN38" s="56"/>
      <c r="HO38" s="56"/>
      <c r="HP38" s="56"/>
      <c r="HQ38" s="56"/>
      <c r="HR38" s="56"/>
      <c r="HS38" s="56"/>
      <c r="HT38" s="56"/>
      <c r="HU38" s="56"/>
      <c r="HV38" s="56"/>
      <c r="HW38" s="56"/>
      <c r="HX38" s="56"/>
      <c r="HY38" s="56"/>
      <c r="HZ38" s="56"/>
      <c r="IA38" s="56"/>
      <c r="IB38" s="56"/>
      <c r="IC38" s="56"/>
      <c r="ID38" s="56"/>
      <c r="IE38" s="56"/>
      <c r="IF38" s="56"/>
      <c r="IG38" s="56"/>
      <c r="IH38" s="56"/>
      <c r="II38" s="56"/>
      <c r="IJ38" s="56"/>
      <c r="IK38" s="56"/>
      <c r="IL38" s="56"/>
      <c r="IM38" s="56"/>
      <c r="IN38" s="56"/>
      <c r="IO38" s="56"/>
      <c r="IP38" s="56"/>
      <c r="IQ38" s="56"/>
    </row>
    <row r="39" s="55" customFormat="1" ht="31" hidden="1" customHeight="1" spans="1:251">
      <c r="A39" s="56"/>
      <c r="B39" s="72">
        <v>2136699</v>
      </c>
      <c r="C39" s="83" t="s">
        <v>892</v>
      </c>
      <c r="D39" s="74">
        <v>0</v>
      </c>
      <c r="E39" s="70"/>
      <c r="F39" s="75">
        <f t="shared" si="3"/>
        <v>0</v>
      </c>
      <c r="G39" s="71" t="e">
        <f t="shared" si="1"/>
        <v>#DIV/0!</v>
      </c>
      <c r="H39" s="56">
        <f t="shared" si="2"/>
        <v>7</v>
      </c>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c r="GF39" s="56"/>
      <c r="GG39" s="56"/>
      <c r="GH39" s="56"/>
      <c r="GI39" s="56"/>
      <c r="GJ39" s="56"/>
      <c r="GK39" s="56"/>
      <c r="GL39" s="56"/>
      <c r="GM39" s="56"/>
      <c r="GN39" s="56"/>
      <c r="GO39" s="56"/>
      <c r="GP39" s="56"/>
      <c r="GQ39" s="56"/>
      <c r="GR39" s="56"/>
      <c r="GS39" s="56"/>
      <c r="GT39" s="56"/>
      <c r="GU39" s="56"/>
      <c r="GV39" s="56"/>
      <c r="GW39" s="56"/>
      <c r="GX39" s="56"/>
      <c r="GY39" s="56"/>
      <c r="GZ39" s="56"/>
      <c r="HA39" s="56"/>
      <c r="HB39" s="56"/>
      <c r="HC39" s="56"/>
      <c r="HD39" s="56"/>
      <c r="HE39" s="56"/>
      <c r="HF39" s="56"/>
      <c r="HG39" s="56"/>
      <c r="HH39" s="56"/>
      <c r="HI39" s="56"/>
      <c r="HJ39" s="56"/>
      <c r="HK39" s="56"/>
      <c r="HL39" s="56"/>
      <c r="HM39" s="56"/>
      <c r="HN39" s="56"/>
      <c r="HO39" s="56"/>
      <c r="HP39" s="56"/>
      <c r="HQ39" s="56"/>
      <c r="HR39" s="56"/>
      <c r="HS39" s="56"/>
      <c r="HT39" s="56"/>
      <c r="HU39" s="56"/>
      <c r="HV39" s="56"/>
      <c r="HW39" s="56"/>
      <c r="HX39" s="56"/>
      <c r="HY39" s="56"/>
      <c r="HZ39" s="56"/>
      <c r="IA39" s="56"/>
      <c r="IB39" s="56"/>
      <c r="IC39" s="56"/>
      <c r="ID39" s="56"/>
      <c r="IE39" s="56"/>
      <c r="IF39" s="56"/>
      <c r="IG39" s="56"/>
      <c r="IH39" s="56"/>
      <c r="II39" s="56"/>
      <c r="IJ39" s="56"/>
      <c r="IK39" s="56"/>
      <c r="IL39" s="56"/>
      <c r="IM39" s="56"/>
      <c r="IN39" s="56"/>
      <c r="IO39" s="56"/>
      <c r="IP39" s="56"/>
      <c r="IQ39" s="56"/>
    </row>
    <row r="40" s="55" customFormat="1" ht="31" customHeight="1" spans="1:251">
      <c r="A40" s="56"/>
      <c r="B40" s="67">
        <v>21372</v>
      </c>
      <c r="C40" s="76" t="s">
        <v>893</v>
      </c>
      <c r="D40" s="70">
        <f>D41+D42</f>
        <v>822</v>
      </c>
      <c r="E40" s="70">
        <f>E41+E42</f>
        <v>1072</v>
      </c>
      <c r="F40" s="70">
        <f t="shared" si="3"/>
        <v>250</v>
      </c>
      <c r="G40" s="71">
        <f t="shared" si="1"/>
        <v>0.304136253041363</v>
      </c>
      <c r="H40" s="56">
        <f t="shared" si="2"/>
        <v>5</v>
      </c>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c r="ES40" s="56"/>
      <c r="ET40" s="56"/>
      <c r="EU40" s="56"/>
      <c r="EV40" s="56"/>
      <c r="EW40" s="56"/>
      <c r="EX40" s="56"/>
      <c r="EY40" s="56"/>
      <c r="EZ40" s="56"/>
      <c r="FA40" s="56"/>
      <c r="FB40" s="56"/>
      <c r="FC40" s="56"/>
      <c r="FD40" s="56"/>
      <c r="FE40" s="56"/>
      <c r="FF40" s="56"/>
      <c r="FG40" s="56"/>
      <c r="FH40" s="56"/>
      <c r="FI40" s="56"/>
      <c r="FJ40" s="56"/>
      <c r="FK40" s="56"/>
      <c r="FL40" s="56"/>
      <c r="FM40" s="56"/>
      <c r="FN40" s="56"/>
      <c r="FO40" s="56"/>
      <c r="FP40" s="56"/>
      <c r="FQ40" s="56"/>
      <c r="FR40" s="56"/>
      <c r="FS40" s="56"/>
      <c r="FT40" s="56"/>
      <c r="FU40" s="56"/>
      <c r="FV40" s="56"/>
      <c r="FW40" s="56"/>
      <c r="FX40" s="56"/>
      <c r="FY40" s="56"/>
      <c r="FZ40" s="56"/>
      <c r="GA40" s="56"/>
      <c r="GB40" s="56"/>
      <c r="GC40" s="56"/>
      <c r="GD40" s="56"/>
      <c r="GE40" s="56"/>
      <c r="GF40" s="56"/>
      <c r="GG40" s="56"/>
      <c r="GH40" s="56"/>
      <c r="GI40" s="56"/>
      <c r="GJ40" s="56"/>
      <c r="GK40" s="56"/>
      <c r="GL40" s="56"/>
      <c r="GM40" s="56"/>
      <c r="GN40" s="56"/>
      <c r="GO40" s="56"/>
      <c r="GP40" s="56"/>
      <c r="GQ40" s="56"/>
      <c r="GR40" s="56"/>
      <c r="GS40" s="56"/>
      <c r="GT40" s="56"/>
      <c r="GU40" s="56"/>
      <c r="GV40" s="56"/>
      <c r="GW40" s="56"/>
      <c r="GX40" s="56"/>
      <c r="GY40" s="56"/>
      <c r="GZ40" s="56"/>
      <c r="HA40" s="56"/>
      <c r="HB40" s="56"/>
      <c r="HC40" s="56"/>
      <c r="HD40" s="56"/>
      <c r="HE40" s="56"/>
      <c r="HF40" s="56"/>
      <c r="HG40" s="56"/>
      <c r="HH40" s="56"/>
      <c r="HI40" s="56"/>
      <c r="HJ40" s="56"/>
      <c r="HK40" s="56"/>
      <c r="HL40" s="56"/>
      <c r="HM40" s="56"/>
      <c r="HN40" s="56"/>
      <c r="HO40" s="56"/>
      <c r="HP40" s="56"/>
      <c r="HQ40" s="56"/>
      <c r="HR40" s="56"/>
      <c r="HS40" s="56"/>
      <c r="HT40" s="56"/>
      <c r="HU40" s="56"/>
      <c r="HV40" s="56"/>
      <c r="HW40" s="56"/>
      <c r="HX40" s="56"/>
      <c r="HY40" s="56"/>
      <c r="HZ40" s="56"/>
      <c r="IA40" s="56"/>
      <c r="IB40" s="56"/>
      <c r="IC40" s="56"/>
      <c r="ID40" s="56"/>
      <c r="IE40" s="56"/>
      <c r="IF40" s="56"/>
      <c r="IG40" s="56"/>
      <c r="IH40" s="56"/>
      <c r="II40" s="56"/>
      <c r="IJ40" s="56"/>
      <c r="IK40" s="56"/>
      <c r="IL40" s="56"/>
      <c r="IM40" s="56"/>
      <c r="IN40" s="56"/>
      <c r="IO40" s="56"/>
      <c r="IP40" s="56"/>
      <c r="IQ40" s="56"/>
    </row>
    <row r="41" s="55" customFormat="1" ht="31" customHeight="1" spans="1:251">
      <c r="A41" s="56"/>
      <c r="B41" s="72">
        <v>2137201</v>
      </c>
      <c r="C41" s="83" t="s">
        <v>894</v>
      </c>
      <c r="D41" s="74">
        <v>380</v>
      </c>
      <c r="E41" s="75">
        <v>380</v>
      </c>
      <c r="F41" s="75">
        <f t="shared" si="3"/>
        <v>0</v>
      </c>
      <c r="G41" s="71">
        <f t="shared" si="1"/>
        <v>0</v>
      </c>
      <c r="H41" s="56">
        <f t="shared" si="2"/>
        <v>7</v>
      </c>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c r="HY41" s="56"/>
      <c r="HZ41" s="56"/>
      <c r="IA41" s="56"/>
      <c r="IB41" s="56"/>
      <c r="IC41" s="56"/>
      <c r="ID41" s="56"/>
      <c r="IE41" s="56"/>
      <c r="IF41" s="56"/>
      <c r="IG41" s="56"/>
      <c r="IH41" s="56"/>
      <c r="II41" s="56"/>
      <c r="IJ41" s="56"/>
      <c r="IK41" s="56"/>
      <c r="IL41" s="56"/>
      <c r="IM41" s="56"/>
      <c r="IN41" s="56"/>
      <c r="IO41" s="56"/>
      <c r="IP41" s="56"/>
      <c r="IQ41" s="56"/>
    </row>
    <row r="42" s="55" customFormat="1" ht="31" customHeight="1" spans="1:251">
      <c r="A42" s="56"/>
      <c r="B42" s="72">
        <v>2137202</v>
      </c>
      <c r="C42" s="83" t="s">
        <v>889</v>
      </c>
      <c r="D42" s="74">
        <v>442</v>
      </c>
      <c r="E42" s="75">
        <v>692</v>
      </c>
      <c r="F42" s="75">
        <f t="shared" si="3"/>
        <v>250</v>
      </c>
      <c r="G42" s="71">
        <f t="shared" si="1"/>
        <v>0.565610859728507</v>
      </c>
      <c r="H42" s="56">
        <f t="shared" si="2"/>
        <v>7</v>
      </c>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c r="CW42" s="56"/>
      <c r="CX42" s="56"/>
      <c r="CY42" s="56"/>
      <c r="CZ42" s="56"/>
      <c r="DA42" s="56"/>
      <c r="DB42" s="56"/>
      <c r="DC42" s="56"/>
      <c r="DD42" s="56"/>
      <c r="DE42" s="56"/>
      <c r="DF42" s="56"/>
      <c r="DG42" s="56"/>
      <c r="DH42" s="56"/>
      <c r="DI42" s="56"/>
      <c r="DJ42" s="56"/>
      <c r="DK42" s="56"/>
      <c r="DL42" s="56"/>
      <c r="DM42" s="56"/>
      <c r="DN42" s="56"/>
      <c r="DO42" s="56"/>
      <c r="DP42" s="56"/>
      <c r="DQ42" s="56"/>
      <c r="DR42" s="56"/>
      <c r="DS42" s="56"/>
      <c r="DT42" s="56"/>
      <c r="DU42" s="56"/>
      <c r="DV42" s="56"/>
      <c r="DW42" s="56"/>
      <c r="DX42" s="56"/>
      <c r="DY42" s="56"/>
      <c r="DZ42" s="56"/>
      <c r="EA42" s="56"/>
      <c r="EB42" s="56"/>
      <c r="EC42" s="56"/>
      <c r="ED42" s="56"/>
      <c r="EE42" s="56"/>
      <c r="EF42" s="56"/>
      <c r="EG42" s="56"/>
      <c r="EH42" s="56"/>
      <c r="EI42" s="56"/>
      <c r="EJ42" s="56"/>
      <c r="EK42" s="56"/>
      <c r="EL42" s="56"/>
      <c r="EM42" s="56"/>
      <c r="EN42" s="56"/>
      <c r="EO42" s="56"/>
      <c r="EP42" s="56"/>
      <c r="EQ42" s="56"/>
      <c r="ER42" s="56"/>
      <c r="ES42" s="56"/>
      <c r="ET42" s="56"/>
      <c r="EU42" s="56"/>
      <c r="EV42" s="56"/>
      <c r="EW42" s="56"/>
      <c r="EX42" s="56"/>
      <c r="EY42" s="56"/>
      <c r="EZ42" s="56"/>
      <c r="FA42" s="56"/>
      <c r="FB42" s="56"/>
      <c r="FC42" s="56"/>
      <c r="FD42" s="56"/>
      <c r="FE42" s="56"/>
      <c r="FF42" s="56"/>
      <c r="FG42" s="56"/>
      <c r="FH42" s="56"/>
      <c r="FI42" s="56"/>
      <c r="FJ42" s="56"/>
      <c r="FK42" s="56"/>
      <c r="FL42" s="56"/>
      <c r="FM42" s="56"/>
      <c r="FN42" s="56"/>
      <c r="FO42" s="56"/>
      <c r="FP42" s="56"/>
      <c r="FQ42" s="56"/>
      <c r="FR42" s="56"/>
      <c r="FS42" s="56"/>
      <c r="FT42" s="56"/>
      <c r="FU42" s="56"/>
      <c r="FV42" s="56"/>
      <c r="FW42" s="56"/>
      <c r="FX42" s="56"/>
      <c r="FY42" s="56"/>
      <c r="FZ42" s="56"/>
      <c r="GA42" s="56"/>
      <c r="GB42" s="56"/>
      <c r="GC42" s="56"/>
      <c r="GD42" s="56"/>
      <c r="GE42" s="56"/>
      <c r="GF42" s="56"/>
      <c r="GG42" s="56"/>
      <c r="GH42" s="56"/>
      <c r="GI42" s="56"/>
      <c r="GJ42" s="56"/>
      <c r="GK42" s="56"/>
      <c r="GL42" s="56"/>
      <c r="GM42" s="56"/>
      <c r="GN42" s="56"/>
      <c r="GO42" s="56"/>
      <c r="GP42" s="56"/>
      <c r="GQ42" s="56"/>
      <c r="GR42" s="56"/>
      <c r="GS42" s="56"/>
      <c r="GT42" s="56"/>
      <c r="GU42" s="56"/>
      <c r="GV42" s="56"/>
      <c r="GW42" s="56"/>
      <c r="GX42" s="56"/>
      <c r="GY42" s="56"/>
      <c r="GZ42" s="56"/>
      <c r="HA42" s="56"/>
      <c r="HB42" s="56"/>
      <c r="HC42" s="56"/>
      <c r="HD42" s="56"/>
      <c r="HE42" s="56"/>
      <c r="HF42" s="56"/>
      <c r="HG42" s="56"/>
      <c r="HH42" s="56"/>
      <c r="HI42" s="56"/>
      <c r="HJ42" s="56"/>
      <c r="HK42" s="56"/>
      <c r="HL42" s="56"/>
      <c r="HM42" s="56"/>
      <c r="HN42" s="56"/>
      <c r="HO42" s="56"/>
      <c r="HP42" s="56"/>
      <c r="HQ42" s="56"/>
      <c r="HR42" s="56"/>
      <c r="HS42" s="56"/>
      <c r="HT42" s="56"/>
      <c r="HU42" s="56"/>
      <c r="HV42" s="56"/>
      <c r="HW42" s="56"/>
      <c r="HX42" s="56"/>
      <c r="HY42" s="56"/>
      <c r="HZ42" s="56"/>
      <c r="IA42" s="56"/>
      <c r="IB42" s="56"/>
      <c r="IC42" s="56"/>
      <c r="ID42" s="56"/>
      <c r="IE42" s="56"/>
      <c r="IF42" s="56"/>
      <c r="IG42" s="56"/>
      <c r="IH42" s="56"/>
      <c r="II42" s="56"/>
      <c r="IJ42" s="56"/>
      <c r="IK42" s="56"/>
      <c r="IL42" s="56"/>
      <c r="IM42" s="56"/>
      <c r="IN42" s="56"/>
      <c r="IO42" s="56"/>
      <c r="IP42" s="56"/>
      <c r="IQ42" s="56"/>
    </row>
    <row r="43" s="55" customFormat="1" ht="31" customHeight="1" spans="1:251">
      <c r="A43" s="56"/>
      <c r="B43" s="67">
        <v>215</v>
      </c>
      <c r="C43" s="76" t="s">
        <v>895</v>
      </c>
      <c r="D43" s="70">
        <f>D44</f>
        <v>363</v>
      </c>
      <c r="E43" s="70">
        <f>E44</f>
        <v>313</v>
      </c>
      <c r="F43" s="70">
        <f t="shared" si="3"/>
        <v>-50</v>
      </c>
      <c r="G43" s="71">
        <f t="shared" si="1"/>
        <v>-0.137741046831956</v>
      </c>
      <c r="H43" s="56">
        <f t="shared" si="2"/>
        <v>3</v>
      </c>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c r="GF43" s="56"/>
      <c r="GG43" s="56"/>
      <c r="GH43" s="56"/>
      <c r="GI43" s="56"/>
      <c r="GJ43" s="56"/>
      <c r="GK43" s="56"/>
      <c r="GL43" s="56"/>
      <c r="GM43" s="56"/>
      <c r="GN43" s="56"/>
      <c r="GO43" s="56"/>
      <c r="GP43" s="56"/>
      <c r="GQ43" s="56"/>
      <c r="GR43" s="56"/>
      <c r="GS43" s="56"/>
      <c r="GT43" s="56"/>
      <c r="GU43" s="56"/>
      <c r="GV43" s="56"/>
      <c r="GW43" s="56"/>
      <c r="GX43" s="56"/>
      <c r="GY43" s="56"/>
      <c r="GZ43" s="56"/>
      <c r="HA43" s="56"/>
      <c r="HB43" s="56"/>
      <c r="HC43" s="56"/>
      <c r="HD43" s="56"/>
      <c r="HE43" s="56"/>
      <c r="HF43" s="56"/>
      <c r="HG43" s="56"/>
      <c r="HH43" s="56"/>
      <c r="HI43" s="56"/>
      <c r="HJ43" s="56"/>
      <c r="HK43" s="56"/>
      <c r="HL43" s="56"/>
      <c r="HM43" s="56"/>
      <c r="HN43" s="56"/>
      <c r="HO43" s="56"/>
      <c r="HP43" s="56"/>
      <c r="HQ43" s="56"/>
      <c r="HR43" s="56"/>
      <c r="HS43" s="56"/>
      <c r="HT43" s="56"/>
      <c r="HU43" s="56"/>
      <c r="HV43" s="56"/>
      <c r="HW43" s="56"/>
      <c r="HX43" s="56"/>
      <c r="HY43" s="56"/>
      <c r="HZ43" s="56"/>
      <c r="IA43" s="56"/>
      <c r="IB43" s="56"/>
      <c r="IC43" s="56"/>
      <c r="ID43" s="56"/>
      <c r="IE43" s="56"/>
      <c r="IF43" s="56"/>
      <c r="IG43" s="56"/>
      <c r="IH43" s="56"/>
      <c r="II43" s="56"/>
      <c r="IJ43" s="56"/>
      <c r="IK43" s="56"/>
      <c r="IL43" s="56"/>
      <c r="IM43" s="56"/>
      <c r="IN43" s="56"/>
      <c r="IO43" s="56"/>
      <c r="IP43" s="56"/>
      <c r="IQ43" s="56"/>
    </row>
    <row r="44" s="55" customFormat="1" ht="31" customHeight="1" spans="1:251">
      <c r="A44" s="56"/>
      <c r="B44" s="67">
        <v>21598</v>
      </c>
      <c r="C44" s="76" t="s">
        <v>886</v>
      </c>
      <c r="D44" s="70">
        <f>D45</f>
        <v>363</v>
      </c>
      <c r="E44" s="70">
        <f>E45</f>
        <v>313</v>
      </c>
      <c r="F44" s="70">
        <f t="shared" si="3"/>
        <v>-50</v>
      </c>
      <c r="G44" s="71">
        <f t="shared" si="1"/>
        <v>-0.137741046831956</v>
      </c>
      <c r="H44" s="56">
        <f t="shared" si="2"/>
        <v>5</v>
      </c>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6"/>
      <c r="GD44" s="56"/>
      <c r="GE44" s="56"/>
      <c r="GF44" s="56"/>
      <c r="GG44" s="56"/>
      <c r="GH44" s="56"/>
      <c r="GI44" s="56"/>
      <c r="GJ44" s="56"/>
      <c r="GK44" s="56"/>
      <c r="GL44" s="56"/>
      <c r="GM44" s="56"/>
      <c r="GN44" s="56"/>
      <c r="GO44" s="56"/>
      <c r="GP44" s="56"/>
      <c r="GQ44" s="56"/>
      <c r="GR44" s="56"/>
      <c r="GS44" s="56"/>
      <c r="GT44" s="56"/>
      <c r="GU44" s="56"/>
      <c r="GV44" s="56"/>
      <c r="GW44" s="56"/>
      <c r="GX44" s="56"/>
      <c r="GY44" s="56"/>
      <c r="GZ44" s="56"/>
      <c r="HA44" s="56"/>
      <c r="HB44" s="56"/>
      <c r="HC44" s="56"/>
      <c r="HD44" s="56"/>
      <c r="HE44" s="56"/>
      <c r="HF44" s="56"/>
      <c r="HG44" s="56"/>
      <c r="HH44" s="56"/>
      <c r="HI44" s="56"/>
      <c r="HJ44" s="56"/>
      <c r="HK44" s="56"/>
      <c r="HL44" s="56"/>
      <c r="HM44" s="56"/>
      <c r="HN44" s="56"/>
      <c r="HO44" s="56"/>
      <c r="HP44" s="56"/>
      <c r="HQ44" s="56"/>
      <c r="HR44" s="56"/>
      <c r="HS44" s="56"/>
      <c r="HT44" s="56"/>
      <c r="HU44" s="56"/>
      <c r="HV44" s="56"/>
      <c r="HW44" s="56"/>
      <c r="HX44" s="56"/>
      <c r="HY44" s="56"/>
      <c r="HZ44" s="56"/>
      <c r="IA44" s="56"/>
      <c r="IB44" s="56"/>
      <c r="IC44" s="56"/>
      <c r="ID44" s="56"/>
      <c r="IE44" s="56"/>
      <c r="IF44" s="56"/>
      <c r="IG44" s="56"/>
      <c r="IH44" s="56"/>
      <c r="II44" s="56"/>
      <c r="IJ44" s="56"/>
      <c r="IK44" s="56"/>
      <c r="IL44" s="56"/>
      <c r="IM44" s="56"/>
      <c r="IN44" s="56"/>
      <c r="IO44" s="56"/>
      <c r="IP44" s="56"/>
      <c r="IQ44" s="56"/>
    </row>
    <row r="45" s="55" customFormat="1" ht="31" customHeight="1" spans="1:251">
      <c r="A45" s="56"/>
      <c r="B45" s="72">
        <v>2159802</v>
      </c>
      <c r="C45" s="83" t="s">
        <v>896</v>
      </c>
      <c r="D45" s="74">
        <v>363</v>
      </c>
      <c r="E45" s="75">
        <v>313</v>
      </c>
      <c r="F45" s="75">
        <f t="shared" si="3"/>
        <v>-50</v>
      </c>
      <c r="G45" s="71">
        <f t="shared" si="1"/>
        <v>-0.137741046831956</v>
      </c>
      <c r="H45" s="56">
        <f t="shared" si="2"/>
        <v>7</v>
      </c>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c r="DV45" s="56"/>
      <c r="DW45" s="56"/>
      <c r="DX45" s="56"/>
      <c r="DY45" s="56"/>
      <c r="DZ45" s="56"/>
      <c r="EA45" s="56"/>
      <c r="EB45" s="56"/>
      <c r="EC45" s="56"/>
      <c r="ED45" s="56"/>
      <c r="EE45" s="56"/>
      <c r="EF45" s="56"/>
      <c r="EG45" s="56"/>
      <c r="EH45" s="56"/>
      <c r="EI45" s="56"/>
      <c r="EJ45" s="56"/>
      <c r="EK45" s="56"/>
      <c r="EL45" s="56"/>
      <c r="EM45" s="56"/>
      <c r="EN45" s="56"/>
      <c r="EO45" s="56"/>
      <c r="EP45" s="56"/>
      <c r="EQ45" s="56"/>
      <c r="ER45" s="56"/>
      <c r="ES45" s="56"/>
      <c r="ET45" s="56"/>
      <c r="EU45" s="56"/>
      <c r="EV45" s="56"/>
      <c r="EW45" s="56"/>
      <c r="EX45" s="56"/>
      <c r="EY45" s="56"/>
      <c r="EZ45" s="56"/>
      <c r="FA45" s="56"/>
      <c r="FB45" s="56"/>
      <c r="FC45" s="56"/>
      <c r="FD45" s="56"/>
      <c r="FE45" s="56"/>
      <c r="FF45" s="56"/>
      <c r="FG45" s="56"/>
      <c r="FH45" s="56"/>
      <c r="FI45" s="56"/>
      <c r="FJ45" s="56"/>
      <c r="FK45" s="56"/>
      <c r="FL45" s="56"/>
      <c r="FM45" s="56"/>
      <c r="FN45" s="56"/>
      <c r="FO45" s="56"/>
      <c r="FP45" s="56"/>
      <c r="FQ45" s="56"/>
      <c r="FR45" s="56"/>
      <c r="FS45" s="56"/>
      <c r="FT45" s="56"/>
      <c r="FU45" s="56"/>
      <c r="FV45" s="56"/>
      <c r="FW45" s="56"/>
      <c r="FX45" s="56"/>
      <c r="FY45" s="56"/>
      <c r="FZ45" s="56"/>
      <c r="GA45" s="56"/>
      <c r="GB45" s="56"/>
      <c r="GC45" s="56"/>
      <c r="GD45" s="56"/>
      <c r="GE45" s="56"/>
      <c r="GF45" s="56"/>
      <c r="GG45" s="56"/>
      <c r="GH45" s="56"/>
      <c r="GI45" s="56"/>
      <c r="GJ45" s="56"/>
      <c r="GK45" s="56"/>
      <c r="GL45" s="56"/>
      <c r="GM45" s="56"/>
      <c r="GN45" s="56"/>
      <c r="GO45" s="56"/>
      <c r="GP45" s="56"/>
      <c r="GQ45" s="56"/>
      <c r="GR45" s="56"/>
      <c r="GS45" s="56"/>
      <c r="GT45" s="56"/>
      <c r="GU45" s="56"/>
      <c r="GV45" s="56"/>
      <c r="GW45" s="56"/>
      <c r="GX45" s="56"/>
      <c r="GY45" s="56"/>
      <c r="GZ45" s="56"/>
      <c r="HA45" s="56"/>
      <c r="HB45" s="56"/>
      <c r="HC45" s="56"/>
      <c r="HD45" s="56"/>
      <c r="HE45" s="56"/>
      <c r="HF45" s="56"/>
      <c r="HG45" s="56"/>
      <c r="HH45" s="56"/>
      <c r="HI45" s="56"/>
      <c r="HJ45" s="56"/>
      <c r="HK45" s="56"/>
      <c r="HL45" s="56"/>
      <c r="HM45" s="56"/>
      <c r="HN45" s="56"/>
      <c r="HO45" s="56"/>
      <c r="HP45" s="56"/>
      <c r="HQ45" s="56"/>
      <c r="HR45" s="56"/>
      <c r="HS45" s="56"/>
      <c r="HT45" s="56"/>
      <c r="HU45" s="56"/>
      <c r="HV45" s="56"/>
      <c r="HW45" s="56"/>
      <c r="HX45" s="56"/>
      <c r="HY45" s="56"/>
      <c r="HZ45" s="56"/>
      <c r="IA45" s="56"/>
      <c r="IB45" s="56"/>
      <c r="IC45" s="56"/>
      <c r="ID45" s="56"/>
      <c r="IE45" s="56"/>
      <c r="IF45" s="56"/>
      <c r="IG45" s="56"/>
      <c r="IH45" s="56"/>
      <c r="II45" s="56"/>
      <c r="IJ45" s="56"/>
      <c r="IK45" s="56"/>
      <c r="IL45" s="56"/>
      <c r="IM45" s="56"/>
      <c r="IN45" s="56"/>
      <c r="IO45" s="56"/>
      <c r="IP45" s="56"/>
      <c r="IQ45" s="56"/>
    </row>
    <row r="46" s="55" customFormat="1" ht="31" customHeight="1" spans="1:251">
      <c r="A46" s="56"/>
      <c r="B46" s="67">
        <v>229</v>
      </c>
      <c r="C46" s="76" t="s">
        <v>819</v>
      </c>
      <c r="D46" s="70">
        <f>D47+D49</f>
        <v>2228</v>
      </c>
      <c r="E46" s="70">
        <f>E47+E49</f>
        <v>2508</v>
      </c>
      <c r="F46" s="70">
        <f t="shared" si="3"/>
        <v>280</v>
      </c>
      <c r="G46" s="71">
        <f t="shared" si="1"/>
        <v>0.125673249551167</v>
      </c>
      <c r="H46" s="56">
        <f t="shared" si="2"/>
        <v>3</v>
      </c>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c r="GF46" s="56"/>
      <c r="GG46" s="56"/>
      <c r="GH46" s="56"/>
      <c r="GI46" s="56"/>
      <c r="GJ46" s="56"/>
      <c r="GK46" s="56"/>
      <c r="GL46" s="56"/>
      <c r="GM46" s="56"/>
      <c r="GN46" s="56"/>
      <c r="GO46" s="56"/>
      <c r="GP46" s="56"/>
      <c r="GQ46" s="56"/>
      <c r="GR46" s="56"/>
      <c r="GS46" s="56"/>
      <c r="GT46" s="56"/>
      <c r="GU46" s="56"/>
      <c r="GV46" s="56"/>
      <c r="GW46" s="56"/>
      <c r="GX46" s="56"/>
      <c r="GY46" s="56"/>
      <c r="GZ46" s="56"/>
      <c r="HA46" s="56"/>
      <c r="HB46" s="56"/>
      <c r="HC46" s="56"/>
      <c r="HD46" s="56"/>
      <c r="HE46" s="56"/>
      <c r="HF46" s="56"/>
      <c r="HG46" s="56"/>
      <c r="HH46" s="56"/>
      <c r="HI46" s="56"/>
      <c r="HJ46" s="56"/>
      <c r="HK46" s="56"/>
      <c r="HL46" s="56"/>
      <c r="HM46" s="56"/>
      <c r="HN46" s="56"/>
      <c r="HO46" s="56"/>
      <c r="HP46" s="56"/>
      <c r="HQ46" s="56"/>
      <c r="HR46" s="56"/>
      <c r="HS46" s="56"/>
      <c r="HT46" s="56"/>
      <c r="HU46" s="56"/>
      <c r="HV46" s="56"/>
      <c r="HW46" s="56"/>
      <c r="HX46" s="56"/>
      <c r="HY46" s="56"/>
      <c r="HZ46" s="56"/>
      <c r="IA46" s="56"/>
      <c r="IB46" s="56"/>
      <c r="IC46" s="56"/>
      <c r="ID46" s="56"/>
      <c r="IE46" s="56"/>
      <c r="IF46" s="56"/>
      <c r="IG46" s="56"/>
      <c r="IH46" s="56"/>
      <c r="II46" s="56"/>
      <c r="IJ46" s="56"/>
      <c r="IK46" s="56"/>
      <c r="IL46" s="56"/>
      <c r="IM46" s="56"/>
      <c r="IN46" s="56"/>
      <c r="IO46" s="56"/>
      <c r="IP46" s="56"/>
      <c r="IQ46" s="56"/>
    </row>
    <row r="47" s="55" customFormat="1" ht="31" customHeight="1" spans="1:251">
      <c r="A47" s="56"/>
      <c r="B47" s="67">
        <v>22904</v>
      </c>
      <c r="C47" s="84" t="s">
        <v>897</v>
      </c>
      <c r="D47" s="70">
        <f>D48</f>
        <v>800</v>
      </c>
      <c r="E47" s="70">
        <f>E48</f>
        <v>800</v>
      </c>
      <c r="F47" s="70">
        <f t="shared" si="3"/>
        <v>0</v>
      </c>
      <c r="G47" s="71">
        <f t="shared" si="1"/>
        <v>0</v>
      </c>
      <c r="H47" s="56">
        <f t="shared" si="2"/>
        <v>5</v>
      </c>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c r="IM47" s="56"/>
      <c r="IN47" s="56"/>
      <c r="IO47" s="56"/>
      <c r="IP47" s="56"/>
      <c r="IQ47" s="56"/>
    </row>
    <row r="48" s="55" customFormat="1" ht="31" customHeight="1" spans="1:251">
      <c r="A48" s="56"/>
      <c r="B48" s="72">
        <v>2290402</v>
      </c>
      <c r="C48" s="83" t="s">
        <v>898</v>
      </c>
      <c r="D48" s="74">
        <v>800</v>
      </c>
      <c r="E48" s="75">
        <v>800</v>
      </c>
      <c r="F48" s="75">
        <f t="shared" si="3"/>
        <v>0</v>
      </c>
      <c r="G48" s="71">
        <f t="shared" si="1"/>
        <v>0</v>
      </c>
      <c r="H48" s="56">
        <f t="shared" si="2"/>
        <v>7</v>
      </c>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c r="GB48" s="56"/>
      <c r="GC48" s="56"/>
      <c r="GD48" s="56"/>
      <c r="GE48" s="56"/>
      <c r="GF48" s="56"/>
      <c r="GG48" s="56"/>
      <c r="GH48" s="56"/>
      <c r="GI48" s="56"/>
      <c r="GJ48" s="56"/>
      <c r="GK48" s="56"/>
      <c r="GL48" s="56"/>
      <c r="GM48" s="56"/>
      <c r="GN48" s="56"/>
      <c r="GO48" s="56"/>
      <c r="GP48" s="56"/>
      <c r="GQ48" s="56"/>
      <c r="GR48" s="56"/>
      <c r="GS48" s="56"/>
      <c r="GT48" s="56"/>
      <c r="GU48" s="56"/>
      <c r="GV48" s="56"/>
      <c r="GW48" s="56"/>
      <c r="GX48" s="56"/>
      <c r="GY48" s="56"/>
      <c r="GZ48" s="56"/>
      <c r="HA48" s="56"/>
      <c r="HB48" s="56"/>
      <c r="HC48" s="56"/>
      <c r="HD48" s="56"/>
      <c r="HE48" s="56"/>
      <c r="HF48" s="56"/>
      <c r="HG48" s="56"/>
      <c r="HH48" s="56"/>
      <c r="HI48" s="56"/>
      <c r="HJ48" s="56"/>
      <c r="HK48" s="56"/>
      <c r="HL48" s="56"/>
      <c r="HM48" s="56"/>
      <c r="HN48" s="56"/>
      <c r="HO48" s="56"/>
      <c r="HP48" s="56"/>
      <c r="HQ48" s="56"/>
      <c r="HR48" s="56"/>
      <c r="HS48" s="56"/>
      <c r="HT48" s="56"/>
      <c r="HU48" s="56"/>
      <c r="HV48" s="56"/>
      <c r="HW48" s="56"/>
      <c r="HX48" s="56"/>
      <c r="HY48" s="56"/>
      <c r="HZ48" s="56"/>
      <c r="IA48" s="56"/>
      <c r="IB48" s="56"/>
      <c r="IC48" s="56"/>
      <c r="ID48" s="56"/>
      <c r="IE48" s="56"/>
      <c r="IF48" s="56"/>
      <c r="IG48" s="56"/>
      <c r="IH48" s="56"/>
      <c r="II48" s="56"/>
      <c r="IJ48" s="56"/>
      <c r="IK48" s="56"/>
      <c r="IL48" s="56"/>
      <c r="IM48" s="56"/>
      <c r="IN48" s="56"/>
      <c r="IO48" s="56"/>
      <c r="IP48" s="56"/>
      <c r="IQ48" s="56"/>
    </row>
    <row r="49" s="55" customFormat="1" ht="31" customHeight="1" spans="1:251">
      <c r="A49" s="56"/>
      <c r="B49" s="67">
        <v>22960</v>
      </c>
      <c r="C49" s="84" t="s">
        <v>899</v>
      </c>
      <c r="D49" s="70">
        <f>SUM(D50:D54)</f>
        <v>1428</v>
      </c>
      <c r="E49" s="70">
        <f>SUM(E50:E54)</f>
        <v>1708</v>
      </c>
      <c r="F49" s="70">
        <f t="shared" si="3"/>
        <v>280</v>
      </c>
      <c r="G49" s="71">
        <f t="shared" si="1"/>
        <v>0.196078431372549</v>
      </c>
      <c r="H49" s="56">
        <f t="shared" si="2"/>
        <v>5</v>
      </c>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c r="GB49" s="56"/>
      <c r="GC49" s="56"/>
      <c r="GD49" s="56"/>
      <c r="GE49" s="56"/>
      <c r="GF49" s="56"/>
      <c r="GG49" s="56"/>
      <c r="GH49" s="56"/>
      <c r="GI49" s="56"/>
      <c r="GJ49" s="56"/>
      <c r="GK49" s="56"/>
      <c r="GL49" s="56"/>
      <c r="GM49" s="56"/>
      <c r="GN49" s="56"/>
      <c r="GO49" s="56"/>
      <c r="GP49" s="56"/>
      <c r="GQ49" s="56"/>
      <c r="GR49" s="56"/>
      <c r="GS49" s="56"/>
      <c r="GT49" s="56"/>
      <c r="GU49" s="56"/>
      <c r="GV49" s="56"/>
      <c r="GW49" s="56"/>
      <c r="GX49" s="56"/>
      <c r="GY49" s="56"/>
      <c r="GZ49" s="56"/>
      <c r="HA49" s="56"/>
      <c r="HB49" s="56"/>
      <c r="HC49" s="56"/>
      <c r="HD49" s="56"/>
      <c r="HE49" s="56"/>
      <c r="HF49" s="56"/>
      <c r="HG49" s="56"/>
      <c r="HH49" s="56"/>
      <c r="HI49" s="56"/>
      <c r="HJ49" s="56"/>
      <c r="HK49" s="56"/>
      <c r="HL49" s="56"/>
      <c r="HM49" s="56"/>
      <c r="HN49" s="56"/>
      <c r="HO49" s="56"/>
      <c r="HP49" s="56"/>
      <c r="HQ49" s="56"/>
      <c r="HR49" s="56"/>
      <c r="HS49" s="56"/>
      <c r="HT49" s="56"/>
      <c r="HU49" s="56"/>
      <c r="HV49" s="56"/>
      <c r="HW49" s="56"/>
      <c r="HX49" s="56"/>
      <c r="HY49" s="56"/>
      <c r="HZ49" s="56"/>
      <c r="IA49" s="56"/>
      <c r="IB49" s="56"/>
      <c r="IC49" s="56"/>
      <c r="ID49" s="56"/>
      <c r="IE49" s="56"/>
      <c r="IF49" s="56"/>
      <c r="IG49" s="56"/>
      <c r="IH49" s="56"/>
      <c r="II49" s="56"/>
      <c r="IJ49" s="56"/>
      <c r="IK49" s="56"/>
      <c r="IL49" s="56"/>
      <c r="IM49" s="56"/>
      <c r="IN49" s="56"/>
      <c r="IO49" s="56"/>
      <c r="IP49" s="56"/>
      <c r="IQ49" s="56"/>
    </row>
    <row r="50" s="55" customFormat="1" ht="31" customHeight="1" spans="1:251">
      <c r="A50" s="56"/>
      <c r="B50" s="72">
        <v>2296002</v>
      </c>
      <c r="C50" s="83" t="s">
        <v>900</v>
      </c>
      <c r="D50" s="74">
        <v>846</v>
      </c>
      <c r="E50" s="75">
        <v>882</v>
      </c>
      <c r="F50" s="75">
        <f t="shared" si="3"/>
        <v>36</v>
      </c>
      <c r="G50" s="71">
        <f t="shared" si="1"/>
        <v>0.0425531914893617</v>
      </c>
      <c r="H50" s="56">
        <f t="shared" si="2"/>
        <v>7</v>
      </c>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row>
    <row r="51" s="55" customFormat="1" ht="31" customHeight="1" spans="1:251">
      <c r="A51" s="56"/>
      <c r="B51" s="72">
        <v>2296003</v>
      </c>
      <c r="C51" s="83" t="s">
        <v>901</v>
      </c>
      <c r="D51" s="74">
        <v>23</v>
      </c>
      <c r="E51" s="75">
        <v>38</v>
      </c>
      <c r="F51" s="75">
        <f t="shared" si="3"/>
        <v>15</v>
      </c>
      <c r="G51" s="71">
        <f t="shared" si="1"/>
        <v>0.652173913043478</v>
      </c>
      <c r="H51" s="56">
        <f t="shared" si="2"/>
        <v>7</v>
      </c>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c r="EJ51" s="56"/>
      <c r="EK51" s="56"/>
      <c r="EL51" s="56"/>
      <c r="EM51" s="56"/>
      <c r="EN51" s="56"/>
      <c r="EO51" s="56"/>
      <c r="EP51" s="56"/>
      <c r="EQ51" s="56"/>
      <c r="ER51" s="56"/>
      <c r="ES51" s="56"/>
      <c r="ET51" s="56"/>
      <c r="EU51" s="56"/>
      <c r="EV51" s="56"/>
      <c r="EW51" s="56"/>
      <c r="EX51" s="56"/>
      <c r="EY51" s="56"/>
      <c r="EZ51" s="56"/>
      <c r="FA51" s="56"/>
      <c r="FB51" s="56"/>
      <c r="FC51" s="56"/>
      <c r="FD51" s="56"/>
      <c r="FE51" s="56"/>
      <c r="FF51" s="56"/>
      <c r="FG51" s="56"/>
      <c r="FH51" s="56"/>
      <c r="FI51" s="56"/>
      <c r="FJ51" s="56"/>
      <c r="FK51" s="56"/>
      <c r="FL51" s="56"/>
      <c r="FM51" s="56"/>
      <c r="FN51" s="56"/>
      <c r="FO51" s="56"/>
      <c r="FP51" s="56"/>
      <c r="FQ51" s="56"/>
      <c r="FR51" s="56"/>
      <c r="FS51" s="56"/>
      <c r="FT51" s="56"/>
      <c r="FU51" s="56"/>
      <c r="FV51" s="56"/>
      <c r="FW51" s="56"/>
      <c r="FX51" s="56"/>
      <c r="FY51" s="56"/>
      <c r="FZ51" s="56"/>
      <c r="GA51" s="56"/>
      <c r="GB51" s="56"/>
      <c r="GC51" s="56"/>
      <c r="GD51" s="56"/>
      <c r="GE51" s="56"/>
      <c r="GF51" s="56"/>
      <c r="GG51" s="56"/>
      <c r="GH51" s="56"/>
      <c r="GI51" s="56"/>
      <c r="GJ51" s="56"/>
      <c r="GK51" s="56"/>
      <c r="GL51" s="56"/>
      <c r="GM51" s="56"/>
      <c r="GN51" s="56"/>
      <c r="GO51" s="56"/>
      <c r="GP51" s="56"/>
      <c r="GQ51" s="56"/>
      <c r="GR51" s="56"/>
      <c r="GS51" s="56"/>
      <c r="GT51" s="56"/>
      <c r="GU51" s="56"/>
      <c r="GV51" s="56"/>
      <c r="GW51" s="56"/>
      <c r="GX51" s="56"/>
      <c r="GY51" s="56"/>
      <c r="GZ51" s="56"/>
      <c r="HA51" s="56"/>
      <c r="HB51" s="56"/>
      <c r="HC51" s="56"/>
      <c r="HD51" s="56"/>
      <c r="HE51" s="56"/>
      <c r="HF51" s="56"/>
      <c r="HG51" s="56"/>
      <c r="HH51" s="56"/>
      <c r="HI51" s="56"/>
      <c r="HJ51" s="56"/>
      <c r="HK51" s="56"/>
      <c r="HL51" s="56"/>
      <c r="HM51" s="56"/>
      <c r="HN51" s="56"/>
      <c r="HO51" s="56"/>
      <c r="HP51" s="56"/>
      <c r="HQ51" s="56"/>
      <c r="HR51" s="56"/>
      <c r="HS51" s="56"/>
      <c r="HT51" s="56"/>
      <c r="HU51" s="56"/>
      <c r="HV51" s="56"/>
      <c r="HW51" s="56"/>
      <c r="HX51" s="56"/>
      <c r="HY51" s="56"/>
      <c r="HZ51" s="56"/>
      <c r="IA51" s="56"/>
      <c r="IB51" s="56"/>
      <c r="IC51" s="56"/>
      <c r="ID51" s="56"/>
      <c r="IE51" s="56"/>
      <c r="IF51" s="56"/>
      <c r="IG51" s="56"/>
      <c r="IH51" s="56"/>
      <c r="II51" s="56"/>
      <c r="IJ51" s="56"/>
      <c r="IK51" s="56"/>
      <c r="IL51" s="56"/>
      <c r="IM51" s="56"/>
      <c r="IN51" s="56"/>
      <c r="IO51" s="56"/>
      <c r="IP51" s="56"/>
      <c r="IQ51" s="56"/>
    </row>
    <row r="52" s="55" customFormat="1" ht="31" customHeight="1" spans="1:251">
      <c r="A52" s="56"/>
      <c r="B52" s="72">
        <v>2296004</v>
      </c>
      <c r="C52" s="83" t="s">
        <v>902</v>
      </c>
      <c r="D52" s="74">
        <v>477</v>
      </c>
      <c r="E52" s="75">
        <v>602</v>
      </c>
      <c r="F52" s="75">
        <f t="shared" si="3"/>
        <v>125</v>
      </c>
      <c r="G52" s="71">
        <f t="shared" si="1"/>
        <v>0.262054507337526</v>
      </c>
      <c r="H52" s="56">
        <f t="shared" si="2"/>
        <v>7</v>
      </c>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c r="DV52" s="56"/>
      <c r="DW52" s="56"/>
      <c r="DX52" s="56"/>
      <c r="DY52" s="56"/>
      <c r="DZ52" s="56"/>
      <c r="EA52" s="56"/>
      <c r="EB52" s="56"/>
      <c r="EC52" s="56"/>
      <c r="ED52" s="56"/>
      <c r="EE52" s="56"/>
      <c r="EF52" s="56"/>
      <c r="EG52" s="56"/>
      <c r="EH52" s="56"/>
      <c r="EI52" s="56"/>
      <c r="EJ52" s="56"/>
      <c r="EK52" s="56"/>
      <c r="EL52" s="56"/>
      <c r="EM52" s="56"/>
      <c r="EN52" s="56"/>
      <c r="EO52" s="56"/>
      <c r="EP52" s="56"/>
      <c r="EQ52" s="56"/>
      <c r="ER52" s="56"/>
      <c r="ES52" s="56"/>
      <c r="ET52" s="56"/>
      <c r="EU52" s="56"/>
      <c r="EV52" s="56"/>
      <c r="EW52" s="56"/>
      <c r="EX52" s="56"/>
      <c r="EY52" s="56"/>
      <c r="EZ52" s="56"/>
      <c r="FA52" s="56"/>
      <c r="FB52" s="56"/>
      <c r="FC52" s="56"/>
      <c r="FD52" s="56"/>
      <c r="FE52" s="56"/>
      <c r="FF52" s="56"/>
      <c r="FG52" s="56"/>
      <c r="FH52" s="56"/>
      <c r="FI52" s="56"/>
      <c r="FJ52" s="56"/>
      <c r="FK52" s="56"/>
      <c r="FL52" s="56"/>
      <c r="FM52" s="56"/>
      <c r="FN52" s="56"/>
      <c r="FO52" s="56"/>
      <c r="FP52" s="56"/>
      <c r="FQ52" s="56"/>
      <c r="FR52" s="56"/>
      <c r="FS52" s="56"/>
      <c r="FT52" s="56"/>
      <c r="FU52" s="56"/>
      <c r="FV52" s="56"/>
      <c r="FW52" s="56"/>
      <c r="FX52" s="56"/>
      <c r="FY52" s="56"/>
      <c r="FZ52" s="56"/>
      <c r="GA52" s="56"/>
      <c r="GB52" s="56"/>
      <c r="GC52" s="56"/>
      <c r="GD52" s="56"/>
      <c r="GE52" s="56"/>
      <c r="GF52" s="56"/>
      <c r="GG52" s="56"/>
      <c r="GH52" s="56"/>
      <c r="GI52" s="56"/>
      <c r="GJ52" s="56"/>
      <c r="GK52" s="56"/>
      <c r="GL52" s="56"/>
      <c r="GM52" s="56"/>
      <c r="GN52" s="56"/>
      <c r="GO52" s="56"/>
      <c r="GP52" s="56"/>
      <c r="GQ52" s="56"/>
      <c r="GR52" s="56"/>
      <c r="GS52" s="56"/>
      <c r="GT52" s="56"/>
      <c r="GU52" s="56"/>
      <c r="GV52" s="56"/>
      <c r="GW52" s="56"/>
      <c r="GX52" s="56"/>
      <c r="GY52" s="56"/>
      <c r="GZ52" s="56"/>
      <c r="HA52" s="56"/>
      <c r="HB52" s="56"/>
      <c r="HC52" s="56"/>
      <c r="HD52" s="56"/>
      <c r="HE52" s="56"/>
      <c r="HF52" s="56"/>
      <c r="HG52" s="56"/>
      <c r="HH52" s="56"/>
      <c r="HI52" s="56"/>
      <c r="HJ52" s="56"/>
      <c r="HK52" s="56"/>
      <c r="HL52" s="56"/>
      <c r="HM52" s="56"/>
      <c r="HN52" s="56"/>
      <c r="HO52" s="56"/>
      <c r="HP52" s="56"/>
      <c r="HQ52" s="56"/>
      <c r="HR52" s="56"/>
      <c r="HS52" s="56"/>
      <c r="HT52" s="56"/>
      <c r="HU52" s="56"/>
      <c r="HV52" s="56"/>
      <c r="HW52" s="56"/>
      <c r="HX52" s="56"/>
      <c r="HY52" s="56"/>
      <c r="HZ52" s="56"/>
      <c r="IA52" s="56"/>
      <c r="IB52" s="56"/>
      <c r="IC52" s="56"/>
      <c r="ID52" s="56"/>
      <c r="IE52" s="56"/>
      <c r="IF52" s="56"/>
      <c r="IG52" s="56"/>
      <c r="IH52" s="56"/>
      <c r="II52" s="56"/>
      <c r="IJ52" s="56"/>
      <c r="IK52" s="56"/>
      <c r="IL52" s="56"/>
      <c r="IM52" s="56"/>
      <c r="IN52" s="56"/>
      <c r="IO52" s="56"/>
      <c r="IP52" s="56"/>
      <c r="IQ52" s="56"/>
    </row>
    <row r="53" s="55" customFormat="1" ht="31" customHeight="1" spans="1:251">
      <c r="A53" s="56"/>
      <c r="B53" s="72">
        <v>2296006</v>
      </c>
      <c r="C53" s="83" t="s">
        <v>903</v>
      </c>
      <c r="D53" s="74">
        <v>82</v>
      </c>
      <c r="E53" s="75">
        <v>111</v>
      </c>
      <c r="F53" s="75">
        <f t="shared" si="3"/>
        <v>29</v>
      </c>
      <c r="G53" s="71">
        <f t="shared" si="1"/>
        <v>0.353658536585366</v>
      </c>
      <c r="H53" s="56">
        <f t="shared" si="2"/>
        <v>7</v>
      </c>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56"/>
      <c r="HO53" s="56"/>
      <c r="HP53" s="56"/>
      <c r="HQ53" s="56"/>
      <c r="HR53" s="56"/>
      <c r="HS53" s="56"/>
      <c r="HT53" s="56"/>
      <c r="HU53" s="56"/>
      <c r="HV53" s="56"/>
      <c r="HW53" s="56"/>
      <c r="HX53" s="56"/>
      <c r="HY53" s="56"/>
      <c r="HZ53" s="56"/>
      <c r="IA53" s="56"/>
      <c r="IB53" s="56"/>
      <c r="IC53" s="56"/>
      <c r="ID53" s="56"/>
      <c r="IE53" s="56"/>
      <c r="IF53" s="56"/>
      <c r="IG53" s="56"/>
      <c r="IH53" s="56"/>
      <c r="II53" s="56"/>
      <c r="IJ53" s="56"/>
      <c r="IK53" s="56"/>
      <c r="IL53" s="56"/>
      <c r="IM53" s="56"/>
      <c r="IN53" s="56"/>
      <c r="IO53" s="56"/>
      <c r="IP53" s="56"/>
      <c r="IQ53" s="56"/>
    </row>
    <row r="54" s="55" customFormat="1" ht="31" customHeight="1" spans="1:251">
      <c r="A54" s="56"/>
      <c r="B54" s="72">
        <v>2296099</v>
      </c>
      <c r="C54" s="83" t="s">
        <v>904</v>
      </c>
      <c r="D54" s="74"/>
      <c r="E54" s="75">
        <v>75</v>
      </c>
      <c r="F54" s="75"/>
      <c r="G54" s="71"/>
      <c r="H54" s="56">
        <f t="shared" si="2"/>
        <v>7</v>
      </c>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56"/>
      <c r="EA54" s="56"/>
      <c r="EB54" s="56"/>
      <c r="EC54" s="56"/>
      <c r="ED54" s="56"/>
      <c r="EE54" s="56"/>
      <c r="EF54" s="56"/>
      <c r="EG54" s="56"/>
      <c r="EH54" s="56"/>
      <c r="EI54" s="56"/>
      <c r="EJ54" s="56"/>
      <c r="EK54" s="56"/>
      <c r="EL54" s="56"/>
      <c r="EM54" s="56"/>
      <c r="EN54" s="56"/>
      <c r="EO54" s="56"/>
      <c r="EP54" s="56"/>
      <c r="EQ54" s="56"/>
      <c r="ER54" s="56"/>
      <c r="ES54" s="56"/>
      <c r="ET54" s="56"/>
      <c r="EU54" s="56"/>
      <c r="EV54" s="56"/>
      <c r="EW54" s="56"/>
      <c r="EX54" s="56"/>
      <c r="EY54" s="56"/>
      <c r="EZ54" s="56"/>
      <c r="FA54" s="56"/>
      <c r="FB54" s="56"/>
      <c r="FC54" s="56"/>
      <c r="FD54" s="56"/>
      <c r="FE54" s="56"/>
      <c r="FF54" s="56"/>
      <c r="FG54" s="56"/>
      <c r="FH54" s="56"/>
      <c r="FI54" s="56"/>
      <c r="FJ54" s="56"/>
      <c r="FK54" s="56"/>
      <c r="FL54" s="56"/>
      <c r="FM54" s="56"/>
      <c r="FN54" s="56"/>
      <c r="FO54" s="56"/>
      <c r="FP54" s="56"/>
      <c r="FQ54" s="56"/>
      <c r="FR54" s="56"/>
      <c r="FS54" s="56"/>
      <c r="FT54" s="56"/>
      <c r="FU54" s="56"/>
      <c r="FV54" s="56"/>
      <c r="FW54" s="56"/>
      <c r="FX54" s="56"/>
      <c r="FY54" s="56"/>
      <c r="FZ54" s="56"/>
      <c r="GA54" s="56"/>
      <c r="GB54" s="56"/>
      <c r="GC54" s="56"/>
      <c r="GD54" s="56"/>
      <c r="GE54" s="56"/>
      <c r="GF54" s="56"/>
      <c r="GG54" s="56"/>
      <c r="GH54" s="56"/>
      <c r="GI54" s="56"/>
      <c r="GJ54" s="56"/>
      <c r="GK54" s="56"/>
      <c r="GL54" s="56"/>
      <c r="GM54" s="56"/>
      <c r="GN54" s="56"/>
      <c r="GO54" s="56"/>
      <c r="GP54" s="56"/>
      <c r="GQ54" s="56"/>
      <c r="GR54" s="56"/>
      <c r="GS54" s="56"/>
      <c r="GT54" s="56"/>
      <c r="GU54" s="56"/>
      <c r="GV54" s="56"/>
      <c r="GW54" s="56"/>
      <c r="GX54" s="56"/>
      <c r="GY54" s="56"/>
      <c r="GZ54" s="56"/>
      <c r="HA54" s="56"/>
      <c r="HB54" s="56"/>
      <c r="HC54" s="56"/>
      <c r="HD54" s="56"/>
      <c r="HE54" s="56"/>
      <c r="HF54" s="56"/>
      <c r="HG54" s="56"/>
      <c r="HH54" s="56"/>
      <c r="HI54" s="56"/>
      <c r="HJ54" s="56"/>
      <c r="HK54" s="56"/>
      <c r="HL54" s="56"/>
      <c r="HM54" s="56"/>
      <c r="HN54" s="56"/>
      <c r="HO54" s="56"/>
      <c r="HP54" s="56"/>
      <c r="HQ54" s="56"/>
      <c r="HR54" s="56"/>
      <c r="HS54" s="56"/>
      <c r="HT54" s="56"/>
      <c r="HU54" s="56"/>
      <c r="HV54" s="56"/>
      <c r="HW54" s="56"/>
      <c r="HX54" s="56"/>
      <c r="HY54" s="56"/>
      <c r="HZ54" s="56"/>
      <c r="IA54" s="56"/>
      <c r="IB54" s="56"/>
      <c r="IC54" s="56"/>
      <c r="ID54" s="56"/>
      <c r="IE54" s="56"/>
      <c r="IF54" s="56"/>
      <c r="IG54" s="56"/>
      <c r="IH54" s="56"/>
      <c r="II54" s="56"/>
      <c r="IJ54" s="56"/>
      <c r="IK54" s="56"/>
      <c r="IL54" s="56"/>
      <c r="IM54" s="56"/>
      <c r="IN54" s="56"/>
      <c r="IO54" s="56"/>
      <c r="IP54" s="56"/>
      <c r="IQ54" s="56"/>
    </row>
    <row r="55" s="55" customFormat="1" ht="31" customHeight="1" spans="1:251">
      <c r="A55" s="56"/>
      <c r="B55" s="67">
        <v>232</v>
      </c>
      <c r="C55" s="76" t="s">
        <v>813</v>
      </c>
      <c r="D55" s="70">
        <f>D56</f>
        <v>6350</v>
      </c>
      <c r="E55" s="70">
        <f>E56</f>
        <v>6967</v>
      </c>
      <c r="F55" s="70">
        <f t="shared" ref="F55:F65" si="4">E55-D55</f>
        <v>617</v>
      </c>
      <c r="G55" s="71">
        <f t="shared" ref="G55:G71" si="5">F55/D55</f>
        <v>0.0971653543307087</v>
      </c>
      <c r="H55" s="56">
        <f t="shared" si="2"/>
        <v>3</v>
      </c>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c r="IL55" s="56"/>
      <c r="IM55" s="56"/>
      <c r="IN55" s="56"/>
      <c r="IO55" s="56"/>
      <c r="IP55" s="56"/>
      <c r="IQ55" s="56"/>
    </row>
    <row r="56" s="55" customFormat="1" ht="31" customHeight="1" spans="1:251">
      <c r="A56" s="56"/>
      <c r="B56" s="67">
        <v>23204</v>
      </c>
      <c r="C56" s="85" t="s">
        <v>905</v>
      </c>
      <c r="D56" s="70">
        <f>SUM(D57:D60)</f>
        <v>6350</v>
      </c>
      <c r="E56" s="70">
        <f>SUM(E57:E60)</f>
        <v>6967</v>
      </c>
      <c r="F56" s="70">
        <f t="shared" si="4"/>
        <v>617</v>
      </c>
      <c r="G56" s="71">
        <f t="shared" si="5"/>
        <v>0.0971653543307087</v>
      </c>
      <c r="H56" s="56">
        <f t="shared" si="2"/>
        <v>5</v>
      </c>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c r="DV56" s="56"/>
      <c r="DW56" s="56"/>
      <c r="DX56" s="56"/>
      <c r="DY56" s="56"/>
      <c r="DZ56" s="56"/>
      <c r="EA56" s="56"/>
      <c r="EB56" s="56"/>
      <c r="EC56" s="56"/>
      <c r="ED56" s="56"/>
      <c r="EE56" s="56"/>
      <c r="EF56" s="56"/>
      <c r="EG56" s="56"/>
      <c r="EH56" s="56"/>
      <c r="EI56" s="56"/>
      <c r="EJ56" s="56"/>
      <c r="EK56" s="56"/>
      <c r="EL56" s="56"/>
      <c r="EM56" s="56"/>
      <c r="EN56" s="56"/>
      <c r="EO56" s="56"/>
      <c r="EP56" s="56"/>
      <c r="EQ56" s="56"/>
      <c r="ER56" s="56"/>
      <c r="ES56" s="56"/>
      <c r="ET56" s="56"/>
      <c r="EU56" s="56"/>
      <c r="EV56" s="56"/>
      <c r="EW56" s="56"/>
      <c r="EX56" s="56"/>
      <c r="EY56" s="56"/>
      <c r="EZ56" s="56"/>
      <c r="FA56" s="56"/>
      <c r="FB56" s="56"/>
      <c r="FC56" s="56"/>
      <c r="FD56" s="56"/>
      <c r="FE56" s="56"/>
      <c r="FF56" s="56"/>
      <c r="FG56" s="56"/>
      <c r="FH56" s="56"/>
      <c r="FI56" s="56"/>
      <c r="FJ56" s="56"/>
      <c r="FK56" s="56"/>
      <c r="FL56" s="56"/>
      <c r="FM56" s="56"/>
      <c r="FN56" s="56"/>
      <c r="FO56" s="56"/>
      <c r="FP56" s="56"/>
      <c r="FQ56" s="56"/>
      <c r="FR56" s="56"/>
      <c r="FS56" s="56"/>
      <c r="FT56" s="56"/>
      <c r="FU56" s="56"/>
      <c r="FV56" s="56"/>
      <c r="FW56" s="56"/>
      <c r="FX56" s="56"/>
      <c r="FY56" s="56"/>
      <c r="FZ56" s="56"/>
      <c r="GA56" s="56"/>
      <c r="GB56" s="56"/>
      <c r="GC56" s="56"/>
      <c r="GD56" s="56"/>
      <c r="GE56" s="56"/>
      <c r="GF56" s="56"/>
      <c r="GG56" s="56"/>
      <c r="GH56" s="56"/>
      <c r="GI56" s="56"/>
      <c r="GJ56" s="56"/>
      <c r="GK56" s="56"/>
      <c r="GL56" s="56"/>
      <c r="GM56" s="56"/>
      <c r="GN56" s="56"/>
      <c r="GO56" s="56"/>
      <c r="GP56" s="56"/>
      <c r="GQ56" s="56"/>
      <c r="GR56" s="56"/>
      <c r="GS56" s="56"/>
      <c r="GT56" s="56"/>
      <c r="GU56" s="56"/>
      <c r="GV56" s="56"/>
      <c r="GW56" s="56"/>
      <c r="GX56" s="56"/>
      <c r="GY56" s="56"/>
      <c r="GZ56" s="56"/>
      <c r="HA56" s="56"/>
      <c r="HB56" s="56"/>
      <c r="HC56" s="56"/>
      <c r="HD56" s="56"/>
      <c r="HE56" s="56"/>
      <c r="HF56" s="56"/>
      <c r="HG56" s="56"/>
      <c r="HH56" s="56"/>
      <c r="HI56" s="56"/>
      <c r="HJ56" s="56"/>
      <c r="HK56" s="56"/>
      <c r="HL56" s="56"/>
      <c r="HM56" s="56"/>
      <c r="HN56" s="56"/>
      <c r="HO56" s="56"/>
      <c r="HP56" s="56"/>
      <c r="HQ56" s="56"/>
      <c r="HR56" s="56"/>
      <c r="HS56" s="56"/>
      <c r="HT56" s="56"/>
      <c r="HU56" s="56"/>
      <c r="HV56" s="56"/>
      <c r="HW56" s="56"/>
      <c r="HX56" s="56"/>
      <c r="HY56" s="56"/>
      <c r="HZ56" s="56"/>
      <c r="IA56" s="56"/>
      <c r="IB56" s="56"/>
      <c r="IC56" s="56"/>
      <c r="ID56" s="56"/>
      <c r="IE56" s="56"/>
      <c r="IF56" s="56"/>
      <c r="IG56" s="56"/>
      <c r="IH56" s="56"/>
      <c r="II56" s="56"/>
      <c r="IJ56" s="56"/>
      <c r="IK56" s="56"/>
      <c r="IL56" s="56"/>
      <c r="IM56" s="56"/>
      <c r="IN56" s="56"/>
      <c r="IO56" s="56"/>
      <c r="IP56" s="56"/>
      <c r="IQ56" s="56"/>
    </row>
    <row r="57" s="55" customFormat="1" ht="31" customHeight="1" spans="1:251">
      <c r="A57" s="56"/>
      <c r="B57" s="72">
        <v>2320411</v>
      </c>
      <c r="C57" s="83" t="s">
        <v>906</v>
      </c>
      <c r="D57" s="74">
        <v>637</v>
      </c>
      <c r="E57" s="75">
        <v>1393</v>
      </c>
      <c r="F57" s="75">
        <f t="shared" si="4"/>
        <v>756</v>
      </c>
      <c r="G57" s="71">
        <f t="shared" si="5"/>
        <v>1.18681318681319</v>
      </c>
      <c r="H57" s="56">
        <f t="shared" si="2"/>
        <v>7</v>
      </c>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row>
    <row r="58" s="55" customFormat="1" ht="31" customHeight="1" spans="1:251">
      <c r="A58" s="56"/>
      <c r="B58" s="72">
        <v>2320431</v>
      </c>
      <c r="C58" s="83" t="s">
        <v>907</v>
      </c>
      <c r="D58" s="74">
        <v>187</v>
      </c>
      <c r="E58" s="75">
        <v>187</v>
      </c>
      <c r="F58" s="75">
        <f t="shared" si="4"/>
        <v>0</v>
      </c>
      <c r="G58" s="71">
        <f t="shared" si="5"/>
        <v>0</v>
      </c>
      <c r="H58" s="56">
        <f t="shared" si="2"/>
        <v>7</v>
      </c>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c r="GF58" s="56"/>
      <c r="GG58" s="56"/>
      <c r="GH58" s="56"/>
      <c r="GI58" s="56"/>
      <c r="GJ58" s="56"/>
      <c r="GK58" s="56"/>
      <c r="GL58" s="56"/>
      <c r="GM58" s="56"/>
      <c r="GN58" s="56"/>
      <c r="GO58" s="56"/>
      <c r="GP58" s="56"/>
      <c r="GQ58" s="56"/>
      <c r="GR58" s="56"/>
      <c r="GS58" s="56"/>
      <c r="GT58" s="56"/>
      <c r="GU58" s="56"/>
      <c r="GV58" s="56"/>
      <c r="GW58" s="56"/>
      <c r="GX58" s="56"/>
      <c r="GY58" s="56"/>
      <c r="GZ58" s="56"/>
      <c r="HA58" s="56"/>
      <c r="HB58" s="56"/>
      <c r="HC58" s="56"/>
      <c r="HD58" s="56"/>
      <c r="HE58" s="56"/>
      <c r="HF58" s="56"/>
      <c r="HG58" s="56"/>
      <c r="HH58" s="56"/>
      <c r="HI58" s="56"/>
      <c r="HJ58" s="56"/>
      <c r="HK58" s="56"/>
      <c r="HL58" s="56"/>
      <c r="HM58" s="56"/>
      <c r="HN58" s="56"/>
      <c r="HO58" s="56"/>
      <c r="HP58" s="56"/>
      <c r="HQ58" s="56"/>
      <c r="HR58" s="56"/>
      <c r="HS58" s="56"/>
      <c r="HT58" s="56"/>
      <c r="HU58" s="56"/>
      <c r="HV58" s="56"/>
      <c r="HW58" s="56"/>
      <c r="HX58" s="56"/>
      <c r="HY58" s="56"/>
      <c r="HZ58" s="56"/>
      <c r="IA58" s="56"/>
      <c r="IB58" s="56"/>
      <c r="IC58" s="56"/>
      <c r="ID58" s="56"/>
      <c r="IE58" s="56"/>
      <c r="IF58" s="56"/>
      <c r="IG58" s="56"/>
      <c r="IH58" s="56"/>
      <c r="II58" s="56"/>
      <c r="IJ58" s="56"/>
      <c r="IK58" s="56"/>
      <c r="IL58" s="56"/>
      <c r="IM58" s="56"/>
      <c r="IN58" s="56"/>
      <c r="IO58" s="56"/>
      <c r="IP58" s="56"/>
      <c r="IQ58" s="56"/>
    </row>
    <row r="59" s="55" customFormat="1" ht="31" customHeight="1" spans="1:251">
      <c r="A59" s="56"/>
      <c r="B59" s="72">
        <v>2320433</v>
      </c>
      <c r="C59" s="83" t="s">
        <v>908</v>
      </c>
      <c r="D59" s="74">
        <v>1271</v>
      </c>
      <c r="E59" s="75">
        <v>1357</v>
      </c>
      <c r="F59" s="75">
        <f t="shared" si="4"/>
        <v>86</v>
      </c>
      <c r="G59" s="71">
        <f t="shared" si="5"/>
        <v>0.0676632572777341</v>
      </c>
      <c r="H59" s="56">
        <f t="shared" si="2"/>
        <v>7</v>
      </c>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c r="GF59" s="56"/>
      <c r="GG59" s="56"/>
      <c r="GH59" s="56"/>
      <c r="GI59" s="56"/>
      <c r="GJ59" s="56"/>
      <c r="GK59" s="56"/>
      <c r="GL59" s="56"/>
      <c r="GM59" s="56"/>
      <c r="GN59" s="56"/>
      <c r="GO59" s="56"/>
      <c r="GP59" s="56"/>
      <c r="GQ59" s="56"/>
      <c r="GR59" s="56"/>
      <c r="GS59" s="56"/>
      <c r="GT59" s="56"/>
      <c r="GU59" s="56"/>
      <c r="GV59" s="56"/>
      <c r="GW59" s="56"/>
      <c r="GX59" s="56"/>
      <c r="GY59" s="56"/>
      <c r="GZ59" s="56"/>
      <c r="HA59" s="56"/>
      <c r="HB59" s="56"/>
      <c r="HC59" s="56"/>
      <c r="HD59" s="56"/>
      <c r="HE59" s="56"/>
      <c r="HF59" s="56"/>
      <c r="HG59" s="56"/>
      <c r="HH59" s="56"/>
      <c r="HI59" s="56"/>
      <c r="HJ59" s="56"/>
      <c r="HK59" s="56"/>
      <c r="HL59" s="56"/>
      <c r="HM59" s="56"/>
      <c r="HN59" s="56"/>
      <c r="HO59" s="56"/>
      <c r="HP59" s="56"/>
      <c r="HQ59" s="56"/>
      <c r="HR59" s="56"/>
      <c r="HS59" s="56"/>
      <c r="HT59" s="56"/>
      <c r="HU59" s="56"/>
      <c r="HV59" s="56"/>
      <c r="HW59" s="56"/>
      <c r="HX59" s="56"/>
      <c r="HY59" s="56"/>
      <c r="HZ59" s="56"/>
      <c r="IA59" s="56"/>
      <c r="IB59" s="56"/>
      <c r="IC59" s="56"/>
      <c r="ID59" s="56"/>
      <c r="IE59" s="56"/>
      <c r="IF59" s="56"/>
      <c r="IG59" s="56"/>
      <c r="IH59" s="56"/>
      <c r="II59" s="56"/>
      <c r="IJ59" s="56"/>
      <c r="IK59" s="56"/>
      <c r="IL59" s="56"/>
      <c r="IM59" s="56"/>
      <c r="IN59" s="56"/>
      <c r="IO59" s="56"/>
      <c r="IP59" s="56"/>
      <c r="IQ59" s="56"/>
    </row>
    <row r="60" s="55" customFormat="1" ht="31" customHeight="1" spans="1:251">
      <c r="A60" s="56"/>
      <c r="B60" s="72">
        <v>2320498</v>
      </c>
      <c r="C60" s="83" t="s">
        <v>909</v>
      </c>
      <c r="D60" s="74">
        <v>4255</v>
      </c>
      <c r="E60" s="75">
        <v>4030</v>
      </c>
      <c r="F60" s="75">
        <f t="shared" si="4"/>
        <v>-225</v>
      </c>
      <c r="G60" s="71">
        <f t="shared" si="5"/>
        <v>-0.0528789659224442</v>
      </c>
      <c r="H60" s="56">
        <f t="shared" si="2"/>
        <v>7</v>
      </c>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c r="DV60" s="56"/>
      <c r="DW60" s="56"/>
      <c r="DX60" s="56"/>
      <c r="DY60" s="56"/>
      <c r="DZ60" s="56"/>
      <c r="EA60" s="56"/>
      <c r="EB60" s="56"/>
      <c r="EC60" s="56"/>
      <c r="ED60" s="56"/>
      <c r="EE60" s="56"/>
      <c r="EF60" s="56"/>
      <c r="EG60" s="56"/>
      <c r="EH60" s="56"/>
      <c r="EI60" s="56"/>
      <c r="EJ60" s="56"/>
      <c r="EK60" s="56"/>
      <c r="EL60" s="56"/>
      <c r="EM60" s="56"/>
      <c r="EN60" s="56"/>
      <c r="EO60" s="56"/>
      <c r="EP60" s="56"/>
      <c r="EQ60" s="56"/>
      <c r="ER60" s="56"/>
      <c r="ES60" s="56"/>
      <c r="ET60" s="56"/>
      <c r="EU60" s="56"/>
      <c r="EV60" s="56"/>
      <c r="EW60" s="56"/>
      <c r="EX60" s="56"/>
      <c r="EY60" s="56"/>
      <c r="EZ60" s="56"/>
      <c r="FA60" s="56"/>
      <c r="FB60" s="56"/>
      <c r="FC60" s="56"/>
      <c r="FD60" s="56"/>
      <c r="FE60" s="56"/>
      <c r="FF60" s="56"/>
      <c r="FG60" s="56"/>
      <c r="FH60" s="56"/>
      <c r="FI60" s="56"/>
      <c r="FJ60" s="56"/>
      <c r="FK60" s="56"/>
      <c r="FL60" s="56"/>
      <c r="FM60" s="56"/>
      <c r="FN60" s="56"/>
      <c r="FO60" s="56"/>
      <c r="FP60" s="56"/>
      <c r="FQ60" s="56"/>
      <c r="FR60" s="56"/>
      <c r="FS60" s="56"/>
      <c r="FT60" s="56"/>
      <c r="FU60" s="56"/>
      <c r="FV60" s="56"/>
      <c r="FW60" s="56"/>
      <c r="FX60" s="56"/>
      <c r="FY60" s="56"/>
      <c r="FZ60" s="56"/>
      <c r="GA60" s="56"/>
      <c r="GB60" s="56"/>
      <c r="GC60" s="56"/>
      <c r="GD60" s="56"/>
      <c r="GE60" s="56"/>
      <c r="GF60" s="56"/>
      <c r="GG60" s="56"/>
      <c r="GH60" s="56"/>
      <c r="GI60" s="56"/>
      <c r="GJ60" s="56"/>
      <c r="GK60" s="56"/>
      <c r="GL60" s="56"/>
      <c r="GM60" s="56"/>
      <c r="GN60" s="56"/>
      <c r="GO60" s="56"/>
      <c r="GP60" s="56"/>
      <c r="GQ60" s="56"/>
      <c r="GR60" s="56"/>
      <c r="GS60" s="56"/>
      <c r="GT60" s="56"/>
      <c r="GU60" s="56"/>
      <c r="GV60" s="56"/>
      <c r="GW60" s="56"/>
      <c r="GX60" s="56"/>
      <c r="GY60" s="56"/>
      <c r="GZ60" s="56"/>
      <c r="HA60" s="56"/>
      <c r="HB60" s="56"/>
      <c r="HC60" s="56"/>
      <c r="HD60" s="56"/>
      <c r="HE60" s="56"/>
      <c r="HF60" s="56"/>
      <c r="HG60" s="56"/>
      <c r="HH60" s="56"/>
      <c r="HI60" s="56"/>
      <c r="HJ60" s="56"/>
      <c r="HK60" s="56"/>
      <c r="HL60" s="56"/>
      <c r="HM60" s="56"/>
      <c r="HN60" s="56"/>
      <c r="HO60" s="56"/>
      <c r="HP60" s="56"/>
      <c r="HQ60" s="56"/>
      <c r="HR60" s="56"/>
      <c r="HS60" s="56"/>
      <c r="HT60" s="56"/>
      <c r="HU60" s="56"/>
      <c r="HV60" s="56"/>
      <c r="HW60" s="56"/>
      <c r="HX60" s="56"/>
      <c r="HY60" s="56"/>
      <c r="HZ60" s="56"/>
      <c r="IA60" s="56"/>
      <c r="IB60" s="56"/>
      <c r="IC60" s="56"/>
      <c r="ID60" s="56"/>
      <c r="IE60" s="56"/>
      <c r="IF60" s="56"/>
      <c r="IG60" s="56"/>
      <c r="IH60" s="56"/>
      <c r="II60" s="56"/>
      <c r="IJ60" s="56"/>
      <c r="IK60" s="56"/>
      <c r="IL60" s="56"/>
      <c r="IM60" s="56"/>
      <c r="IN60" s="56"/>
      <c r="IO60" s="56"/>
      <c r="IP60" s="56"/>
      <c r="IQ60" s="56"/>
    </row>
    <row r="61" s="55" customFormat="1" ht="31" customHeight="1" spans="1:251">
      <c r="A61" s="56"/>
      <c r="B61" s="67">
        <v>233</v>
      </c>
      <c r="C61" s="76" t="s">
        <v>817</v>
      </c>
      <c r="D61" s="70">
        <f>D62</f>
        <v>50</v>
      </c>
      <c r="E61" s="70">
        <f>E62</f>
        <v>50</v>
      </c>
      <c r="F61" s="75">
        <f t="shared" si="4"/>
        <v>0</v>
      </c>
      <c r="G61" s="71">
        <f t="shared" si="5"/>
        <v>0</v>
      </c>
      <c r="H61" s="56">
        <f t="shared" si="2"/>
        <v>3</v>
      </c>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c r="DV61" s="56"/>
      <c r="DW61" s="56"/>
      <c r="DX61" s="56"/>
      <c r="DY61" s="56"/>
      <c r="DZ61" s="56"/>
      <c r="EA61" s="56"/>
      <c r="EB61" s="56"/>
      <c r="EC61" s="56"/>
      <c r="ED61" s="56"/>
      <c r="EE61" s="56"/>
      <c r="EF61" s="56"/>
      <c r="EG61" s="56"/>
      <c r="EH61" s="56"/>
      <c r="EI61" s="56"/>
      <c r="EJ61" s="56"/>
      <c r="EK61" s="56"/>
      <c r="EL61" s="56"/>
      <c r="EM61" s="56"/>
      <c r="EN61" s="56"/>
      <c r="EO61" s="56"/>
      <c r="EP61" s="56"/>
      <c r="EQ61" s="56"/>
      <c r="ER61" s="56"/>
      <c r="ES61" s="56"/>
      <c r="ET61" s="56"/>
      <c r="EU61" s="56"/>
      <c r="EV61" s="56"/>
      <c r="EW61" s="56"/>
      <c r="EX61" s="56"/>
      <c r="EY61" s="56"/>
      <c r="EZ61" s="56"/>
      <c r="FA61" s="56"/>
      <c r="FB61" s="56"/>
      <c r="FC61" s="56"/>
      <c r="FD61" s="56"/>
      <c r="FE61" s="56"/>
      <c r="FF61" s="56"/>
      <c r="FG61" s="56"/>
      <c r="FH61" s="56"/>
      <c r="FI61" s="56"/>
      <c r="FJ61" s="56"/>
      <c r="FK61" s="56"/>
      <c r="FL61" s="56"/>
      <c r="FM61" s="56"/>
      <c r="FN61" s="56"/>
      <c r="FO61" s="56"/>
      <c r="FP61" s="56"/>
      <c r="FQ61" s="56"/>
      <c r="FR61" s="56"/>
      <c r="FS61" s="56"/>
      <c r="FT61" s="56"/>
      <c r="FU61" s="56"/>
      <c r="FV61" s="56"/>
      <c r="FW61" s="56"/>
      <c r="FX61" s="56"/>
      <c r="FY61" s="56"/>
      <c r="FZ61" s="56"/>
      <c r="GA61" s="56"/>
      <c r="GB61" s="56"/>
      <c r="GC61" s="56"/>
      <c r="GD61" s="56"/>
      <c r="GE61" s="56"/>
      <c r="GF61" s="56"/>
      <c r="GG61" s="56"/>
      <c r="GH61" s="56"/>
      <c r="GI61" s="56"/>
      <c r="GJ61" s="56"/>
      <c r="GK61" s="56"/>
      <c r="GL61" s="56"/>
      <c r="GM61" s="56"/>
      <c r="GN61" s="56"/>
      <c r="GO61" s="56"/>
      <c r="GP61" s="56"/>
      <c r="GQ61" s="56"/>
      <c r="GR61" s="56"/>
      <c r="GS61" s="56"/>
      <c r="GT61" s="56"/>
      <c r="GU61" s="56"/>
      <c r="GV61" s="56"/>
      <c r="GW61" s="56"/>
      <c r="GX61" s="56"/>
      <c r="GY61" s="56"/>
      <c r="GZ61" s="56"/>
      <c r="HA61" s="56"/>
      <c r="HB61" s="56"/>
      <c r="HC61" s="56"/>
      <c r="HD61" s="56"/>
      <c r="HE61" s="56"/>
      <c r="HF61" s="56"/>
      <c r="HG61" s="56"/>
      <c r="HH61" s="56"/>
      <c r="HI61" s="56"/>
      <c r="HJ61" s="56"/>
      <c r="HK61" s="56"/>
      <c r="HL61" s="56"/>
      <c r="HM61" s="56"/>
      <c r="HN61" s="56"/>
      <c r="HO61" s="56"/>
      <c r="HP61" s="56"/>
      <c r="HQ61" s="56"/>
      <c r="HR61" s="56"/>
      <c r="HS61" s="56"/>
      <c r="HT61" s="56"/>
      <c r="HU61" s="56"/>
      <c r="HV61" s="56"/>
      <c r="HW61" s="56"/>
      <c r="HX61" s="56"/>
      <c r="HY61" s="56"/>
      <c r="HZ61" s="56"/>
      <c r="IA61" s="56"/>
      <c r="IB61" s="56"/>
      <c r="IC61" s="56"/>
      <c r="ID61" s="56"/>
      <c r="IE61" s="56"/>
      <c r="IF61" s="56"/>
      <c r="IG61" s="56"/>
      <c r="IH61" s="56"/>
      <c r="II61" s="56"/>
      <c r="IJ61" s="56"/>
      <c r="IK61" s="56"/>
      <c r="IL61" s="56"/>
      <c r="IM61" s="56"/>
      <c r="IN61" s="56"/>
      <c r="IO61" s="56"/>
      <c r="IP61" s="56"/>
      <c r="IQ61" s="56"/>
    </row>
    <row r="62" s="55" customFormat="1" ht="31" customHeight="1" spans="1:251">
      <c r="A62" s="56"/>
      <c r="B62" s="67">
        <v>22304</v>
      </c>
      <c r="C62" s="85" t="s">
        <v>910</v>
      </c>
      <c r="D62" s="70">
        <f>SUM(D63:D65)</f>
        <v>50</v>
      </c>
      <c r="E62" s="70">
        <f>SUM(E63:E65)</f>
        <v>50</v>
      </c>
      <c r="F62" s="75">
        <f t="shared" si="4"/>
        <v>0</v>
      </c>
      <c r="G62" s="71">
        <f t="shared" si="5"/>
        <v>0</v>
      </c>
      <c r="H62" s="56">
        <f t="shared" si="2"/>
        <v>5</v>
      </c>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c r="EO62" s="56"/>
      <c r="EP62" s="56"/>
      <c r="EQ62" s="56"/>
      <c r="ER62" s="56"/>
      <c r="ES62" s="56"/>
      <c r="ET62" s="56"/>
      <c r="EU62" s="56"/>
      <c r="EV62" s="56"/>
      <c r="EW62" s="56"/>
      <c r="EX62" s="56"/>
      <c r="EY62" s="56"/>
      <c r="EZ62" s="56"/>
      <c r="FA62" s="56"/>
      <c r="FB62" s="56"/>
      <c r="FC62" s="56"/>
      <c r="FD62" s="56"/>
      <c r="FE62" s="56"/>
      <c r="FF62" s="56"/>
      <c r="FG62" s="56"/>
      <c r="FH62" s="56"/>
      <c r="FI62" s="56"/>
      <c r="FJ62" s="56"/>
      <c r="FK62" s="56"/>
      <c r="FL62" s="56"/>
      <c r="FM62" s="56"/>
      <c r="FN62" s="56"/>
      <c r="FO62" s="56"/>
      <c r="FP62" s="56"/>
      <c r="FQ62" s="56"/>
      <c r="FR62" s="56"/>
      <c r="FS62" s="56"/>
      <c r="FT62" s="56"/>
      <c r="FU62" s="56"/>
      <c r="FV62" s="56"/>
      <c r="FW62" s="56"/>
      <c r="FX62" s="56"/>
      <c r="FY62" s="56"/>
      <c r="FZ62" s="56"/>
      <c r="GA62" s="56"/>
      <c r="GB62" s="56"/>
      <c r="GC62" s="56"/>
      <c r="GD62" s="56"/>
      <c r="GE62" s="56"/>
      <c r="GF62" s="56"/>
      <c r="GG62" s="56"/>
      <c r="GH62" s="56"/>
      <c r="GI62" s="56"/>
      <c r="GJ62" s="56"/>
      <c r="GK62" s="56"/>
      <c r="GL62" s="56"/>
      <c r="GM62" s="56"/>
      <c r="GN62" s="56"/>
      <c r="GO62" s="56"/>
      <c r="GP62" s="56"/>
      <c r="GQ62" s="56"/>
      <c r="GR62" s="56"/>
      <c r="GS62" s="56"/>
      <c r="GT62" s="56"/>
      <c r="GU62" s="56"/>
      <c r="GV62" s="56"/>
      <c r="GW62" s="56"/>
      <c r="GX62" s="56"/>
      <c r="GY62" s="56"/>
      <c r="GZ62" s="56"/>
      <c r="HA62" s="56"/>
      <c r="HB62" s="56"/>
      <c r="HC62" s="56"/>
      <c r="HD62" s="56"/>
      <c r="HE62" s="56"/>
      <c r="HF62" s="56"/>
      <c r="HG62" s="56"/>
      <c r="HH62" s="56"/>
      <c r="HI62" s="56"/>
      <c r="HJ62" s="56"/>
      <c r="HK62" s="56"/>
      <c r="HL62" s="56"/>
      <c r="HM62" s="56"/>
      <c r="HN62" s="56"/>
      <c r="HO62" s="56"/>
      <c r="HP62" s="56"/>
      <c r="HQ62" s="56"/>
      <c r="HR62" s="56"/>
      <c r="HS62" s="56"/>
      <c r="HT62" s="56"/>
      <c r="HU62" s="56"/>
      <c r="HV62" s="56"/>
      <c r="HW62" s="56"/>
      <c r="HX62" s="56"/>
      <c r="HY62" s="56"/>
      <c r="HZ62" s="56"/>
      <c r="IA62" s="56"/>
      <c r="IB62" s="56"/>
      <c r="IC62" s="56"/>
      <c r="ID62" s="56"/>
      <c r="IE62" s="56"/>
      <c r="IF62" s="56"/>
      <c r="IG62" s="56"/>
      <c r="IH62" s="56"/>
      <c r="II62" s="56"/>
      <c r="IJ62" s="56"/>
      <c r="IK62" s="56"/>
      <c r="IL62" s="56"/>
      <c r="IM62" s="56"/>
      <c r="IN62" s="56"/>
      <c r="IO62" s="56"/>
      <c r="IP62" s="56"/>
      <c r="IQ62" s="56"/>
    </row>
    <row r="63" s="55" customFormat="1" ht="31" customHeight="1" spans="1:251">
      <c r="A63" s="56"/>
      <c r="B63" s="72">
        <v>2330411</v>
      </c>
      <c r="C63" s="83" t="s">
        <v>911</v>
      </c>
      <c r="D63" s="74">
        <v>20</v>
      </c>
      <c r="E63" s="75">
        <v>20</v>
      </c>
      <c r="F63" s="75">
        <f t="shared" si="4"/>
        <v>0</v>
      </c>
      <c r="G63" s="71">
        <f t="shared" si="5"/>
        <v>0</v>
      </c>
      <c r="H63" s="56">
        <f t="shared" si="2"/>
        <v>7</v>
      </c>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c r="EO63" s="56"/>
      <c r="EP63" s="56"/>
      <c r="EQ63" s="56"/>
      <c r="ER63" s="56"/>
      <c r="ES63" s="56"/>
      <c r="ET63" s="56"/>
      <c r="EU63" s="56"/>
      <c r="EV63" s="56"/>
      <c r="EW63" s="56"/>
      <c r="EX63" s="56"/>
      <c r="EY63" s="56"/>
      <c r="EZ63" s="56"/>
      <c r="FA63" s="56"/>
      <c r="FB63" s="56"/>
      <c r="FC63" s="56"/>
      <c r="FD63" s="56"/>
      <c r="FE63" s="56"/>
      <c r="FF63" s="56"/>
      <c r="FG63" s="56"/>
      <c r="FH63" s="56"/>
      <c r="FI63" s="56"/>
      <c r="FJ63" s="56"/>
      <c r="FK63" s="56"/>
      <c r="FL63" s="56"/>
      <c r="FM63" s="56"/>
      <c r="FN63" s="56"/>
      <c r="FO63" s="56"/>
      <c r="FP63" s="56"/>
      <c r="FQ63" s="56"/>
      <c r="FR63" s="56"/>
      <c r="FS63" s="56"/>
      <c r="FT63" s="56"/>
      <c r="FU63" s="56"/>
      <c r="FV63" s="56"/>
      <c r="FW63" s="56"/>
      <c r="FX63" s="56"/>
      <c r="FY63" s="56"/>
      <c r="FZ63" s="56"/>
      <c r="GA63" s="56"/>
      <c r="GB63" s="56"/>
      <c r="GC63" s="56"/>
      <c r="GD63" s="56"/>
      <c r="GE63" s="56"/>
      <c r="GF63" s="56"/>
      <c r="GG63" s="56"/>
      <c r="GH63" s="56"/>
      <c r="GI63" s="56"/>
      <c r="GJ63" s="56"/>
      <c r="GK63" s="56"/>
      <c r="GL63" s="56"/>
      <c r="GM63" s="56"/>
      <c r="GN63" s="56"/>
      <c r="GO63" s="56"/>
      <c r="GP63" s="56"/>
      <c r="GQ63" s="56"/>
      <c r="GR63" s="56"/>
      <c r="GS63" s="56"/>
      <c r="GT63" s="56"/>
      <c r="GU63" s="56"/>
      <c r="GV63" s="56"/>
      <c r="GW63" s="56"/>
      <c r="GX63" s="56"/>
      <c r="GY63" s="56"/>
      <c r="GZ63" s="56"/>
      <c r="HA63" s="56"/>
      <c r="HB63" s="56"/>
      <c r="HC63" s="56"/>
      <c r="HD63" s="56"/>
      <c r="HE63" s="56"/>
      <c r="HF63" s="56"/>
      <c r="HG63" s="56"/>
      <c r="HH63" s="56"/>
      <c r="HI63" s="56"/>
      <c r="HJ63" s="56"/>
      <c r="HK63" s="56"/>
      <c r="HL63" s="56"/>
      <c r="HM63" s="56"/>
      <c r="HN63" s="56"/>
      <c r="HO63" s="56"/>
      <c r="HP63" s="56"/>
      <c r="HQ63" s="56"/>
      <c r="HR63" s="56"/>
      <c r="HS63" s="56"/>
      <c r="HT63" s="56"/>
      <c r="HU63" s="56"/>
      <c r="HV63" s="56"/>
      <c r="HW63" s="56"/>
      <c r="HX63" s="56"/>
      <c r="HY63" s="56"/>
      <c r="HZ63" s="56"/>
      <c r="IA63" s="56"/>
      <c r="IB63" s="56"/>
      <c r="IC63" s="56"/>
      <c r="ID63" s="56"/>
      <c r="IE63" s="56"/>
      <c r="IF63" s="56"/>
      <c r="IG63" s="56"/>
      <c r="IH63" s="56"/>
      <c r="II63" s="56"/>
      <c r="IJ63" s="56"/>
      <c r="IK63" s="56"/>
      <c r="IL63" s="56"/>
      <c r="IM63" s="56"/>
      <c r="IN63" s="56"/>
      <c r="IO63" s="56"/>
      <c r="IP63" s="56"/>
      <c r="IQ63" s="56"/>
    </row>
    <row r="64" s="55" customFormat="1" ht="31" customHeight="1" spans="1:251">
      <c r="A64" s="56"/>
      <c r="B64" s="72">
        <v>2330433</v>
      </c>
      <c r="C64" s="83" t="s">
        <v>912</v>
      </c>
      <c r="D64" s="74">
        <v>0</v>
      </c>
      <c r="E64" s="75"/>
      <c r="F64" s="75">
        <f t="shared" si="4"/>
        <v>0</v>
      </c>
      <c r="G64" s="71"/>
      <c r="H64" s="56">
        <f t="shared" si="2"/>
        <v>7</v>
      </c>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row>
    <row r="65" s="55" customFormat="1" ht="31" customHeight="1" spans="1:251">
      <c r="A65" s="56"/>
      <c r="B65" s="72">
        <v>2330498</v>
      </c>
      <c r="C65" s="83" t="s">
        <v>913</v>
      </c>
      <c r="D65" s="74">
        <v>30</v>
      </c>
      <c r="E65" s="75">
        <v>30</v>
      </c>
      <c r="F65" s="75">
        <f t="shared" si="4"/>
        <v>0</v>
      </c>
      <c r="G65" s="71">
        <f t="shared" si="5"/>
        <v>0</v>
      </c>
      <c r="H65" s="56">
        <f t="shared" si="2"/>
        <v>7</v>
      </c>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row>
    <row r="66" s="55" customFormat="1" ht="24" customHeight="1" spans="1:251">
      <c r="A66" s="56"/>
      <c r="B66" s="86"/>
      <c r="C66" s="76" t="s">
        <v>914</v>
      </c>
      <c r="D66" s="70">
        <f>D61+D55+D46+D44+D34+D9+D6</f>
        <v>38425</v>
      </c>
      <c r="E66" s="70">
        <f>E61+E55+E46+E44+E34+E9+E6</f>
        <v>31871</v>
      </c>
      <c r="F66" s="70">
        <f>F61+F55+F46+F44+F34+F9+F6</f>
        <v>-6554</v>
      </c>
      <c r="G66" s="71">
        <f t="shared" si="5"/>
        <v>-0.170566037735849</v>
      </c>
      <c r="H66" s="56">
        <f t="shared" si="2"/>
        <v>0</v>
      </c>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c r="EO66" s="56"/>
      <c r="EP66" s="56"/>
      <c r="EQ66" s="56"/>
      <c r="ER66" s="56"/>
      <c r="ES66" s="56"/>
      <c r="ET66" s="56"/>
      <c r="EU66" s="56"/>
      <c r="EV66" s="56"/>
      <c r="EW66" s="56"/>
      <c r="EX66" s="56"/>
      <c r="EY66" s="56"/>
      <c r="EZ66" s="56"/>
      <c r="FA66" s="56"/>
      <c r="FB66" s="56"/>
      <c r="FC66" s="56"/>
      <c r="FD66" s="56"/>
      <c r="FE66" s="56"/>
      <c r="FF66" s="56"/>
      <c r="FG66" s="56"/>
      <c r="FH66" s="56"/>
      <c r="FI66" s="56"/>
      <c r="FJ66" s="56"/>
      <c r="FK66" s="56"/>
      <c r="FL66" s="56"/>
      <c r="FM66" s="56"/>
      <c r="FN66" s="56"/>
      <c r="FO66" s="56"/>
      <c r="FP66" s="56"/>
      <c r="FQ66" s="56"/>
      <c r="FR66" s="56"/>
      <c r="FS66" s="56"/>
      <c r="FT66" s="56"/>
      <c r="FU66" s="56"/>
      <c r="FV66" s="56"/>
      <c r="FW66" s="56"/>
      <c r="FX66" s="56"/>
      <c r="FY66" s="56"/>
      <c r="FZ66" s="56"/>
      <c r="GA66" s="56"/>
      <c r="GB66" s="56"/>
      <c r="GC66" s="56"/>
      <c r="GD66" s="56"/>
      <c r="GE66" s="56"/>
      <c r="GF66" s="56"/>
      <c r="GG66" s="56"/>
      <c r="GH66" s="56"/>
      <c r="GI66" s="56"/>
      <c r="GJ66" s="56"/>
      <c r="GK66" s="56"/>
      <c r="GL66" s="56"/>
      <c r="GM66" s="56"/>
      <c r="GN66" s="56"/>
      <c r="GO66" s="56"/>
      <c r="GP66" s="56"/>
      <c r="GQ66" s="56"/>
      <c r="GR66" s="56"/>
      <c r="GS66" s="56"/>
      <c r="GT66" s="56"/>
      <c r="GU66" s="56"/>
      <c r="GV66" s="56"/>
      <c r="GW66" s="56"/>
      <c r="GX66" s="56"/>
      <c r="GY66" s="56"/>
      <c r="GZ66" s="56"/>
      <c r="HA66" s="56"/>
      <c r="HB66" s="56"/>
      <c r="HC66" s="56"/>
      <c r="HD66" s="56"/>
      <c r="HE66" s="56"/>
      <c r="HF66" s="56"/>
      <c r="HG66" s="56"/>
      <c r="HH66" s="56"/>
      <c r="HI66" s="56"/>
      <c r="HJ66" s="56"/>
      <c r="HK66" s="56"/>
      <c r="HL66" s="56"/>
      <c r="HM66" s="56"/>
      <c r="HN66" s="56"/>
      <c r="HO66" s="56"/>
      <c r="HP66" s="56"/>
      <c r="HQ66" s="56"/>
      <c r="HR66" s="56"/>
      <c r="HS66" s="56"/>
      <c r="HT66" s="56"/>
      <c r="HU66" s="56"/>
      <c r="HV66" s="56"/>
      <c r="HW66" s="56"/>
      <c r="HX66" s="56"/>
      <c r="HY66" s="56"/>
      <c r="HZ66" s="56"/>
      <c r="IA66" s="56"/>
      <c r="IB66" s="56"/>
      <c r="IC66" s="56"/>
      <c r="ID66" s="56"/>
      <c r="IE66" s="56"/>
      <c r="IF66" s="56"/>
      <c r="IG66" s="56"/>
      <c r="IH66" s="56"/>
      <c r="II66" s="56"/>
      <c r="IJ66" s="56"/>
      <c r="IK66" s="56"/>
      <c r="IL66" s="56"/>
      <c r="IM66" s="56"/>
      <c r="IN66" s="56"/>
      <c r="IO66" s="56"/>
      <c r="IP66" s="56"/>
      <c r="IQ66" s="56"/>
    </row>
    <row r="67" s="55" customFormat="1" ht="24" customHeight="1" spans="1:251">
      <c r="A67" s="56"/>
      <c r="B67" s="87">
        <v>230</v>
      </c>
      <c r="C67" s="76" t="s">
        <v>50</v>
      </c>
      <c r="D67" s="70">
        <f>D68+D69</f>
        <v>21144</v>
      </c>
      <c r="E67" s="70">
        <f>E68+E69</f>
        <v>2874</v>
      </c>
      <c r="F67" s="70">
        <f t="shared" ref="F67:F71" si="6">E67-D67</f>
        <v>-18270</v>
      </c>
      <c r="G67" s="71">
        <f t="shared" si="5"/>
        <v>-0.864074914869467</v>
      </c>
      <c r="H67" s="56">
        <f t="shared" si="2"/>
        <v>3</v>
      </c>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c r="EO67" s="56"/>
      <c r="EP67" s="56"/>
      <c r="EQ67" s="56"/>
      <c r="ER67" s="56"/>
      <c r="ES67" s="56"/>
      <c r="ET67" s="56"/>
      <c r="EU67" s="56"/>
      <c r="EV67" s="56"/>
      <c r="EW67" s="56"/>
      <c r="EX67" s="56"/>
      <c r="EY67" s="56"/>
      <c r="EZ67" s="56"/>
      <c r="FA67" s="56"/>
      <c r="FB67" s="56"/>
      <c r="FC67" s="56"/>
      <c r="FD67" s="56"/>
      <c r="FE67" s="56"/>
      <c r="FF67" s="56"/>
      <c r="FG67" s="56"/>
      <c r="FH67" s="56"/>
      <c r="FI67" s="56"/>
      <c r="FJ67" s="56"/>
      <c r="FK67" s="56"/>
      <c r="FL67" s="56"/>
      <c r="FM67" s="56"/>
      <c r="FN67" s="56"/>
      <c r="FO67" s="56"/>
      <c r="FP67" s="56"/>
      <c r="FQ67" s="56"/>
      <c r="FR67" s="56"/>
      <c r="FS67" s="56"/>
      <c r="FT67" s="56"/>
      <c r="FU67" s="56"/>
      <c r="FV67" s="56"/>
      <c r="FW67" s="56"/>
      <c r="FX67" s="56"/>
      <c r="FY67" s="56"/>
      <c r="FZ67" s="56"/>
      <c r="GA67" s="56"/>
      <c r="GB67" s="56"/>
      <c r="GC67" s="56"/>
      <c r="GD67" s="56"/>
      <c r="GE67" s="56"/>
      <c r="GF67" s="56"/>
      <c r="GG67" s="56"/>
      <c r="GH67" s="56"/>
      <c r="GI67" s="56"/>
      <c r="GJ67" s="56"/>
      <c r="GK67" s="56"/>
      <c r="GL67" s="56"/>
      <c r="GM67" s="56"/>
      <c r="GN67" s="56"/>
      <c r="GO67" s="56"/>
      <c r="GP67" s="56"/>
      <c r="GQ67" s="56"/>
      <c r="GR67" s="56"/>
      <c r="GS67" s="56"/>
      <c r="GT67" s="56"/>
      <c r="GU67" s="56"/>
      <c r="GV67" s="56"/>
      <c r="GW67" s="56"/>
      <c r="GX67" s="56"/>
      <c r="GY67" s="56"/>
      <c r="GZ67" s="56"/>
      <c r="HA67" s="56"/>
      <c r="HB67" s="56"/>
      <c r="HC67" s="56"/>
      <c r="HD67" s="56"/>
      <c r="HE67" s="56"/>
      <c r="HF67" s="56"/>
      <c r="HG67" s="56"/>
      <c r="HH67" s="56"/>
      <c r="HI67" s="56"/>
      <c r="HJ67" s="56"/>
      <c r="HK67" s="56"/>
      <c r="HL67" s="56"/>
      <c r="HM67" s="56"/>
      <c r="HN67" s="56"/>
      <c r="HO67" s="56"/>
      <c r="HP67" s="56"/>
      <c r="HQ67" s="56"/>
      <c r="HR67" s="56"/>
      <c r="HS67" s="56"/>
      <c r="HT67" s="56"/>
      <c r="HU67" s="56"/>
      <c r="HV67" s="56"/>
      <c r="HW67" s="56"/>
      <c r="HX67" s="56"/>
      <c r="HY67" s="56"/>
      <c r="HZ67" s="56"/>
      <c r="IA67" s="56"/>
      <c r="IB67" s="56"/>
      <c r="IC67" s="56"/>
      <c r="ID67" s="56"/>
      <c r="IE67" s="56"/>
      <c r="IF67" s="56"/>
      <c r="IG67" s="56"/>
      <c r="IH67" s="56"/>
      <c r="II67" s="56"/>
      <c r="IJ67" s="56"/>
      <c r="IK67" s="56"/>
      <c r="IL67" s="56"/>
      <c r="IM67" s="56"/>
      <c r="IN67" s="56"/>
      <c r="IO67" s="56"/>
      <c r="IP67" s="56"/>
      <c r="IQ67" s="56"/>
    </row>
    <row r="68" s="55" customFormat="1" ht="24" customHeight="1" spans="1:251">
      <c r="A68" s="56"/>
      <c r="B68" s="86">
        <v>23008</v>
      </c>
      <c r="C68" s="88" t="s">
        <v>915</v>
      </c>
      <c r="D68" s="75">
        <v>17800</v>
      </c>
      <c r="E68" s="75">
        <v>0</v>
      </c>
      <c r="F68" s="75">
        <f t="shared" si="6"/>
        <v>-17800</v>
      </c>
      <c r="G68" s="71">
        <f t="shared" si="5"/>
        <v>-1</v>
      </c>
      <c r="H68" s="56">
        <f t="shared" si="2"/>
        <v>5</v>
      </c>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c r="EO68" s="56"/>
      <c r="EP68" s="56"/>
      <c r="EQ68" s="56"/>
      <c r="ER68" s="56"/>
      <c r="ES68" s="56"/>
      <c r="ET68" s="56"/>
      <c r="EU68" s="56"/>
      <c r="EV68" s="56"/>
      <c r="EW68" s="56"/>
      <c r="EX68" s="56"/>
      <c r="EY68" s="56"/>
      <c r="EZ68" s="56"/>
      <c r="FA68" s="56"/>
      <c r="FB68" s="56"/>
      <c r="FC68" s="56"/>
      <c r="FD68" s="56"/>
      <c r="FE68" s="56"/>
      <c r="FF68" s="56"/>
      <c r="FG68" s="56"/>
      <c r="FH68" s="56"/>
      <c r="FI68" s="56"/>
      <c r="FJ68" s="56"/>
      <c r="FK68" s="56"/>
      <c r="FL68" s="56"/>
      <c r="FM68" s="56"/>
      <c r="FN68" s="56"/>
      <c r="FO68" s="56"/>
      <c r="FP68" s="56"/>
      <c r="FQ68" s="56"/>
      <c r="FR68" s="56"/>
      <c r="FS68" s="56"/>
      <c r="FT68" s="56"/>
      <c r="FU68" s="56"/>
      <c r="FV68" s="56"/>
      <c r="FW68" s="56"/>
      <c r="FX68" s="56"/>
      <c r="FY68" s="56"/>
      <c r="FZ68" s="56"/>
      <c r="GA68" s="56"/>
      <c r="GB68" s="56"/>
      <c r="GC68" s="56"/>
      <c r="GD68" s="56"/>
      <c r="GE68" s="56"/>
      <c r="GF68" s="56"/>
      <c r="GG68" s="56"/>
      <c r="GH68" s="56"/>
      <c r="GI68" s="56"/>
      <c r="GJ68" s="56"/>
      <c r="GK68" s="56"/>
      <c r="GL68" s="56"/>
      <c r="GM68" s="56"/>
      <c r="GN68" s="56"/>
      <c r="GO68" s="56"/>
      <c r="GP68" s="56"/>
      <c r="GQ68" s="56"/>
      <c r="GR68" s="56"/>
      <c r="GS68" s="56"/>
      <c r="GT68" s="56"/>
      <c r="GU68" s="56"/>
      <c r="GV68" s="56"/>
      <c r="GW68" s="56"/>
      <c r="GX68" s="56"/>
      <c r="GY68" s="56"/>
      <c r="GZ68" s="56"/>
      <c r="HA68" s="56"/>
      <c r="HB68" s="56"/>
      <c r="HC68" s="56"/>
      <c r="HD68" s="56"/>
      <c r="HE68" s="56"/>
      <c r="HF68" s="56"/>
      <c r="HG68" s="56"/>
      <c r="HH68" s="56"/>
      <c r="HI68" s="56"/>
      <c r="HJ68" s="56"/>
      <c r="HK68" s="56"/>
      <c r="HL68" s="56"/>
      <c r="HM68" s="56"/>
      <c r="HN68" s="56"/>
      <c r="HO68" s="56"/>
      <c r="HP68" s="56"/>
      <c r="HQ68" s="56"/>
      <c r="HR68" s="56"/>
      <c r="HS68" s="56"/>
      <c r="HT68" s="56"/>
      <c r="HU68" s="56"/>
      <c r="HV68" s="56"/>
      <c r="HW68" s="56"/>
      <c r="HX68" s="56"/>
      <c r="HY68" s="56"/>
      <c r="HZ68" s="56"/>
      <c r="IA68" s="56"/>
      <c r="IB68" s="56"/>
      <c r="IC68" s="56"/>
      <c r="ID68" s="56"/>
      <c r="IE68" s="56"/>
      <c r="IF68" s="56"/>
      <c r="IG68" s="56"/>
      <c r="IH68" s="56"/>
      <c r="II68" s="56"/>
      <c r="IJ68" s="56"/>
      <c r="IK68" s="56"/>
      <c r="IL68" s="56"/>
      <c r="IM68" s="56"/>
      <c r="IN68" s="56"/>
      <c r="IO68" s="56"/>
      <c r="IP68" s="56"/>
      <c r="IQ68" s="56"/>
    </row>
    <row r="69" ht="24" customHeight="1" spans="2:8">
      <c r="B69" s="86">
        <v>23009</v>
      </c>
      <c r="C69" s="88" t="s">
        <v>916</v>
      </c>
      <c r="D69" s="89">
        <v>3344</v>
      </c>
      <c r="E69" s="89">
        <v>2874</v>
      </c>
      <c r="F69" s="75">
        <f t="shared" si="6"/>
        <v>-470</v>
      </c>
      <c r="G69" s="71">
        <f t="shared" si="5"/>
        <v>-0.14055023923445</v>
      </c>
      <c r="H69" s="56">
        <f t="shared" si="2"/>
        <v>5</v>
      </c>
    </row>
    <row r="70" ht="24" customHeight="1" spans="2:8">
      <c r="B70" s="87">
        <v>231</v>
      </c>
      <c r="C70" s="85" t="s">
        <v>832</v>
      </c>
      <c r="D70" s="70"/>
      <c r="E70" s="70">
        <v>37530</v>
      </c>
      <c r="F70" s="75">
        <f t="shared" si="6"/>
        <v>37530</v>
      </c>
      <c r="G70" s="71"/>
      <c r="H70" s="56">
        <f>LEN(B70)</f>
        <v>3</v>
      </c>
    </row>
    <row r="71" ht="24" customHeight="1" spans="2:8">
      <c r="B71" s="86"/>
      <c r="C71" s="90" t="s">
        <v>61</v>
      </c>
      <c r="D71" s="70">
        <f>SUM(D66:D67,D70)</f>
        <v>59569</v>
      </c>
      <c r="E71" s="70">
        <f>SUM(E66:E67,E70)</f>
        <v>72275</v>
      </c>
      <c r="F71" s="70">
        <f t="shared" si="6"/>
        <v>12706</v>
      </c>
      <c r="G71" s="91">
        <f t="shared" si="5"/>
        <v>0.213298863502829</v>
      </c>
      <c r="H71" s="56">
        <f>LEN(B71)</f>
        <v>0</v>
      </c>
    </row>
    <row r="72" ht="31" customHeight="1"/>
    <row r="73" ht="31" customHeight="1"/>
    <row r="74" s="55" customFormat="1" ht="31" customHeight="1" spans="1:251">
      <c r="A74" s="56"/>
      <c r="B74" s="57"/>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c r="EO74" s="56"/>
      <c r="EP74" s="56"/>
      <c r="EQ74" s="56"/>
      <c r="ER74" s="56"/>
      <c r="ES74" s="56"/>
      <c r="ET74" s="56"/>
      <c r="EU74" s="56"/>
      <c r="EV74" s="56"/>
      <c r="EW74" s="56"/>
      <c r="EX74" s="56"/>
      <c r="EY74" s="56"/>
      <c r="EZ74" s="56"/>
      <c r="FA74" s="56"/>
      <c r="FB74" s="56"/>
      <c r="FC74" s="56"/>
      <c r="FD74" s="56"/>
      <c r="FE74" s="56"/>
      <c r="FF74" s="56"/>
      <c r="FG74" s="56"/>
      <c r="FH74" s="56"/>
      <c r="FI74" s="56"/>
      <c r="FJ74" s="56"/>
      <c r="FK74" s="56"/>
      <c r="FL74" s="56"/>
      <c r="FM74" s="56"/>
      <c r="FN74" s="56"/>
      <c r="FO74" s="56"/>
      <c r="FP74" s="56"/>
      <c r="FQ74" s="56"/>
      <c r="FR74" s="56"/>
      <c r="FS74" s="56"/>
      <c r="FT74" s="56"/>
      <c r="FU74" s="56"/>
      <c r="FV74" s="56"/>
      <c r="FW74" s="56"/>
      <c r="FX74" s="56"/>
      <c r="FY74" s="56"/>
      <c r="FZ74" s="56"/>
      <c r="GA74" s="56"/>
      <c r="GB74" s="56"/>
      <c r="GC74" s="56"/>
      <c r="GD74" s="56"/>
      <c r="GE74" s="56"/>
      <c r="GF74" s="56"/>
      <c r="GG74" s="56"/>
      <c r="GH74" s="56"/>
      <c r="GI74" s="56"/>
      <c r="GJ74" s="56"/>
      <c r="GK74" s="56"/>
      <c r="GL74" s="56"/>
      <c r="GM74" s="56"/>
      <c r="GN74" s="56"/>
      <c r="GO74" s="56"/>
      <c r="GP74" s="56"/>
      <c r="GQ74" s="56"/>
      <c r="GR74" s="56"/>
      <c r="GS74" s="56"/>
      <c r="GT74" s="56"/>
      <c r="GU74" s="56"/>
      <c r="GV74" s="56"/>
      <c r="GW74" s="56"/>
      <c r="GX74" s="56"/>
      <c r="GY74" s="56"/>
      <c r="GZ74" s="56"/>
      <c r="HA74" s="56"/>
      <c r="HB74" s="56"/>
      <c r="HC74" s="56"/>
      <c r="HD74" s="56"/>
      <c r="HE74" s="56"/>
      <c r="HF74" s="56"/>
      <c r="HG74" s="56"/>
      <c r="HH74" s="56"/>
      <c r="HI74" s="56"/>
      <c r="HJ74" s="56"/>
      <c r="HK74" s="56"/>
      <c r="HL74" s="56"/>
      <c r="HM74" s="56"/>
      <c r="HN74" s="56"/>
      <c r="HO74" s="56"/>
      <c r="HP74" s="56"/>
      <c r="HQ74" s="56"/>
      <c r="HR74" s="56"/>
      <c r="HS74" s="56"/>
      <c r="HT74" s="56"/>
      <c r="HU74" s="56"/>
      <c r="HV74" s="56"/>
      <c r="HW74" s="56"/>
      <c r="HX74" s="56"/>
      <c r="HY74" s="56"/>
      <c r="HZ74" s="56"/>
      <c r="IA74" s="56"/>
      <c r="IB74" s="56"/>
      <c r="IC74" s="56"/>
      <c r="ID74" s="56"/>
      <c r="IE74" s="56"/>
      <c r="IF74" s="56"/>
      <c r="IG74" s="56"/>
      <c r="IH74" s="56"/>
      <c r="II74" s="56"/>
      <c r="IJ74" s="56"/>
      <c r="IK74" s="56"/>
      <c r="IL74" s="56"/>
      <c r="IM74" s="56"/>
      <c r="IN74" s="56"/>
      <c r="IO74" s="56"/>
      <c r="IP74" s="56"/>
      <c r="IQ74" s="56"/>
    </row>
    <row r="75" s="55" customFormat="1" ht="31" customHeight="1" spans="1:251">
      <c r="A75" s="56"/>
      <c r="B75" s="57"/>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c r="EO75" s="56"/>
      <c r="EP75" s="56"/>
      <c r="EQ75" s="56"/>
      <c r="ER75" s="56"/>
      <c r="ES75" s="56"/>
      <c r="ET75" s="56"/>
      <c r="EU75" s="56"/>
      <c r="EV75" s="56"/>
      <c r="EW75" s="56"/>
      <c r="EX75" s="56"/>
      <c r="EY75" s="56"/>
      <c r="EZ75" s="56"/>
      <c r="FA75" s="56"/>
      <c r="FB75" s="56"/>
      <c r="FC75" s="56"/>
      <c r="FD75" s="56"/>
      <c r="FE75" s="56"/>
      <c r="FF75" s="56"/>
      <c r="FG75" s="56"/>
      <c r="FH75" s="56"/>
      <c r="FI75" s="56"/>
      <c r="FJ75" s="56"/>
      <c r="FK75" s="56"/>
      <c r="FL75" s="56"/>
      <c r="FM75" s="56"/>
      <c r="FN75" s="56"/>
      <c r="FO75" s="56"/>
      <c r="FP75" s="56"/>
      <c r="FQ75" s="56"/>
      <c r="FR75" s="56"/>
      <c r="FS75" s="56"/>
      <c r="FT75" s="56"/>
      <c r="FU75" s="56"/>
      <c r="FV75" s="56"/>
      <c r="FW75" s="56"/>
      <c r="FX75" s="56"/>
      <c r="FY75" s="56"/>
      <c r="FZ75" s="56"/>
      <c r="GA75" s="56"/>
      <c r="GB75" s="56"/>
      <c r="GC75" s="56"/>
      <c r="GD75" s="56"/>
      <c r="GE75" s="56"/>
      <c r="GF75" s="56"/>
      <c r="GG75" s="56"/>
      <c r="GH75" s="56"/>
      <c r="GI75" s="56"/>
      <c r="GJ75" s="56"/>
      <c r="GK75" s="56"/>
      <c r="GL75" s="56"/>
      <c r="GM75" s="56"/>
      <c r="GN75" s="56"/>
      <c r="GO75" s="56"/>
      <c r="GP75" s="56"/>
      <c r="GQ75" s="56"/>
      <c r="GR75" s="56"/>
      <c r="GS75" s="56"/>
      <c r="GT75" s="56"/>
      <c r="GU75" s="56"/>
      <c r="GV75" s="56"/>
      <c r="GW75" s="56"/>
      <c r="GX75" s="56"/>
      <c r="GY75" s="56"/>
      <c r="GZ75" s="56"/>
      <c r="HA75" s="56"/>
      <c r="HB75" s="56"/>
      <c r="HC75" s="56"/>
      <c r="HD75" s="56"/>
      <c r="HE75" s="56"/>
      <c r="HF75" s="56"/>
      <c r="HG75" s="56"/>
      <c r="HH75" s="56"/>
      <c r="HI75" s="56"/>
      <c r="HJ75" s="56"/>
      <c r="HK75" s="56"/>
      <c r="HL75" s="56"/>
      <c r="HM75" s="56"/>
      <c r="HN75" s="56"/>
      <c r="HO75" s="56"/>
      <c r="HP75" s="56"/>
      <c r="HQ75" s="56"/>
      <c r="HR75" s="56"/>
      <c r="HS75" s="56"/>
      <c r="HT75" s="56"/>
      <c r="HU75" s="56"/>
      <c r="HV75" s="56"/>
      <c r="HW75" s="56"/>
      <c r="HX75" s="56"/>
      <c r="HY75" s="56"/>
      <c r="HZ75" s="56"/>
      <c r="IA75" s="56"/>
      <c r="IB75" s="56"/>
      <c r="IC75" s="56"/>
      <c r="ID75" s="56"/>
      <c r="IE75" s="56"/>
      <c r="IF75" s="56"/>
      <c r="IG75" s="56"/>
      <c r="IH75" s="56"/>
      <c r="II75" s="56"/>
      <c r="IJ75" s="56"/>
      <c r="IK75" s="56"/>
      <c r="IL75" s="56"/>
      <c r="IM75" s="56"/>
      <c r="IN75" s="56"/>
      <c r="IO75" s="56"/>
      <c r="IP75" s="56"/>
      <c r="IQ75" s="56"/>
    </row>
    <row r="76" s="55" customFormat="1" ht="31" customHeight="1" spans="1:251">
      <c r="A76" s="56"/>
      <c r="B76" s="57"/>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6"/>
      <c r="FH76" s="56"/>
      <c r="FI76" s="56"/>
      <c r="FJ76" s="56"/>
      <c r="FK76" s="56"/>
      <c r="FL76" s="56"/>
      <c r="FM76" s="56"/>
      <c r="FN76" s="56"/>
      <c r="FO76" s="56"/>
      <c r="FP76" s="56"/>
      <c r="FQ76" s="56"/>
      <c r="FR76" s="56"/>
      <c r="FS76" s="56"/>
      <c r="FT76" s="56"/>
      <c r="FU76" s="56"/>
      <c r="FV76" s="56"/>
      <c r="FW76" s="56"/>
      <c r="FX76" s="56"/>
      <c r="FY76" s="56"/>
      <c r="FZ76" s="56"/>
      <c r="GA76" s="56"/>
      <c r="GB76" s="56"/>
      <c r="GC76" s="56"/>
      <c r="GD76" s="56"/>
      <c r="GE76" s="56"/>
      <c r="GF76" s="56"/>
      <c r="GG76" s="56"/>
      <c r="GH76" s="56"/>
      <c r="GI76" s="56"/>
      <c r="GJ76" s="56"/>
      <c r="GK76" s="56"/>
      <c r="GL76" s="56"/>
      <c r="GM76" s="56"/>
      <c r="GN76" s="56"/>
      <c r="GO76" s="56"/>
      <c r="GP76" s="56"/>
      <c r="GQ76" s="56"/>
      <c r="GR76" s="56"/>
      <c r="GS76" s="56"/>
      <c r="GT76" s="56"/>
      <c r="GU76" s="56"/>
      <c r="GV76" s="56"/>
      <c r="GW76" s="56"/>
      <c r="GX76" s="56"/>
      <c r="GY76" s="56"/>
      <c r="GZ76" s="56"/>
      <c r="HA76" s="56"/>
      <c r="HB76" s="56"/>
      <c r="HC76" s="56"/>
      <c r="HD76" s="56"/>
      <c r="HE76" s="56"/>
      <c r="HF76" s="56"/>
      <c r="HG76" s="56"/>
      <c r="HH76" s="56"/>
      <c r="HI76" s="56"/>
      <c r="HJ76" s="56"/>
      <c r="HK76" s="56"/>
      <c r="HL76" s="56"/>
      <c r="HM76" s="56"/>
      <c r="HN76" s="56"/>
      <c r="HO76" s="56"/>
      <c r="HP76" s="56"/>
      <c r="HQ76" s="56"/>
      <c r="HR76" s="56"/>
      <c r="HS76" s="56"/>
      <c r="HT76" s="56"/>
      <c r="HU76" s="56"/>
      <c r="HV76" s="56"/>
      <c r="HW76" s="56"/>
      <c r="HX76" s="56"/>
      <c r="HY76" s="56"/>
      <c r="HZ76" s="56"/>
      <c r="IA76" s="56"/>
      <c r="IB76" s="56"/>
      <c r="IC76" s="56"/>
      <c r="ID76" s="56"/>
      <c r="IE76" s="56"/>
      <c r="IF76" s="56"/>
      <c r="IG76" s="56"/>
      <c r="IH76" s="56"/>
      <c r="II76" s="56"/>
      <c r="IJ76" s="56"/>
      <c r="IK76" s="56"/>
      <c r="IL76" s="56"/>
      <c r="IM76" s="56"/>
      <c r="IN76" s="56"/>
      <c r="IO76" s="56"/>
      <c r="IP76" s="56"/>
      <c r="IQ76" s="56"/>
    </row>
    <row r="77" ht="31" customHeight="1"/>
  </sheetData>
  <autoFilter xmlns:etc="http://www.wps.cn/officeDocument/2017/etCustomData" ref="A5:IQ71" etc:filterBottomFollowUsedRange="0">
    <extLst/>
  </autoFilter>
  <mergeCells count="7">
    <mergeCell ref="C2:G2"/>
    <mergeCell ref="F3:G3"/>
    <mergeCell ref="F4:G4"/>
    <mergeCell ref="B4:B5"/>
    <mergeCell ref="C4:C5"/>
    <mergeCell ref="D4:D5"/>
    <mergeCell ref="E4:E5"/>
  </mergeCells>
  <pageMargins left="0.550694444444444" right="0.161111111111111" top="0.590277777777778" bottom="0.354166666666667" header="0.196527777777778" footer="0.239583333333333"/>
  <pageSetup paperSize="9"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9"/>
  <sheetViews>
    <sheetView workbookViewId="0">
      <selection activeCell="D10" sqref="D10"/>
    </sheetView>
  </sheetViews>
  <sheetFormatPr defaultColWidth="9" defaultRowHeight="14.4"/>
  <cols>
    <col min="1" max="1" width="26" style="1" customWidth="1"/>
    <col min="2" max="3" width="11.5" style="1" customWidth="1"/>
    <col min="4" max="5" width="9.25" style="1"/>
    <col min="6" max="7" width="11.5" style="1" customWidth="1"/>
    <col min="8" max="9" width="9.25" style="1"/>
    <col min="10" max="11" width="11.5092592592593" style="1" customWidth="1"/>
    <col min="12" max="12" width="9.25925925925926" style="1" customWidth="1"/>
    <col min="13" max="13" width="14.0740740740741" style="1" customWidth="1"/>
    <col min="14" max="16384" width="9" style="1"/>
  </cols>
  <sheetData>
    <row r="1" spans="1:1">
      <c r="A1" s="1" t="s">
        <v>917</v>
      </c>
    </row>
    <row r="2" s="1" customFormat="1" ht="56" customHeight="1" spans="1:13">
      <c r="A2" s="28" t="s">
        <v>918</v>
      </c>
      <c r="B2" s="28"/>
      <c r="C2" s="28"/>
      <c r="D2" s="28"/>
      <c r="E2" s="28"/>
      <c r="F2" s="28"/>
      <c r="G2" s="28"/>
      <c r="H2" s="28"/>
      <c r="I2" s="28"/>
      <c r="J2" s="28"/>
      <c r="K2" s="28"/>
      <c r="L2" s="28"/>
      <c r="M2" s="28"/>
    </row>
    <row r="3" s="1" customFormat="1" ht="27" customHeight="1" spans="13:13">
      <c r="M3" s="21" t="s">
        <v>13</v>
      </c>
    </row>
    <row r="4" s="1" customFormat="1" ht="31" customHeight="1" spans="1:13">
      <c r="A4" s="29" t="s">
        <v>919</v>
      </c>
      <c r="B4" s="30" t="s">
        <v>920</v>
      </c>
      <c r="C4" s="31"/>
      <c r="D4" s="31"/>
      <c r="E4" s="32"/>
      <c r="F4" s="30" t="s">
        <v>921</v>
      </c>
      <c r="G4" s="31"/>
      <c r="H4" s="31"/>
      <c r="I4" s="32"/>
      <c r="J4" s="48" t="s">
        <v>922</v>
      </c>
      <c r="K4" s="48"/>
      <c r="L4" s="48"/>
      <c r="M4" s="48"/>
    </row>
    <row r="5" s="1" customFormat="1" ht="31" customHeight="1" spans="1:13">
      <c r="A5" s="33"/>
      <c r="B5" s="34" t="s">
        <v>17</v>
      </c>
      <c r="C5" s="34" t="s">
        <v>18</v>
      </c>
      <c r="D5" s="35" t="s">
        <v>19</v>
      </c>
      <c r="E5" s="36"/>
      <c r="F5" s="34" t="s">
        <v>17</v>
      </c>
      <c r="G5" s="34" t="s">
        <v>18</v>
      </c>
      <c r="H5" s="35" t="s">
        <v>19</v>
      </c>
      <c r="I5" s="36"/>
      <c r="J5" s="34" t="s">
        <v>17</v>
      </c>
      <c r="K5" s="34" t="s">
        <v>18</v>
      </c>
      <c r="L5" s="35" t="s">
        <v>19</v>
      </c>
      <c r="M5" s="49"/>
    </row>
    <row r="6" s="1" customFormat="1" ht="31" customHeight="1" spans="1:13">
      <c r="A6" s="37"/>
      <c r="B6" s="38"/>
      <c r="C6" s="38"/>
      <c r="D6" s="39" t="s">
        <v>20</v>
      </c>
      <c r="E6" s="40" t="s">
        <v>21</v>
      </c>
      <c r="F6" s="38"/>
      <c r="G6" s="38"/>
      <c r="H6" s="39" t="s">
        <v>20</v>
      </c>
      <c r="I6" s="40" t="s">
        <v>21</v>
      </c>
      <c r="J6" s="38"/>
      <c r="K6" s="38"/>
      <c r="L6" s="39" t="s">
        <v>20</v>
      </c>
      <c r="M6" s="50" t="s">
        <v>21</v>
      </c>
    </row>
    <row r="7" s="1" customFormat="1" ht="31" customHeight="1" spans="1:13">
      <c r="A7" s="41" t="s">
        <v>923</v>
      </c>
      <c r="B7" s="42">
        <f t="shared" ref="B7:B13" si="0">F7+J7</f>
        <v>40451</v>
      </c>
      <c r="C7" s="42">
        <f t="shared" ref="C7:G7" si="1">SUM(C8:C13)</f>
        <v>46166</v>
      </c>
      <c r="D7" s="42">
        <f t="shared" ref="D7:D19" si="2">C7-B7</f>
        <v>5715</v>
      </c>
      <c r="E7" s="43">
        <f t="shared" ref="E7:E19" si="3">D7/B7</f>
        <v>0.141282044943265</v>
      </c>
      <c r="F7" s="42">
        <f t="shared" si="1"/>
        <v>16513</v>
      </c>
      <c r="G7" s="42">
        <f t="shared" si="1"/>
        <v>22303</v>
      </c>
      <c r="H7" s="42">
        <f t="shared" ref="H7:H19" si="4">G7-F7</f>
        <v>5790</v>
      </c>
      <c r="I7" s="43">
        <f t="shared" ref="I7:I19" si="5">H7/F7</f>
        <v>0.350632834736268</v>
      </c>
      <c r="J7" s="42">
        <f>SUM(J8:J13)</f>
        <v>23938</v>
      </c>
      <c r="K7" s="42">
        <f>SUM(K8:K13)</f>
        <v>23863</v>
      </c>
      <c r="L7" s="42">
        <f t="shared" ref="L7:L10" si="6">K7-J7</f>
        <v>-75</v>
      </c>
      <c r="M7" s="43">
        <f t="shared" ref="M7:M10" si="7">L7/J7</f>
        <v>-0.00313309382571643</v>
      </c>
    </row>
    <row r="8" s="1" customFormat="1" ht="31" customHeight="1" spans="1:13">
      <c r="A8" s="44" t="s">
        <v>924</v>
      </c>
      <c r="B8" s="45">
        <f t="shared" si="0"/>
        <v>15390</v>
      </c>
      <c r="C8" s="45">
        <f t="shared" ref="C8:C10" si="8">G8+K8</f>
        <v>20348</v>
      </c>
      <c r="D8" s="45">
        <f t="shared" si="2"/>
        <v>4958</v>
      </c>
      <c r="E8" s="46">
        <f t="shared" si="3"/>
        <v>0.322157244964263</v>
      </c>
      <c r="F8" s="45">
        <v>4525</v>
      </c>
      <c r="G8" s="45">
        <v>9322</v>
      </c>
      <c r="H8" s="45">
        <f t="shared" si="4"/>
        <v>4797</v>
      </c>
      <c r="I8" s="46">
        <f t="shared" si="5"/>
        <v>1.06011049723757</v>
      </c>
      <c r="J8" s="45">
        <v>10865</v>
      </c>
      <c r="K8" s="45">
        <v>11026</v>
      </c>
      <c r="L8" s="45">
        <f t="shared" si="6"/>
        <v>161</v>
      </c>
      <c r="M8" s="46">
        <f t="shared" si="7"/>
        <v>0.0148182236539347</v>
      </c>
    </row>
    <row r="9" s="1" customFormat="1" ht="31" customHeight="1" spans="1:13">
      <c r="A9" s="44" t="s">
        <v>925</v>
      </c>
      <c r="B9" s="45">
        <f t="shared" si="0"/>
        <v>23122</v>
      </c>
      <c r="C9" s="45">
        <f t="shared" si="8"/>
        <v>23294</v>
      </c>
      <c r="D9" s="45">
        <f t="shared" si="2"/>
        <v>172</v>
      </c>
      <c r="E9" s="46">
        <f t="shared" si="3"/>
        <v>0.0074388028717239</v>
      </c>
      <c r="F9" s="45">
        <v>10312</v>
      </c>
      <c r="G9" s="45">
        <v>10576</v>
      </c>
      <c r="H9" s="45">
        <f t="shared" si="4"/>
        <v>264</v>
      </c>
      <c r="I9" s="46">
        <f t="shared" si="5"/>
        <v>0.0256012412723041</v>
      </c>
      <c r="J9" s="45">
        <v>12810</v>
      </c>
      <c r="K9" s="45">
        <v>12718</v>
      </c>
      <c r="L9" s="45">
        <f t="shared" si="6"/>
        <v>-92</v>
      </c>
      <c r="M9" s="46">
        <f t="shared" si="7"/>
        <v>-0.00718188914910226</v>
      </c>
    </row>
    <row r="10" s="1" customFormat="1" ht="31" customHeight="1" spans="1:13">
      <c r="A10" s="44" t="s">
        <v>926</v>
      </c>
      <c r="B10" s="45">
        <f t="shared" si="0"/>
        <v>370</v>
      </c>
      <c r="C10" s="45">
        <f t="shared" si="8"/>
        <v>220</v>
      </c>
      <c r="D10" s="45">
        <f t="shared" si="2"/>
        <v>-150</v>
      </c>
      <c r="E10" s="46">
        <f t="shared" si="3"/>
        <v>-0.405405405405405</v>
      </c>
      <c r="F10" s="45">
        <v>241</v>
      </c>
      <c r="G10" s="45">
        <v>204</v>
      </c>
      <c r="H10" s="45">
        <f t="shared" si="4"/>
        <v>-37</v>
      </c>
      <c r="I10" s="46">
        <f t="shared" si="5"/>
        <v>-0.153526970954357</v>
      </c>
      <c r="J10" s="45">
        <v>129</v>
      </c>
      <c r="K10" s="45">
        <v>16</v>
      </c>
      <c r="L10" s="45">
        <f t="shared" si="6"/>
        <v>-113</v>
      </c>
      <c r="M10" s="46">
        <f t="shared" si="7"/>
        <v>-0.875968992248062</v>
      </c>
    </row>
    <row r="11" s="1" customFormat="1" ht="31" customHeight="1" spans="1:13">
      <c r="A11" s="44" t="s">
        <v>927</v>
      </c>
      <c r="B11" s="45">
        <f t="shared" si="0"/>
        <v>528</v>
      </c>
      <c r="C11" s="45">
        <v>498</v>
      </c>
      <c r="D11" s="45">
        <f t="shared" si="2"/>
        <v>-30</v>
      </c>
      <c r="E11" s="46">
        <f t="shared" si="3"/>
        <v>-0.0568181818181818</v>
      </c>
      <c r="F11" s="45">
        <v>528</v>
      </c>
      <c r="G11" s="45">
        <v>498</v>
      </c>
      <c r="H11" s="45">
        <f t="shared" si="4"/>
        <v>-30</v>
      </c>
      <c r="I11" s="46">
        <f t="shared" si="5"/>
        <v>-0.0568181818181818</v>
      </c>
      <c r="J11" s="45"/>
      <c r="K11" s="45"/>
      <c r="L11" s="45"/>
      <c r="M11" s="46"/>
    </row>
    <row r="12" s="1" customFormat="1" ht="31" customHeight="1" spans="1:13">
      <c r="A12" s="44" t="s">
        <v>928</v>
      </c>
      <c r="B12" s="45">
        <f t="shared" si="0"/>
        <v>151</v>
      </c>
      <c r="C12" s="45">
        <f t="shared" ref="C12:C19" si="9">G12+K12</f>
        <v>128</v>
      </c>
      <c r="D12" s="45">
        <f t="shared" si="2"/>
        <v>-23</v>
      </c>
      <c r="E12" s="46">
        <f t="shared" si="3"/>
        <v>-0.152317880794702</v>
      </c>
      <c r="F12" s="45">
        <v>17</v>
      </c>
      <c r="G12" s="45">
        <v>26</v>
      </c>
      <c r="H12" s="45">
        <f t="shared" si="4"/>
        <v>9</v>
      </c>
      <c r="I12" s="46">
        <f t="shared" si="5"/>
        <v>0.529411764705882</v>
      </c>
      <c r="J12" s="45">
        <v>134</v>
      </c>
      <c r="K12" s="45">
        <v>102</v>
      </c>
      <c r="L12" s="45">
        <f t="shared" ref="L12:L19" si="10">K12-J12</f>
        <v>-32</v>
      </c>
      <c r="M12" s="46">
        <f t="shared" ref="M12:M19" si="11">L12/J12</f>
        <v>-0.238805970149254</v>
      </c>
    </row>
    <row r="13" s="1" customFormat="1" ht="31" customHeight="1" spans="1:13">
      <c r="A13" s="44" t="s">
        <v>929</v>
      </c>
      <c r="B13" s="45">
        <f t="shared" si="0"/>
        <v>890</v>
      </c>
      <c r="C13" s="45">
        <f t="shared" si="9"/>
        <v>1678</v>
      </c>
      <c r="D13" s="45">
        <f t="shared" si="2"/>
        <v>788</v>
      </c>
      <c r="E13" s="46">
        <f t="shared" si="3"/>
        <v>0.885393258426966</v>
      </c>
      <c r="F13" s="45">
        <v>890</v>
      </c>
      <c r="G13" s="45">
        <v>1677</v>
      </c>
      <c r="H13" s="45">
        <f t="shared" si="4"/>
        <v>787</v>
      </c>
      <c r="I13" s="46">
        <f t="shared" si="5"/>
        <v>0.884269662921348</v>
      </c>
      <c r="J13" s="45"/>
      <c r="K13" s="45">
        <v>1</v>
      </c>
      <c r="L13" s="45">
        <f t="shared" si="10"/>
        <v>1</v>
      </c>
      <c r="M13" s="46"/>
    </row>
    <row r="14" s="1" customFormat="1" ht="31" customHeight="1" spans="1:13">
      <c r="A14" s="47" t="s">
        <v>930</v>
      </c>
      <c r="B14" s="42">
        <f t="shared" ref="B14:G14" si="12">SUM(B15:B17)</f>
        <v>34876</v>
      </c>
      <c r="C14" s="42">
        <f t="shared" si="12"/>
        <v>35756</v>
      </c>
      <c r="D14" s="42">
        <f t="shared" si="2"/>
        <v>880</v>
      </c>
      <c r="E14" s="43">
        <f t="shared" si="3"/>
        <v>0.0252322514049776</v>
      </c>
      <c r="F14" s="42">
        <f t="shared" si="12"/>
        <v>10939</v>
      </c>
      <c r="G14" s="42">
        <f t="shared" si="12"/>
        <v>11894</v>
      </c>
      <c r="H14" s="42">
        <f t="shared" si="4"/>
        <v>955</v>
      </c>
      <c r="I14" s="43">
        <f t="shared" si="5"/>
        <v>0.0873023128256696</v>
      </c>
      <c r="J14" s="42">
        <f>SUM(J15:J17)</f>
        <v>23937</v>
      </c>
      <c r="K14" s="42">
        <f>SUM(K15:K17)</f>
        <v>23862</v>
      </c>
      <c r="L14" s="42">
        <f t="shared" si="10"/>
        <v>-75</v>
      </c>
      <c r="M14" s="43">
        <f t="shared" si="11"/>
        <v>-0.00313322471487655</v>
      </c>
    </row>
    <row r="15" s="1" customFormat="1" ht="31" customHeight="1" spans="1:13">
      <c r="A15" s="44" t="s">
        <v>931</v>
      </c>
      <c r="B15" s="45">
        <f t="shared" ref="B15:B19" si="13">F15+J15</f>
        <v>34841</v>
      </c>
      <c r="C15" s="45">
        <f t="shared" si="9"/>
        <v>35704</v>
      </c>
      <c r="D15" s="45">
        <f t="shared" si="2"/>
        <v>863</v>
      </c>
      <c r="E15" s="46">
        <f t="shared" si="3"/>
        <v>0.0247696679199793</v>
      </c>
      <c r="F15" s="45">
        <v>10929</v>
      </c>
      <c r="G15" s="45">
        <v>11866</v>
      </c>
      <c r="H15" s="45">
        <f t="shared" si="4"/>
        <v>937</v>
      </c>
      <c r="I15" s="46">
        <f t="shared" si="5"/>
        <v>0.0857351999268003</v>
      </c>
      <c r="J15" s="45">
        <v>23912</v>
      </c>
      <c r="K15" s="45">
        <v>23838</v>
      </c>
      <c r="L15" s="45">
        <f t="shared" si="10"/>
        <v>-74</v>
      </c>
      <c r="M15" s="46">
        <f t="shared" si="11"/>
        <v>-0.00309468049514888</v>
      </c>
    </row>
    <row r="16" s="1" customFormat="1" ht="31" customHeight="1" spans="1:13">
      <c r="A16" s="44" t="s">
        <v>932</v>
      </c>
      <c r="B16" s="45">
        <f t="shared" si="13"/>
        <v>23</v>
      </c>
      <c r="C16" s="45">
        <f t="shared" si="9"/>
        <v>40</v>
      </c>
      <c r="D16" s="45">
        <f t="shared" si="2"/>
        <v>17</v>
      </c>
      <c r="E16" s="46">
        <f t="shared" si="3"/>
        <v>0.739130434782609</v>
      </c>
      <c r="F16" s="45">
        <v>6</v>
      </c>
      <c r="G16" s="45">
        <v>19</v>
      </c>
      <c r="H16" s="45">
        <f t="shared" si="4"/>
        <v>13</v>
      </c>
      <c r="I16" s="46">
        <f t="shared" si="5"/>
        <v>2.16666666666667</v>
      </c>
      <c r="J16" s="51">
        <v>17</v>
      </c>
      <c r="K16" s="51">
        <v>21</v>
      </c>
      <c r="L16" s="45">
        <f t="shared" si="10"/>
        <v>4</v>
      </c>
      <c r="M16" s="46">
        <f t="shared" si="11"/>
        <v>0.235294117647059</v>
      </c>
    </row>
    <row r="17" s="1" customFormat="1" ht="31" customHeight="1" spans="1:13">
      <c r="A17" s="44" t="s">
        <v>933</v>
      </c>
      <c r="B17" s="45">
        <f t="shared" si="13"/>
        <v>12</v>
      </c>
      <c r="C17" s="45">
        <f t="shared" si="9"/>
        <v>12</v>
      </c>
      <c r="D17" s="45">
        <f t="shared" si="2"/>
        <v>0</v>
      </c>
      <c r="E17" s="46">
        <f t="shared" si="3"/>
        <v>0</v>
      </c>
      <c r="F17" s="45">
        <v>4</v>
      </c>
      <c r="G17" s="45">
        <v>9</v>
      </c>
      <c r="H17" s="45">
        <f t="shared" si="4"/>
        <v>5</v>
      </c>
      <c r="I17" s="46">
        <f t="shared" si="5"/>
        <v>1.25</v>
      </c>
      <c r="J17" s="52">
        <v>8</v>
      </c>
      <c r="K17" s="51">
        <v>3</v>
      </c>
      <c r="L17" s="45">
        <f t="shared" si="10"/>
        <v>-5</v>
      </c>
      <c r="M17" s="46">
        <f t="shared" si="11"/>
        <v>-0.625</v>
      </c>
    </row>
    <row r="18" s="1" customFormat="1" ht="31" customHeight="1" spans="1:13">
      <c r="A18" s="47" t="s">
        <v>934</v>
      </c>
      <c r="B18" s="42">
        <f t="shared" si="13"/>
        <v>5575</v>
      </c>
      <c r="C18" s="42">
        <f t="shared" si="9"/>
        <v>10410</v>
      </c>
      <c r="D18" s="42">
        <f t="shared" si="2"/>
        <v>4835</v>
      </c>
      <c r="E18" s="43">
        <f t="shared" si="3"/>
        <v>0.867264573991031</v>
      </c>
      <c r="F18" s="42">
        <v>5574</v>
      </c>
      <c r="G18" s="42">
        <v>10409</v>
      </c>
      <c r="H18" s="42">
        <f t="shared" si="4"/>
        <v>4835</v>
      </c>
      <c r="I18" s="43">
        <f t="shared" si="5"/>
        <v>0.867420165052027</v>
      </c>
      <c r="J18" s="53">
        <v>1</v>
      </c>
      <c r="K18" s="53">
        <v>1</v>
      </c>
      <c r="L18" s="45">
        <f t="shared" si="10"/>
        <v>0</v>
      </c>
      <c r="M18" s="54">
        <f t="shared" si="11"/>
        <v>0</v>
      </c>
    </row>
    <row r="19" s="1" customFormat="1" ht="31" customHeight="1" spans="1:13">
      <c r="A19" s="47" t="s">
        <v>935</v>
      </c>
      <c r="B19" s="42">
        <f t="shared" si="13"/>
        <v>59291</v>
      </c>
      <c r="C19" s="42">
        <f t="shared" si="9"/>
        <v>64126</v>
      </c>
      <c r="D19" s="42">
        <f t="shared" si="2"/>
        <v>4835</v>
      </c>
      <c r="E19" s="43">
        <f t="shared" si="3"/>
        <v>0.0815469464168255</v>
      </c>
      <c r="F19" s="42">
        <v>37124</v>
      </c>
      <c r="G19" s="42">
        <v>41959</v>
      </c>
      <c r="H19" s="42">
        <f t="shared" si="4"/>
        <v>4835</v>
      </c>
      <c r="I19" s="43">
        <f t="shared" si="5"/>
        <v>0.130239198362245</v>
      </c>
      <c r="J19" s="53">
        <v>22167</v>
      </c>
      <c r="K19" s="53">
        <v>22167</v>
      </c>
      <c r="L19" s="45">
        <f t="shared" si="10"/>
        <v>0</v>
      </c>
      <c r="M19" s="54">
        <f t="shared" si="11"/>
        <v>0</v>
      </c>
    </row>
  </sheetData>
  <mergeCells count="14">
    <mergeCell ref="A2:M2"/>
    <mergeCell ref="B4:E4"/>
    <mergeCell ref="F4:I4"/>
    <mergeCell ref="J4:M4"/>
    <mergeCell ref="D5:E5"/>
    <mergeCell ref="H5:I5"/>
    <mergeCell ref="L5:M5"/>
    <mergeCell ref="A4:A6"/>
    <mergeCell ref="B5:B6"/>
    <mergeCell ref="C5:C6"/>
    <mergeCell ref="F5:F6"/>
    <mergeCell ref="G5:G6"/>
    <mergeCell ref="J5:J6"/>
    <mergeCell ref="K5:K6"/>
  </mergeCells>
  <pageMargins left="0.590277777777778" right="0.751388888888889" top="0.550694444444444" bottom="0.629861111111111" header="0.275" footer="0.354166666666667"/>
  <pageSetup paperSize="9" scale="86" fitToHeight="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B1:E19"/>
  <sheetViews>
    <sheetView topLeftCell="B1" workbookViewId="0">
      <selection activeCell="E10" sqref="E10"/>
    </sheetView>
  </sheetViews>
  <sheetFormatPr defaultColWidth="9" defaultRowHeight="14.4" outlineLevelCol="4"/>
  <cols>
    <col min="1" max="1" width="3.37962962962963" style="1" customWidth="1"/>
    <col min="2" max="2" width="9" style="1"/>
    <col min="3" max="3" width="41.8796296296296" style="1" customWidth="1"/>
    <col min="4" max="4" width="18.5" style="1" customWidth="1"/>
    <col min="5" max="5" width="51.75" style="1" customWidth="1"/>
    <col min="6" max="16384" width="9" style="1"/>
  </cols>
  <sheetData>
    <row r="1" ht="17" customHeight="1" spans="2:2">
      <c r="B1" s="4" t="s">
        <v>936</v>
      </c>
    </row>
    <row r="2" s="1" customFormat="1" ht="33" customHeight="1" spans="2:5">
      <c r="B2" s="5" t="s">
        <v>937</v>
      </c>
      <c r="C2" s="5"/>
      <c r="D2" s="5"/>
      <c r="E2" s="5"/>
    </row>
    <row r="3" s="1" customFormat="1" ht="24" customHeight="1" spans="5:5">
      <c r="E3" s="21" t="s">
        <v>938</v>
      </c>
    </row>
    <row r="4" s="1" customFormat="1" ht="29" customHeight="1" spans="2:5">
      <c r="B4" s="22" t="s">
        <v>16</v>
      </c>
      <c r="C4" s="23"/>
      <c r="D4" s="22" t="s">
        <v>939</v>
      </c>
      <c r="E4" s="9" t="s">
        <v>940</v>
      </c>
    </row>
    <row r="5" s="1" customFormat="1" ht="29" customHeight="1" spans="2:5">
      <c r="B5" s="24" t="s">
        <v>941</v>
      </c>
      <c r="C5" s="25"/>
      <c r="D5" s="24" t="s">
        <v>942</v>
      </c>
      <c r="E5" s="26">
        <f>E6+E7</f>
        <v>297800</v>
      </c>
    </row>
    <row r="6" s="1" customFormat="1" ht="29" customHeight="1" spans="2:5">
      <c r="B6" s="24" t="s">
        <v>943</v>
      </c>
      <c r="C6" s="25"/>
      <c r="D6" s="24" t="s">
        <v>944</v>
      </c>
      <c r="E6" s="26">
        <v>98500</v>
      </c>
    </row>
    <row r="7" s="1" customFormat="1" ht="29" customHeight="1" spans="2:5">
      <c r="B7" s="24" t="s">
        <v>945</v>
      </c>
      <c r="C7" s="25"/>
      <c r="D7" s="24" t="s">
        <v>946</v>
      </c>
      <c r="E7" s="26">
        <v>199300</v>
      </c>
    </row>
    <row r="8" s="1" customFormat="1" ht="29" customHeight="1" spans="2:5">
      <c r="B8" s="24" t="s">
        <v>947</v>
      </c>
      <c r="C8" s="25"/>
      <c r="D8" s="24" t="s">
        <v>948</v>
      </c>
      <c r="E8" s="26">
        <f>SUM(E9:E10)</f>
        <v>47614</v>
      </c>
    </row>
    <row r="9" s="1" customFormat="1" ht="29" customHeight="1" spans="2:5">
      <c r="B9" s="24" t="s">
        <v>943</v>
      </c>
      <c r="C9" s="25"/>
      <c r="D9" s="24" t="s">
        <v>949</v>
      </c>
      <c r="E9" s="26">
        <v>1100</v>
      </c>
    </row>
    <row r="10" s="1" customFormat="1" ht="29" customHeight="1" spans="2:5">
      <c r="B10" s="24" t="s">
        <v>950</v>
      </c>
      <c r="C10" s="25"/>
      <c r="D10" s="24" t="s">
        <v>951</v>
      </c>
      <c r="E10" s="26">
        <f>8984+37530</f>
        <v>46514</v>
      </c>
    </row>
    <row r="11" s="1" customFormat="1" ht="29" customHeight="1" spans="2:5">
      <c r="B11" s="24" t="s">
        <v>952</v>
      </c>
      <c r="C11" s="25"/>
      <c r="D11" s="24" t="s">
        <v>953</v>
      </c>
      <c r="E11" s="26">
        <f t="shared" ref="E11:E13" si="0">E5+E8</f>
        <v>345414</v>
      </c>
    </row>
    <row r="12" s="1" customFormat="1" ht="29" customHeight="1" spans="2:5">
      <c r="B12" s="24" t="s">
        <v>943</v>
      </c>
      <c r="C12" s="25"/>
      <c r="D12" s="24" t="s">
        <v>954</v>
      </c>
      <c r="E12" s="26">
        <f t="shared" si="0"/>
        <v>99600</v>
      </c>
    </row>
    <row r="13" s="1" customFormat="1" ht="29" customHeight="1" spans="2:5">
      <c r="B13" s="24" t="s">
        <v>955</v>
      </c>
      <c r="C13" s="25"/>
      <c r="D13" s="24" t="s">
        <v>956</v>
      </c>
      <c r="E13" s="26">
        <f t="shared" si="0"/>
        <v>245814</v>
      </c>
    </row>
    <row r="14" s="1" customFormat="1" spans="2:5">
      <c r="B14" s="27" t="s">
        <v>957</v>
      </c>
      <c r="C14" s="27"/>
      <c r="D14" s="27"/>
      <c r="E14" s="27"/>
    </row>
    <row r="15" s="1" customFormat="1" spans="2:5">
      <c r="B15" s="27"/>
      <c r="C15" s="27"/>
      <c r="D15" s="27"/>
      <c r="E15" s="27"/>
    </row>
    <row r="16" s="1" customFormat="1" spans="2:5">
      <c r="B16" s="27"/>
      <c r="C16" s="27"/>
      <c r="D16" s="27"/>
      <c r="E16" s="27"/>
    </row>
    <row r="17" s="1" customFormat="1" spans="2:5">
      <c r="B17" s="27"/>
      <c r="C17" s="27"/>
      <c r="D17" s="27"/>
      <c r="E17" s="27"/>
    </row>
    <row r="18" s="1" customFormat="1" ht="18" customHeight="1" spans="2:5">
      <c r="B18" s="27"/>
      <c r="C18" s="27"/>
      <c r="D18" s="27"/>
      <c r="E18" s="27"/>
    </row>
    <row r="19" s="1" customFormat="1" ht="31" hidden="1" customHeight="1" spans="2:5">
      <c r="B19" s="27"/>
      <c r="C19" s="27"/>
      <c r="D19" s="27"/>
      <c r="E19" s="27"/>
    </row>
  </sheetData>
  <mergeCells count="12">
    <mergeCell ref="B2:E2"/>
    <mergeCell ref="B4:C4"/>
    <mergeCell ref="B5:C5"/>
    <mergeCell ref="B6:C6"/>
    <mergeCell ref="B7:C7"/>
    <mergeCell ref="B8:C8"/>
    <mergeCell ref="B9:C9"/>
    <mergeCell ref="B10:C10"/>
    <mergeCell ref="B11:C11"/>
    <mergeCell ref="B12:C12"/>
    <mergeCell ref="B13:C13"/>
    <mergeCell ref="B14:E19"/>
  </mergeCells>
  <pageMargins left="0.751388888888889" right="0.751388888888889" top="1" bottom="1" header="0.511805555555556" footer="0.511805555555556"/>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B1:G26"/>
  <sheetViews>
    <sheetView topLeftCell="A2" workbookViewId="0">
      <selection activeCell="E19" sqref="E19"/>
    </sheetView>
  </sheetViews>
  <sheetFormatPr defaultColWidth="9" defaultRowHeight="14.4" outlineLevelCol="6"/>
  <cols>
    <col min="1" max="1" width="2" style="1" customWidth="1"/>
    <col min="2" max="2" width="7.12962962962963" style="1" hidden="1" customWidth="1"/>
    <col min="3" max="3" width="36.6296296296296" style="1" customWidth="1"/>
    <col min="4" max="4" width="26.1296296296296" style="1" customWidth="1"/>
    <col min="5" max="5" width="60.1296296296296" style="1" customWidth="1"/>
    <col min="6" max="6" width="20.6296296296296" style="3" customWidth="1"/>
    <col min="7" max="7" width="20.6296296296296" style="1" customWidth="1"/>
    <col min="8" max="16384" width="9" style="1"/>
  </cols>
  <sheetData>
    <row r="1" spans="2:3">
      <c r="B1" s="4" t="s">
        <v>958</v>
      </c>
      <c r="C1" s="1" t="s">
        <v>958</v>
      </c>
    </row>
    <row r="2" s="1" customFormat="1" ht="33" customHeight="1" spans="2:6">
      <c r="B2" s="5" t="s">
        <v>959</v>
      </c>
      <c r="C2" s="5"/>
      <c r="D2" s="5"/>
      <c r="E2" s="5"/>
      <c r="F2" s="6"/>
    </row>
    <row r="3" s="1" customFormat="1" ht="25" customHeight="1" spans="5:6">
      <c r="E3" s="7" t="s">
        <v>960</v>
      </c>
      <c r="F3" s="8"/>
    </row>
    <row r="4" s="2" customFormat="1" ht="30" customHeight="1" spans="2:7">
      <c r="B4" s="9" t="s">
        <v>961</v>
      </c>
      <c r="C4" s="9" t="s">
        <v>962</v>
      </c>
      <c r="D4" s="9" t="s">
        <v>963</v>
      </c>
      <c r="E4" s="9" t="s">
        <v>964</v>
      </c>
      <c r="F4" s="10" t="s">
        <v>965</v>
      </c>
      <c r="G4" s="10" t="s">
        <v>966</v>
      </c>
    </row>
    <row r="5" s="1" customFormat="1" ht="40.8" spans="2:7">
      <c r="B5" s="11">
        <v>1</v>
      </c>
      <c r="C5" s="11" t="s">
        <v>967</v>
      </c>
      <c r="D5" s="11" t="s">
        <v>968</v>
      </c>
      <c r="E5" s="11" t="s">
        <v>969</v>
      </c>
      <c r="F5" s="12">
        <v>500</v>
      </c>
      <c r="G5" s="13"/>
    </row>
    <row r="6" s="1" customFormat="1" ht="45" customHeight="1" spans="2:7">
      <c r="B6" s="11">
        <v>2</v>
      </c>
      <c r="C6" s="11" t="s">
        <v>970</v>
      </c>
      <c r="D6" s="11" t="s">
        <v>968</v>
      </c>
      <c r="E6" s="11" t="s">
        <v>971</v>
      </c>
      <c r="F6" s="12">
        <v>600</v>
      </c>
      <c r="G6" s="13"/>
    </row>
    <row r="7" s="1" customFormat="1" ht="42" customHeight="1" spans="2:7">
      <c r="B7" s="11">
        <v>3</v>
      </c>
      <c r="C7" s="11" t="s">
        <v>970</v>
      </c>
      <c r="D7" s="11" t="s">
        <v>968</v>
      </c>
      <c r="E7" s="11" t="s">
        <v>972</v>
      </c>
      <c r="F7" s="12">
        <v>21.57</v>
      </c>
      <c r="G7" s="13" t="s">
        <v>973</v>
      </c>
    </row>
    <row r="8" s="1" customFormat="1" ht="39" customHeight="1" spans="2:7">
      <c r="B8" s="11">
        <v>4</v>
      </c>
      <c r="C8" s="11" t="s">
        <v>970</v>
      </c>
      <c r="D8" s="11" t="s">
        <v>968</v>
      </c>
      <c r="E8" s="11" t="s">
        <v>974</v>
      </c>
      <c r="F8" s="12">
        <v>10.09</v>
      </c>
      <c r="G8" s="13" t="s">
        <v>973</v>
      </c>
    </row>
    <row r="9" s="1" customFormat="1" ht="41" customHeight="1" spans="2:7">
      <c r="B9" s="11">
        <v>5</v>
      </c>
      <c r="C9" s="11" t="s">
        <v>975</v>
      </c>
      <c r="D9" s="11" t="s">
        <v>968</v>
      </c>
      <c r="E9" s="11" t="s">
        <v>976</v>
      </c>
      <c r="F9" s="12">
        <v>192</v>
      </c>
      <c r="G9" s="13" t="s">
        <v>973</v>
      </c>
    </row>
    <row r="10" s="1" customFormat="1" ht="43.2" spans="2:7">
      <c r="B10" s="11">
        <v>6</v>
      </c>
      <c r="C10" s="11" t="s">
        <v>977</v>
      </c>
      <c r="D10" s="11" t="s">
        <v>968</v>
      </c>
      <c r="E10" s="11" t="s">
        <v>978</v>
      </c>
      <c r="F10" s="12">
        <v>11</v>
      </c>
      <c r="G10" s="13" t="s">
        <v>973</v>
      </c>
    </row>
    <row r="11" s="1" customFormat="1" ht="43.2" spans="2:7">
      <c r="B11" s="11">
        <v>7</v>
      </c>
      <c r="C11" s="11" t="s">
        <v>977</v>
      </c>
      <c r="D11" s="11" t="s">
        <v>968</v>
      </c>
      <c r="E11" s="11" t="s">
        <v>979</v>
      </c>
      <c r="F11" s="12">
        <v>40</v>
      </c>
      <c r="G11" s="13" t="s">
        <v>973</v>
      </c>
    </row>
    <row r="12" s="1" customFormat="1" ht="43.2" spans="2:7">
      <c r="B12" s="11">
        <v>8</v>
      </c>
      <c r="C12" s="11" t="s">
        <v>977</v>
      </c>
      <c r="D12" s="11" t="s">
        <v>968</v>
      </c>
      <c r="E12" s="11" t="s">
        <v>980</v>
      </c>
      <c r="F12" s="12">
        <v>337</v>
      </c>
      <c r="G12" s="13" t="s">
        <v>973</v>
      </c>
    </row>
    <row r="13" s="1" customFormat="1" ht="30" customHeight="1" spans="2:7">
      <c r="B13" s="11">
        <v>9</v>
      </c>
      <c r="C13" s="11" t="s">
        <v>981</v>
      </c>
      <c r="D13" s="11" t="s">
        <v>968</v>
      </c>
      <c r="E13" s="11" t="s">
        <v>982</v>
      </c>
      <c r="F13" s="12">
        <v>60</v>
      </c>
      <c r="G13" s="13" t="s">
        <v>973</v>
      </c>
    </row>
    <row r="14" s="1" customFormat="1" ht="30" customHeight="1" spans="2:7">
      <c r="B14" s="11">
        <v>10</v>
      </c>
      <c r="C14" s="11" t="s">
        <v>981</v>
      </c>
      <c r="D14" s="11" t="s">
        <v>968</v>
      </c>
      <c r="E14" s="11" t="s">
        <v>983</v>
      </c>
      <c r="F14" s="12">
        <v>88</v>
      </c>
      <c r="G14" s="13" t="s">
        <v>973</v>
      </c>
    </row>
    <row r="15" s="1" customFormat="1" ht="45" customHeight="1" spans="2:7">
      <c r="B15" s="11">
        <v>11</v>
      </c>
      <c r="C15" s="11" t="s">
        <v>981</v>
      </c>
      <c r="D15" s="11" t="s">
        <v>968</v>
      </c>
      <c r="E15" s="11" t="s">
        <v>984</v>
      </c>
      <c r="F15" s="12">
        <v>9</v>
      </c>
      <c r="G15" s="13" t="s">
        <v>973</v>
      </c>
    </row>
    <row r="16" s="1" customFormat="1" ht="45" customHeight="1" spans="2:7">
      <c r="B16" s="11"/>
      <c r="C16" s="11" t="s">
        <v>985</v>
      </c>
      <c r="D16" s="11" t="s">
        <v>968</v>
      </c>
      <c r="E16" s="11" t="s">
        <v>986</v>
      </c>
      <c r="F16" s="12">
        <v>9</v>
      </c>
      <c r="G16" s="13" t="s">
        <v>973</v>
      </c>
    </row>
    <row r="17" s="1" customFormat="1" ht="45" customHeight="1" spans="2:7">
      <c r="B17" s="11"/>
      <c r="C17" s="11" t="s">
        <v>985</v>
      </c>
      <c r="D17" s="11" t="s">
        <v>968</v>
      </c>
      <c r="E17" s="11" t="s">
        <v>987</v>
      </c>
      <c r="F17" s="12">
        <v>70</v>
      </c>
      <c r="G17" s="13" t="s">
        <v>973</v>
      </c>
    </row>
    <row r="18" ht="30" customHeight="1" spans="2:7">
      <c r="B18" s="11">
        <v>12</v>
      </c>
      <c r="C18" s="14" t="s">
        <v>988</v>
      </c>
      <c r="D18" s="14"/>
      <c r="E18" s="15"/>
      <c r="F18" s="16">
        <v>1947.66</v>
      </c>
      <c r="G18" s="13"/>
    </row>
    <row r="19" ht="66" customHeight="1" spans="2:7">
      <c r="B19" s="11">
        <v>19</v>
      </c>
      <c r="C19" s="11" t="s">
        <v>989</v>
      </c>
      <c r="D19" s="11" t="s">
        <v>990</v>
      </c>
      <c r="E19" s="17" t="s">
        <v>991</v>
      </c>
      <c r="F19" s="12">
        <v>8800</v>
      </c>
      <c r="G19" s="13" t="s">
        <v>992</v>
      </c>
    </row>
    <row r="20" ht="30" customHeight="1" spans="2:7">
      <c r="B20" s="11">
        <v>21</v>
      </c>
      <c r="C20" s="14" t="s">
        <v>993</v>
      </c>
      <c r="D20" s="11"/>
      <c r="E20" s="17"/>
      <c r="F20" s="18">
        <f>F19</f>
        <v>8800</v>
      </c>
      <c r="G20" s="13"/>
    </row>
    <row r="21" ht="43" customHeight="1" spans="2:7">
      <c r="B21" s="11">
        <v>13</v>
      </c>
      <c r="C21" s="11" t="s">
        <v>989</v>
      </c>
      <c r="D21" s="11" t="s">
        <v>994</v>
      </c>
      <c r="E21" s="17" t="s">
        <v>995</v>
      </c>
      <c r="F21" s="12">
        <v>8984</v>
      </c>
      <c r="G21" s="13"/>
    </row>
    <row r="22" ht="43" customHeight="1" spans="2:7">
      <c r="B22" s="11"/>
      <c r="C22" s="11" t="s">
        <v>989</v>
      </c>
      <c r="D22" s="11" t="s">
        <v>994</v>
      </c>
      <c r="E22" s="17" t="s">
        <v>996</v>
      </c>
      <c r="F22" s="12">
        <v>957.12</v>
      </c>
      <c r="G22" s="13" t="s">
        <v>973</v>
      </c>
    </row>
    <row r="23" ht="30" customHeight="1" spans="2:7">
      <c r="B23" s="11">
        <v>18</v>
      </c>
      <c r="C23" s="19" t="s">
        <v>997</v>
      </c>
      <c r="D23" s="19"/>
      <c r="E23" s="19"/>
      <c r="F23" s="16">
        <f>SUM(F21:F22)</f>
        <v>9941.12</v>
      </c>
      <c r="G23" s="13"/>
    </row>
    <row r="24" ht="30" customHeight="1" spans="2:7">
      <c r="B24" s="11">
        <v>22</v>
      </c>
      <c r="C24" s="11" t="s">
        <v>989</v>
      </c>
      <c r="D24" s="11" t="s">
        <v>998</v>
      </c>
      <c r="E24" s="17" t="s">
        <v>995</v>
      </c>
      <c r="F24" s="12">
        <v>37530</v>
      </c>
      <c r="G24" s="13"/>
    </row>
    <row r="25" ht="30" customHeight="1" spans="2:7">
      <c r="B25" s="11">
        <v>24</v>
      </c>
      <c r="C25" s="14" t="s">
        <v>999</v>
      </c>
      <c r="D25" s="20"/>
      <c r="E25" s="20"/>
      <c r="F25" s="18">
        <f>F24</f>
        <v>37530</v>
      </c>
      <c r="G25" s="13"/>
    </row>
    <row r="26" ht="30" customHeight="1" spans="2:7">
      <c r="B26" s="11">
        <v>25</v>
      </c>
      <c r="C26" s="19" t="s">
        <v>920</v>
      </c>
      <c r="D26" s="20"/>
      <c r="E26" s="20"/>
      <c r="F26" s="18">
        <f>F18+F23+F20+F25</f>
        <v>58218.78</v>
      </c>
      <c r="G26" s="13"/>
    </row>
  </sheetData>
  <autoFilter xmlns:etc="http://www.wps.cn/officeDocument/2017/etCustomData" ref="A4:G26" etc:filterBottomFollowUsedRange="0">
    <extLst/>
  </autoFilter>
  <mergeCells count="2">
    <mergeCell ref="B2:F2"/>
    <mergeCell ref="E3:F3"/>
  </mergeCells>
  <pageMargins left="0.35" right="0.35" top="0.35" bottom="0.511805555555556" header="0.239583333333333" footer="0.393055555555556"/>
  <pageSetup paperSize="9"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封面</vt:lpstr>
      <vt:lpstr>目录</vt:lpstr>
      <vt:lpstr>一般公共预算收支预算调整表（类）</vt:lpstr>
      <vt:lpstr>一般公共预算支出调整表（项）</vt:lpstr>
      <vt:lpstr>基金收支预算调整表（类）</vt:lpstr>
      <vt:lpstr>基金支出预算调整表（项）</vt:lpstr>
      <vt:lpstr>社保基金收支预算调整表</vt:lpstr>
      <vt:lpstr>债务限额调整表</vt:lpstr>
      <vt:lpstr>自治区转贷债券资金安排表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2025-11-14T03:21:00Z</dcterms:created>
  <dcterms:modified xsi:type="dcterms:W3CDTF">2025-11-25T00:46:22Z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F7AC5CFB14A044AA9DC42E9DA0B91384_13</vt:lpwstr>
  </property>
  <property fmtid="{D5CDD505-2E9C-101B-9397-08002B2CF9AE}" pid="3" name="KSOProductBuildVer">
    <vt:lpwstr>2052-12.8.2.20324</vt:lpwstr>
  </property>
</Properties>
</file>