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bookViews>
  <sheets>
    <sheet name="封面" sheetId="7" r:id="rId1"/>
    <sheet name="目录" sheetId="8" r:id="rId2"/>
    <sheet name="表一" sheetId="2" r:id="rId3"/>
    <sheet name="表二" sheetId="1" r:id="rId4"/>
    <sheet name="表三" sheetId="35" r:id="rId5"/>
    <sheet name="表四" sheetId="36" r:id="rId6"/>
    <sheet name="表五" sheetId="37" r:id="rId7"/>
    <sheet name="表六" sheetId="31" r:id="rId8"/>
    <sheet name="表七" sheetId="32" r:id="rId9"/>
    <sheet name="表八" sheetId="39" r:id="rId10"/>
    <sheet name="表九" sheetId="3" r:id="rId11"/>
    <sheet name="表十" sheetId="4" r:id="rId12"/>
    <sheet name="表十一" sheetId="38" r:id="rId13"/>
    <sheet name="表十二" sheetId="33" r:id="rId14"/>
    <sheet name="表十三" sheetId="34" r:id="rId15"/>
    <sheet name="表十四" sheetId="40" r:id="rId16"/>
    <sheet name="表十五" sheetId="29" r:id="rId17"/>
    <sheet name="表十六" sheetId="41" r:id="rId18"/>
    <sheet name="表十七" sheetId="42" r:id="rId19"/>
    <sheet name="表十八" sheetId="43" r:id="rId20"/>
    <sheet name="表十九" sheetId="30" r:id="rId21"/>
    <sheet name="表二十" sheetId="44" r:id="rId22"/>
  </sheets>
  <externalReferences>
    <externalReference r:id="rId23"/>
  </externalReferences>
  <definedNames>
    <definedName name="_xlnm._FilterDatabase" localSheetId="2" hidden="1">表一!$A$6:$L$100</definedName>
    <definedName name="_xlnm._FilterDatabase" localSheetId="3" hidden="1">表二!$A$6:$N$1017</definedName>
    <definedName name="_xlnm._FilterDatabase" localSheetId="4" hidden="1">表三!$A$6:$XEW$1018</definedName>
    <definedName name="_xlnm._FilterDatabase" localSheetId="11" hidden="1">表十!$A$6:$M$108</definedName>
    <definedName name="_xlnm._FilterDatabase" localSheetId="12" hidden="1">表十一!$A$6:$XEW$109</definedName>
    <definedName name="_xlnm.Print_Titles" localSheetId="3">表二!$2:$6</definedName>
    <definedName name="_xlnm.Print_Titles" localSheetId="2">表一!$2:$6</definedName>
    <definedName name="_xlnm.Print_Titles" localSheetId="10">表九!$4:$6</definedName>
    <definedName name="_xlnm._FilterDatabase" localSheetId="10" hidden="1">表九!$B$2:$J$31</definedName>
    <definedName name="_xlnm.Print_Titles" localSheetId="11">表十!$2:$6</definedName>
    <definedName name="_xlnm._FilterDatabase" hidden="1">#REF!</definedName>
    <definedName name="_xlnm.Print_Titles">#REF!</definedName>
    <definedName name="_xlnm._FilterDatabase" localSheetId="0" hidden="1">#REF!</definedName>
    <definedName name="_xlnm.Print_Titles" localSheetId="0">#REF!</definedName>
    <definedName name="_xlnm._FilterDatabase" localSheetId="1" hidden="1">#REF!</definedName>
    <definedName name="_xlnm.Print_Titles" localSheetId="1">#REF!</definedName>
    <definedName name="_xlnm.Print_Area" localSheetId="2">表一!$B$1:$J$100</definedName>
    <definedName name="_xlnm.Print_Area" localSheetId="3">表二!$A$1:$K$1017</definedName>
    <definedName name="_xlnm._FilterDatabase" localSheetId="16" hidden="1">#REF!</definedName>
    <definedName name="_xlnm.Print_Titles" localSheetId="16">#REF!</definedName>
    <definedName name="_xlnm._FilterDatabase" localSheetId="20" hidden="1">#REF!</definedName>
    <definedName name="_xlnm.Print_Titles" localSheetId="20">#REF!</definedName>
    <definedName name="_xlnm.Print_Titles" localSheetId="4">表三!$2:$6</definedName>
    <definedName name="_xlnm.Print_Area" localSheetId="4">表三!$A$1:$E$1017</definedName>
    <definedName name="_xlnm._FilterDatabase" localSheetId="5" hidden="1">#REF!</definedName>
    <definedName name="_xlnm.Print_Titles" localSheetId="5">表四!$4:$5</definedName>
    <definedName name="_xlnm._FilterDatabase" localSheetId="6" hidden="1">#REF!</definedName>
    <definedName name="_xlnm.Print_Titles" localSheetId="6">表五!$4:$5</definedName>
    <definedName name="_xlnm.Print_Titles" localSheetId="12">表十一!$2:$6</definedName>
    <definedName name="_xlnm._FilterDatabase" localSheetId="9" hidden="1">#REF!</definedName>
    <definedName name="_xlnm.Print_Titles" localSheetId="9">#REF!</definedName>
    <definedName name="人员身份">[1]基础编码!$L$2:$L$7</definedName>
    <definedName name="_xlnm._FilterDatabase" localSheetId="15" hidden="1">#REF!</definedName>
    <definedName name="_xlnm.Print_Titles" localSheetId="15">#REF!</definedName>
    <definedName name="_xlnm._FilterDatabase" localSheetId="17" hidden="1">#REF!</definedName>
    <definedName name="_xlnm.Print_Titles" localSheetId="17">#REF!</definedName>
    <definedName name="_xlnm._FilterDatabase" localSheetId="18" hidden="1">#REF!</definedName>
    <definedName name="_xlnm.Print_Titles" localSheetId="18">#REF!</definedName>
    <definedName name="_xlnm._FilterDatabase" localSheetId="19" hidden="1">#REF!</definedName>
    <definedName name="_xlnm.Print_Titles" localSheetId="19">#REF!</definedName>
    <definedName name="_xlnm._FilterDatabase" localSheetId="21" hidden="1">表二十!$A$5:$G$208</definedName>
  </definedNames>
  <calcPr calcId="144525"/>
</workbook>
</file>

<file path=xl/comments1.xml><?xml version="1.0" encoding="utf-8"?>
<comments xmlns="http://schemas.openxmlformats.org/spreadsheetml/2006/main">
  <authors>
    <author>Administrator</author>
  </authors>
  <commentList>
    <comment ref="D381" authorId="0">
      <text>
        <r>
          <rPr>
            <b/>
            <sz val="9"/>
            <rFont val="宋体"/>
            <charset val="134"/>
          </rPr>
          <t>Administrator:</t>
        </r>
        <r>
          <rPr>
            <sz val="9"/>
            <rFont val="宋体"/>
            <charset val="134"/>
          </rPr>
          <t xml:space="preserve">
平衡数据</t>
        </r>
      </text>
    </comment>
    <comment ref="D461" authorId="0">
      <text>
        <r>
          <rPr>
            <b/>
            <sz val="9"/>
            <rFont val="宋体"/>
            <charset val="134"/>
          </rPr>
          <t>Administrator:</t>
        </r>
        <r>
          <rPr>
            <sz val="9"/>
            <rFont val="宋体"/>
            <charset val="134"/>
          </rPr>
          <t xml:space="preserve">
-1</t>
        </r>
      </text>
    </comment>
    <comment ref="D486" authorId="0">
      <text>
        <r>
          <rPr>
            <b/>
            <sz val="9"/>
            <rFont val="宋体"/>
            <charset val="134"/>
          </rPr>
          <t>Administrator:</t>
        </r>
        <r>
          <rPr>
            <sz val="9"/>
            <rFont val="宋体"/>
            <charset val="134"/>
          </rPr>
          <t xml:space="preserve">
-1</t>
        </r>
      </text>
    </comment>
    <comment ref="D526" authorId="0">
      <text>
        <r>
          <rPr>
            <b/>
            <sz val="9"/>
            <rFont val="宋体"/>
            <charset val="134"/>
          </rPr>
          <t>Administrator:</t>
        </r>
        <r>
          <rPr>
            <sz val="9"/>
            <rFont val="宋体"/>
            <charset val="134"/>
          </rPr>
          <t xml:space="preserve">
-1</t>
        </r>
      </text>
    </comment>
    <comment ref="D617" authorId="0">
      <text>
        <r>
          <rPr>
            <b/>
            <sz val="9"/>
            <rFont val="宋体"/>
            <charset val="134"/>
          </rPr>
          <t>Administrator:</t>
        </r>
        <r>
          <rPr>
            <sz val="9"/>
            <rFont val="宋体"/>
            <charset val="134"/>
          </rPr>
          <t xml:space="preserve">
-1平衡数字</t>
        </r>
      </text>
    </comment>
    <comment ref="D674" authorId="0">
      <text>
        <r>
          <rPr>
            <b/>
            <sz val="9"/>
            <rFont val="宋体"/>
            <charset val="134"/>
          </rPr>
          <t>Administrator:</t>
        </r>
        <r>
          <rPr>
            <sz val="9"/>
            <rFont val="宋体"/>
            <charset val="134"/>
          </rPr>
          <t xml:space="preserve">
平衡数字+1</t>
        </r>
      </text>
    </comment>
    <comment ref="D793" authorId="0">
      <text>
        <r>
          <rPr>
            <b/>
            <sz val="9"/>
            <rFont val="宋体"/>
            <charset val="134"/>
          </rPr>
          <t>Administrator:</t>
        </r>
        <r>
          <rPr>
            <sz val="9"/>
            <rFont val="宋体"/>
            <charset val="134"/>
          </rPr>
          <t xml:space="preserve">
四舍五入+1</t>
        </r>
      </text>
    </comment>
    <comment ref="D829" authorId="0">
      <text>
        <r>
          <rPr>
            <b/>
            <sz val="9"/>
            <rFont val="宋体"/>
            <charset val="134"/>
          </rPr>
          <t>Administrator:</t>
        </r>
        <r>
          <rPr>
            <sz val="9"/>
            <rFont val="宋体"/>
            <charset val="134"/>
          </rPr>
          <t xml:space="preserve">
-1</t>
        </r>
      </text>
    </comment>
    <comment ref="D899" authorId="0">
      <text>
        <r>
          <rPr>
            <b/>
            <sz val="9"/>
            <rFont val="宋体"/>
            <charset val="134"/>
          </rPr>
          <t>Administrator:</t>
        </r>
        <r>
          <rPr>
            <sz val="9"/>
            <rFont val="宋体"/>
            <charset val="134"/>
          </rPr>
          <t xml:space="preserve">
四舍五入+1</t>
        </r>
      </text>
    </comment>
  </commentList>
</comments>
</file>

<file path=xl/sharedStrings.xml><?xml version="1.0" encoding="utf-8"?>
<sst xmlns="http://schemas.openxmlformats.org/spreadsheetml/2006/main" count="4771" uniqueCount="1759">
  <si>
    <r>
      <rPr>
        <b/>
        <sz val="36"/>
        <rFont val="宋体"/>
        <charset val="0"/>
      </rPr>
      <t>永福县</t>
    </r>
    <r>
      <rPr>
        <b/>
        <sz val="36"/>
        <rFont val="Arial Narrow"/>
        <charset val="0"/>
      </rPr>
      <t>2025</t>
    </r>
    <r>
      <rPr>
        <b/>
        <sz val="36"/>
        <rFont val="宋体"/>
        <charset val="0"/>
      </rPr>
      <t>年政府预算公开表</t>
    </r>
  </si>
  <si>
    <t>永福县财政局编制</t>
  </si>
  <si>
    <t>目  录</t>
  </si>
  <si>
    <t>一、公共财政预算报表</t>
  </si>
  <si>
    <t>表一 永福县2025年一般公共预算收入预算表</t>
  </si>
  <si>
    <t>表二 永福县2025年公共财政预算支出预算表（功能分类科目）</t>
  </si>
  <si>
    <t>表三 永福县2025年公共财政预算本级支出预算表（功能分类科目）</t>
  </si>
  <si>
    <t>表四 永福县2025年公共财政预算本级支出预算表（政府经济分类科目）</t>
  </si>
  <si>
    <t>表五 永福县2025年公共财政预算本级支出预算表（部门经济分类科目）</t>
  </si>
  <si>
    <t>表六 永福县2024年政府一般债务限额及余额情况表</t>
  </si>
  <si>
    <t>表七 永福县2024年和2025年政府一般债券发行及还本付息情况表</t>
  </si>
  <si>
    <t>表八 永福县2025年一般公共预算对下税收返还和转移支付支出预算表</t>
  </si>
  <si>
    <t>二、政府性基金预算报表</t>
  </si>
  <si>
    <t>表九 永福县2025年政府性基金预算收入预算表</t>
  </si>
  <si>
    <t>表十 永福县2025年政府性基金预算支出预算表</t>
  </si>
  <si>
    <t>表十一 永福县2025年本级政府性基金预算支出预算表</t>
  </si>
  <si>
    <t>表十二 永福县2024年政府专项债务限额及余额情况表</t>
  </si>
  <si>
    <t>表十三 永福县2024年和2025年政府专项债券发行及还本付息情况表</t>
  </si>
  <si>
    <t>表十四 永福县2025年政府性基金对下转移支付支出预算表</t>
  </si>
  <si>
    <t>三、社会保险基金预算报表</t>
  </si>
  <si>
    <t>表十五 永福县2025年社会保险基金收支预算表</t>
  </si>
  <si>
    <t>四、国有资本经营预算报表</t>
  </si>
  <si>
    <t>表十六 永福县2025年国有资本经营收入预算表</t>
  </si>
  <si>
    <t>表十七 永福县2025年国有资本经营支出预算表</t>
  </si>
  <si>
    <t>表十八 永福县2025年国有资本经营预算对下转移支付支出预算表</t>
  </si>
  <si>
    <t>五、其他预算公开表</t>
  </si>
  <si>
    <t>表十九 2025年度部分预算项目预算绩效目标公开表</t>
  </si>
  <si>
    <t>表二十 永福县2025年上级提前下达转移支付预算支出明细表</t>
  </si>
  <si>
    <t>表一</t>
  </si>
  <si>
    <t>永福县2025年一般公共预算收入预算表</t>
  </si>
  <si>
    <t>单位：万元</t>
  </si>
  <si>
    <t>预算科目</t>
  </si>
  <si>
    <r>
      <rPr>
        <b/>
        <sz val="10"/>
        <rFont val="Arial Narrow"/>
        <charset val="0"/>
      </rPr>
      <t>2024</t>
    </r>
    <r>
      <rPr>
        <b/>
        <sz val="10"/>
        <rFont val="宋体"/>
        <charset val="0"/>
      </rPr>
      <t>年</t>
    </r>
  </si>
  <si>
    <r>
      <rPr>
        <b/>
        <sz val="10"/>
        <rFont val="Arial Narrow"/>
        <charset val="0"/>
      </rPr>
      <t>2025</t>
    </r>
    <r>
      <rPr>
        <b/>
        <sz val="10"/>
        <rFont val="宋体"/>
        <charset val="0"/>
      </rPr>
      <t>年</t>
    </r>
  </si>
  <si>
    <r>
      <rPr>
        <sz val="10"/>
        <rFont val="Arial Narrow"/>
        <charset val="0"/>
      </rPr>
      <t>2023</t>
    </r>
    <r>
      <rPr>
        <sz val="10"/>
        <rFont val="宋体"/>
        <charset val="0"/>
      </rPr>
      <t>年执行数</t>
    </r>
  </si>
  <si>
    <t>预算数</t>
  </si>
  <si>
    <t>执行数</t>
  </si>
  <si>
    <r>
      <rPr>
        <sz val="10"/>
        <rFont val="宋体"/>
        <charset val="134"/>
      </rPr>
      <t>完成</t>
    </r>
    <r>
      <rPr>
        <sz val="10"/>
        <rFont val="Arial Narrow"/>
        <charset val="0"/>
      </rPr>
      <t xml:space="preserve">               </t>
    </r>
    <r>
      <rPr>
        <sz val="10"/>
        <rFont val="宋体"/>
        <charset val="134"/>
      </rPr>
      <t>预算数</t>
    </r>
    <r>
      <rPr>
        <sz val="10"/>
        <rFont val="Arial Narrow"/>
        <charset val="0"/>
      </rPr>
      <t>%</t>
    </r>
  </si>
  <si>
    <r>
      <rPr>
        <sz val="10"/>
        <rFont val="宋体"/>
        <charset val="134"/>
      </rPr>
      <t>比</t>
    </r>
    <r>
      <rPr>
        <sz val="10"/>
        <rFont val="Arial Narrow"/>
        <charset val="134"/>
      </rPr>
      <t>2023</t>
    </r>
    <r>
      <rPr>
        <sz val="10"/>
        <rFont val="宋体"/>
        <charset val="134"/>
      </rPr>
      <t>年执行数增减</t>
    </r>
  </si>
  <si>
    <t>建议数</t>
  </si>
  <si>
    <r>
      <rPr>
        <sz val="10"/>
        <rFont val="宋体"/>
        <charset val="134"/>
      </rPr>
      <t>比</t>
    </r>
    <r>
      <rPr>
        <sz val="10"/>
        <rFont val="Arial Narrow"/>
        <charset val="134"/>
      </rPr>
      <t>2024</t>
    </r>
    <r>
      <rPr>
        <sz val="10"/>
        <rFont val="宋体"/>
        <charset val="134"/>
      </rPr>
      <t>年执行数增减</t>
    </r>
  </si>
  <si>
    <t>金 额</t>
  </si>
  <si>
    <r>
      <rPr>
        <sz val="10"/>
        <rFont val="宋体"/>
        <charset val="134"/>
      </rPr>
      <t>增长</t>
    </r>
    <r>
      <rPr>
        <sz val="10"/>
        <rFont val="Arial Narrow"/>
        <charset val="0"/>
      </rPr>
      <t>%</t>
    </r>
  </si>
  <si>
    <t>税收收入</t>
  </si>
  <si>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</si>
  <si>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</si>
  <si>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</si>
  <si>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</si>
  <si>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</si>
  <si>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</si>
  <si>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</si>
  <si>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</si>
  <si>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</si>
  <si>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车船使用和牌照税</t>
  </si>
  <si>
    <t xml:space="preserve">    耕地占用税</t>
  </si>
  <si>
    <t xml:space="preserve">    契税</t>
  </si>
  <si>
    <t xml:space="preserve">    环境保护税</t>
  </si>
  <si>
    <t>非税收入</t>
  </si>
  <si>
    <t xml:space="preserve">    专项收入</t>
  </si>
  <si>
    <t xml:space="preserve">        教育费附加</t>
  </si>
  <si>
    <t xml:space="preserve">        地方教育附加</t>
  </si>
  <si>
    <t xml:space="preserve">        残疾人就业保障金</t>
  </si>
  <si>
    <t xml:space="preserve">        森林植被恢复费</t>
  </si>
  <si>
    <t xml:space="preserve">        水利建设专项收入</t>
  </si>
  <si>
    <t xml:space="preserve">        其他专项收入</t>
  </si>
  <si>
    <t xml:space="preserve">    行政事业性收费收入</t>
  </si>
  <si>
    <t xml:space="preserve">    罚没收入</t>
  </si>
  <si>
    <t xml:space="preserve">    国有资源有偿使用收入</t>
  </si>
  <si>
    <t xml:space="preserve">    捐赠收入</t>
  </si>
  <si>
    <t xml:space="preserve">    政府住房基金收入</t>
  </si>
  <si>
    <t xml:space="preserve">    其他收入</t>
  </si>
  <si>
    <t>一般公共预算收入合计</t>
  </si>
  <si>
    <t>上级补助收入</t>
  </si>
  <si>
    <t xml:space="preserve">  返还性收入</t>
  </si>
  <si>
    <t xml:space="preserve">    增值税税收返还收入</t>
  </si>
  <si>
    <t xml:space="preserve">    消费税税收返还收入</t>
  </si>
  <si>
    <t xml:space="preserve">    所得税基数返还收入</t>
  </si>
  <si>
    <t xml:space="preserve">    成品油价格和税费改革税收返还收入</t>
  </si>
  <si>
    <t xml:space="preserve">    其他返还性收入</t>
  </si>
  <si>
    <t xml:space="preserve">  一般性转移支付收入</t>
  </si>
  <si>
    <t xml:space="preserve">    体制补助收入</t>
  </si>
  <si>
    <t xml:space="preserve">    均衡性转移支付收入</t>
  </si>
  <si>
    <t xml:space="preserve">    县级基本财力保障机制奖补资金收入</t>
  </si>
  <si>
    <t xml:space="preserve">    结算补助收入</t>
  </si>
  <si>
    <t xml:space="preserve">    产粮(油)大县奖励资金收入</t>
  </si>
  <si>
    <t xml:space="preserve">    重点生态功能区转移支付收入</t>
  </si>
  <si>
    <t xml:space="preserve">    固定数额补助收入</t>
  </si>
  <si>
    <t xml:space="preserve">    革命老区转移支付收入</t>
  </si>
  <si>
    <t xml:space="preserve">    民族地区转移支付收入</t>
  </si>
  <si>
    <t xml:space="preserve">    巩固脱贫攻坚成果衔接乡村振兴转移支付收入</t>
  </si>
  <si>
    <t xml:space="preserve">    公共安全共同财政事权转移支付收入  </t>
  </si>
  <si>
    <t xml:space="preserve">    教育共同财政事权转移支付收入  </t>
  </si>
  <si>
    <t xml:space="preserve">    科学技术共同财政事权转移支付</t>
  </si>
  <si>
    <t xml:space="preserve">    文化旅游体育与传媒共同财政事权转移支付收入  </t>
  </si>
  <si>
    <t xml:space="preserve">    社会保障和就业共同财政事权转移支付收入  </t>
  </si>
  <si>
    <t xml:space="preserve">    医疗卫生共同财政事权转移支付收入  </t>
  </si>
  <si>
    <t xml:space="preserve">    节能环保共同财政事权转移支付收入  </t>
  </si>
  <si>
    <t xml:space="preserve">    农林水共同财政事权转移支付收入  </t>
  </si>
  <si>
    <t xml:space="preserve">    交通运输共同财政事权转移支付收入 </t>
  </si>
  <si>
    <t xml:space="preserve">    资源勘探信息等共同财政事权转移支付收入 </t>
  </si>
  <si>
    <t xml:space="preserve">    自然资源海洋气象等共同财政事权转移支付收入</t>
  </si>
  <si>
    <t xml:space="preserve">    住房保障共同财政事权转移支付收入  </t>
  </si>
  <si>
    <t xml:space="preserve">    灾害防治及应急管理共同财政事权转移支付收入  </t>
  </si>
  <si>
    <t xml:space="preserve">    其他共同财政事权转移支付收入  </t>
  </si>
  <si>
    <t xml:space="preserve">    其他一般性转移支付收入</t>
  </si>
  <si>
    <t xml:space="preserve">  专项转移支付收入</t>
  </si>
  <si>
    <t xml:space="preserve">    一般公共服务</t>
  </si>
  <si>
    <t xml:space="preserve">    公共安全</t>
  </si>
  <si>
    <t xml:space="preserve">    教育</t>
  </si>
  <si>
    <t xml:space="preserve">    科学技术</t>
  </si>
  <si>
    <t xml:space="preserve">    文化旅游体育与传媒</t>
  </si>
  <si>
    <t xml:space="preserve">    社会保障和就业</t>
  </si>
  <si>
    <t>　　卫生健康</t>
  </si>
  <si>
    <t xml:space="preserve">    节能环保</t>
  </si>
  <si>
    <t xml:space="preserve">    城乡社区</t>
  </si>
  <si>
    <t xml:space="preserve">    农林水</t>
  </si>
  <si>
    <t xml:space="preserve">    交通运输</t>
  </si>
  <si>
    <t xml:space="preserve">    资源勘探信息等</t>
  </si>
  <si>
    <t xml:space="preserve">    商业服务业等</t>
  </si>
  <si>
    <t xml:space="preserve">    金融</t>
  </si>
  <si>
    <t xml:space="preserve">    自然资源海洋气象等</t>
  </si>
  <si>
    <t xml:space="preserve">    住房保障</t>
  </si>
  <si>
    <t xml:space="preserve">    粮油物资储备</t>
  </si>
  <si>
    <t xml:space="preserve">    灾害防治及应急支出</t>
  </si>
  <si>
    <t>债务收入</t>
  </si>
  <si>
    <t xml:space="preserve">    地方政府债券收入</t>
  </si>
  <si>
    <t xml:space="preserve">    地方向国外借款收入</t>
  </si>
  <si>
    <t>债券转贷收入</t>
  </si>
  <si>
    <t>　  地方政府一般债券转贷收入</t>
  </si>
  <si>
    <t xml:space="preserve">    转贷国外债务收入</t>
  </si>
  <si>
    <t>上年结余</t>
  </si>
  <si>
    <t>动用预算稳定调节基金</t>
  </si>
  <si>
    <t xml:space="preserve">调入资金   </t>
  </si>
  <si>
    <t xml:space="preserve">    政府性基金预算调入</t>
  </si>
  <si>
    <t xml:space="preserve">    国有资本经营预算调入</t>
  </si>
  <si>
    <t>收  入  总  计</t>
  </si>
  <si>
    <t>表二</t>
  </si>
  <si>
    <t>永福县2025年公共财政预算支出预算表（功能分类科目）</t>
  </si>
  <si>
    <t>功能分类科目编码</t>
  </si>
  <si>
    <t>科目名称</t>
  </si>
  <si>
    <r>
      <rPr>
        <b/>
        <sz val="10"/>
        <rFont val="Arial Narrow"/>
        <charset val="0"/>
      </rPr>
      <t>2024</t>
    </r>
    <r>
      <rPr>
        <b/>
        <sz val="10"/>
        <rFont val="宋体"/>
        <charset val="134"/>
      </rPr>
      <t>年公共财政预算</t>
    </r>
  </si>
  <si>
    <r>
      <rPr>
        <b/>
        <sz val="10"/>
        <rFont val="Arial Narrow"/>
        <charset val="0"/>
      </rPr>
      <t>2025</t>
    </r>
    <r>
      <rPr>
        <b/>
        <sz val="10"/>
        <rFont val="宋体"/>
        <charset val="0"/>
      </rPr>
      <t>年公共财政预算</t>
    </r>
  </si>
  <si>
    <r>
      <rPr>
        <b/>
        <sz val="10"/>
        <rFont val="Arial Narrow"/>
        <charset val="0"/>
      </rPr>
      <t>2023</t>
    </r>
    <r>
      <rPr>
        <b/>
        <sz val="10"/>
        <rFont val="宋体"/>
        <charset val="0"/>
      </rPr>
      <t>年执行数</t>
    </r>
  </si>
  <si>
    <t>年初预算</t>
  </si>
  <si>
    <t>调整预算</t>
  </si>
  <si>
    <r>
      <rPr>
        <b/>
        <sz val="10"/>
        <rFont val="宋体"/>
        <charset val="134"/>
      </rPr>
      <t>完成调整</t>
    </r>
    <r>
      <rPr>
        <b/>
        <sz val="10"/>
        <rFont val="Arial Narrow"/>
        <charset val="0"/>
      </rPr>
      <t xml:space="preserve">   </t>
    </r>
    <r>
      <rPr>
        <b/>
        <sz val="10"/>
        <rFont val="宋体"/>
        <charset val="134"/>
      </rPr>
      <t>预算</t>
    </r>
    <r>
      <rPr>
        <b/>
        <sz val="10"/>
        <rFont val="Arial Narrow"/>
        <charset val="0"/>
      </rPr>
      <t>%</t>
    </r>
  </si>
  <si>
    <t>比上年执行数增减</t>
  </si>
  <si>
    <t>比2024年年初
预算增减</t>
  </si>
  <si>
    <t>金额</t>
  </si>
  <si>
    <r>
      <rPr>
        <b/>
        <sz val="10"/>
        <rFont val="宋体"/>
        <charset val="134"/>
      </rPr>
      <t>增长</t>
    </r>
    <r>
      <rPr>
        <b/>
        <sz val="10"/>
        <rFont val="Arial Narrow"/>
        <charset val="0"/>
      </rPr>
      <t>%</t>
    </r>
  </si>
  <si>
    <t>一般公共服务支出</t>
  </si>
  <si>
    <r>
      <rPr>
        <b/>
        <sz val="10"/>
        <rFont val="Arial Narrow"/>
        <charset val="0"/>
      </rPr>
      <t xml:space="preserve">  </t>
    </r>
    <r>
      <rPr>
        <b/>
        <sz val="10"/>
        <rFont val="宋体"/>
        <charset val="134"/>
      </rPr>
      <t>人大事务</t>
    </r>
  </si>
  <si>
    <t>行政运行</t>
  </si>
  <si>
    <t>一般行政管理事务</t>
  </si>
  <si>
    <t>机关服务</t>
  </si>
  <si>
    <t/>
  </si>
  <si>
    <t>人大会议</t>
  </si>
  <si>
    <t>人大立法</t>
  </si>
  <si>
    <t>人大监督</t>
  </si>
  <si>
    <t>人大代表履职能力提升</t>
  </si>
  <si>
    <t>代表工作</t>
  </si>
  <si>
    <t>事业运行</t>
  </si>
  <si>
    <t>其他人大事务支出</t>
  </si>
  <si>
    <t>政协事务</t>
  </si>
  <si>
    <t>政协会议</t>
  </si>
  <si>
    <t>委员视察</t>
  </si>
  <si>
    <t>其他政协事务支出</t>
  </si>
  <si>
    <t>政府办公厅(室)及相关机构事务</t>
  </si>
  <si>
    <t>专项服务</t>
  </si>
  <si>
    <t>专项业务及机关事务管理</t>
  </si>
  <si>
    <t>政务公开审批</t>
  </si>
  <si>
    <t>其他政府办公厅（室）及相关机构事务支出</t>
  </si>
  <si>
    <t>发展与改革事务</t>
  </si>
  <si>
    <t>物价管理</t>
  </si>
  <si>
    <t>其他发展与改革事务支出</t>
  </si>
  <si>
    <t>统计信息事务</t>
  </si>
  <si>
    <t>信息事务</t>
  </si>
  <si>
    <t>专项统计业务</t>
  </si>
  <si>
    <t>统计管理</t>
  </si>
  <si>
    <t>专项普查活动</t>
  </si>
  <si>
    <t>统计抽样调查</t>
  </si>
  <si>
    <t>其他统计信息事务支出</t>
  </si>
  <si>
    <t>财政事务</t>
  </si>
  <si>
    <t>预算改革业务</t>
  </si>
  <si>
    <t>财政国库业务</t>
  </si>
  <si>
    <t>财政监察</t>
  </si>
  <si>
    <t>信息化建设</t>
  </si>
  <si>
    <t>财政委托业务支出</t>
  </si>
  <si>
    <t>其他财政事务支出</t>
  </si>
  <si>
    <t>税收事务</t>
  </si>
  <si>
    <t>税收业务</t>
  </si>
  <si>
    <t>其他税收事务支出</t>
  </si>
  <si>
    <t>审计事务</t>
  </si>
  <si>
    <t>审计业务</t>
  </si>
  <si>
    <t>审计管理</t>
  </si>
  <si>
    <t>其他审计事务支出</t>
  </si>
  <si>
    <t>纪检监察事务</t>
  </si>
  <si>
    <t>大案要案查处</t>
  </si>
  <si>
    <t>派驻派出机构</t>
  </si>
  <si>
    <t>巡视工作</t>
  </si>
  <si>
    <t>其他纪检监察事务支出</t>
  </si>
  <si>
    <t>商贸事务</t>
  </si>
  <si>
    <t>招商引资</t>
  </si>
  <si>
    <t>其他商贸事务支出</t>
  </si>
  <si>
    <t>知识产权事务</t>
  </si>
  <si>
    <t>专利审批</t>
  </si>
  <si>
    <t>知识产权战略和规划</t>
  </si>
  <si>
    <t>国际合作与交流</t>
  </si>
  <si>
    <t>知识产权宏观管理</t>
  </si>
  <si>
    <t>商标管理</t>
  </si>
  <si>
    <t>原产地地理标志管理</t>
  </si>
  <si>
    <t>其他知识产权事务支出</t>
  </si>
  <si>
    <t>民族事务</t>
  </si>
  <si>
    <t>其他民族事务支出</t>
  </si>
  <si>
    <t>港澳台事务</t>
  </si>
  <si>
    <t>港澳事务</t>
  </si>
  <si>
    <t>台湾事务</t>
  </si>
  <si>
    <t>其他港澳台事务支出</t>
  </si>
  <si>
    <t>档案事务</t>
  </si>
  <si>
    <t>档案馆</t>
  </si>
  <si>
    <t>其他档案事务支出</t>
  </si>
  <si>
    <t>民主党派及工商联事务</t>
  </si>
  <si>
    <t>其他民主党派及工商联事务支出</t>
  </si>
  <si>
    <t>群众团体事务</t>
  </si>
  <si>
    <t>工会事务</t>
  </si>
  <si>
    <t>其他群众团体事务支出</t>
  </si>
  <si>
    <t>党委办公厅(室)及相关机构事务</t>
  </si>
  <si>
    <t>专项业务</t>
  </si>
  <si>
    <t>其他党委办公厅（室）及相关机构事务支出</t>
  </si>
  <si>
    <t>组织事务</t>
  </si>
  <si>
    <t>公务员事务</t>
  </si>
  <si>
    <t>其他组织事务支出</t>
  </si>
  <si>
    <t>宣传事务</t>
  </si>
  <si>
    <t>宣传管理</t>
  </si>
  <si>
    <t>其他宣传事务支出</t>
  </si>
  <si>
    <t>统战事务</t>
  </si>
  <si>
    <t>宗教事务</t>
  </si>
  <si>
    <t>华侨事务</t>
  </si>
  <si>
    <t>其他统战事务支出</t>
  </si>
  <si>
    <t>其他共产党事务支出</t>
  </si>
  <si>
    <t>市场监督管理事务</t>
  </si>
  <si>
    <t>经营主体管理</t>
  </si>
  <si>
    <t>市场秩序执法</t>
  </si>
  <si>
    <t>药品事务</t>
  </si>
  <si>
    <t>质量安全监管</t>
  </si>
  <si>
    <t>食品安全监管</t>
  </si>
  <si>
    <t>其他市场监督管理事务</t>
  </si>
  <si>
    <t>社会工作事务</t>
  </si>
  <si>
    <t>24年新增</t>
  </si>
  <si>
    <t>其他社会工作事务支出</t>
  </si>
  <si>
    <t>信访事务</t>
  </si>
  <si>
    <t>信访业务</t>
  </si>
  <si>
    <t>2023年2010308转列该科目</t>
  </si>
  <si>
    <t>2025年新增</t>
  </si>
  <si>
    <t>其他信访事务支出</t>
  </si>
  <si>
    <t>其他一般公共服务支出</t>
  </si>
  <si>
    <t>国家赔偿费用支出</t>
  </si>
  <si>
    <t>国防支出</t>
  </si>
  <si>
    <t>国防动员</t>
  </si>
  <si>
    <t>兵役征集</t>
  </si>
  <si>
    <t>经济动员</t>
  </si>
  <si>
    <t>人民防空</t>
  </si>
  <si>
    <t>交通战备</t>
  </si>
  <si>
    <t>民兵</t>
  </si>
  <si>
    <t>边海防</t>
  </si>
  <si>
    <t>其他国防动员支出</t>
  </si>
  <si>
    <t>其他国防支出</t>
  </si>
  <si>
    <t>公共安全支出</t>
  </si>
  <si>
    <t>武装警察</t>
  </si>
  <si>
    <t>武装警察部队</t>
  </si>
  <si>
    <t>其他武装警察部队支出</t>
  </si>
  <si>
    <t>公安</t>
  </si>
  <si>
    <t>执法办案</t>
  </si>
  <si>
    <t>特别业务</t>
  </si>
  <si>
    <t>特勤业务</t>
  </si>
  <si>
    <t>移民事务</t>
  </si>
  <si>
    <t>其他公安支出</t>
  </si>
  <si>
    <t>检察</t>
  </si>
  <si>
    <t>“两房”建设</t>
  </si>
  <si>
    <t>检察监督</t>
  </si>
  <si>
    <t>其他检察支出</t>
  </si>
  <si>
    <t>法院</t>
  </si>
  <si>
    <t>案件审判</t>
  </si>
  <si>
    <t>案件执行</t>
  </si>
  <si>
    <t>“两庭”建设</t>
  </si>
  <si>
    <t>其他法院支出</t>
  </si>
  <si>
    <t>司法</t>
  </si>
  <si>
    <t>基层司法业务</t>
  </si>
  <si>
    <t>普法宣传</t>
  </si>
  <si>
    <t>律师管理</t>
  </si>
  <si>
    <t>公共法律服务</t>
  </si>
  <si>
    <t>国家统一法律职业资格考试</t>
  </si>
  <si>
    <t>社区矫正</t>
  </si>
  <si>
    <t>法治建设</t>
  </si>
  <si>
    <t>其他司法支出</t>
  </si>
  <si>
    <t>监狱</t>
  </si>
  <si>
    <t>强制隔离戒毒</t>
  </si>
  <si>
    <t>国家保密</t>
  </si>
  <si>
    <t>缉私警察</t>
  </si>
  <si>
    <t>其他公共安全支出</t>
  </si>
  <si>
    <t>国家司法救助支出</t>
  </si>
  <si>
    <t>教育支出</t>
  </si>
  <si>
    <t>教育管理事务</t>
  </si>
  <si>
    <t>其他教育管理事务支出</t>
  </si>
  <si>
    <t>普通教育</t>
  </si>
  <si>
    <t>学前教育</t>
  </si>
  <si>
    <t>小学教育</t>
  </si>
  <si>
    <t>初中教育</t>
  </si>
  <si>
    <t>高中教育</t>
  </si>
  <si>
    <t>高等教育</t>
  </si>
  <si>
    <t>其他普通教育支出</t>
  </si>
  <si>
    <t>职业教育</t>
  </si>
  <si>
    <t>初等职业教育</t>
  </si>
  <si>
    <t>中等职业教育</t>
  </si>
  <si>
    <t>技校教育</t>
  </si>
  <si>
    <t>高等职业教育</t>
  </si>
  <si>
    <t>其他职业教育支出</t>
  </si>
  <si>
    <t>成人教育</t>
  </si>
  <si>
    <t>广播电视教育</t>
  </si>
  <si>
    <t>留学教育</t>
  </si>
  <si>
    <t>特殊教育</t>
  </si>
  <si>
    <t>特殊学校教育</t>
  </si>
  <si>
    <t>专门学校教育</t>
  </si>
  <si>
    <t>其他特殊教育支出</t>
  </si>
  <si>
    <t>进修及培训</t>
  </si>
  <si>
    <t>教师进修</t>
  </si>
  <si>
    <t>干部教育</t>
  </si>
  <si>
    <t>培训支出</t>
  </si>
  <si>
    <t>退役士兵能力提升</t>
  </si>
  <si>
    <t>其他进修及培训</t>
  </si>
  <si>
    <t>教育费附加安排的支出</t>
  </si>
  <si>
    <t>农村中小学校舍建设</t>
  </si>
  <si>
    <t>农村中小学教学设施</t>
  </si>
  <si>
    <t>城市中小学校舍建设</t>
  </si>
  <si>
    <t>城市中小学教学设施</t>
  </si>
  <si>
    <t>中等职业学校教学设施</t>
  </si>
  <si>
    <t>其他教育费附加安排的支出</t>
  </si>
  <si>
    <t>其他教育支出</t>
  </si>
  <si>
    <t>科学技术支出</t>
  </si>
  <si>
    <t>科学技术管理事务</t>
  </si>
  <si>
    <t>其他科学技术管理事务支出</t>
  </si>
  <si>
    <t>基础研究</t>
  </si>
  <si>
    <t>应用研究</t>
  </si>
  <si>
    <t>机构运行</t>
  </si>
  <si>
    <t>社会公益研究</t>
  </si>
  <si>
    <t>高技术研究</t>
  </si>
  <si>
    <t>专项科研试制</t>
  </si>
  <si>
    <t>其他应用研究支出</t>
  </si>
  <si>
    <t>技术研究与开发</t>
  </si>
  <si>
    <t>科技成果转化与扩散</t>
  </si>
  <si>
    <t>共性技术研究与开发</t>
  </si>
  <si>
    <t>其他技术研究与开发支出</t>
  </si>
  <si>
    <t>科技条件与服务</t>
  </si>
  <si>
    <t>技术创新服务体系</t>
  </si>
  <si>
    <t>科技条件专项</t>
  </si>
  <si>
    <t>其他科技条件与服务支出</t>
  </si>
  <si>
    <t>社会科学</t>
  </si>
  <si>
    <t>科学技术普及</t>
  </si>
  <si>
    <t>科普活动</t>
  </si>
  <si>
    <t>青少年科技活动</t>
  </si>
  <si>
    <t>学术交流活动</t>
  </si>
  <si>
    <t>科技馆站</t>
  </si>
  <si>
    <t>其他科学技术普及支出</t>
  </si>
  <si>
    <t>科技交流与合作</t>
  </si>
  <si>
    <t>科技重大项目</t>
  </si>
  <si>
    <t>科技重大专项</t>
  </si>
  <si>
    <t>重点研发计划</t>
  </si>
  <si>
    <t>其他科技重大项目</t>
  </si>
  <si>
    <t>其他科学技术支出</t>
  </si>
  <si>
    <t>科技奖励</t>
  </si>
  <si>
    <t>核应急</t>
  </si>
  <si>
    <t>转制科研机构</t>
  </si>
  <si>
    <t>文化旅游体育与传媒支出</t>
  </si>
  <si>
    <t>文化和旅游</t>
  </si>
  <si>
    <t>图书馆</t>
  </si>
  <si>
    <t>文化展示及纪念机构</t>
  </si>
  <si>
    <t>艺术表演场所</t>
  </si>
  <si>
    <t>艺术表演团体</t>
  </si>
  <si>
    <t>文化活动</t>
  </si>
  <si>
    <t>群众文化</t>
  </si>
  <si>
    <t>文化和旅游交流与合作</t>
  </si>
  <si>
    <t>文化创作与保护</t>
  </si>
  <si>
    <t>文化和旅游市场管理</t>
  </si>
  <si>
    <t>旅游宣传</t>
  </si>
  <si>
    <t>文化和旅游管理事务</t>
  </si>
  <si>
    <t>其他文化和旅游支出</t>
  </si>
  <si>
    <t>文物</t>
  </si>
  <si>
    <t>文物保护</t>
  </si>
  <si>
    <t>博物馆</t>
  </si>
  <si>
    <t>历史名城与古迹</t>
  </si>
  <si>
    <t>其他文物支出</t>
  </si>
  <si>
    <t>体育</t>
  </si>
  <si>
    <t>运动项目管理</t>
  </si>
  <si>
    <t>体育竞赛</t>
  </si>
  <si>
    <t>体育训练</t>
  </si>
  <si>
    <t>体育场馆</t>
  </si>
  <si>
    <t>群众体育</t>
  </si>
  <si>
    <t>体育交流与合作</t>
  </si>
  <si>
    <t>其他体育支出</t>
  </si>
  <si>
    <t>新闻出版电影</t>
  </si>
  <si>
    <t>新闻通讯</t>
  </si>
  <si>
    <t>出版发行</t>
  </si>
  <si>
    <t>版权管理</t>
  </si>
  <si>
    <t>电影</t>
  </si>
  <si>
    <t>其他新闻出版电影支出</t>
  </si>
  <si>
    <t>广播电视</t>
  </si>
  <si>
    <t>监测监管</t>
  </si>
  <si>
    <t>传输发射</t>
  </si>
  <si>
    <t>广播电视事务</t>
  </si>
  <si>
    <t>其他广播电视支出</t>
  </si>
  <si>
    <t>其他文化体育与传媒支出</t>
  </si>
  <si>
    <t>宣传文化发展专项支出</t>
  </si>
  <si>
    <t>25年删除</t>
  </si>
  <si>
    <t>文化产业发展专项支出</t>
  </si>
  <si>
    <t>其他文化旅游体育与传媒支出</t>
  </si>
  <si>
    <t>社会保障和就业支出</t>
  </si>
  <si>
    <t>人力资源和社会保障管理事务</t>
  </si>
  <si>
    <t>综合业务管理</t>
  </si>
  <si>
    <t>劳动保障监察</t>
  </si>
  <si>
    <t>就业管理事务</t>
  </si>
  <si>
    <t>社会保险业务管理事务</t>
  </si>
  <si>
    <t>社会保险经办机构</t>
  </si>
  <si>
    <t>劳动关系和维权</t>
  </si>
  <si>
    <t>公共就业服务和职业技能鉴定机构</t>
  </si>
  <si>
    <t>劳动人事争议调解仲裁</t>
  </si>
  <si>
    <t>政府特殊津贴</t>
  </si>
  <si>
    <t>资助留学回国人员</t>
  </si>
  <si>
    <t>博士后日常经费</t>
  </si>
  <si>
    <t>引进人才费用</t>
  </si>
  <si>
    <t>其他人力资源和社会保障管理事务支出</t>
  </si>
  <si>
    <t>民政管理事务</t>
  </si>
  <si>
    <t>社会组织管理</t>
  </si>
  <si>
    <t>行政区划和地名管理</t>
  </si>
  <si>
    <t>基层政权建设和社区治理</t>
  </si>
  <si>
    <t>2080208 转列 2013904</t>
  </si>
  <si>
    <t>老龄事务</t>
  </si>
  <si>
    <t>2025年新增2101601改为此科目</t>
  </si>
  <si>
    <t>其他民政管理事务支出</t>
  </si>
  <si>
    <t>补充全国社会保障基金</t>
  </si>
  <si>
    <t>行政事业单位养老支出</t>
  </si>
  <si>
    <t>行政单位离退休</t>
  </si>
  <si>
    <t>事业单位离退休</t>
  </si>
  <si>
    <t>离退休人员管理机构</t>
  </si>
  <si>
    <t>机关事业单位基本养老保险缴费支出</t>
  </si>
  <si>
    <t>机关事业单位职业年金缴费支出</t>
  </si>
  <si>
    <t>对机关事业单位基本养老保险基金的补助</t>
  </si>
  <si>
    <t>对机关事业单位职业年金的补助</t>
  </si>
  <si>
    <t>其他行政事业单位养老支出</t>
  </si>
  <si>
    <t>企业改革补助</t>
  </si>
  <si>
    <t>就业补助</t>
  </si>
  <si>
    <t>就业创业服务补助</t>
  </si>
  <si>
    <t>职业培训补贴</t>
  </si>
  <si>
    <t>社会保险补贴</t>
  </si>
  <si>
    <t>公益性岗位补贴</t>
  </si>
  <si>
    <t>职业技能评价补贴</t>
  </si>
  <si>
    <t>就业见习补贴</t>
  </si>
  <si>
    <t>高技能人才培养补助</t>
  </si>
  <si>
    <t>求职和创业补贴</t>
  </si>
  <si>
    <t>其他就业补助支出</t>
  </si>
  <si>
    <t>抚恤</t>
  </si>
  <si>
    <t>死亡抚恤</t>
  </si>
  <si>
    <t>伤残抚恤</t>
  </si>
  <si>
    <t>在乡复员、退伍军人生活补助</t>
  </si>
  <si>
    <t>义务兵优待</t>
  </si>
  <si>
    <t>农村籍退役士兵老年生活补助</t>
  </si>
  <si>
    <t>光荣院</t>
  </si>
  <si>
    <t>褒扬纪念</t>
  </si>
  <si>
    <t>其他优抚支出</t>
  </si>
  <si>
    <t>退役安置</t>
  </si>
  <si>
    <t>退役士兵安置</t>
  </si>
  <si>
    <t>军队移交政府的离退休人员安置</t>
  </si>
  <si>
    <t>军队移交政府离退休干部管理机构</t>
  </si>
  <si>
    <t>退役士兵管理教育</t>
  </si>
  <si>
    <t>军队转业干部安置</t>
  </si>
  <si>
    <t>其他退役安置支出</t>
  </si>
  <si>
    <t>社会福利</t>
  </si>
  <si>
    <t>儿童福利</t>
  </si>
  <si>
    <t>老年福利</t>
  </si>
  <si>
    <t>康复辅具</t>
  </si>
  <si>
    <t>殡葬</t>
  </si>
  <si>
    <t>社会福利事业单位</t>
  </si>
  <si>
    <t>养老服务</t>
  </si>
  <si>
    <t>其他社会福利支出</t>
  </si>
  <si>
    <t>残疾人事业</t>
  </si>
  <si>
    <t>残疾人康复</t>
  </si>
  <si>
    <t>残疾人就业</t>
  </si>
  <si>
    <t>残疾人体育</t>
  </si>
  <si>
    <t>残疾人生活和护理补贴</t>
  </si>
  <si>
    <t>其他残疾人事业支出</t>
  </si>
  <si>
    <t>红十字事业</t>
  </si>
  <si>
    <t>其他红十字事业支出</t>
  </si>
  <si>
    <t>最低生活保障</t>
  </si>
  <si>
    <t>城市最低生活保障金支出</t>
  </si>
  <si>
    <t>农村最低生活保障金支出</t>
  </si>
  <si>
    <t>临时救助</t>
  </si>
  <si>
    <t>临时救助支出</t>
  </si>
  <si>
    <t>流浪乞讨人员救助支出</t>
  </si>
  <si>
    <t>特困人员救助供养</t>
  </si>
  <si>
    <t>城市特困人员救助供养支出</t>
  </si>
  <si>
    <t>农村特困人员救助供养支出</t>
  </si>
  <si>
    <t>补充道路交通事故社会救助基金</t>
  </si>
  <si>
    <t>其他生活救助</t>
  </si>
  <si>
    <t>其他城市生活救助</t>
  </si>
  <si>
    <t>其他农村生活救助</t>
  </si>
  <si>
    <t>财政对基本养老保险基金的补助</t>
  </si>
  <si>
    <t>财政对企业职工基本养老保险基金的补助</t>
  </si>
  <si>
    <t>财政对城乡居民基本养老保险基金的补助</t>
  </si>
  <si>
    <t>财政对其他基本养老保险基金的补助</t>
  </si>
  <si>
    <t>退役军人管理事务</t>
  </si>
  <si>
    <t>拥军优属</t>
  </si>
  <si>
    <t>军供保障</t>
  </si>
  <si>
    <t>其他退役军人事务管理支出</t>
  </si>
  <si>
    <t>财政代缴社会保险费支出</t>
  </si>
  <si>
    <t>财政代缴城乡居民基本养老保险费支出</t>
  </si>
  <si>
    <t>财政代缴其他社会保险费支出</t>
  </si>
  <si>
    <t>其他社会保障和就业支出</t>
  </si>
  <si>
    <t>卫生健康支出</t>
  </si>
  <si>
    <t>卫生健康管理事务</t>
  </si>
  <si>
    <t>其他卫生健康管理事务支出</t>
  </si>
  <si>
    <t>公立医院</t>
  </si>
  <si>
    <t>综合医院</t>
  </si>
  <si>
    <t>中医（民族）医院</t>
  </si>
  <si>
    <t>传染病医院</t>
  </si>
  <si>
    <t>职业病防治医院</t>
  </si>
  <si>
    <t>精神病医院</t>
  </si>
  <si>
    <t>妇幼保健医院</t>
  </si>
  <si>
    <t>儿童医院</t>
  </si>
  <si>
    <t>优抚医院</t>
  </si>
  <si>
    <t>其他公立医院支出</t>
  </si>
  <si>
    <t>基层医疗卫生机构</t>
  </si>
  <si>
    <t>城市社区卫生机构</t>
  </si>
  <si>
    <t>乡镇卫生院</t>
  </si>
  <si>
    <t>其他基层医疗卫生机构支出</t>
  </si>
  <si>
    <t>公共卫生</t>
  </si>
  <si>
    <t>疾病预防控制机构</t>
  </si>
  <si>
    <t>卫生监督机构</t>
  </si>
  <si>
    <t>妇幼保健机构</t>
  </si>
  <si>
    <t>精神卫生机构</t>
  </si>
  <si>
    <t>应急救治机构</t>
  </si>
  <si>
    <t>采供血机构</t>
  </si>
  <si>
    <t>其他专业公共卫生机构</t>
  </si>
  <si>
    <t>基本公共卫生服务</t>
  </si>
  <si>
    <t>重大公共卫生服务</t>
  </si>
  <si>
    <t>突发公共卫生事件应急处置</t>
  </si>
  <si>
    <t>其他公共卫生支出</t>
  </si>
  <si>
    <t>计划生育事务</t>
  </si>
  <si>
    <t>计划生育机构</t>
  </si>
  <si>
    <t>计划生育服务</t>
  </si>
  <si>
    <t>其他计划生育事务支出</t>
  </si>
  <si>
    <t>行政事业单位医疗</t>
  </si>
  <si>
    <t>行政单位医疗</t>
  </si>
  <si>
    <t>事业单位医疗</t>
  </si>
  <si>
    <t>公务员医疗补助</t>
  </si>
  <si>
    <t>其他行政事业单位医疗支出</t>
  </si>
  <si>
    <t>财政对基本医疗保险基金的补助</t>
  </si>
  <si>
    <t>财政对职工基本医疗保险基金的补助</t>
  </si>
  <si>
    <t>财政对城乡居民基本医疗保险基金的补助</t>
  </si>
  <si>
    <t>财政对其他基本医疗保险基金的补助</t>
  </si>
  <si>
    <t>医疗救助</t>
  </si>
  <si>
    <t>城乡医疗救助</t>
  </si>
  <si>
    <t>疾病应急救助</t>
  </si>
  <si>
    <t>其他医疗救助支出</t>
  </si>
  <si>
    <t>优抚对象医疗</t>
  </si>
  <si>
    <t>优抚对象医疗补助</t>
  </si>
  <si>
    <t>其他优抚对象医疗支出</t>
  </si>
  <si>
    <t>医疗保障管理事务</t>
  </si>
  <si>
    <t>医疗保障政策管理</t>
  </si>
  <si>
    <t>医疗保障经办事务</t>
  </si>
  <si>
    <t>其他医疗保障管理事务支出</t>
  </si>
  <si>
    <t>老龄卫生健康事务</t>
  </si>
  <si>
    <t>老龄卫生健康事务(项)</t>
  </si>
  <si>
    <t>转列2080209</t>
  </si>
  <si>
    <t>中医药事务</t>
  </si>
  <si>
    <t>中医（民族医）药专项</t>
  </si>
  <si>
    <t>24年新增2100601转列</t>
  </si>
  <si>
    <t>25年新增</t>
  </si>
  <si>
    <t>其他中医药事务支出</t>
  </si>
  <si>
    <t>疾病预防控制事务</t>
  </si>
  <si>
    <t>其他卫生健康支出</t>
  </si>
  <si>
    <t>节能环保支出</t>
  </si>
  <si>
    <t>环境保护管理事务</t>
  </si>
  <si>
    <t>生态环境保护宣传</t>
  </si>
  <si>
    <t>环境保护法规、规划及标准</t>
  </si>
  <si>
    <t>生态环境国际合作及履约</t>
  </si>
  <si>
    <t>生态环境保护行政许可</t>
  </si>
  <si>
    <t>应对气候变化管理事务</t>
  </si>
  <si>
    <t>其他环境保护管理事务支出</t>
  </si>
  <si>
    <t>环境监测与监察</t>
  </si>
  <si>
    <t>建设项目环评审查与监督</t>
  </si>
  <si>
    <t>核与辐射安全监督</t>
  </si>
  <si>
    <t>其他环境监测与监察支出</t>
  </si>
  <si>
    <t>污染防治</t>
  </si>
  <si>
    <t>大气</t>
  </si>
  <si>
    <t>水体</t>
  </si>
  <si>
    <t>噪声</t>
  </si>
  <si>
    <t>固体废弃物与化学品</t>
  </si>
  <si>
    <t>放射源和放射性废物监管</t>
  </si>
  <si>
    <t>辐射</t>
  </si>
  <si>
    <t>土壤</t>
  </si>
  <si>
    <t>其他污染防治支出</t>
  </si>
  <si>
    <t>自然生态保护</t>
  </si>
  <si>
    <t>生态保护</t>
  </si>
  <si>
    <t>农村环境保护</t>
  </si>
  <si>
    <t>生物及物种资源保护</t>
  </si>
  <si>
    <t>草原生态修复治理</t>
  </si>
  <si>
    <t>自然保护地</t>
  </si>
  <si>
    <t>其他自然生态保护支出</t>
  </si>
  <si>
    <t>森林保护修复</t>
  </si>
  <si>
    <t>森林管护</t>
  </si>
  <si>
    <t>社会保险补助</t>
  </si>
  <si>
    <t>政策性社会性支出补助</t>
  </si>
  <si>
    <t>天然林保护工程建设</t>
  </si>
  <si>
    <t>停伐补助</t>
  </si>
  <si>
    <t>其他森林保护修复支出</t>
  </si>
  <si>
    <t>风沙荒漠治理</t>
  </si>
  <si>
    <t>京津风沙源治理工程建设</t>
  </si>
  <si>
    <t>其他风沙荒漠治理支出</t>
  </si>
  <si>
    <t>退牧还草</t>
  </si>
  <si>
    <t>已垦草原退耕还草</t>
  </si>
  <si>
    <t>能源节约利用</t>
  </si>
  <si>
    <t>污染减排</t>
  </si>
  <si>
    <t>生态环境监测与信息</t>
  </si>
  <si>
    <t>生态环境执法监察</t>
  </si>
  <si>
    <t>减排专项支出</t>
  </si>
  <si>
    <t>清洁生产专项支出</t>
  </si>
  <si>
    <t>其他污染减排支出</t>
  </si>
  <si>
    <t>可再生能源</t>
  </si>
  <si>
    <t>循环经济</t>
  </si>
  <si>
    <t>能源管理事务</t>
  </si>
  <si>
    <t>其他节能环保支出</t>
  </si>
  <si>
    <t>城乡社区支出</t>
  </si>
  <si>
    <t>城乡社区管理事务</t>
  </si>
  <si>
    <t>城管执法</t>
  </si>
  <si>
    <t>工程建设标准规范编制与监管</t>
  </si>
  <si>
    <t>工程建设管理</t>
  </si>
  <si>
    <t>市政公用行业市场监管</t>
  </si>
  <si>
    <t>住宅建设与房地产市场监管</t>
  </si>
  <si>
    <t>执业资格注册、资质审查</t>
  </si>
  <si>
    <t>其他城乡社区管理事务支出</t>
  </si>
  <si>
    <t>城乡社区规划与管理</t>
  </si>
  <si>
    <t>城乡社区公共设施</t>
  </si>
  <si>
    <t>小城镇基础设施建设</t>
  </si>
  <si>
    <t>其他城乡社区公共设施支出</t>
  </si>
  <si>
    <t>城乡社区环境卫生</t>
  </si>
  <si>
    <t>建设市场管理与监督</t>
  </si>
  <si>
    <t>其他城乡社区支出</t>
  </si>
  <si>
    <t>农林水支出</t>
  </si>
  <si>
    <t>农业农村</t>
  </si>
  <si>
    <t>农垦运行</t>
  </si>
  <si>
    <t>科技转化与推广服务</t>
  </si>
  <si>
    <t>病虫害控制</t>
  </si>
  <si>
    <t>农产品质量安全</t>
  </si>
  <si>
    <t>执法监管</t>
  </si>
  <si>
    <t>统计监测与信息服务</t>
  </si>
  <si>
    <t>行业业务管理</t>
  </si>
  <si>
    <t>对外交流与合作</t>
  </si>
  <si>
    <t>防灾救灾</t>
  </si>
  <si>
    <t>稳定农民收入补贴</t>
  </si>
  <si>
    <t>农业结构调整补贴</t>
  </si>
  <si>
    <t>农业生产发展</t>
  </si>
  <si>
    <t>农村合作经济</t>
  </si>
  <si>
    <t>农产品加工与促销</t>
  </si>
  <si>
    <t>农村社会事业</t>
  </si>
  <si>
    <t>农业生态资源保护</t>
  </si>
  <si>
    <t>乡村道路建设</t>
  </si>
  <si>
    <t>渔业发展</t>
  </si>
  <si>
    <t>对高校毕业生到基层任职补助</t>
  </si>
  <si>
    <t>耕地建设与利用</t>
  </si>
  <si>
    <t>其他农业农村支出</t>
  </si>
  <si>
    <t>林业和草原</t>
  </si>
  <si>
    <t>事业机构</t>
  </si>
  <si>
    <t>森林资源培育</t>
  </si>
  <si>
    <t>技术推广与转化</t>
  </si>
  <si>
    <t>森林资源管理</t>
  </si>
  <si>
    <t>森林生态效益补偿</t>
  </si>
  <si>
    <t>动植物保护</t>
  </si>
  <si>
    <t>湿地保护</t>
  </si>
  <si>
    <t>执法与监督</t>
  </si>
  <si>
    <t>防沙治沙</t>
  </si>
  <si>
    <t>对外合作与交流</t>
  </si>
  <si>
    <t>产业化管理</t>
  </si>
  <si>
    <t>信息管理</t>
  </si>
  <si>
    <t>林区公共支出</t>
  </si>
  <si>
    <t>贷款贴息</t>
  </si>
  <si>
    <t>林业草原防灾减灾</t>
  </si>
  <si>
    <t>草原管理</t>
  </si>
  <si>
    <t>退耕还林还草</t>
  </si>
  <si>
    <t>24年新增，21106转列</t>
  </si>
  <si>
    <t>其他林业和草原支出</t>
  </si>
  <si>
    <t>水利</t>
  </si>
  <si>
    <t>水利行业业务管理</t>
  </si>
  <si>
    <t>水利工程建设</t>
  </si>
  <si>
    <t>水利工程运行与维护</t>
  </si>
  <si>
    <t>长江黄河等流域管理</t>
  </si>
  <si>
    <t>水利前期工作</t>
  </si>
  <si>
    <t>水利执法监督</t>
  </si>
  <si>
    <t>水土保持</t>
  </si>
  <si>
    <t>水资源节约管理与保护</t>
  </si>
  <si>
    <t>水质监测</t>
  </si>
  <si>
    <t>水文测报</t>
  </si>
  <si>
    <t>防汛</t>
  </si>
  <si>
    <t>抗旱</t>
  </si>
  <si>
    <t>农村水利</t>
  </si>
  <si>
    <t>水利技术推广</t>
  </si>
  <si>
    <t>国际河流治理与管理</t>
  </si>
  <si>
    <t>江河湖库水系综合整治</t>
  </si>
  <si>
    <t>大中型水库移民后期扶持专项支出</t>
  </si>
  <si>
    <t>水利安全监督</t>
  </si>
  <si>
    <t>水利建设征地及移民支出</t>
  </si>
  <si>
    <t>农村供水</t>
  </si>
  <si>
    <t>南水北调工程建设</t>
  </si>
  <si>
    <t>南水北调工程管理</t>
  </si>
  <si>
    <t>其他水利支出</t>
  </si>
  <si>
    <t>巩固脱贫衔接乡村振兴</t>
  </si>
  <si>
    <t>转列2130101</t>
  </si>
  <si>
    <t>转列2130102</t>
  </si>
  <si>
    <t>转列2130103</t>
  </si>
  <si>
    <t>农村基础设施建设</t>
  </si>
  <si>
    <t>生产发展</t>
  </si>
  <si>
    <t>社会发展</t>
  </si>
  <si>
    <t>贷款奖补和贴息</t>
  </si>
  <si>
    <t>“三西”农业建设专项补助</t>
  </si>
  <si>
    <t>转列2130104</t>
  </si>
  <si>
    <t>其他巩固脱贫攻坚成果衔接乡村振兴支出</t>
  </si>
  <si>
    <t>农村综合改革</t>
  </si>
  <si>
    <t>对村级公益事业建设的补助</t>
  </si>
  <si>
    <t>国有农场办社会职能改革补助</t>
  </si>
  <si>
    <t>对村民委员会和村党支部的补助</t>
  </si>
  <si>
    <t>对村集体经济组织的补助</t>
  </si>
  <si>
    <t>农村综合改革示范试点补助</t>
  </si>
  <si>
    <t>其他农村综合改革支出</t>
  </si>
  <si>
    <t>普惠金融发展支出</t>
  </si>
  <si>
    <t>支持农村金融机构</t>
  </si>
  <si>
    <t>农业保险保费补贴</t>
  </si>
  <si>
    <t>创业担保贷款贴息及奖补</t>
  </si>
  <si>
    <t>补充创业担保贷款基金</t>
  </si>
  <si>
    <t>其他普惠金融发展支出</t>
  </si>
  <si>
    <t>目标价格补贴</t>
  </si>
  <si>
    <t>棉花目标价格补贴</t>
  </si>
  <si>
    <t>其他目标价格补贴</t>
  </si>
  <si>
    <t>其他农林水支出</t>
  </si>
  <si>
    <t>化解其他公益性乡村债务支出</t>
  </si>
  <si>
    <t>交通运输支出</t>
  </si>
  <si>
    <t>公路水路运输</t>
  </si>
  <si>
    <t>公路建设</t>
  </si>
  <si>
    <t>2023年21406科目转列该科目</t>
  </si>
  <si>
    <t>公路养护</t>
  </si>
  <si>
    <t>交通运输信息化建设</t>
  </si>
  <si>
    <t>公路和运输安全</t>
  </si>
  <si>
    <t>公路运输管理</t>
  </si>
  <si>
    <t>公路和运输技术标准化建设</t>
  </si>
  <si>
    <t>水路运输管理支出</t>
  </si>
  <si>
    <t>其他公路水路运输支出</t>
  </si>
  <si>
    <t>铁路运输</t>
  </si>
  <si>
    <t>铁路路网建设</t>
  </si>
  <si>
    <t>铁路还贷专项</t>
  </si>
  <si>
    <t>铁路安全</t>
  </si>
  <si>
    <t>铁路专项运输</t>
  </si>
  <si>
    <t>行业监管</t>
  </si>
  <si>
    <t>其他铁路运输支出</t>
  </si>
  <si>
    <t>民用航空运输</t>
  </si>
  <si>
    <t>邮政业支出</t>
  </si>
  <si>
    <t>其他交通运输支出</t>
  </si>
  <si>
    <t>公共交通运营补助</t>
  </si>
  <si>
    <t>资源勘探信息等支出</t>
  </si>
  <si>
    <t>资源勘探开发</t>
  </si>
  <si>
    <t>制造业</t>
  </si>
  <si>
    <t>2150205</t>
  </si>
  <si>
    <t>医药制造业</t>
  </si>
  <si>
    <t>其他制造业支出</t>
  </si>
  <si>
    <t>建筑业</t>
  </si>
  <si>
    <t>其他建筑业支出</t>
  </si>
  <si>
    <t>工业和信息产业监管</t>
  </si>
  <si>
    <t>战备应急</t>
  </si>
  <si>
    <t>专用通信</t>
  </si>
  <si>
    <t>无线电及信息通信监管</t>
  </si>
  <si>
    <t>工程建设及运行维护</t>
  </si>
  <si>
    <t>产业发展</t>
  </si>
  <si>
    <t>其他工业和信息产业支出</t>
  </si>
  <si>
    <t>国有资产监管</t>
  </si>
  <si>
    <t>支持中小企业发展和管理支出</t>
  </si>
  <si>
    <t>科技型中小企业技术创新基金</t>
  </si>
  <si>
    <t>中小企业发展专项</t>
  </si>
  <si>
    <t>减免房租补贴</t>
  </si>
  <si>
    <t>其他支持中小企业发展和管理支出</t>
  </si>
  <si>
    <t>其他资源勘探信息等支出</t>
  </si>
  <si>
    <t>技术改造支出</t>
  </si>
  <si>
    <t>其他资源勘探工业信息等支出</t>
  </si>
  <si>
    <t>商业服务业等支出</t>
  </si>
  <si>
    <t>商业流通事务</t>
  </si>
  <si>
    <t>食品流通安全补贴</t>
  </si>
  <si>
    <t>市场监测及信息管理</t>
  </si>
  <si>
    <t>民贸企业补贴</t>
  </si>
  <si>
    <t>民贸民品贷款贴息</t>
  </si>
  <si>
    <t>其他商业流通事务支出</t>
  </si>
  <si>
    <t>涉外发展服务支出</t>
  </si>
  <si>
    <t>外商投资环境建设补助资金</t>
  </si>
  <si>
    <t>其他涉外发展服务支出</t>
  </si>
  <si>
    <t>其他商业服务业等支出</t>
  </si>
  <si>
    <t>金融支出</t>
  </si>
  <si>
    <t>金融部门行政支出</t>
  </si>
  <si>
    <t>安全防卫</t>
  </si>
  <si>
    <t>金融部门其他行政支出</t>
  </si>
  <si>
    <t>金融部门监管支出</t>
  </si>
  <si>
    <t>金融发展支出</t>
  </si>
  <si>
    <t>政策性银行亏损补贴</t>
  </si>
  <si>
    <t>利息费用补贴支出</t>
  </si>
  <si>
    <t>补充资本金</t>
  </si>
  <si>
    <t>风险基金补助</t>
  </si>
  <si>
    <t>其他金融发展支出</t>
  </si>
  <si>
    <t>金融调控支出</t>
  </si>
  <si>
    <t>其他金融支出</t>
  </si>
  <si>
    <t>重点企业贷款贴息</t>
  </si>
  <si>
    <t>自然资源海洋气象等支出</t>
  </si>
  <si>
    <t>自然资源事务</t>
  </si>
  <si>
    <t>自然资源规划及管理</t>
  </si>
  <si>
    <t>自然资源利用与保护</t>
  </si>
  <si>
    <t>自然资源社会公益服务</t>
  </si>
  <si>
    <t>自然资源调查与确权登记</t>
  </si>
  <si>
    <t>土地资源储备支出</t>
  </si>
  <si>
    <t>地质勘查与矿产资源管理</t>
  </si>
  <si>
    <t>其他自然资源事务支出</t>
  </si>
  <si>
    <t>气象事务</t>
  </si>
  <si>
    <t>气象事业机构</t>
  </si>
  <si>
    <t>气象信息传输及管理</t>
  </si>
  <si>
    <t>气象预报预测</t>
  </si>
  <si>
    <t>气象服务</t>
  </si>
  <si>
    <t>其他气象事务支出</t>
  </si>
  <si>
    <t>其他自然资源海洋气象等支出</t>
  </si>
  <si>
    <t>住房保障支出</t>
  </si>
  <si>
    <t>保障性安居工程支出</t>
  </si>
  <si>
    <t>廉租住房</t>
  </si>
  <si>
    <t>沉陷区治理</t>
  </si>
  <si>
    <t>棚户区改造</t>
  </si>
  <si>
    <t>少数民族地区游牧民定居工程</t>
  </si>
  <si>
    <t>农村危房改造</t>
  </si>
  <si>
    <t>公共租赁住房</t>
  </si>
  <si>
    <t>转列2210111</t>
  </si>
  <si>
    <t>保障性住房租金补贴</t>
  </si>
  <si>
    <t>老旧小区改造</t>
  </si>
  <si>
    <t>住房租赁市场发展</t>
  </si>
  <si>
    <t>保障性租赁住房</t>
  </si>
  <si>
    <t>配租型住房保障</t>
  </si>
  <si>
    <t>其他保障性安居工程支出</t>
  </si>
  <si>
    <t>住房改革支出</t>
  </si>
  <si>
    <t>住房公积金</t>
  </si>
  <si>
    <t>提租补贴</t>
  </si>
  <si>
    <t>购房补贴</t>
  </si>
  <si>
    <t>城乡社区住宅</t>
  </si>
  <si>
    <t>公有住房建设和维修改造支出</t>
  </si>
  <si>
    <t>住房公积金管理</t>
  </si>
  <si>
    <t>其他城乡社区住宅支出</t>
  </si>
  <si>
    <t>粮油物资储备支出</t>
  </si>
  <si>
    <t>粮油物资事务</t>
  </si>
  <si>
    <t>财务和审计支出</t>
  </si>
  <si>
    <t>信息统计</t>
  </si>
  <si>
    <t>专项业务活动</t>
  </si>
  <si>
    <t>粮食风险基金</t>
  </si>
  <si>
    <t>其他粮油物资事务支出</t>
  </si>
  <si>
    <t>粮油储备</t>
  </si>
  <si>
    <t>储备粮（油）库建设</t>
  </si>
  <si>
    <t>其他粮油储备支出</t>
  </si>
  <si>
    <t>重要商品储备</t>
  </si>
  <si>
    <t>应急物资储备</t>
  </si>
  <si>
    <t>其他重要商品储备支出</t>
  </si>
  <si>
    <t>灾害防治及应急管理支出</t>
  </si>
  <si>
    <t>应急管理事务</t>
  </si>
  <si>
    <t>灾害风险防治</t>
  </si>
  <si>
    <t>国务院安委会专项</t>
  </si>
  <si>
    <t>安全监管</t>
  </si>
  <si>
    <t>应急救援</t>
  </si>
  <si>
    <t>应急管理</t>
  </si>
  <si>
    <t>其他应急管理支出</t>
  </si>
  <si>
    <t>消防救援事务</t>
  </si>
  <si>
    <t>消防应急救援</t>
  </si>
  <si>
    <t>其他消防救援事务支出</t>
  </si>
  <si>
    <t>地震事务</t>
  </si>
  <si>
    <t>地震监测</t>
  </si>
  <si>
    <t>地震预测预报</t>
  </si>
  <si>
    <t>地震灾害预防</t>
  </si>
  <si>
    <t>地震应急救援</t>
  </si>
  <si>
    <t>地震环境探察</t>
  </si>
  <si>
    <t>防震减灾信息管理</t>
  </si>
  <si>
    <t>防震减灾基础管理</t>
  </si>
  <si>
    <t>地震事业机构</t>
  </si>
  <si>
    <t>其他地震事务支出</t>
  </si>
  <si>
    <t>自然灾害防治</t>
  </si>
  <si>
    <t>地质灾害防治</t>
  </si>
  <si>
    <t>森林草原防灾减灾</t>
  </si>
  <si>
    <t>其他自然灾害防治支出</t>
  </si>
  <si>
    <t>自然灾害救灾及恢复重建支出</t>
  </si>
  <si>
    <t>自然灾害救灾补助</t>
  </si>
  <si>
    <t>自然灾害灾后重建补助</t>
  </si>
  <si>
    <t>其他自然灾害救灾及恢复重建支出</t>
  </si>
  <si>
    <t>其他灾害防治及应急管理支出</t>
  </si>
  <si>
    <t>预备费</t>
  </si>
  <si>
    <t>债务付息支出</t>
  </si>
  <si>
    <t>地方政府一般债务付息支出</t>
  </si>
  <si>
    <t>地方政府一般债券付息支出</t>
  </si>
  <si>
    <t>地方政府向国际组织借款付息支出</t>
  </si>
  <si>
    <t>债务发行费用支出</t>
  </si>
  <si>
    <t>地方政府一般债务发行费用支出</t>
  </si>
  <si>
    <t>其他支出</t>
  </si>
  <si>
    <t>年初预留</t>
  </si>
  <si>
    <t>其他支出(款)</t>
  </si>
  <si>
    <t>上年结转专款支出</t>
  </si>
  <si>
    <t>一般公共预算支出合计</t>
  </si>
  <si>
    <t>转移性支出</t>
  </si>
  <si>
    <t>上解上级支出</t>
  </si>
  <si>
    <t>体制上解支出</t>
  </si>
  <si>
    <t>专项上解支出</t>
  </si>
  <si>
    <t>调出资金</t>
  </si>
  <si>
    <t>年终结余</t>
  </si>
  <si>
    <t>安排预算稳定调节基金</t>
  </si>
  <si>
    <t>补充预算周转金</t>
  </si>
  <si>
    <t>债务还本支出</t>
  </si>
  <si>
    <t>地方政府一般债务还本支出</t>
  </si>
  <si>
    <t>地方政府一般债券还本支出</t>
  </si>
  <si>
    <t>地方政府向国际组织借款还本支出</t>
  </si>
  <si>
    <t xml:space="preserve">  地方政府其他一般债务还本支出</t>
  </si>
  <si>
    <r>
      <rPr>
        <b/>
        <sz val="10"/>
        <rFont val="宋体"/>
        <charset val="134"/>
      </rPr>
      <t>支</t>
    </r>
    <r>
      <rPr>
        <b/>
        <sz val="10"/>
        <rFont val="Arial Narrow"/>
        <charset val="0"/>
      </rPr>
      <t xml:space="preserve">  </t>
    </r>
    <r>
      <rPr>
        <b/>
        <sz val="10"/>
        <rFont val="宋体"/>
        <charset val="134"/>
      </rPr>
      <t>出</t>
    </r>
    <r>
      <rPr>
        <b/>
        <sz val="10"/>
        <rFont val="Arial Narrow"/>
        <charset val="0"/>
      </rPr>
      <t xml:space="preserve">  </t>
    </r>
    <r>
      <rPr>
        <b/>
        <sz val="10"/>
        <rFont val="宋体"/>
        <charset val="134"/>
      </rPr>
      <t>总</t>
    </r>
    <r>
      <rPr>
        <b/>
        <sz val="10"/>
        <rFont val="Arial Narrow"/>
        <charset val="0"/>
      </rPr>
      <t xml:space="preserve">  </t>
    </r>
    <r>
      <rPr>
        <b/>
        <sz val="10"/>
        <rFont val="宋体"/>
        <charset val="134"/>
      </rPr>
      <t>计</t>
    </r>
  </si>
  <si>
    <t>表三</t>
  </si>
  <si>
    <t>永福县2025年公共财政预算本级支出预算表（功能分类科目）</t>
  </si>
  <si>
    <t>其中：当年数据</t>
  </si>
  <si>
    <t>其中：上年结转</t>
  </si>
  <si>
    <t>说明：因县级无代编下级预算，所以公共财政预算本级支出与公共财政预算支出数据一致。表二与表三区别是：表二未将上年结转数据分到明细科目，表三将上年结转数据分到明细科目。</t>
  </si>
  <si>
    <t>表四</t>
  </si>
  <si>
    <t>永福县2025年公共财政预算本级支出预算表（政府预算支出经济分类科目）</t>
  </si>
  <si>
    <t>单位: 万元</t>
  </si>
  <si>
    <t>经济分类科目名称</t>
  </si>
  <si>
    <t>2025年建议数</t>
  </si>
  <si>
    <t>其中：</t>
  </si>
  <si>
    <t>基本支出</t>
  </si>
  <si>
    <t>项目支出</t>
  </si>
  <si>
    <t>合计</t>
  </si>
  <si>
    <t>机关工资福利支出</t>
  </si>
  <si>
    <t>　工资奖金津补贴</t>
  </si>
  <si>
    <t>　社会保障缴费</t>
  </si>
  <si>
    <t>　住房公积金</t>
  </si>
  <si>
    <t>　其他工资福利支出</t>
  </si>
  <si>
    <t>机关商品和服务支出</t>
  </si>
  <si>
    <t>　办公经费</t>
  </si>
  <si>
    <t>　会议费</t>
  </si>
  <si>
    <t>　培训费</t>
  </si>
  <si>
    <t>　专用材料购置费</t>
  </si>
  <si>
    <t>　委托业务费</t>
  </si>
  <si>
    <t>　公务接待费</t>
  </si>
  <si>
    <t>　因公出国（境）费用</t>
  </si>
  <si>
    <t>　公务用车运行维护费</t>
  </si>
  <si>
    <t>　维修（护）费</t>
  </si>
  <si>
    <t>　其他商品和服务支出</t>
  </si>
  <si>
    <t>机关资本性支出</t>
  </si>
  <si>
    <t>　房屋建筑物购建</t>
  </si>
  <si>
    <t>　基础设施建设</t>
  </si>
  <si>
    <t xml:space="preserve">  公务用车购置</t>
  </si>
  <si>
    <t>　土地征迁补偿和安置支出</t>
  </si>
  <si>
    <t>　设备购置</t>
  </si>
  <si>
    <t>　其他资本性支出</t>
  </si>
  <si>
    <t>机关资本性支出（基本建设）</t>
  </si>
  <si>
    <t>对事业单位经常性补助</t>
  </si>
  <si>
    <t>　工资福利支出</t>
  </si>
  <si>
    <t>　商品和服务支出</t>
  </si>
  <si>
    <t>对事业单位资本性补助</t>
  </si>
  <si>
    <t>　资本性支出</t>
  </si>
  <si>
    <t>对企业补助</t>
  </si>
  <si>
    <t>　费用补贴</t>
  </si>
  <si>
    <t>　利息补贴</t>
  </si>
  <si>
    <t>　其他对企业补助</t>
  </si>
  <si>
    <t>对个人和家庭的补助</t>
  </si>
  <si>
    <t>　社会福利和救助</t>
  </si>
  <si>
    <t>　助学金</t>
  </si>
  <si>
    <t>　个人农业生产补贴</t>
  </si>
  <si>
    <t>　离退休费</t>
  </si>
  <si>
    <t>　其他对个人和家庭的补助</t>
  </si>
  <si>
    <t>对社会保障基金补助</t>
  </si>
  <si>
    <t>　对社会保险基金补助</t>
  </si>
  <si>
    <t>债务利息及费用支出</t>
  </si>
  <si>
    <t>　国内债务付息</t>
  </si>
  <si>
    <t>　国外债务付息</t>
  </si>
  <si>
    <t>　国内债务发行费用</t>
  </si>
  <si>
    <t>　国内债务还本</t>
  </si>
  <si>
    <t>　国外债务还本</t>
  </si>
  <si>
    <r>
      <rPr>
        <sz val="11"/>
        <color rgb="FF000000"/>
        <rFont val="Calibri"/>
        <charset val="0"/>
      </rPr>
      <t xml:space="preserve">     </t>
    </r>
    <r>
      <rPr>
        <sz val="11"/>
        <color rgb="FF000000"/>
        <rFont val="宋体"/>
        <charset val="0"/>
      </rPr>
      <t>上下级政府间转移性支出</t>
    </r>
  </si>
  <si>
    <t>预备费及预留</t>
  </si>
  <si>
    <t>　预备费</t>
  </si>
  <si>
    <t>　预留</t>
  </si>
  <si>
    <t>表五</t>
  </si>
  <si>
    <t>永福县2025年公共财政预算本级支出预算表（部门预算支出经济分类科目）</t>
  </si>
  <si>
    <t>工资福利支出</t>
  </si>
  <si>
    <t>　基本工资</t>
  </si>
  <si>
    <t>　津贴补贴</t>
  </si>
  <si>
    <t>　奖金</t>
  </si>
  <si>
    <t>　伙食补助费</t>
  </si>
  <si>
    <t>　绩效工资</t>
  </si>
  <si>
    <t>　机关事业单位基本养老保险缴费</t>
  </si>
  <si>
    <t>　职业年金缴费</t>
  </si>
  <si>
    <t>　职工基本医疗保险缴费</t>
  </si>
  <si>
    <t>　公务员医疗补助缴费</t>
  </si>
  <si>
    <t>　其他社会保障缴费</t>
  </si>
  <si>
    <t>商品和服务支出</t>
  </si>
  <si>
    <t>　办公费</t>
  </si>
  <si>
    <t>　印刷费</t>
  </si>
  <si>
    <t>　水费</t>
  </si>
  <si>
    <t>　电费</t>
  </si>
  <si>
    <t>　邮电费</t>
  </si>
  <si>
    <t>　物业管理费</t>
  </si>
  <si>
    <t>　差旅费</t>
  </si>
  <si>
    <t>　租赁费</t>
  </si>
  <si>
    <t>　专用材料费</t>
  </si>
  <si>
    <t>　被装购置费</t>
  </si>
  <si>
    <t>　专用燃料费</t>
  </si>
  <si>
    <t>　劳务费</t>
  </si>
  <si>
    <t>　工会经费</t>
  </si>
  <si>
    <t>　其他交通费用</t>
  </si>
  <si>
    <t>　离休费</t>
  </si>
  <si>
    <t>　退休费</t>
  </si>
  <si>
    <t>　抚恤金</t>
  </si>
  <si>
    <t>　生活补助</t>
  </si>
  <si>
    <t>　救济费</t>
  </si>
  <si>
    <t>　医疗费补助</t>
  </si>
  <si>
    <t>　奖励金</t>
  </si>
  <si>
    <t>　代缴社会保险费</t>
  </si>
  <si>
    <t>资本性支出（基本建设）</t>
  </si>
  <si>
    <t>　办公设备购置</t>
  </si>
  <si>
    <t>　专用设备购置</t>
  </si>
  <si>
    <t>资本性支出</t>
  </si>
  <si>
    <t>　大型修缮</t>
  </si>
  <si>
    <t>　物资储备</t>
  </si>
  <si>
    <t>　土地补偿</t>
  </si>
  <si>
    <t>　地上附着物和青苗补偿</t>
  </si>
  <si>
    <t>　其他支出</t>
  </si>
  <si>
    <t>表六</t>
  </si>
  <si>
    <t>永福县2024年政府一般债务限额及余额情况表</t>
  </si>
  <si>
    <r>
      <rPr>
        <sz val="16"/>
        <rFont val="SimSun"/>
        <charset val="134"/>
      </rPr>
      <t>单位：万元</t>
    </r>
  </si>
  <si>
    <r>
      <rPr>
        <sz val="14"/>
        <rFont val="SimSun"/>
        <charset val="134"/>
      </rPr>
      <t>行政区划</t>
    </r>
  </si>
  <si>
    <t>2024年政府债务限额（预测数）</t>
  </si>
  <si>
    <t>2024年政府债务余额(预计执行数)</t>
  </si>
  <si>
    <r>
      <rPr>
        <sz val="14"/>
        <rFont val="SimSun"/>
        <charset val="134"/>
      </rPr>
      <t>备注</t>
    </r>
  </si>
  <si>
    <r>
      <rPr>
        <sz val="12"/>
        <rFont val="SimSun"/>
        <charset val="134"/>
      </rPr>
      <t>一般债务限额</t>
    </r>
  </si>
  <si>
    <r>
      <rPr>
        <sz val="12"/>
        <rFont val="SimSun"/>
        <charset val="134"/>
      </rPr>
      <t>一般债务</t>
    </r>
  </si>
  <si>
    <r>
      <rPr>
        <sz val="12"/>
        <rFont val="SimSun"/>
        <charset val="134"/>
      </rPr>
      <t>永福县</t>
    </r>
  </si>
  <si>
    <t>表七</t>
  </si>
  <si>
    <t>永福县2024年和2025年政府一般债券发行及还本付息情况表</t>
  </si>
  <si>
    <r>
      <rPr>
        <sz val="13.5"/>
        <rFont val="SimSun"/>
        <charset val="134"/>
      </rPr>
      <t>单位：万元</t>
    </r>
  </si>
  <si>
    <r>
      <rPr>
        <sz val="15.5"/>
        <rFont val="SimSun"/>
        <charset val="134"/>
      </rPr>
      <t>项目</t>
    </r>
  </si>
  <si>
    <t>县本级</t>
  </si>
  <si>
    <t>一、2024年发行预计执行数</t>
  </si>
  <si>
    <r>
      <rPr>
        <sz val="15.5"/>
        <rFont val="SimSun"/>
        <charset val="134"/>
      </rPr>
      <t>一般债券</t>
    </r>
  </si>
  <si>
    <r>
      <rPr>
        <sz val="15.5"/>
        <rFont val="SimSun"/>
        <charset val="134"/>
      </rPr>
      <t>其中：再融资债券</t>
    </r>
  </si>
  <si>
    <t>二、2024年还本预计执行数</t>
  </si>
  <si>
    <t>三、2024年付息预计执行数</t>
  </si>
  <si>
    <t>四、2025年还本预算数</t>
  </si>
  <si>
    <r>
      <rPr>
        <sz val="15.5"/>
        <rFont val="SimSun"/>
        <charset val="134"/>
      </rPr>
      <t>其中：再融资</t>
    </r>
  </si>
  <si>
    <r>
      <rPr>
        <sz val="15.5"/>
        <rFont val="SimSun"/>
        <charset val="134"/>
      </rPr>
      <t>财政预算安排</t>
    </r>
  </si>
  <si>
    <t>五、2025年付息预算数</t>
  </si>
  <si>
    <t>表八</t>
  </si>
  <si>
    <t>永福县2025年一般公共预算对下税收返还和转移支付支出预算表</t>
  </si>
  <si>
    <t>项     目</t>
  </si>
  <si>
    <t>2025年预算建议数</t>
  </si>
  <si>
    <t>一、线本级对下税收返还</t>
  </si>
  <si>
    <t>增值税税收返还支出</t>
  </si>
  <si>
    <t>消费税基数返还支出</t>
  </si>
  <si>
    <t>所得税基数返还支出</t>
  </si>
  <si>
    <t>成品油价格和税费改革税收返还支出</t>
  </si>
  <si>
    <t>自治区分享四税基数返还支出</t>
  </si>
  <si>
    <t>二、县本级对下转移支付</t>
  </si>
  <si>
    <t>（一）一般性转移支付</t>
  </si>
  <si>
    <t>体制补助支出</t>
  </si>
  <si>
    <t>均衡性转移支付支出</t>
  </si>
  <si>
    <t>贫困地区转移支付支出</t>
  </si>
  <si>
    <t>县级基本财力保障机制奖补资金支出</t>
  </si>
  <si>
    <t>结算补助支出</t>
  </si>
  <si>
    <t>资源枯竭型城市转移支付补助支出</t>
  </si>
  <si>
    <t>成品油税费改革转移支付补助支出</t>
  </si>
  <si>
    <t>基层公检法司转移支付支出</t>
  </si>
  <si>
    <t>城乡义务教育转移支付支出</t>
  </si>
  <si>
    <t>基本养老金转移支付支出</t>
  </si>
  <si>
    <t>城乡居民医疗保险转移支付支出</t>
  </si>
  <si>
    <t>农村综合改革转移支付支出</t>
  </si>
  <si>
    <t>产粮（油）大县奖励资金支出</t>
  </si>
  <si>
    <t>重点生态功能区转移支付支出</t>
  </si>
  <si>
    <t>固定数额补助支出</t>
  </si>
  <si>
    <t>其他一般性转移支付支出</t>
  </si>
  <si>
    <t>（二）专项转移支付</t>
  </si>
  <si>
    <t>一般公共服务</t>
  </si>
  <si>
    <t>外交</t>
  </si>
  <si>
    <t>国防</t>
  </si>
  <si>
    <t>教育</t>
  </si>
  <si>
    <t>科学技术</t>
  </si>
  <si>
    <t>文化体育与传媒</t>
  </si>
  <si>
    <t>社会保障和就业</t>
  </si>
  <si>
    <t>医疗卫生与计划生育</t>
  </si>
  <si>
    <t>节能环保</t>
  </si>
  <si>
    <t>城乡社区</t>
  </si>
  <si>
    <t>农林水</t>
  </si>
  <si>
    <t xml:space="preserve">    交通运输支出</t>
  </si>
  <si>
    <t>商业服务业等</t>
  </si>
  <si>
    <t>金融</t>
  </si>
  <si>
    <t>国土海洋气象等</t>
  </si>
  <si>
    <t>住房保障</t>
  </si>
  <si>
    <t>粮油物资储备</t>
  </si>
  <si>
    <t>合   计：</t>
  </si>
  <si>
    <t>说明:县级无对下税收返还、对下转移支付，故本表无数据。</t>
  </si>
  <si>
    <t>表九</t>
  </si>
  <si>
    <t>永福县2025年政府性基金预算收入预算表</t>
  </si>
  <si>
    <r>
      <rPr>
        <sz val="10"/>
        <rFont val="Arial Narrow"/>
        <charset val="0"/>
      </rPr>
      <t>2024</t>
    </r>
    <r>
      <rPr>
        <sz val="10"/>
        <rFont val="宋体"/>
        <charset val="0"/>
      </rPr>
      <t>年</t>
    </r>
  </si>
  <si>
    <r>
      <rPr>
        <sz val="10"/>
        <rFont val="Arial Narrow"/>
        <charset val="0"/>
      </rPr>
      <t>2025</t>
    </r>
    <r>
      <rPr>
        <sz val="10"/>
        <rFont val="宋体"/>
        <charset val="0"/>
      </rPr>
      <t>年预算</t>
    </r>
  </si>
  <si>
    <t>2023年
执行数</t>
  </si>
  <si>
    <r>
      <rPr>
        <sz val="10"/>
        <rFont val="宋体"/>
        <charset val="134"/>
      </rPr>
      <t>完成预算</t>
    </r>
    <r>
      <rPr>
        <sz val="10"/>
        <rFont val="Arial Narrow"/>
        <charset val="0"/>
      </rPr>
      <t>%</t>
    </r>
  </si>
  <si>
    <t>%</t>
  </si>
  <si>
    <t xml:space="preserve">   国有土地使用权出让收入</t>
  </si>
  <si>
    <t xml:space="preserve">    土地出让价款收入</t>
  </si>
  <si>
    <t xml:space="preserve">    补缴的土地价款</t>
  </si>
  <si>
    <t xml:space="preserve">    划拨土地收入</t>
  </si>
  <si>
    <t xml:space="preserve">    教育资金收入</t>
  </si>
  <si>
    <t xml:space="preserve">    农田水利建设资金收入</t>
  </si>
  <si>
    <t xml:space="preserve">    缴纳新增建设用地土地有偿使用费</t>
  </si>
  <si>
    <t xml:space="preserve">    其他土地出让收入</t>
  </si>
  <si>
    <t xml:space="preserve">  城市基础设施配套费收入</t>
  </si>
  <si>
    <t xml:space="preserve">  污水处理费</t>
  </si>
  <si>
    <t xml:space="preserve">  其他政府性基金收入</t>
  </si>
  <si>
    <t xml:space="preserve"> 专项债务对应项目专项收入</t>
  </si>
  <si>
    <t xml:space="preserve">   国有土地使用权出让金专项债务对应项目专项收入</t>
  </si>
  <si>
    <t xml:space="preserve">  土地储备专项债券对应项目专项收入</t>
  </si>
  <si>
    <t xml:space="preserve">  棚户区改造专项债券对应项目专项收入</t>
  </si>
  <si>
    <t xml:space="preserve">  其他国有土地使用权出让金专项债务对应项目专项收入</t>
  </si>
  <si>
    <t xml:space="preserve">  其他政府性基金专项债务对应项目专项收入</t>
  </si>
  <si>
    <t xml:space="preserve">  其他地方自行试点项目收益专项债券对应项目专项收入</t>
  </si>
  <si>
    <t>政府性基金收入合计</t>
  </si>
  <si>
    <t>转移性收入</t>
  </si>
  <si>
    <t xml:space="preserve">  上级补助收入</t>
  </si>
  <si>
    <t xml:space="preserve">  上年结余收入</t>
  </si>
  <si>
    <t xml:space="preserve">  调入资金</t>
  </si>
  <si>
    <t>专项债券转贷收入</t>
  </si>
  <si>
    <t>收入总计</t>
  </si>
  <si>
    <t>表十</t>
  </si>
  <si>
    <t>永福县2025年政府性基金预算支出预算表</t>
  </si>
  <si>
    <r>
      <rPr>
        <b/>
        <sz val="10"/>
        <rFont val="Arial Narrow"/>
        <charset val="0"/>
      </rPr>
      <t>2025</t>
    </r>
    <r>
      <rPr>
        <b/>
        <sz val="10"/>
        <rFont val="宋体"/>
        <charset val="0"/>
      </rPr>
      <t>年预算</t>
    </r>
  </si>
  <si>
    <r>
      <rPr>
        <sz val="10"/>
        <rFont val="宋体"/>
        <charset val="134"/>
      </rPr>
      <t>完成调整预算</t>
    </r>
    <r>
      <rPr>
        <sz val="10"/>
        <rFont val="Arial Narrow"/>
        <charset val="0"/>
      </rPr>
      <t xml:space="preserve">% </t>
    </r>
  </si>
  <si>
    <r>
      <rPr>
        <sz val="10"/>
        <rFont val="宋体"/>
        <charset val="134"/>
      </rPr>
      <t>比</t>
    </r>
    <r>
      <rPr>
        <sz val="10"/>
        <rFont val="Arial Narrow"/>
        <charset val="134"/>
      </rPr>
      <t>2024</t>
    </r>
    <r>
      <rPr>
        <sz val="10"/>
        <rFont val="宋体"/>
        <charset val="134"/>
      </rPr>
      <t>年年初预算增减</t>
    </r>
  </si>
  <si>
    <r>
      <rPr>
        <b/>
        <sz val="10"/>
        <rFont val="Arial Narrow"/>
        <charset val="0"/>
      </rPr>
      <t xml:space="preserve">  </t>
    </r>
    <r>
      <rPr>
        <b/>
        <sz val="10"/>
        <rFont val="宋体"/>
        <charset val="134"/>
      </rPr>
      <t>国家电影事业发展专项资金安排的支出</t>
    </r>
  </si>
  <si>
    <r>
      <rPr>
        <sz val="10"/>
        <rFont val="Arial Narrow"/>
        <charset val="0"/>
      </rPr>
      <t xml:space="preserve">    </t>
    </r>
    <r>
      <rPr>
        <sz val="10"/>
        <rFont val="宋体"/>
        <charset val="134"/>
      </rPr>
      <t>资助国产影片放映</t>
    </r>
  </si>
  <si>
    <r>
      <rPr>
        <sz val="10"/>
        <rFont val="Arial Narrow"/>
        <charset val="0"/>
      </rPr>
      <t xml:space="preserve">    </t>
    </r>
    <r>
      <rPr>
        <sz val="10"/>
        <rFont val="宋体"/>
        <charset val="134"/>
      </rPr>
      <t>资助城市影院</t>
    </r>
  </si>
  <si>
    <r>
      <rPr>
        <sz val="10"/>
        <rFont val="Arial Narrow"/>
        <charset val="0"/>
      </rPr>
      <t xml:space="preserve">    </t>
    </r>
    <r>
      <rPr>
        <sz val="10"/>
        <rFont val="宋体"/>
        <charset val="134"/>
      </rPr>
      <t>资助少数民族电影译制</t>
    </r>
  </si>
  <si>
    <r>
      <rPr>
        <sz val="10"/>
        <rFont val="Arial Narrow"/>
        <charset val="0"/>
      </rPr>
      <t xml:space="preserve">    </t>
    </r>
    <r>
      <rPr>
        <sz val="10"/>
        <rFont val="宋体"/>
        <charset val="134"/>
      </rPr>
      <t>其他国家电影事业发展专项资金支出</t>
    </r>
  </si>
  <si>
    <r>
      <rPr>
        <b/>
        <sz val="10"/>
        <rFont val="Arial Narrow"/>
        <charset val="0"/>
      </rPr>
      <t xml:space="preserve">  </t>
    </r>
    <r>
      <rPr>
        <b/>
        <sz val="10"/>
        <rFont val="宋体"/>
        <charset val="134"/>
      </rPr>
      <t>国有土地使用权出让收入安排的支出</t>
    </r>
  </si>
  <si>
    <r>
      <rPr>
        <sz val="10"/>
        <rFont val="Arial Narrow"/>
        <charset val="0"/>
      </rPr>
      <t xml:space="preserve">    </t>
    </r>
    <r>
      <rPr>
        <sz val="10"/>
        <rFont val="宋体"/>
        <charset val="134"/>
      </rPr>
      <t>征地和拆迁补偿支出</t>
    </r>
  </si>
  <si>
    <r>
      <rPr>
        <sz val="10"/>
        <rFont val="Arial Narrow"/>
        <charset val="0"/>
      </rPr>
      <t xml:space="preserve">    </t>
    </r>
    <r>
      <rPr>
        <sz val="10"/>
        <rFont val="宋体"/>
        <charset val="134"/>
      </rPr>
      <t>土地开发支出</t>
    </r>
  </si>
  <si>
    <r>
      <rPr>
        <sz val="10"/>
        <rFont val="Arial Narrow"/>
        <charset val="0"/>
      </rPr>
      <t xml:space="preserve">    </t>
    </r>
    <r>
      <rPr>
        <sz val="10"/>
        <rFont val="宋体"/>
        <charset val="134"/>
      </rPr>
      <t>城市建设支出</t>
    </r>
  </si>
  <si>
    <r>
      <rPr>
        <sz val="10"/>
        <rFont val="Arial Narrow"/>
        <charset val="0"/>
      </rPr>
      <t xml:space="preserve">    </t>
    </r>
    <r>
      <rPr>
        <sz val="10"/>
        <rFont val="宋体"/>
        <charset val="134"/>
      </rPr>
      <t>农村基础设施建设支出</t>
    </r>
  </si>
  <si>
    <r>
      <rPr>
        <sz val="10"/>
        <rFont val="Arial Narrow"/>
        <charset val="0"/>
      </rPr>
      <t xml:space="preserve">    </t>
    </r>
    <r>
      <rPr>
        <sz val="10"/>
        <rFont val="宋体"/>
        <charset val="134"/>
      </rPr>
      <t>补助被征地农民支出</t>
    </r>
  </si>
  <si>
    <r>
      <rPr>
        <sz val="10"/>
        <rFont val="Arial Narrow"/>
        <charset val="0"/>
      </rPr>
      <t xml:space="preserve">    </t>
    </r>
    <r>
      <rPr>
        <sz val="10"/>
        <rFont val="宋体"/>
        <charset val="134"/>
      </rPr>
      <t>土地出让业务支出</t>
    </r>
  </si>
  <si>
    <r>
      <rPr>
        <sz val="10"/>
        <rFont val="Arial Narrow"/>
        <charset val="0"/>
      </rPr>
      <t xml:space="preserve">    </t>
    </r>
    <r>
      <rPr>
        <sz val="10"/>
        <rFont val="宋体"/>
        <charset val="134"/>
      </rPr>
      <t>廉租住房支出</t>
    </r>
  </si>
  <si>
    <r>
      <rPr>
        <sz val="10"/>
        <rFont val="Arial Narrow"/>
        <charset val="0"/>
      </rPr>
      <t xml:space="preserve">    </t>
    </r>
    <r>
      <rPr>
        <sz val="10"/>
        <rFont val="宋体"/>
        <charset val="134"/>
      </rPr>
      <t>支付破产或改制企业职工安置费</t>
    </r>
  </si>
  <si>
    <r>
      <rPr>
        <sz val="10"/>
        <rFont val="Arial Narrow"/>
        <charset val="0"/>
      </rPr>
      <t xml:space="preserve">    </t>
    </r>
    <r>
      <rPr>
        <sz val="10"/>
        <rFont val="宋体"/>
        <charset val="134"/>
      </rPr>
      <t>棚户区改造支出</t>
    </r>
  </si>
  <si>
    <r>
      <rPr>
        <sz val="10"/>
        <rFont val="Arial Narrow"/>
        <charset val="0"/>
      </rPr>
      <t xml:space="preserve">    </t>
    </r>
    <r>
      <rPr>
        <sz val="10"/>
        <rFont val="宋体"/>
        <charset val="134"/>
      </rPr>
      <t>公共租赁住房支出</t>
    </r>
  </si>
  <si>
    <r>
      <rPr>
        <sz val="10"/>
        <rFont val="Arial Narrow"/>
        <charset val="0"/>
      </rPr>
      <t xml:space="preserve">    </t>
    </r>
    <r>
      <rPr>
        <sz val="10"/>
        <rFont val="宋体"/>
        <charset val="134"/>
      </rPr>
      <t>农业生产发展支出</t>
    </r>
  </si>
  <si>
    <r>
      <rPr>
        <sz val="10"/>
        <rFont val="Arial Narrow"/>
        <charset val="0"/>
      </rPr>
      <t xml:space="preserve">    </t>
    </r>
    <r>
      <rPr>
        <sz val="10"/>
        <rFont val="宋体"/>
        <charset val="134"/>
      </rPr>
      <t>农村社会事业支出</t>
    </r>
  </si>
  <si>
    <r>
      <rPr>
        <sz val="10"/>
        <rFont val="Arial Narrow"/>
        <charset val="0"/>
      </rPr>
      <t xml:space="preserve">    </t>
    </r>
    <r>
      <rPr>
        <sz val="10"/>
        <rFont val="宋体"/>
        <charset val="134"/>
      </rPr>
      <t>农业农村生态环境支出</t>
    </r>
  </si>
  <si>
    <r>
      <rPr>
        <sz val="10"/>
        <rFont val="Arial Narrow"/>
        <charset val="0"/>
      </rPr>
      <t xml:space="preserve">    </t>
    </r>
    <r>
      <rPr>
        <sz val="10"/>
        <rFont val="宋体"/>
        <charset val="134"/>
      </rPr>
      <t>其他国有土地使用权出让收入安排的支出</t>
    </r>
  </si>
  <si>
    <r>
      <rPr>
        <b/>
        <sz val="10"/>
        <rFont val="Arial Narrow"/>
        <charset val="0"/>
      </rPr>
      <t xml:space="preserve">  </t>
    </r>
    <r>
      <rPr>
        <b/>
        <sz val="10"/>
        <rFont val="宋体"/>
        <charset val="134"/>
      </rPr>
      <t>城市基础设施配套费安排的支出</t>
    </r>
  </si>
  <si>
    <r>
      <rPr>
        <sz val="10"/>
        <rFont val="Arial Narrow"/>
        <charset val="0"/>
      </rPr>
      <t xml:space="preserve">    </t>
    </r>
    <r>
      <rPr>
        <sz val="10"/>
        <rFont val="宋体"/>
        <charset val="134"/>
      </rPr>
      <t>城市公共设施</t>
    </r>
  </si>
  <si>
    <r>
      <rPr>
        <sz val="10"/>
        <rFont val="Arial Narrow"/>
        <charset val="0"/>
      </rPr>
      <t xml:space="preserve">    </t>
    </r>
    <r>
      <rPr>
        <sz val="10"/>
        <rFont val="宋体"/>
        <charset val="134"/>
      </rPr>
      <t>城市环境卫生</t>
    </r>
  </si>
  <si>
    <r>
      <rPr>
        <sz val="10"/>
        <rFont val="Arial Narrow"/>
        <charset val="0"/>
      </rPr>
      <t xml:space="preserve">    </t>
    </r>
    <r>
      <rPr>
        <sz val="10"/>
        <rFont val="宋体"/>
        <charset val="134"/>
      </rPr>
      <t>公有房屋</t>
    </r>
  </si>
  <si>
    <r>
      <rPr>
        <sz val="10"/>
        <rFont val="Arial Narrow"/>
        <charset val="0"/>
      </rPr>
      <t xml:space="preserve">    </t>
    </r>
    <r>
      <rPr>
        <sz val="10"/>
        <rFont val="宋体"/>
        <charset val="134"/>
      </rPr>
      <t>城市防洪</t>
    </r>
  </si>
  <si>
    <r>
      <rPr>
        <sz val="10"/>
        <rFont val="Arial Narrow"/>
        <charset val="0"/>
      </rPr>
      <t xml:space="preserve">    </t>
    </r>
    <r>
      <rPr>
        <sz val="10"/>
        <rFont val="宋体"/>
        <charset val="134"/>
      </rPr>
      <t>其他城市基础设施配套费安排的支出</t>
    </r>
  </si>
  <si>
    <r>
      <rPr>
        <b/>
        <sz val="10"/>
        <rFont val="Arial Narrow"/>
        <charset val="0"/>
      </rPr>
      <t xml:space="preserve">  </t>
    </r>
    <r>
      <rPr>
        <b/>
        <sz val="10"/>
        <rFont val="宋体"/>
        <charset val="134"/>
      </rPr>
      <t>污水处理费安排的支出</t>
    </r>
  </si>
  <si>
    <t>　污水处理设施建设和运营</t>
  </si>
  <si>
    <t>　代征手续费</t>
  </si>
  <si>
    <t>　其他污水费安排的支出</t>
  </si>
  <si>
    <t xml:space="preserve">  棚户区改造专项债券收入安排的支出  </t>
  </si>
  <si>
    <t xml:space="preserve">  征地和拆迁补偿支出  </t>
  </si>
  <si>
    <t xml:space="preserve">  土地开发支出  </t>
  </si>
  <si>
    <t xml:space="preserve">  其他棚户区改造专项债券收入安排的支出  </t>
  </si>
  <si>
    <r>
      <rPr>
        <b/>
        <sz val="10"/>
        <rFont val="Arial Narrow"/>
        <charset val="0"/>
      </rPr>
      <t xml:space="preserve">  </t>
    </r>
    <r>
      <rPr>
        <b/>
        <sz val="10"/>
        <rFont val="宋体"/>
        <charset val="134"/>
      </rPr>
      <t>国有土地使用权出让收入对应专项债务收入安排的支出</t>
    </r>
  </si>
  <si>
    <t>超长期特别国债安排的支出</t>
  </si>
  <si>
    <t xml:space="preserve">  城乡社区公共设施</t>
  </si>
  <si>
    <t xml:space="preserve">  其他城乡社区支出</t>
  </si>
  <si>
    <r>
      <rPr>
        <b/>
        <sz val="10"/>
        <rFont val="Arial Narrow"/>
        <charset val="0"/>
      </rPr>
      <t xml:space="preserve">  </t>
    </r>
    <r>
      <rPr>
        <b/>
        <sz val="10"/>
        <rFont val="宋体"/>
        <charset val="134"/>
      </rPr>
      <t>大中型水库库区基金支出</t>
    </r>
  </si>
  <si>
    <r>
      <rPr>
        <sz val="10"/>
        <rFont val="Arial Narrow"/>
        <charset val="0"/>
      </rPr>
      <t xml:space="preserve">    </t>
    </r>
    <r>
      <rPr>
        <sz val="10"/>
        <rFont val="宋体"/>
        <charset val="134"/>
      </rPr>
      <t>基础设施建设和经济发展</t>
    </r>
  </si>
  <si>
    <r>
      <rPr>
        <sz val="10"/>
        <rFont val="Arial Narrow"/>
        <charset val="0"/>
      </rPr>
      <t xml:space="preserve">    </t>
    </r>
    <r>
      <rPr>
        <sz val="10"/>
        <rFont val="宋体"/>
        <charset val="134"/>
      </rPr>
      <t>解决移民遗留问题</t>
    </r>
  </si>
  <si>
    <r>
      <rPr>
        <sz val="10"/>
        <rFont val="Arial Narrow"/>
        <charset val="0"/>
      </rPr>
      <t xml:space="preserve">    </t>
    </r>
    <r>
      <rPr>
        <sz val="10"/>
        <rFont val="宋体"/>
        <charset val="134"/>
      </rPr>
      <t>库区防护工程维护</t>
    </r>
  </si>
  <si>
    <r>
      <rPr>
        <sz val="10"/>
        <rFont val="Arial Narrow"/>
        <charset val="0"/>
      </rPr>
      <t xml:space="preserve">    </t>
    </r>
    <r>
      <rPr>
        <sz val="10"/>
        <rFont val="宋体"/>
        <charset val="134"/>
      </rPr>
      <t>其他大中型水库库区基金支出</t>
    </r>
  </si>
  <si>
    <t xml:space="preserve"> 大中型水库移民后期扶持基金支出</t>
  </si>
  <si>
    <t xml:space="preserve">  移民补助</t>
  </si>
  <si>
    <t xml:space="preserve">    基础设施建设和经济发展</t>
  </si>
  <si>
    <t>资源勘探工业信息等支出</t>
  </si>
  <si>
    <t xml:space="preserve"> 超长期特别国债安排的支出</t>
  </si>
  <si>
    <t xml:space="preserve">  资源勘探开发</t>
  </si>
  <si>
    <t xml:space="preserve">  制造业</t>
  </si>
  <si>
    <r>
      <rPr>
        <sz val="10"/>
        <rFont val="Arial Narrow"/>
        <charset val="0"/>
      </rPr>
      <t xml:space="preserve">     </t>
    </r>
    <r>
      <rPr>
        <sz val="10"/>
        <rFont val="宋体"/>
        <charset val="0"/>
      </rPr>
      <t>工业和信息产业</t>
    </r>
  </si>
  <si>
    <r>
      <rPr>
        <sz val="10"/>
        <rFont val="Arial Narrow"/>
        <charset val="0"/>
      </rPr>
      <t xml:space="preserve">     </t>
    </r>
    <r>
      <rPr>
        <sz val="10"/>
        <rFont val="宋体"/>
        <charset val="0"/>
      </rPr>
      <t>其他资源勘探工业信息等支出</t>
    </r>
  </si>
  <si>
    <r>
      <rPr>
        <b/>
        <sz val="10"/>
        <rFont val="Arial Narrow"/>
        <charset val="0"/>
      </rPr>
      <t xml:space="preserve">  </t>
    </r>
    <r>
      <rPr>
        <b/>
        <sz val="10"/>
        <rFont val="宋体"/>
        <charset val="134"/>
      </rPr>
      <t>其他政府性基金及对应专项债务收入安排的支出</t>
    </r>
  </si>
  <si>
    <r>
      <rPr>
        <sz val="10"/>
        <rFont val="Arial Narrow"/>
        <charset val="0"/>
      </rPr>
      <t xml:space="preserve">    </t>
    </r>
    <r>
      <rPr>
        <sz val="10"/>
        <rFont val="宋体"/>
        <charset val="134"/>
      </rPr>
      <t>其他政府性基金安排的支出</t>
    </r>
  </si>
  <si>
    <r>
      <rPr>
        <sz val="10"/>
        <rFont val="Arial Narrow"/>
        <charset val="0"/>
      </rPr>
      <t xml:space="preserve">    </t>
    </r>
    <r>
      <rPr>
        <sz val="10"/>
        <rFont val="宋体"/>
        <charset val="134"/>
      </rPr>
      <t>其他地方自行试点项目收益专项债券收入安排的支出</t>
    </r>
  </si>
  <si>
    <r>
      <rPr>
        <b/>
        <sz val="10"/>
        <rFont val="Arial Narrow"/>
        <charset val="0"/>
      </rPr>
      <t xml:space="preserve">  </t>
    </r>
    <r>
      <rPr>
        <b/>
        <sz val="10"/>
        <rFont val="宋体"/>
        <charset val="134"/>
      </rPr>
      <t>彩票公益金安排的支出</t>
    </r>
  </si>
  <si>
    <r>
      <rPr>
        <sz val="10"/>
        <rFont val="Arial Narrow"/>
        <charset val="0"/>
      </rPr>
      <t xml:space="preserve">    </t>
    </r>
    <r>
      <rPr>
        <sz val="10"/>
        <rFont val="宋体"/>
        <charset val="134"/>
      </rPr>
      <t>用于补充全国社会保障基金的彩票公益金支出</t>
    </r>
  </si>
  <si>
    <r>
      <rPr>
        <sz val="10"/>
        <rFont val="Arial Narrow"/>
        <charset val="0"/>
      </rPr>
      <t xml:space="preserve">    </t>
    </r>
    <r>
      <rPr>
        <sz val="10"/>
        <rFont val="宋体"/>
        <charset val="134"/>
      </rPr>
      <t>用于社会福利的彩票公益金支出</t>
    </r>
  </si>
  <si>
    <r>
      <rPr>
        <sz val="10"/>
        <rFont val="Arial Narrow"/>
        <charset val="0"/>
      </rPr>
      <t xml:space="preserve">    </t>
    </r>
    <r>
      <rPr>
        <sz val="10"/>
        <rFont val="宋体"/>
        <charset val="134"/>
      </rPr>
      <t>用于体育事业的彩票公益金支出</t>
    </r>
  </si>
  <si>
    <r>
      <rPr>
        <sz val="10"/>
        <rFont val="Arial Narrow"/>
        <charset val="0"/>
      </rPr>
      <t xml:space="preserve">    </t>
    </r>
    <r>
      <rPr>
        <sz val="10"/>
        <rFont val="宋体"/>
        <charset val="134"/>
      </rPr>
      <t>用于教育事业的彩票公益金支出</t>
    </r>
  </si>
  <si>
    <r>
      <rPr>
        <sz val="10"/>
        <rFont val="Arial Narrow"/>
        <charset val="0"/>
      </rPr>
      <t xml:space="preserve">    </t>
    </r>
    <r>
      <rPr>
        <sz val="10"/>
        <rFont val="宋体"/>
        <charset val="134"/>
      </rPr>
      <t>用于红十字事业的彩票公益金支出</t>
    </r>
  </si>
  <si>
    <r>
      <rPr>
        <sz val="10"/>
        <rFont val="Arial Narrow"/>
        <charset val="0"/>
      </rPr>
      <t xml:space="preserve">    </t>
    </r>
    <r>
      <rPr>
        <sz val="10"/>
        <rFont val="宋体"/>
        <charset val="134"/>
      </rPr>
      <t>用于残疾人事业的彩票公益金支出</t>
    </r>
  </si>
  <si>
    <r>
      <rPr>
        <sz val="10"/>
        <rFont val="Arial Narrow"/>
        <charset val="0"/>
      </rPr>
      <t xml:space="preserve">    </t>
    </r>
    <r>
      <rPr>
        <sz val="10"/>
        <rFont val="宋体"/>
        <charset val="134"/>
      </rPr>
      <t>用于文化事业的彩票公益金支出</t>
    </r>
  </si>
  <si>
    <r>
      <rPr>
        <sz val="10"/>
        <rFont val="Arial Narrow"/>
        <charset val="0"/>
      </rPr>
      <t xml:space="preserve">    </t>
    </r>
    <r>
      <rPr>
        <sz val="10"/>
        <rFont val="宋体"/>
        <charset val="134"/>
      </rPr>
      <t>用于巩固脱贫攻坚成果衔接乡村振兴的彩票公益金支出</t>
    </r>
  </si>
  <si>
    <r>
      <rPr>
        <sz val="10"/>
        <rFont val="Arial Narrow"/>
        <charset val="0"/>
      </rPr>
      <t xml:space="preserve">    </t>
    </r>
    <r>
      <rPr>
        <sz val="10"/>
        <rFont val="宋体"/>
        <charset val="134"/>
      </rPr>
      <t>用于城乡医疗救助的彩票公益金支出</t>
    </r>
  </si>
  <si>
    <r>
      <rPr>
        <sz val="10"/>
        <rFont val="Arial Narrow"/>
        <charset val="0"/>
      </rPr>
      <t xml:space="preserve">    </t>
    </r>
    <r>
      <rPr>
        <sz val="10"/>
        <rFont val="宋体"/>
        <charset val="134"/>
      </rPr>
      <t>用于其他社会公益事业的彩票公益金支出</t>
    </r>
  </si>
  <si>
    <t xml:space="preserve"> 地方政府专项债务付息支出</t>
  </si>
  <si>
    <t>　国有土地使用权出让金债务付息支出</t>
  </si>
  <si>
    <t xml:space="preserve">  土地储备专项债券付息支出</t>
  </si>
  <si>
    <t xml:space="preserve">  棚户区改造专项债券付息支出</t>
  </si>
  <si>
    <t xml:space="preserve">  其他地方自行试点项目收益专项债券付息支出</t>
  </si>
  <si>
    <t xml:space="preserve">  地方政府专项债务发行费用支出</t>
  </si>
  <si>
    <t xml:space="preserve">   国有土地使用权出让金债务发行费用支出</t>
  </si>
  <si>
    <t xml:space="preserve">   土地储备专项债券发行费用支出</t>
  </si>
  <si>
    <t xml:space="preserve">   棚户区改造专项债券发行费用支出</t>
  </si>
  <si>
    <t xml:space="preserve">   其他地方自行试点项目收益专项债券发行费用支出</t>
  </si>
  <si>
    <t>上年结转支出</t>
  </si>
  <si>
    <t>政府性基金支出</t>
  </si>
  <si>
    <t xml:space="preserve">  上解上级支出</t>
  </si>
  <si>
    <t xml:space="preserve">  补助下级支出</t>
  </si>
  <si>
    <t xml:space="preserve">  调出资金</t>
  </si>
  <si>
    <t xml:space="preserve">  年终结余</t>
  </si>
  <si>
    <t xml:space="preserve">  地方政府专项债务还本支出</t>
  </si>
  <si>
    <t xml:space="preserve">   国有土地使用权出让金债务还本支出</t>
  </si>
  <si>
    <t xml:space="preserve">   土地储备专项债券还本支出</t>
  </si>
  <si>
    <t>支出总计</t>
  </si>
  <si>
    <t>表十一</t>
  </si>
  <si>
    <t>永福县2025年本级政府性基金预算支出预算表</t>
  </si>
  <si>
    <t>说明：因县级无代编下级预算，所以本级政府性基金预算支出与政府性基金预算支出数据一致。表十与表十一区别是：表十未将上年结转数据分到明细科目，表十一将上年结转数据分到明细科目。</t>
  </si>
  <si>
    <t>表十二</t>
  </si>
  <si>
    <t>永福县2024年政府专项债务限额及余额情况表</t>
  </si>
  <si>
    <r>
      <rPr>
        <sz val="12"/>
        <rFont val="SimSun"/>
        <charset val="134"/>
      </rPr>
      <t>单位：万元</t>
    </r>
  </si>
  <si>
    <r>
      <rPr>
        <sz val="12"/>
        <rFont val="SimSun"/>
        <charset val="134"/>
      </rPr>
      <t>专项债务限额</t>
    </r>
  </si>
  <si>
    <r>
      <rPr>
        <sz val="12"/>
        <rFont val="SimSun"/>
        <charset val="134"/>
      </rPr>
      <t>专项债务</t>
    </r>
  </si>
  <si>
    <r>
      <rPr>
        <sz val="12"/>
        <rFont val="SimSun"/>
        <charset val="134"/>
      </rPr>
      <t>注：1.本表反映上一年度本地区、本级及分地区政府债务限额和余额预计执行数；</t>
    </r>
  </si>
  <si>
    <r>
      <rPr>
        <sz val="12"/>
        <rFont val="SimSun"/>
        <charset val="134"/>
      </rPr>
      <t>2.本表由全区县级以上各级财政部门填列，在本级人民代表大会批准预算后二十日内公开。</t>
    </r>
  </si>
  <si>
    <t xml:space="preserve"> </t>
  </si>
  <si>
    <t>表十三</t>
  </si>
  <si>
    <t>永福县2024年和2025年政府专项债券发行及还本付息情况表</t>
  </si>
  <si>
    <r>
      <rPr>
        <sz val="13"/>
        <rFont val="SimSun"/>
        <charset val="134"/>
      </rPr>
      <t>单位：万元</t>
    </r>
  </si>
  <si>
    <r>
      <rPr>
        <sz val="15"/>
        <rFont val="SimSun"/>
        <charset val="134"/>
      </rPr>
      <t>项目</t>
    </r>
  </si>
  <si>
    <r>
      <rPr>
        <sz val="15"/>
        <rFont val="SimSun"/>
        <charset val="134"/>
      </rPr>
      <t>专项债券</t>
    </r>
  </si>
  <si>
    <r>
      <rPr>
        <sz val="15"/>
        <rFont val="SimSun"/>
        <charset val="134"/>
      </rPr>
      <t>其中：再融资债券</t>
    </r>
  </si>
  <si>
    <r>
      <rPr>
        <sz val="15"/>
        <rFont val="SimSun"/>
        <charset val="134"/>
      </rPr>
      <t>其中：再融资</t>
    </r>
  </si>
  <si>
    <r>
      <rPr>
        <sz val="15"/>
        <rFont val="SimSun"/>
        <charset val="134"/>
      </rPr>
      <t>财政预算安排</t>
    </r>
  </si>
  <si>
    <r>
      <rPr>
        <sz val="11.5"/>
        <rFont val="SimSun"/>
        <charset val="134"/>
      </rPr>
      <t xml:space="preserve">注：1.本表反映本地区和本级上一年度地方政府债券（含再融资债券）发行及还本付息预计执行数、本年度地方政府债券还本付息预算数等。
</t>
    </r>
    <r>
      <rPr>
        <sz val="11.5"/>
        <rFont val="SimSun"/>
        <charset val="134"/>
      </rPr>
      <t>2.本表由县级以上地方各级财政部门在本级人民代表大会批准预算后二十日内公开。</t>
    </r>
  </si>
  <si>
    <t>表十四</t>
  </si>
  <si>
    <t>永福县2025年政府性基金对下转移支付支出预算表</t>
  </si>
  <si>
    <t>县本级对下转移支付</t>
  </si>
  <si>
    <t>表十五</t>
  </si>
  <si>
    <t>永福县2025年社会保险基金收支预算表</t>
  </si>
  <si>
    <t>项  目</t>
  </si>
  <si>
    <r>
      <rPr>
        <b/>
        <sz val="10"/>
        <rFont val="Arial Narrow"/>
        <charset val="0"/>
      </rPr>
      <t>2024</t>
    </r>
    <r>
      <rPr>
        <b/>
        <sz val="10"/>
        <rFont val="仿宋_GB2312"/>
        <charset val="0"/>
      </rPr>
      <t>年</t>
    </r>
  </si>
  <si>
    <r>
      <rPr>
        <b/>
        <sz val="10"/>
        <rFont val="Arial Narrow"/>
        <charset val="0"/>
      </rPr>
      <t>2025</t>
    </r>
    <r>
      <rPr>
        <b/>
        <sz val="10"/>
        <rFont val="仿宋_GB2312"/>
        <charset val="0"/>
      </rPr>
      <t>年预算</t>
    </r>
  </si>
  <si>
    <t>2021年
执行数</t>
  </si>
  <si>
    <r>
      <rPr>
        <sz val="10"/>
        <rFont val="仿宋_GB2312"/>
        <charset val="134"/>
      </rPr>
      <t xml:space="preserve">完成预算
</t>
    </r>
    <r>
      <rPr>
        <sz val="10"/>
        <rFont val="Arial Narrow"/>
        <charset val="134"/>
      </rPr>
      <t>%</t>
    </r>
  </si>
  <si>
    <t>比上年完成数增减</t>
  </si>
  <si>
    <r>
      <rPr>
        <sz val="10"/>
        <rFont val="仿宋_GB2312"/>
        <charset val="134"/>
      </rPr>
      <t>比</t>
    </r>
    <r>
      <rPr>
        <sz val="10"/>
        <rFont val="Arial Narrow"/>
        <charset val="134"/>
      </rPr>
      <t>2024</t>
    </r>
    <r>
      <rPr>
        <sz val="10"/>
        <rFont val="仿宋_GB2312"/>
        <charset val="134"/>
      </rPr>
      <t>年执行数增减</t>
    </r>
  </si>
  <si>
    <t>一、县本级社会保险基金收入合计</t>
  </si>
  <si>
    <t>（一）城乡居民基本养老保险基金</t>
  </si>
  <si>
    <t>（二）机关事业单位基本养老保险基金</t>
  </si>
  <si>
    <t>二、县本级社会保险基金支出合计</t>
  </si>
  <si>
    <t>三、县本级社会保险基金本年收支结余合计</t>
  </si>
  <si>
    <t>四、县本级社会保险基金年末累计结余合计</t>
  </si>
  <si>
    <t>表十六</t>
  </si>
  <si>
    <t>永福县2025年国有资本经营收入预算表</t>
  </si>
  <si>
    <t>2024年</t>
  </si>
  <si>
    <t>2025年预算</t>
  </si>
  <si>
    <t>备注</t>
  </si>
  <si>
    <t>完成预算%</t>
  </si>
  <si>
    <t>比2024年执行数增减</t>
  </si>
  <si>
    <t>一、利润收入</t>
  </si>
  <si>
    <t xml:space="preserve">    电力企业利润收入</t>
  </si>
  <si>
    <t xml:space="preserve">    运输企业利润收入</t>
  </si>
  <si>
    <t xml:space="preserve">    贸易企业利润收入</t>
  </si>
  <si>
    <t xml:space="preserve">    建筑施工企业利润收入</t>
  </si>
  <si>
    <t>其他国有资本经营预算企业利润收入</t>
  </si>
  <si>
    <t>二、股利、股息收入</t>
  </si>
  <si>
    <t>国有控股公司股利、股息收入</t>
  </si>
  <si>
    <t>国有参股公司股利、股息收入</t>
  </si>
  <si>
    <t>三、产权转让收入</t>
  </si>
  <si>
    <t xml:space="preserve">    国有独资企业产权转让收入</t>
  </si>
  <si>
    <t>四、清算收入</t>
  </si>
  <si>
    <t>国有独资企业清算收入</t>
  </si>
  <si>
    <t>五、其他国有资本经营收入</t>
  </si>
  <si>
    <t>国有资本经营预算收入合计</t>
  </si>
  <si>
    <t xml:space="preserve">   上年结余收入</t>
  </si>
  <si>
    <t>说明：无国资预算，故此表为空表</t>
  </si>
  <si>
    <t>表十七</t>
  </si>
  <si>
    <t xml:space="preserve"> 永福县2025年国有资本经营支出预算表</t>
  </si>
  <si>
    <t>项   目</t>
  </si>
  <si>
    <t>2025年预算数</t>
  </si>
  <si>
    <t>比2024年预算数增减</t>
  </si>
  <si>
    <t>一、国有资本经营预算支出</t>
  </si>
  <si>
    <t xml:space="preserve">    解决历史遗留问题及改革成本支出</t>
  </si>
  <si>
    <t xml:space="preserve">       国有企业改革成本支出</t>
  </si>
  <si>
    <t xml:space="preserve">       其他解决历史遗留问题及改革成本支出</t>
  </si>
  <si>
    <t xml:space="preserve">   国有企业资本金注入</t>
  </si>
  <si>
    <t xml:space="preserve">      国有经济结构调整支出</t>
  </si>
  <si>
    <t xml:space="preserve">   其他国有资本经营预算支出</t>
  </si>
  <si>
    <t xml:space="preserve">      其他国有资本经营预算支出</t>
  </si>
  <si>
    <t>国有资本经营预算支出合计</t>
  </si>
  <si>
    <t xml:space="preserve">    调出资金</t>
  </si>
  <si>
    <t xml:space="preserve">    年终结余</t>
  </si>
  <si>
    <t>表十八</t>
  </si>
  <si>
    <t xml:space="preserve"> 永福县2025年国有资本经营预算对下转移支付支出预算表</t>
  </si>
  <si>
    <t>说明：无对下转移支付，故此表为空表</t>
  </si>
  <si>
    <t>表十九</t>
  </si>
  <si>
    <t>2025年度部分预算项目预算绩效目标公开表</t>
  </si>
  <si>
    <t>序号</t>
  </si>
  <si>
    <t>单位名称</t>
  </si>
  <si>
    <t>项目名称</t>
  </si>
  <si>
    <t>项目金额（万元）</t>
  </si>
  <si>
    <t>年度绩效目标</t>
  </si>
  <si>
    <t>产出指标</t>
  </si>
  <si>
    <t>效果指标</t>
  </si>
  <si>
    <t>满意度指标</t>
  </si>
  <si>
    <t>产出数量</t>
  </si>
  <si>
    <t>产出质量</t>
  </si>
  <si>
    <t>产出时效</t>
  </si>
  <si>
    <t>产出成本</t>
  </si>
  <si>
    <t>经济效益</t>
  </si>
  <si>
    <t>社会效益</t>
  </si>
  <si>
    <t>生态效益</t>
  </si>
  <si>
    <t>可持续影响</t>
  </si>
  <si>
    <t>指标内容</t>
  </si>
  <si>
    <t>指标值</t>
  </si>
  <si>
    <t>永福县交通运输局</t>
  </si>
  <si>
    <t>农村公路养护工程经费</t>
  </si>
  <si>
    <t>对在养农村公路860.765公里进行日常养护，主要实施内容为水沟疏通，路面修补，路基修复，桥梁日常养护检查，路容路貌整理。</t>
  </si>
  <si>
    <t>完成日常养护公里数</t>
  </si>
  <si>
    <t>860.765公里</t>
  </si>
  <si>
    <t>按有关部门和专家人员的验收标准，达到验收合格，并取得验收。</t>
  </si>
  <si>
    <t>按行业相关管理规定全部通过验收，验收材料完整齐备。</t>
  </si>
  <si>
    <t>在规定的时间内完成指标任务</t>
  </si>
  <si>
    <t>2025年12月31日之前</t>
  </si>
  <si>
    <t>在预算内合理使用资金</t>
  </si>
  <si>
    <t>254.58万元</t>
  </si>
  <si>
    <t>改善路况</t>
  </si>
  <si>
    <t>改善</t>
  </si>
  <si>
    <t>有关道路附近居民、路上司机、群众满意度</t>
  </si>
  <si>
    <t>≥95%</t>
  </si>
  <si>
    <t>永福县城市管理监督局</t>
  </si>
  <si>
    <t>永福县城区环境卫生市场化服务项目</t>
  </si>
  <si>
    <t>永福县城区环境卫生市场化服务项目服务面积112万平方米，包含道路保洁、垃圾收集容器清洗、绿化带保洁、公厕保洁、河道保洁、小广告清理、无主大宗物品收集等。</t>
  </si>
  <si>
    <t>1.每月发放环卫工人工资及福利人数；
2.垃圾车及清扫车数量；
3.清扫保洁面积。</t>
  </si>
  <si>
    <t>1.≥140人
2.≥50辆
3.≥1120000平方米</t>
  </si>
  <si>
    <t>垃圾清扫率</t>
  </si>
  <si>
    <t>市场化项目完成时间</t>
  </si>
  <si>
    <t>市场化服务项目费用</t>
  </si>
  <si>
    <t>610.94万元</t>
  </si>
  <si>
    <t>营造良好生活环境，提升居民幸福感</t>
  </si>
  <si>
    <t>显著</t>
  </si>
  <si>
    <t>净化城区环境，减少污染</t>
  </si>
  <si>
    <t>城区居民满意度</t>
  </si>
  <si>
    <t>中国共产党永福县委员会政法委员会</t>
  </si>
  <si>
    <t>基层社会综合治理智慧化系统建设项目经费</t>
  </si>
  <si>
    <t>以公共安全视频监控系统为基础，以县、乡、村三级综治中心为抓手、以综治信息化建设为支撑、大力推荐覆盖城乡、延伸入户的公共安全视频监控联网工程建设，发挥“群众雪亮的眼睛”优势，动员各级各部门、社会力量和广大群众共同应用视频监控、共同参与治安防范，从而真正实现治安防控“全覆盖、无死角”，能够有效增强群众对社会治安的认同感个主体责任岗，有效解决群众安全感满意度“最后一公里”的问题。</t>
  </si>
  <si>
    <t>雪亮工程设备全县覆盖率</t>
  </si>
  <si>
    <t>≥90%</t>
  </si>
  <si>
    <t>1.提升社会治安能力、打造“平安永福"中发挥和保障作用提升；
2.项目验收合格率；
3.实现功能覆盖率。</t>
  </si>
  <si>
    <t>1.提升
2.100%
3.≥95%</t>
  </si>
  <si>
    <t>项目进度完成及时率</t>
  </si>
  <si>
    <t>建设及运营维护费用</t>
  </si>
  <si>
    <t>≤70万元</t>
  </si>
  <si>
    <t>预防制止和打击违法犯罪活动，保障全县经济平稳发展</t>
  </si>
  <si>
    <t>平稳</t>
  </si>
  <si>
    <t>提供安全、稳定的治安环境，提高公共服务能力水平</t>
  </si>
  <si>
    <t>提升</t>
  </si>
  <si>
    <t>优化法治环境服务经济发展，营造和谐平安社会环境</t>
  </si>
  <si>
    <t>和谐</t>
  </si>
  <si>
    <t>雪亮工程开展的持续性</t>
  </si>
  <si>
    <t>长期</t>
  </si>
  <si>
    <t>人民群众安全感和满意度</t>
  </si>
  <si>
    <t>永福县自然资源局</t>
  </si>
  <si>
    <t>永福县不动产统一登记第一阶段历史数据整合建库服务项目</t>
  </si>
  <si>
    <t>2018年已经完成永福县不动产统一登记第一阶段历史数据整合建库服务项目，2025年支付项目款确保永福县不动产登记系统稳定运行，保障我县不动产统一登记历史数据整合建库工作。</t>
  </si>
  <si>
    <t>整合登记数据</t>
  </si>
  <si>
    <t>≥31508宗</t>
  </si>
  <si>
    <t>通过第三方检验合格率</t>
  </si>
  <si>
    <t>项目支付完成时限</t>
  </si>
  <si>
    <t>一年</t>
  </si>
  <si>
    <t>项目总成本</t>
  </si>
  <si>
    <t>50万元</t>
  </si>
  <si>
    <t>永福县居民不动产权益，提高办理不动产权证的便利度</t>
  </si>
  <si>
    <t>服务对象满意度</t>
  </si>
  <si>
    <t>≥96%</t>
  </si>
  <si>
    <t>永福县卫生健康局</t>
  </si>
  <si>
    <t>县补基本公共卫生服务经费</t>
  </si>
  <si>
    <t>根据医改政策国家对各医疗卫生机构的补偿，我县开展基本公共卫生服务项目：1.免费向居民提供基本公共卫生服务。2.开展对重点疾病及危害因素监测，有效控制疾病流行，为制定相关政策提供科学依据。3.保持重点地方病防治措施全面落实。4.开展职业病监测，最大限度的保护放射工作人员、患者和公众的健康权益。5.同时推进妇幼卫生、健康素养促进、医养结合和老年健康服务、卫生应急、计划生育等方面工作，确保服务对象及时获得相应的基本公共卫生服务。使得基本公共卫生服务达到全覆盖，不断增强人民群众获得感、幸福感、安全感。</t>
  </si>
  <si>
    <t>1.适龄儿童国家免疫规划疫苗接种率；</t>
  </si>
  <si>
    <t>1.≥90%</t>
  </si>
  <si>
    <t>1.居民规范化电子健康档案覆盖率；</t>
  </si>
  <si>
    <t>1.≥64%</t>
  </si>
  <si>
    <t>本年项目完成时间</t>
  </si>
  <si>
    <t>12月31日前</t>
  </si>
  <si>
    <t>按照国家标准要求补助基本公共卫生服务项目人均经费</t>
  </si>
  <si>
    <t>≥99元/人/年</t>
  </si>
  <si>
    <t>1.城乡居民公共卫生差距；</t>
  </si>
  <si>
    <t>1.不断缩小</t>
  </si>
  <si>
    <t>基本公共卫生服务水平</t>
  </si>
  <si>
    <t>不断提高</t>
  </si>
  <si>
    <t>城乡居民对基本公共卫生服务满意度</t>
  </si>
  <si>
    <t>2.7岁以下儿童健康管理率；</t>
  </si>
  <si>
    <t>2.≥90%</t>
  </si>
  <si>
    <t>3.0-6岁儿童眼保健和视力检查覆盖率；</t>
  </si>
  <si>
    <t>3.≥90%</t>
  </si>
  <si>
    <t>2.高血压患者基层规范管理服务率；</t>
  </si>
  <si>
    <t>2.≥64%</t>
  </si>
  <si>
    <t>4.孕产妇系统管理率；</t>
  </si>
  <si>
    <t>4.≥90%</t>
  </si>
  <si>
    <t>5.3岁以下儿童系统管理率；</t>
  </si>
  <si>
    <t>5.≥85%</t>
  </si>
  <si>
    <t>3.2型糖尿病患者基层规范管理服务率；</t>
  </si>
  <si>
    <t>3.≥64%</t>
  </si>
  <si>
    <t>6.高血压患者管理人数；</t>
  </si>
  <si>
    <t>6.≥1.43万人</t>
  </si>
  <si>
    <t>7.2型糖尿病患者管理人数；</t>
  </si>
  <si>
    <t>7.≥0.47万人</t>
  </si>
  <si>
    <t>4.65岁及以上老年人城乡社区规范健康管理服务率；</t>
  </si>
  <si>
    <t>4.≥64%</t>
  </si>
  <si>
    <t>2.居民健康素养水平。</t>
  </si>
  <si>
    <t>2.不断提高</t>
  </si>
  <si>
    <t>8.肺结核患者管理率；</t>
  </si>
  <si>
    <t>8.≥90%</t>
  </si>
  <si>
    <t>9.社区在册居家严重精神病障碍患者健康管理率；</t>
  </si>
  <si>
    <t>9.≥80%</t>
  </si>
  <si>
    <t>5.传染病和突发公共卫生事件报告率；</t>
  </si>
  <si>
    <t>5.≥95%</t>
  </si>
  <si>
    <t>10.儿童中医药健康管理率；</t>
  </si>
  <si>
    <t>10.≥84%</t>
  </si>
  <si>
    <t>11.老年人中医药健康管理率；</t>
  </si>
  <si>
    <t>11.≥74%</t>
  </si>
  <si>
    <t>6.卫生监督协管各专业每年巡查/访的完成率。</t>
  </si>
  <si>
    <t>6.≥95%</t>
  </si>
  <si>
    <t>12.卫生监督协管各专业每年巡查/访次数。</t>
  </si>
  <si>
    <t>12.≥2次</t>
  </si>
  <si>
    <t>表二十</t>
  </si>
  <si>
    <t>永福县2025年上级提前下达转移支付预算支出明细表</t>
  </si>
  <si>
    <t>单位：元</t>
  </si>
  <si>
    <t>上级文号</t>
  </si>
  <si>
    <t>项目*</t>
  </si>
  <si>
    <t>资金性质*</t>
  </si>
  <si>
    <t>支出功能分类科目*</t>
  </si>
  <si>
    <t>政府支出经济分类*</t>
  </si>
  <si>
    <t>业务主管处室*</t>
  </si>
  <si>
    <t>桂财政法〔2024〕28号</t>
  </si>
  <si>
    <t>450326250100000020017-桂财政法〔2024〕28号广西壮族自治区财政厅提前下达2025年一村（社区）一法律顾问补助资金</t>
  </si>
  <si>
    <t>111-一般公共预算资金</t>
  </si>
  <si>
    <t>2040699-其他司法支出</t>
  </si>
  <si>
    <t>50205-委托业务费</t>
  </si>
  <si>
    <t>06-行政政法股</t>
  </si>
  <si>
    <t>桂财行〔2024〕42号</t>
  </si>
  <si>
    <t>450326250100000020021-桂财行〔2024〕42号广西壮族自治区财政厅提前下达2025年1—7月广西西部计划志愿者相关经费</t>
  </si>
  <si>
    <t>2012902-一般行政管理事务</t>
  </si>
  <si>
    <t>50102-社会保障缴费</t>
  </si>
  <si>
    <t>50999-其他对个人和家庭的补助</t>
  </si>
  <si>
    <t>桂财行〔2024〕47号</t>
  </si>
  <si>
    <t>450326250100000020022-桂财行〔2024〕47号广西壮族自治区提前下达2025年基层组织建设经费</t>
  </si>
  <si>
    <t>2013202-一般行政管理事务</t>
  </si>
  <si>
    <t>50201-办公经费</t>
  </si>
  <si>
    <t>桂财行〔2024〕48号</t>
  </si>
  <si>
    <t>450326250100000020024-桂财行〔2024〕48号广西壮族自治区财政厅提前下达2025年全区村“两委”干部大培训补助资金</t>
  </si>
  <si>
    <t>50203-培训费</t>
  </si>
  <si>
    <t>桂财行〔2024〕64号</t>
  </si>
  <si>
    <t>450326250100000020025-桂财行〔2024〕64号广西壮族自治区财政厅提前下达2025年自治区补助市县民族专项资金等三个补助市县项目预算</t>
  </si>
  <si>
    <t>2013404-宗教事务</t>
  </si>
  <si>
    <t>50209-维修（护）费</t>
  </si>
  <si>
    <t>桂财行〔2024〕65号</t>
  </si>
  <si>
    <t>450326250100000020026-桂财行〔2024〕65号广西壮族自治区财政厅提前下达2025年非公有制经济组织和社会组织党组织工作经费等五个补助市县项目预算</t>
  </si>
  <si>
    <t>2013902-一般行政管理事务</t>
  </si>
  <si>
    <t>桂财行〔2024〕73号</t>
  </si>
  <si>
    <t>450326250100000020027-桂财行〔2024〕73号广西壮族自治区财政厅提前下达2025年县级统计协管员劳动报酬经费</t>
  </si>
  <si>
    <t>2010506-统计管理</t>
  </si>
  <si>
    <t>50199-其他工资福利支出</t>
  </si>
  <si>
    <t>桂财行〔2024〕58号</t>
  </si>
  <si>
    <t>450326250100000020071-桂财行〔2024〕58号广西壮族自治区财政厅提前下达2025年妇女儿童发展事业补助资金</t>
  </si>
  <si>
    <t>2012999-其他群众团体事务支出</t>
  </si>
  <si>
    <t>桂财行〔2024〕52号</t>
  </si>
  <si>
    <t>450326250100000020072-桂财行〔2024〕52号广西壮族自治区财政厅提前下达2025年市场监管相关补助资金</t>
  </si>
  <si>
    <t>2013816-食品安全监管</t>
  </si>
  <si>
    <t>桂财行〔2024〕46号</t>
  </si>
  <si>
    <t>450326250100000020077-桂财行〔2024〕46号广西壮族自治区财政厅提前下达2025年药品监管相关补助资金</t>
  </si>
  <si>
    <t>2013812-药品事务</t>
  </si>
  <si>
    <t>桂财行〔2024〕72号</t>
  </si>
  <si>
    <t>450326250100000020079-桂财行〔2024〕72号广西壮族自治区财政厅提前下达2025年审计机关专项补助经费及定点帮扶经费</t>
  </si>
  <si>
    <t>2010899-其他审计事务支出</t>
  </si>
  <si>
    <t>桂财教〔2024〕105号</t>
  </si>
  <si>
    <t>450326240100000020942-桂财教〔2024〕105号提前下达2025年普通高中学生资助中央补助经费（助学金）</t>
  </si>
  <si>
    <t>2050204-高中教育</t>
  </si>
  <si>
    <t>50902-助学金</t>
  </si>
  <si>
    <t>07-教科文股</t>
  </si>
  <si>
    <t>450326240100000020943-桂财教〔2024〕105号提前下达2025年普通高中学生资助自治区补助经费（助学金）</t>
  </si>
  <si>
    <t>450326240100000020944-桂财教〔2024〕105号提前下达2025年普通高中学生资助中央补助经费（免学杂费）</t>
  </si>
  <si>
    <t>50502-商品和服务支出</t>
  </si>
  <si>
    <t>450326240100000020945-桂财教〔2024〕105号提前下达2025年普通高中学生资助自治区补助经费（免学杂费）</t>
  </si>
  <si>
    <t>桂财教〔2024〕99号</t>
  </si>
  <si>
    <t>450326240100000020946-桂财教〔2024〕99号提前下达2025年中央现代职业教育质量提升计划资金</t>
  </si>
  <si>
    <t>2050302-中等职业教育</t>
  </si>
  <si>
    <t>50601-资本性支出</t>
  </si>
  <si>
    <t>桂财教〔2024〕106号</t>
  </si>
  <si>
    <t>450326240100000020947-桂财教〔2024〕106号提前下达2025年中小学幼儿园教师自治区级培训计划资金</t>
  </si>
  <si>
    <t>2050803-培训支出</t>
  </si>
  <si>
    <t>桂财教〔2024〕107号</t>
  </si>
  <si>
    <t>450326240100000020948-桂财教〔2024〕107号提前下达2025年中央义务教育薄弱环节改善与能力提升补助资金</t>
  </si>
  <si>
    <t>2050202-小学教育</t>
  </si>
  <si>
    <t>50301-房屋建筑物购建</t>
  </si>
  <si>
    <t>桂财教〔2024〕112号</t>
  </si>
  <si>
    <t>450326240100000020949-桂财教〔2024〕112号提前下达2025年支持学前教育发展中央资金（免保教费）</t>
  </si>
  <si>
    <t>2050201-学前教育</t>
  </si>
  <si>
    <t>450326240100000020950-桂财教〔2024〕112号提前下达2025年支持学前教育发展自治区资金（免保教费）</t>
  </si>
  <si>
    <t>450326240100000020952-桂财教〔2024〕112号提前下达2025年支持学前教育发展中央资金（扩大学前教育资源补助资金）</t>
  </si>
  <si>
    <t>桂财教〔2024〕94号</t>
  </si>
  <si>
    <t>450326240100000020953-桂财教〔2024〕94号提前下达2025年公共图书馆免费开放中央补助资金</t>
  </si>
  <si>
    <t>2070199-其他文化和旅游支出</t>
  </si>
  <si>
    <t>50299-其他商品和服务支出</t>
  </si>
  <si>
    <t>450326240100000020954-桂财教〔2024〕94号提前下达2025年公共图书馆免费开放自治区补助资金</t>
  </si>
  <si>
    <t>450326240100000020955-桂财教〔2024〕94号提前下达2025年文化馆（站）免费开放自治区补助资金</t>
  </si>
  <si>
    <t>450326240100000020956-桂财教〔2024〕94号提前下达2025年文化馆（站）免费开放中央补助资金</t>
  </si>
  <si>
    <t>桂财教〔2024〕97号</t>
  </si>
  <si>
    <t>450326240100000020957-桂财教〔2024〕97 号提前下达 2025 年中央集中彩票公益金支持体育事业专项资金</t>
  </si>
  <si>
    <t>121-政府性基金预算资金</t>
  </si>
  <si>
    <t>2296003-用于体育事业的彩票公益金支出</t>
  </si>
  <si>
    <t>450326240100000020958-桂财教〔2024〕97 号提前下达 2025 年公共体育场馆向社会免费或低收费开放补助资金</t>
  </si>
  <si>
    <t>2070307-体育场馆</t>
  </si>
  <si>
    <t>桂财教〔2024〕110号</t>
  </si>
  <si>
    <t>450326240100000020959-桂财教〔2024〕110号提前下达2025年中央改善普通高中学校办学条件补助资金</t>
  </si>
  <si>
    <t>桂财教〔2024〕113号</t>
  </si>
  <si>
    <t>450326240100000020960-桂财教〔2024〕113号提前下达2025年自治区补助市县广电项目资金（村级、乡镇台站运行维护费）</t>
  </si>
  <si>
    <t>2070899-其他广播电视支出</t>
  </si>
  <si>
    <t>450326240100000020961-桂财教〔2024〕113号提前下达2025年自治区补助市县广电项目资金（广西本地节目地面数字电视覆盖网台站运行维护）</t>
  </si>
  <si>
    <t>桂财教〔2024〕83号</t>
  </si>
  <si>
    <t>450326240200000020868-桂财教〔2024〕83号提前下达2025年家庭经济困难大学新生入学补助资金</t>
  </si>
  <si>
    <t>2050299-其他普通教育支出</t>
  </si>
  <si>
    <t>450326240200000020869-桂财教〔2024〕83号提前下达2025年中等职业教育自治区人民政府奖学金</t>
  </si>
  <si>
    <t>桂财教〔2024〕84号</t>
  </si>
  <si>
    <t>450326240200000020870-桂财教〔2024〕84号提前下达2025年中等职业学校特岗教师工资性补助经费</t>
  </si>
  <si>
    <t>50501-工资福利支出</t>
  </si>
  <si>
    <t>桂财教〔2024〕86号</t>
  </si>
  <si>
    <t>450326240200000020924-桂财教〔2024〕86号提前下达2025年非营利性民办中小学幼儿园专职保安员配备补助经费</t>
  </si>
  <si>
    <t>桂财教〔2024〕87号</t>
  </si>
  <si>
    <t>450326240200000020925-桂财教〔2024〕87号提前下达2025年就读普通高中的库区移民子女和在原国家扶贫开发工作重点县就读的普通高中学生免学费补助资金</t>
  </si>
  <si>
    <t>桂财教〔2024〕108号</t>
  </si>
  <si>
    <t>450326250100000020049-桂财教〔2024〕108号提前下达2025年城乡义务教育中央补助经费（公用经费）</t>
  </si>
  <si>
    <t>2050203-初中教育</t>
  </si>
  <si>
    <t>450326250100000020050-桂财教〔2024〕108号提前下达2025年城乡义务教育自治区补助经费（公用经费）</t>
  </si>
  <si>
    <t>450326250100000020051-桂财教〔2024〕108号提前下达2025年城乡义务教育中央补助经费（家庭经济困难学生生活补助）</t>
  </si>
  <si>
    <t>450326250100000020052-桂财教〔2024〕108号提前下达2025年城乡义务教育中央补助经费（家庭经济困难学生生活补助）（中央奖补资金）</t>
  </si>
  <si>
    <t>450326250100000020053-桂财教〔2024〕108号提前下达2025年城乡义务教育自治区补助经费（乡村教师补助）</t>
  </si>
  <si>
    <t>50901-社会福利和救助</t>
  </si>
  <si>
    <t>450326250100000020054-桂财教〔2024〕108号提前下达2025年城乡义务教育中央补助经费（特岗教师工资性补助）</t>
  </si>
  <si>
    <t>450326250100000020055-桂财教〔2024〕108号提前下达2025年城乡义务教育中央补助经费（营养膳食补助）</t>
  </si>
  <si>
    <t>450326250100000020057-桂财教〔2024〕108号提前下达2025年城乡义务教育自治区补助经费（营养膳食补助）</t>
  </si>
  <si>
    <t>450326250100000020058-桂财教〔2024〕108号提前下达2025年城乡义务教育中央补助经费（校舍安全保障机制补助）</t>
  </si>
  <si>
    <t>桂财预〔2024〕128号</t>
  </si>
  <si>
    <t>450326250100000020083-桂财预〔2024〕128号革命老区转移支付资金</t>
  </si>
  <si>
    <t>2050199-其他教育管理事务支出</t>
  </si>
  <si>
    <t>桂财教〔2024〕93号</t>
  </si>
  <si>
    <t>450326250100000020084-桂财教〔2024〕93号提前下达2025年中央中等职业教育免学费补助</t>
  </si>
  <si>
    <t>450326250100000020085-桂财教〔2024〕93号提前下达2025年自治区中等职业教育免学费补助</t>
  </si>
  <si>
    <t>450326250100000020086-桂财教〔2024〕93号提前下达2025年中央中等职业教育国家助学金</t>
  </si>
  <si>
    <t>450326250100000020087-桂财教〔2024〕93号提前下达2025年自治区中等职业教育国家助学金</t>
  </si>
  <si>
    <t>桂财建〔2024〕147号</t>
  </si>
  <si>
    <t>450326250100000020005-桂财建〔2024〕147号提前下达2025年中央农业产业发展（糖料蔗良种技术推广补贴）资金</t>
  </si>
  <si>
    <t>2130106-科技转化与推广服务</t>
  </si>
  <si>
    <t>50903-个人农业生产补贴</t>
  </si>
  <si>
    <t>08-经济建设股</t>
  </si>
  <si>
    <t>桂财工交〔2024〕96号</t>
  </si>
  <si>
    <t>450326250100000020008-桂财工交〔2024〕96号提前下达2025年第一批交通运输领域专项资金</t>
  </si>
  <si>
    <t>2140104-公路建设</t>
  </si>
  <si>
    <t>50302-基础设施建设</t>
  </si>
  <si>
    <t>桂财工交〔2024〕92号</t>
  </si>
  <si>
    <t>450326250100000020011-桂财工交〔2024〕92号提前下达2025年政府还贷二级公路取消收费后补助资金</t>
  </si>
  <si>
    <t>2140106-公路养护</t>
  </si>
  <si>
    <t>桂财工交〔2024〕90号</t>
  </si>
  <si>
    <t>450326250100000020013-桂财工交〔2024〕90号中央提前下达2025年对地方成品油价格和税费改革转移支付增长性资金</t>
  </si>
  <si>
    <t>桂整合〔2024〕28号</t>
  </si>
  <si>
    <t>450326250100000020016-桂整合〔2024〕28号提前下达2025年农村危房改造中央补助资金预算</t>
  </si>
  <si>
    <t>2210105-农村危房改造</t>
  </si>
  <si>
    <t>桂财建〔2024〕155号</t>
  </si>
  <si>
    <t>450326250100000020018-桂财建〔2024〕155号提前下达2025年自治区储备粮油库建设维修资金和军粮供应站点供应费用补助等有关资金</t>
  </si>
  <si>
    <t>2220106-专项业务活动</t>
  </si>
  <si>
    <t>50799-其他对企业补助</t>
  </si>
  <si>
    <t>桂财资环〔2024〕106号</t>
  </si>
  <si>
    <t>450326250100000020019-桂财资环〔2024〕106号提前下达2025年自然资源领域资金预算（第二批）</t>
  </si>
  <si>
    <t>2240601-地质灾害防治</t>
  </si>
  <si>
    <t>桂财综〔2024〕59号</t>
  </si>
  <si>
    <t>450326250100000020020-桂财综〔2024〕59号提前下达2025年部分中央城镇保障性安居工程补助资金预算</t>
  </si>
  <si>
    <t>2210103-棚户区改造</t>
  </si>
  <si>
    <t>2210111-配租型住房保障</t>
  </si>
  <si>
    <t>桂财资环〔2024〕101号</t>
  </si>
  <si>
    <t>450326250100000020070-桂财资环〔2024〕101号自治区提前下达2025年自然资源领域资金预算（第一批）</t>
  </si>
  <si>
    <t>2200106-自然资源利用与保护</t>
  </si>
  <si>
    <t>桂财社〔2024〕135号</t>
  </si>
  <si>
    <t>450326250100000020003-桂财社〔2024〕135号提前下达中央补2025年优抚对象医疗保障经费</t>
  </si>
  <si>
    <t>2101401-优抚对象医疗补助</t>
  </si>
  <si>
    <t>09-社保股</t>
  </si>
  <si>
    <t>450326250100000020004-桂财社〔2024〕135号提前下达中央补2025年优抚对象补助经费</t>
  </si>
  <si>
    <t>2080899-其他优抚支出</t>
  </si>
  <si>
    <t>桂财社〔2024〕138号</t>
  </si>
  <si>
    <t>450326250100000020006-桂财社〔2024〕138号提前下达中央补2025年城乡居民基本养老保险补助经费</t>
  </si>
  <si>
    <t>2082602-财政对城乡居民基本养老保险基金的补助</t>
  </si>
  <si>
    <t>51002-对社会保险基金补助</t>
  </si>
  <si>
    <t>桂财社〔2024〕139号</t>
  </si>
  <si>
    <t>450326250100000020009-桂财社〔2024〕139号提前下达区补2025年红十字事业发展转移支付资金</t>
  </si>
  <si>
    <t>2081699-其他红十字事业支出</t>
  </si>
  <si>
    <t>桂财社〔2024〕142号</t>
  </si>
  <si>
    <t>450326250100000020012-桂财社〔2024〕142号提前下达区补2025年残疾人事业发展补助资金</t>
  </si>
  <si>
    <t>2081104-残疾人康复</t>
  </si>
  <si>
    <t>2081105-残疾人就业</t>
  </si>
  <si>
    <t>2081199-其他残疾人事业支出</t>
  </si>
  <si>
    <t>桂财社〔2024〕145号</t>
  </si>
  <si>
    <t>450326250100000020023-桂财社〔2024〕145号提前下达中央补2025年医疗救助补助资金</t>
  </si>
  <si>
    <t>2101301-城乡医疗救助</t>
  </si>
  <si>
    <t>桂财社〔2024〕146号</t>
  </si>
  <si>
    <t>450326250100000020028-桂财社〔2024〕146号提前下达区补2025年退役军人事务转移支付资金（优抚对象医疗补助费、春节八一慰问部分优抚对象经费）</t>
  </si>
  <si>
    <t>450326250100000020029-桂财社〔2024〕146号提前下达区补2025年退役军人事务转移支付资金（优抚对象补助经费）</t>
  </si>
  <si>
    <t>450326250100000020030-桂财社〔2024〕146号提前下达区补2025年退役军人事务转移支付资金（自主就业退役士兵一次性经济补助）</t>
  </si>
  <si>
    <t>2080901-退役士兵安置</t>
  </si>
  <si>
    <t>450326250100000020031-桂财社〔2024〕146号提前下达区补2025年退役军人事务转移支付资金（移交政府安置的军休干部及随军无经济收入家属、遗属相关补助经费）</t>
  </si>
  <si>
    <t>2080902-军队移交政府的离退休人员安置</t>
  </si>
  <si>
    <t>50905-离退休费</t>
  </si>
  <si>
    <t>桂财社〔2024〕148号</t>
  </si>
  <si>
    <t>450326250100000020032-桂财社〔2024〕148号提前下达中央补2025医疗服务与保障能力提升补助资金（医疗保障服务能力建设部分）</t>
  </si>
  <si>
    <t>2101599-其他医疗保障管理事务支出</t>
  </si>
  <si>
    <t>2101505-医疗保障政策管理</t>
  </si>
  <si>
    <t>桂财社〔2024〕149号</t>
  </si>
  <si>
    <t>450326250100000020033-桂财社〔2024〕149号提前下达中央补2025年就业补助资金</t>
  </si>
  <si>
    <t>2080704-社会保险补贴</t>
  </si>
  <si>
    <t>2080705-公益性岗位补贴</t>
  </si>
  <si>
    <t>2080702-职业培训补贴</t>
  </si>
  <si>
    <t>2080713-求职和创业补贴</t>
  </si>
  <si>
    <t>2080799-其他就业补助支出</t>
  </si>
  <si>
    <t>2080711-就业见习补贴</t>
  </si>
  <si>
    <t>桂财社〔2024〕153号</t>
  </si>
  <si>
    <t>450326250100000020034-桂财社〔2024〕153号提前下达中央补2025年机关事业单位养老保险制度改革补助经费</t>
  </si>
  <si>
    <t>2080507-对机关事业单位基本养老保险基金的补助</t>
  </si>
  <si>
    <t>桂财社〔2024〕154号</t>
  </si>
  <si>
    <t>450326250100000020035-桂财社〔2024〕154号提前下达区补2025年民政事业发展专项资金</t>
  </si>
  <si>
    <t>2080299-其他民政管理事务支出</t>
  </si>
  <si>
    <t>桂财社〔2024〕155号</t>
  </si>
  <si>
    <t>450326250100000020036-桂财社〔2024〕155号提前下达区补2025年困难群众救助补助资金</t>
  </si>
  <si>
    <t>2081902-农村最低生活保障金支出</t>
  </si>
  <si>
    <t>桂财社〔2024〕156号</t>
  </si>
  <si>
    <t>450326250100000020037-桂财社〔2024〕156号提前下达中央补2025年困难群众救助补助资金</t>
  </si>
  <si>
    <t>2082101-城市特困人员救助供养支出</t>
  </si>
  <si>
    <t>2082102-农村特困人员救助供养支出</t>
  </si>
  <si>
    <t>2082001-临时救助支出</t>
  </si>
  <si>
    <t>2082502-其他农村生活救助</t>
  </si>
  <si>
    <t>2081901-城市最低生活保障金支出</t>
  </si>
  <si>
    <t>桂财社〔2024〕157号</t>
  </si>
  <si>
    <t>450326250100000020038-桂财社〔2024〕157号提前下达中央补2025年集中彩票公益金支持社会福利事业专项资金</t>
  </si>
  <si>
    <t>2296002-用于社会福利的彩票公益金支出</t>
  </si>
  <si>
    <t>桂财社〔2024〕159号</t>
  </si>
  <si>
    <t>450326250100000020039-桂财社〔2024〕159号提前下达区补2025年医疗救助补助资金</t>
  </si>
  <si>
    <t>桂财社〔2024〕160号</t>
  </si>
  <si>
    <t>450326250100000020040-桂财社〔2024〕160号提前下达中央补2025年残疾人事业发展补助资金</t>
  </si>
  <si>
    <t>2296006-用于残疾人事业的彩票公益金支出</t>
  </si>
  <si>
    <t>桂财社〔2024〕161号</t>
  </si>
  <si>
    <t>450326250100000020041-桂财社〔2024〕161号提前下达中央和区补2025年基本药物制度补助资金</t>
  </si>
  <si>
    <t>2100399-其他基层医疗卫生机构支出</t>
  </si>
  <si>
    <t>桂财社〔2024〕165号</t>
  </si>
  <si>
    <t>450326250100000020042-桂财社〔2024〕165号提前下达区补2025年医疗卫生与计划生育事业发展专项资金</t>
  </si>
  <si>
    <t>2100499-其他公共卫生支出</t>
  </si>
  <si>
    <t>桂财社〔2024〕166号</t>
  </si>
  <si>
    <t>450326250100000020043-桂财社〔2024〕166号提前下达区补2025年卫生健康转移支付（医药卫生人才队伍建设、乡村医生生活补助、乡镇卫生院人员工资）资金</t>
  </si>
  <si>
    <t>2100302-乡镇卫生院</t>
  </si>
  <si>
    <t>50101-工资奖金津补贴</t>
  </si>
  <si>
    <t>桂财社〔2024〕167号</t>
  </si>
  <si>
    <t>450326250100000020044-桂财社〔2024〕167号提前下达区补2025年人力资源社会保障有关资金</t>
  </si>
  <si>
    <t>2080199-其他人力资源和社会保障管理事务支出</t>
  </si>
  <si>
    <t>桂财社〔2024〕170号</t>
  </si>
  <si>
    <t>450326250100000020045-桂财社〔2024〕170号提前下达区补2025年补助市县国家随机监督抽查项目资金</t>
  </si>
  <si>
    <t>2100402-卫生监督机构</t>
  </si>
  <si>
    <t>桂财社〔2024〕171号</t>
  </si>
  <si>
    <t>450326250100000020046-桂财社〔2024〕171号提前下达中央补2025年医疗服务与保障能力提升（医疗卫生机构能力建设、卫生健康人才培养）补助资金</t>
  </si>
  <si>
    <t>2100401-疾病预防控制机构</t>
  </si>
  <si>
    <t>桂财社〔2024〕172号</t>
  </si>
  <si>
    <t>450326250100000020047-桂财社〔2024〕172号提前下达中央和区补2025年基本公共卫生服务补助资金</t>
  </si>
  <si>
    <t>2100408-基本公共卫生服务</t>
  </si>
  <si>
    <t>桂财社〔2024〕173号</t>
  </si>
  <si>
    <t>450326250100000020056-桂财社〔2024〕173号提前下达中央补2025年重大公共卫生服务补助资金</t>
  </si>
  <si>
    <t>2100409-重大公共卫生服务</t>
  </si>
  <si>
    <t>桂财社〔2024〕174号</t>
  </si>
  <si>
    <t>450326250100000020059-桂财社〔2024〕174号提前下达区补2025年城乡居民基本养老保险财政补助经费</t>
  </si>
  <si>
    <t>2083001-财政代缴城乡居民基本养老保险费支出</t>
  </si>
  <si>
    <t>桂财社〔2024〕175号</t>
  </si>
  <si>
    <t>450326250100000020060-桂财社〔2024〕175号提前下达中央和区补2025年计划生育转移支付资金</t>
  </si>
  <si>
    <t>2100717-计划生育服务</t>
  </si>
  <si>
    <t>桂财社〔2024〕179号</t>
  </si>
  <si>
    <t>450326250100000020061-桂财社〔2024〕179号提前下达区补2025年就业补助资金</t>
  </si>
  <si>
    <t>桂财社〔2024〕162号</t>
  </si>
  <si>
    <t>450326250100000020076-桂财社〔2024〕162号提前下达中央补2025年医疗服务与保障能力提升（公立医院综合改革）补助资金</t>
  </si>
  <si>
    <t>2100299-其他公立医院支出</t>
  </si>
  <si>
    <t>桂财综〔2024〕62号</t>
  </si>
  <si>
    <t>450326250100000020088-桂财综〔2024〕62号提前下达中央补2025年彩票公益金支持地方社会公益事业发展资金</t>
  </si>
  <si>
    <t>桂整合〔2024〕26号</t>
  </si>
  <si>
    <t>450326240200000020978-桂整合〔2024〕26号2025年中央农业相关转移支付资金</t>
  </si>
  <si>
    <t>10-农业股</t>
  </si>
  <si>
    <t>2130122-农业生产发展</t>
  </si>
  <si>
    <t>2130119-防灾救灾</t>
  </si>
  <si>
    <t>2130153-耕地建设与利用</t>
  </si>
  <si>
    <t>2130199-其他农业农村支出</t>
  </si>
  <si>
    <t>2130120-稳定农民收入补贴</t>
  </si>
  <si>
    <t>桂整合〔2024〕31号</t>
  </si>
  <si>
    <t>450326240200000020979-桂整合〔2024〕31号2025年中央财政林业草原生态保护恢复资金</t>
  </si>
  <si>
    <t>2110501-森林管护</t>
  </si>
  <si>
    <t>2110401-生态保护</t>
  </si>
  <si>
    <t>桂整合〔2024〕36号</t>
  </si>
  <si>
    <t>450326240200000020980-桂整合〔2024〕36 号2025年自治区水利发展资金</t>
  </si>
  <si>
    <t>2130335-农村供水</t>
  </si>
  <si>
    <t>2130399-其他水利支出</t>
  </si>
  <si>
    <t>桂财农〔2024〕107号</t>
  </si>
  <si>
    <t>450326250100000020062-桂财农〔2024〕107号提前下达2025年大中型水库移民后期扶持资金及中央水库移民扶持基金</t>
  </si>
  <si>
    <t>2137201-移民补助</t>
  </si>
  <si>
    <t>2137202-基础设施建设和经济发展</t>
  </si>
  <si>
    <t>2130321-大中型水库移民后期扶持专项支出</t>
  </si>
  <si>
    <t>桂整合〔2024〕29号</t>
  </si>
  <si>
    <t>450326250100000020064-桂整合〔2024〕29号提前下达2025年 中央和自治区财政衔接推进乡村振兴补助资金</t>
  </si>
  <si>
    <t>2130504-农村基础设施建设</t>
  </si>
  <si>
    <t>桂整合〔2024〕24号</t>
  </si>
  <si>
    <t>450326250100000020065-桂整合〔2024〕24号提前下达2025年中央财政生猪调出大县奖励资金</t>
  </si>
  <si>
    <t>桂整合〔2024〕30号</t>
  </si>
  <si>
    <t>450326250100000020067-桂整合〔2024〕30号提前下达2025年中央水利发展资金</t>
  </si>
  <si>
    <t>2130314-防汛</t>
  </si>
  <si>
    <t>2130306-水利工程运行与维护</t>
  </si>
  <si>
    <t>桂整合〔2024〕33号</t>
  </si>
  <si>
    <t>450326250100000020068-桂整合〔2024〕33号提前下达2025年中央财政林业草原改革发展资金</t>
  </si>
  <si>
    <t>2130205-森林资源培育</t>
  </si>
  <si>
    <t>2130234-林业草原防灾减灾</t>
  </si>
  <si>
    <t>桂整合〔2024〕34号</t>
  </si>
  <si>
    <t>450326250100000020069-桂整合〔2024〕34号提前下达2025年自治区林业改革发展专项等补助</t>
  </si>
  <si>
    <t>2130299-其他林业和草原支出</t>
  </si>
  <si>
    <t>2130212-湿地保护</t>
  </si>
  <si>
    <t>2130209-森林生态效益补偿</t>
  </si>
  <si>
    <t>桂整合〔2024〕37号</t>
  </si>
  <si>
    <t>450326250100000020073-桂整合〔2024〕37号提前下达2025年库区移民发展专项资金</t>
  </si>
  <si>
    <t>桂财农〔2024〕116号</t>
  </si>
  <si>
    <t>450326250100000020075-桂财农〔2024〕116号提前下达2025年自治区农机化转移支付资金</t>
  </si>
  <si>
    <t>桂财农〔2024〕110号</t>
  </si>
  <si>
    <t>450326250100000020078-桂财农〔2024〕110 号 提前下达2025年自治区农业相关转移支付资金</t>
  </si>
  <si>
    <t>2130108-病虫害控制</t>
  </si>
  <si>
    <t>2130109-农产品质量安全</t>
  </si>
  <si>
    <t>2130135-农业生态资源保护</t>
  </si>
  <si>
    <t>50701-费用补贴</t>
  </si>
  <si>
    <t>2130111-统计监测与信息服务</t>
  </si>
  <si>
    <t>桂财基财〔2024〕17号</t>
  </si>
  <si>
    <t>450326250100000020000-桂财基财〔2024〕17号提前下达2025年农村公益事业财政奖补（中央资金）</t>
  </si>
  <si>
    <t>2130701-对村级公益事业建设的补助</t>
  </si>
  <si>
    <t>24-农村财政财务管理股</t>
  </si>
  <si>
    <t>450326250100000020001-桂财基财〔2024〕17号提前下达2025年农村公益事业财政奖补（自治区资金）</t>
  </si>
  <si>
    <t>450326250100000020002-桂财基财〔2024〕17号提前下达2025年农村公益事业运行维护（自治区资金）</t>
  </si>
  <si>
    <t>450326250100000020007-桂财基财【2024】17号提前下达2025年农村综合改革工作经费（自治区资金）</t>
  </si>
  <si>
    <t>2130799-其他农村综合改革支出</t>
  </si>
  <si>
    <t>桂财金〔2024〕94号</t>
  </si>
  <si>
    <t>450326250100000020048-（桂财金〔2024〕94号）提前下达2025年中央及自治区财政农业保险保费补贴</t>
  </si>
  <si>
    <t>2130803-农业保险保费补贴</t>
  </si>
  <si>
    <t>27-金融股</t>
  </si>
  <si>
    <t>说明：不含财力性转移支付编入预算项目，不含涉密文件</t>
  </si>
</sst>
</file>

<file path=xl/styles.xml><?xml version="1.0" encoding="utf-8"?>
<styleSheet xmlns="http://schemas.openxmlformats.org/spreadsheetml/2006/main">
  <numFmts count="11">
    <numFmt numFmtId="176" formatCode="0.00_ "/>
    <numFmt numFmtId="177" formatCode="_-* #,##0_-;\-* #,##0_-;_-* &quot;-&quot;_-;_-@_-"/>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 numFmtId="178" formatCode="#,##0_ "/>
    <numFmt numFmtId="179" formatCode="0.0_ "/>
    <numFmt numFmtId="180" formatCode="#,##0.00_ "/>
    <numFmt numFmtId="181" formatCode="_ * #,##0_ ;_ * \-#,##0_ ;_ * &quot;-&quot;??_ ;_ @_ "/>
    <numFmt numFmtId="182" formatCode="0_ "/>
  </numFmts>
  <fonts count="110">
    <font>
      <sz val="12"/>
      <name val="宋体"/>
      <charset val="134"/>
    </font>
    <font>
      <sz val="11"/>
      <color indexed="8"/>
      <name val="宋体"/>
      <charset val="134"/>
      <scheme val="minor"/>
    </font>
    <font>
      <b/>
      <sz val="14"/>
      <name val="宋体"/>
      <charset val="134"/>
    </font>
    <font>
      <sz val="11"/>
      <name val="宋体"/>
      <charset val="134"/>
    </font>
    <font>
      <sz val="9"/>
      <color theme="1"/>
      <name val="仿宋_GB2312"/>
      <charset val="134"/>
    </font>
    <font>
      <sz val="10"/>
      <color theme="1"/>
      <name val="仿宋_GB2312"/>
      <charset val="134"/>
    </font>
    <font>
      <sz val="8"/>
      <color theme="1"/>
      <name val="仿宋_GB2312"/>
      <charset val="134"/>
    </font>
    <font>
      <sz val="12"/>
      <color theme="1"/>
      <name val="宋体"/>
      <charset val="134"/>
      <scheme val="major"/>
    </font>
    <font>
      <b/>
      <sz val="16"/>
      <color theme="1"/>
      <name val="宋体"/>
      <charset val="134"/>
      <scheme val="major"/>
    </font>
    <font>
      <sz val="11"/>
      <color theme="1"/>
      <name val="仿宋_GB2312"/>
      <charset val="134"/>
    </font>
    <font>
      <sz val="11"/>
      <name val="仿宋_GB2312"/>
      <charset val="134"/>
    </font>
    <font>
      <b/>
      <sz val="16"/>
      <name val="宋体"/>
      <charset val="134"/>
    </font>
    <font>
      <b/>
      <sz val="11"/>
      <name val="宋体"/>
      <charset val="134"/>
    </font>
    <font>
      <sz val="11"/>
      <color indexed="8"/>
      <name val="宋体"/>
      <charset val="134"/>
    </font>
    <font>
      <b/>
      <sz val="11"/>
      <color indexed="8"/>
      <name val="宋体"/>
      <charset val="134"/>
    </font>
    <font>
      <sz val="11"/>
      <name val="方正仿宋_GBK"/>
      <charset val="134"/>
    </font>
    <font>
      <sz val="11"/>
      <name val="宋体"/>
      <charset val="134"/>
      <scheme val="minor"/>
    </font>
    <font>
      <b/>
      <sz val="16"/>
      <name val="Arial Narrow"/>
      <charset val="0"/>
    </font>
    <font>
      <sz val="11"/>
      <name val="Arial Narrow"/>
      <charset val="0"/>
    </font>
    <font>
      <sz val="10"/>
      <name val="Arial Narrow"/>
      <charset val="0"/>
    </font>
    <font>
      <b/>
      <sz val="10"/>
      <name val="宋体"/>
      <charset val="134"/>
    </font>
    <font>
      <b/>
      <sz val="10"/>
      <name val="Arial Narrow"/>
      <charset val="0"/>
    </font>
    <font>
      <sz val="10"/>
      <name val="仿宋_GB2312"/>
      <charset val="134"/>
    </font>
    <font>
      <b/>
      <sz val="12"/>
      <name val="Arial Narrow"/>
      <charset val="0"/>
    </font>
    <font>
      <sz val="11"/>
      <color indexed="8"/>
      <name val="仿宋_GB2312"/>
      <charset val="134"/>
    </font>
    <font>
      <sz val="12"/>
      <name val="Arial Narrow"/>
      <charset val="0"/>
    </font>
    <font>
      <sz val="10"/>
      <color rgb="FF000000"/>
      <name val="Times New Roman"/>
      <charset val="0"/>
    </font>
    <font>
      <sz val="12"/>
      <color rgb="FF000000"/>
      <name val="宋体"/>
      <charset val="0"/>
    </font>
    <font>
      <b/>
      <sz val="16"/>
      <name val="宋体"/>
      <charset val="134"/>
      <scheme val="major"/>
    </font>
    <font>
      <sz val="13"/>
      <name val="Times New Roman"/>
      <charset val="0"/>
    </font>
    <font>
      <sz val="15"/>
      <name val="Times New Roman"/>
      <charset val="0"/>
    </font>
    <font>
      <sz val="15"/>
      <name val="SimSun"/>
      <charset val="134"/>
    </font>
    <font>
      <sz val="15"/>
      <color rgb="FF000000"/>
      <name val="Times New Roman"/>
      <charset val="0"/>
    </font>
    <font>
      <b/>
      <sz val="16"/>
      <name val="宋体"/>
      <charset val="0"/>
      <scheme val="major"/>
    </font>
    <font>
      <sz val="12"/>
      <name val="Times New Roman"/>
      <charset val="0"/>
    </font>
    <font>
      <sz val="14"/>
      <name val="Times New Roman"/>
      <charset val="0"/>
    </font>
    <font>
      <sz val="12"/>
      <name val="SimSun"/>
      <charset val="134"/>
    </font>
    <font>
      <sz val="12"/>
      <color rgb="FF000000"/>
      <name val="Times New Roman"/>
      <charset val="0"/>
    </font>
    <font>
      <sz val="12"/>
      <name val="仿宋_GB2312"/>
      <charset val="134"/>
    </font>
    <font>
      <sz val="10"/>
      <name val="宋体"/>
      <charset val="134"/>
    </font>
    <font>
      <b/>
      <sz val="12"/>
      <name val="宋体"/>
      <charset val="134"/>
    </font>
    <font>
      <b/>
      <sz val="12"/>
      <color rgb="FFFF0000"/>
      <name val="宋体"/>
      <charset val="134"/>
    </font>
    <font>
      <sz val="11"/>
      <color rgb="FFFF0000"/>
      <name val="宋体"/>
      <charset val="134"/>
    </font>
    <font>
      <sz val="13.5"/>
      <name val="Times New Roman"/>
      <charset val="0"/>
    </font>
    <font>
      <sz val="15.5"/>
      <name val="Times New Roman"/>
      <charset val="0"/>
    </font>
    <font>
      <sz val="15.5"/>
      <name val="SimSun"/>
      <charset val="134"/>
    </font>
    <font>
      <sz val="15.5"/>
      <color rgb="FF000000"/>
      <name val="Times New Roman"/>
      <charset val="0"/>
    </font>
    <font>
      <b/>
      <sz val="16"/>
      <name val="宋体"/>
      <charset val="134"/>
      <scheme val="minor"/>
    </font>
    <font>
      <b/>
      <sz val="16"/>
      <name val="宋体"/>
      <charset val="0"/>
      <scheme val="minor"/>
    </font>
    <font>
      <sz val="16"/>
      <name val="Times New Roman"/>
      <charset val="0"/>
    </font>
    <font>
      <b/>
      <sz val="16"/>
      <color rgb="FF000000"/>
      <name val="宋体"/>
      <charset val="0"/>
    </font>
    <font>
      <b/>
      <sz val="16"/>
      <color indexed="8"/>
      <name val="Calibri"/>
      <charset val="0"/>
    </font>
    <font>
      <sz val="11"/>
      <color indexed="8"/>
      <name val="Calibri"/>
      <charset val="0"/>
    </font>
    <font>
      <b/>
      <sz val="11"/>
      <color indexed="8"/>
      <name val="Calibri"/>
      <charset val="0"/>
    </font>
    <font>
      <b/>
      <sz val="11"/>
      <color rgb="FF000000"/>
      <name val="Calibri"/>
      <charset val="0"/>
    </font>
    <font>
      <sz val="11"/>
      <color rgb="FF000000"/>
      <name val="宋体"/>
      <charset val="0"/>
    </font>
    <font>
      <b/>
      <sz val="11"/>
      <color rgb="FF000000"/>
      <name val="宋体"/>
      <charset val="0"/>
    </font>
    <font>
      <sz val="11"/>
      <color rgb="FF000000"/>
      <name val="Calibri"/>
      <charset val="0"/>
    </font>
    <font>
      <sz val="12"/>
      <name val="宋体"/>
      <charset val="134"/>
      <scheme val="minor"/>
    </font>
    <font>
      <b/>
      <sz val="10"/>
      <name val="宋体"/>
      <charset val="134"/>
      <scheme val="minor"/>
    </font>
    <font>
      <b/>
      <sz val="12"/>
      <name val="宋体"/>
      <charset val="134"/>
      <scheme val="minor"/>
    </font>
    <font>
      <sz val="10"/>
      <name val="宋体"/>
      <charset val="134"/>
      <scheme val="minor"/>
    </font>
    <font>
      <b/>
      <sz val="10"/>
      <name val="宋体"/>
      <charset val="0"/>
    </font>
    <font>
      <sz val="10"/>
      <name val="宋体"/>
      <charset val="0"/>
    </font>
    <font>
      <sz val="16"/>
      <name val="宋体"/>
      <charset val="134"/>
    </font>
    <font>
      <b/>
      <sz val="12"/>
      <name val="仿宋_GB2312"/>
      <charset val="134"/>
    </font>
    <font>
      <b/>
      <sz val="11"/>
      <name val="仿宋_GB2312"/>
      <charset val="134"/>
    </font>
    <font>
      <b/>
      <sz val="11"/>
      <name val="Arial Narrow"/>
      <charset val="0"/>
    </font>
    <font>
      <sz val="11"/>
      <color theme="1"/>
      <name val="Arial Narrow"/>
      <charset val="0"/>
    </font>
    <font>
      <b/>
      <sz val="11"/>
      <color theme="1"/>
      <name val="Arial Narrow"/>
      <charset val="0"/>
    </font>
    <font>
      <b/>
      <sz val="24"/>
      <name val="方正小标宋简体"/>
      <charset val="134"/>
    </font>
    <font>
      <sz val="24"/>
      <name val="方正小标宋简体"/>
      <charset val="134"/>
    </font>
    <font>
      <sz val="18"/>
      <name val="黑体"/>
      <charset val="134"/>
    </font>
    <font>
      <sz val="14"/>
      <name val="仿宋_GB2312"/>
      <charset val="134"/>
    </font>
    <font>
      <sz val="18"/>
      <name val="仿宋_GB2312"/>
      <charset val="134"/>
    </font>
    <font>
      <sz val="16"/>
      <name val="Arial Narrow"/>
      <charset val="0"/>
    </font>
    <font>
      <b/>
      <sz val="36"/>
      <name val="Arial Narrow"/>
      <charset val="0"/>
    </font>
    <font>
      <b/>
      <sz val="36"/>
      <name val="宋体"/>
      <charset val="0"/>
    </font>
    <font>
      <sz val="24"/>
      <name val="Arial Narrow"/>
      <charset val="0"/>
    </font>
    <font>
      <sz val="10"/>
      <name val="Arial"/>
      <charset val="0"/>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sz val="11"/>
      <color theme="1"/>
      <name val="宋体"/>
      <charset val="134"/>
      <scheme val="minor"/>
    </font>
    <font>
      <sz val="11"/>
      <color rgb="FF9C6500"/>
      <name val="宋体"/>
      <charset val="0"/>
      <scheme val="minor"/>
    </font>
    <font>
      <sz val="11"/>
      <color rgb="FF3F3F76"/>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FF0000"/>
      <name val="宋体"/>
      <charset val="0"/>
      <scheme val="minor"/>
    </font>
    <font>
      <b/>
      <sz val="11"/>
      <color rgb="FFFFFFFF"/>
      <name val="宋体"/>
      <charset val="0"/>
      <scheme val="minor"/>
    </font>
    <font>
      <b/>
      <sz val="13"/>
      <color theme="3"/>
      <name val="宋体"/>
      <charset val="134"/>
      <scheme val="minor"/>
    </font>
    <font>
      <sz val="11"/>
      <color theme="1"/>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
      <sz val="9"/>
      <name val="宋体"/>
      <charset val="134"/>
    </font>
    <font>
      <b/>
      <sz val="10"/>
      <name val="仿宋_GB2312"/>
      <charset val="0"/>
    </font>
    <font>
      <sz val="10"/>
      <name val="Arial Narrow"/>
      <charset val="134"/>
    </font>
    <font>
      <sz val="13"/>
      <name val="SimSun"/>
      <charset val="134"/>
    </font>
    <font>
      <sz val="11.5"/>
      <name val="SimSun"/>
      <charset val="134"/>
    </font>
    <font>
      <sz val="14"/>
      <name val="SimSun"/>
      <charset val="134"/>
    </font>
    <font>
      <sz val="13.5"/>
      <name val="SimSun"/>
      <charset val="134"/>
    </font>
    <font>
      <sz val="16"/>
      <name val="SimSun"/>
      <charset val="134"/>
    </font>
    <font>
      <sz val="9"/>
      <name val="宋体"/>
      <charset val="134"/>
    </font>
    <font>
      <b/>
      <sz val="9"/>
      <name val="宋体"/>
      <charset val="134"/>
    </font>
  </fonts>
  <fills count="34">
    <fill>
      <patternFill patternType="none"/>
    </fill>
    <fill>
      <patternFill patternType="gray125"/>
    </fill>
    <fill>
      <patternFill patternType="solid">
        <fgColor indexed="22"/>
        <bgColor indexed="64"/>
      </patternFill>
    </fill>
    <fill>
      <patternFill patternType="solid">
        <fgColor rgb="FFFFC7CE"/>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rgb="FFFFEB9C"/>
        <bgColor indexed="64"/>
      </patternFill>
    </fill>
    <fill>
      <patternFill patternType="solid">
        <fgColor rgb="FFFFCC99"/>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8"/>
        <bgColor indexed="64"/>
      </patternFill>
    </fill>
    <fill>
      <patternFill patternType="solid">
        <fgColor theme="7"/>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rgb="FFC6EFCE"/>
        <bgColor indexed="64"/>
      </patternFill>
    </fill>
    <fill>
      <patternFill patternType="solid">
        <fgColor theme="6"/>
        <bgColor indexed="64"/>
      </patternFill>
    </fill>
    <fill>
      <patternFill patternType="solid">
        <fgColor theme="9"/>
        <bgColor indexed="64"/>
      </patternFill>
    </fill>
  </fills>
  <borders count="35">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bottom style="thin">
        <color auto="1"/>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bottom style="thin">
        <color indexed="8"/>
      </bottom>
      <diagonal/>
    </border>
    <border>
      <left style="thin">
        <color auto="1"/>
      </left>
      <right style="thin">
        <color auto="1"/>
      </right>
      <top/>
      <bottom style="thin">
        <color indexed="8"/>
      </bottom>
      <diagonal/>
    </border>
    <border>
      <left/>
      <right style="thin">
        <color indexed="8"/>
      </right>
      <top/>
      <bottom style="thin">
        <color indexed="8"/>
      </bottom>
      <diagonal/>
    </border>
    <border>
      <left style="thin">
        <color indexed="8"/>
      </left>
      <right style="thin">
        <color indexed="8"/>
      </right>
      <top style="thin">
        <color indexed="8"/>
      </top>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65">
    <xf numFmtId="0" fontId="0" fillId="0" borderId="0">
      <alignment vertical="center"/>
    </xf>
    <xf numFmtId="42" fontId="87" fillId="0" borderId="0" applyFont="0" applyFill="0" applyBorder="0" applyAlignment="0" applyProtection="0">
      <alignment vertical="center"/>
    </xf>
    <xf numFmtId="44" fontId="87" fillId="0" borderId="0" applyFont="0" applyFill="0" applyBorder="0" applyAlignment="0" applyProtection="0">
      <alignment vertical="center"/>
    </xf>
    <xf numFmtId="0" fontId="0" fillId="0" borderId="0"/>
    <xf numFmtId="0" fontId="96" fillId="12" borderId="0" applyNumberFormat="0" applyBorder="0" applyAlignment="0" applyProtection="0">
      <alignment vertical="center"/>
    </xf>
    <xf numFmtId="0" fontId="89" fillId="8" borderId="30" applyNumberFormat="0" applyAlignment="0" applyProtection="0">
      <alignment vertical="center"/>
    </xf>
    <xf numFmtId="41" fontId="87" fillId="0" borderId="0" applyFont="0" applyFill="0" applyBorder="0" applyAlignment="0" applyProtection="0">
      <alignment vertical="center"/>
    </xf>
    <xf numFmtId="0" fontId="96" fillId="10" borderId="0" applyNumberFormat="0" applyBorder="0" applyAlignment="0" applyProtection="0">
      <alignment vertical="center"/>
    </xf>
    <xf numFmtId="0" fontId="83" fillId="3" borderId="0" applyNumberFormat="0" applyBorder="0" applyAlignment="0" applyProtection="0">
      <alignment vertical="center"/>
    </xf>
    <xf numFmtId="43" fontId="0" fillId="0" borderId="0" applyFont="0" applyFill="0" applyBorder="0" applyAlignment="0" applyProtection="0">
      <alignment vertical="center"/>
    </xf>
    <xf numFmtId="0" fontId="84" fillId="17" borderId="0" applyNumberFormat="0" applyBorder="0" applyAlignment="0" applyProtection="0">
      <alignment vertical="center"/>
    </xf>
    <xf numFmtId="0" fontId="92" fillId="0" borderId="0" applyNumberFormat="0" applyFill="0" applyBorder="0" applyAlignment="0" applyProtection="0">
      <alignment vertical="center"/>
    </xf>
    <xf numFmtId="9" fontId="0" fillId="0" borderId="0" applyFont="0" applyFill="0" applyBorder="0" applyAlignment="0" applyProtection="0">
      <alignment vertical="center"/>
    </xf>
    <xf numFmtId="0" fontId="82" fillId="0" borderId="0" applyNumberFormat="0" applyFill="0" applyBorder="0" applyAlignment="0" applyProtection="0">
      <alignment vertical="center"/>
    </xf>
    <xf numFmtId="0" fontId="87" fillId="6" borderId="29" applyNumberFormat="0" applyFont="0" applyAlignment="0" applyProtection="0">
      <alignment vertical="center"/>
    </xf>
    <xf numFmtId="0" fontId="0" fillId="0" borderId="0">
      <alignment vertical="center"/>
    </xf>
    <xf numFmtId="0" fontId="84" fillId="24" borderId="0" applyNumberFormat="0" applyBorder="0" applyAlignment="0" applyProtection="0">
      <alignment vertical="center"/>
    </xf>
    <xf numFmtId="0" fontId="81" fillId="0" borderId="0" applyNumberFormat="0" applyFill="0" applyBorder="0" applyAlignment="0" applyProtection="0">
      <alignment vertical="center"/>
    </xf>
    <xf numFmtId="0" fontId="93" fillId="0" borderId="0" applyNumberFormat="0" applyFill="0" applyBorder="0" applyAlignment="0" applyProtection="0">
      <alignment vertical="center"/>
    </xf>
    <xf numFmtId="0" fontId="91" fillId="0" borderId="0" applyNumberFormat="0" applyFill="0" applyBorder="0" applyAlignment="0" applyProtection="0">
      <alignment vertical="center"/>
    </xf>
    <xf numFmtId="0" fontId="80" fillId="0" borderId="0" applyNumberFormat="0" applyFill="0" applyBorder="0" applyAlignment="0" applyProtection="0">
      <alignment vertical="center"/>
    </xf>
    <xf numFmtId="0" fontId="86" fillId="0" borderId="28" applyNumberFormat="0" applyFill="0" applyAlignment="0" applyProtection="0">
      <alignment vertical="center"/>
    </xf>
    <xf numFmtId="0" fontId="95" fillId="0" borderId="28" applyNumberFormat="0" applyFill="0" applyAlignment="0" applyProtection="0">
      <alignment vertical="center"/>
    </xf>
    <xf numFmtId="0" fontId="84" fillId="19" borderId="0" applyNumberFormat="0" applyBorder="0" applyAlignment="0" applyProtection="0">
      <alignment vertical="center"/>
    </xf>
    <xf numFmtId="0" fontId="81" fillId="0" borderId="32" applyNumberFormat="0" applyFill="0" applyAlignment="0" applyProtection="0">
      <alignment vertical="center"/>
    </xf>
    <xf numFmtId="0" fontId="0" fillId="0" borderId="0"/>
    <xf numFmtId="0" fontId="84" fillId="20" borderId="0" applyNumberFormat="0" applyBorder="0" applyAlignment="0" applyProtection="0">
      <alignment vertical="center"/>
    </xf>
    <xf numFmtId="0" fontId="85" fillId="5" borderId="27" applyNumberFormat="0" applyAlignment="0" applyProtection="0">
      <alignment vertical="center"/>
    </xf>
    <xf numFmtId="0" fontId="97" fillId="5" borderId="30" applyNumberFormat="0" applyAlignment="0" applyProtection="0">
      <alignment vertical="center"/>
    </xf>
    <xf numFmtId="177" fontId="0" fillId="0" borderId="0" applyFont="0" applyFill="0" applyBorder="0" applyAlignment="0" applyProtection="0">
      <alignment vertical="center"/>
    </xf>
    <xf numFmtId="0" fontId="94" fillId="9" borderId="33" applyNumberFormat="0" applyAlignment="0" applyProtection="0">
      <alignment vertical="center"/>
    </xf>
    <xf numFmtId="0" fontId="13" fillId="0" borderId="0">
      <alignment vertical="center"/>
    </xf>
    <xf numFmtId="0" fontId="96" fillId="13" borderId="0" applyNumberFormat="0" applyBorder="0" applyAlignment="0" applyProtection="0">
      <alignment vertical="center"/>
    </xf>
    <xf numFmtId="0" fontId="84" fillId="14" borderId="0" applyNumberFormat="0" applyBorder="0" applyAlignment="0" applyProtection="0">
      <alignment vertical="center"/>
    </xf>
    <xf numFmtId="0" fontId="98" fillId="0" borderId="34" applyNumberFormat="0" applyFill="0" applyAlignment="0" applyProtection="0">
      <alignment vertical="center"/>
    </xf>
    <xf numFmtId="0" fontId="90" fillId="0" borderId="31" applyNumberFormat="0" applyFill="0" applyAlignment="0" applyProtection="0">
      <alignment vertical="center"/>
    </xf>
    <xf numFmtId="0" fontId="99" fillId="31" borderId="0" applyNumberFormat="0" applyBorder="0" applyAlignment="0" applyProtection="0">
      <alignment vertical="center"/>
    </xf>
    <xf numFmtId="0" fontId="88" fillId="7" borderId="0" applyNumberFormat="0" applyBorder="0" applyAlignment="0" applyProtection="0">
      <alignment vertical="center"/>
    </xf>
    <xf numFmtId="0" fontId="96" fillId="22" borderId="0" applyNumberFormat="0" applyBorder="0" applyAlignment="0" applyProtection="0">
      <alignment vertical="center"/>
    </xf>
    <xf numFmtId="0" fontId="84" fillId="4" borderId="0" applyNumberFormat="0" applyBorder="0" applyAlignment="0" applyProtection="0">
      <alignment vertical="center"/>
    </xf>
    <xf numFmtId="0" fontId="96" fillId="30" borderId="0" applyNumberFormat="0" applyBorder="0" applyAlignment="0" applyProtection="0">
      <alignment vertical="center"/>
    </xf>
    <xf numFmtId="0" fontId="96" fillId="28" borderId="0" applyNumberFormat="0" applyBorder="0" applyAlignment="0" applyProtection="0">
      <alignment vertical="center"/>
    </xf>
    <xf numFmtId="0" fontId="34" fillId="0" borderId="0"/>
    <xf numFmtId="0" fontId="96" fillId="23" borderId="0" applyNumberFormat="0" applyBorder="0" applyAlignment="0" applyProtection="0">
      <alignment vertical="center"/>
    </xf>
    <xf numFmtId="0" fontId="96" fillId="26" borderId="0" applyNumberFormat="0" applyBorder="0" applyAlignment="0" applyProtection="0">
      <alignment vertical="center"/>
    </xf>
    <xf numFmtId="0" fontId="84" fillId="32" borderId="0" applyNumberFormat="0" applyBorder="0" applyAlignment="0" applyProtection="0">
      <alignment vertical="center"/>
    </xf>
    <xf numFmtId="0" fontId="84" fillId="16" borderId="0" applyNumberFormat="0" applyBorder="0" applyAlignment="0" applyProtection="0">
      <alignment vertical="center"/>
    </xf>
    <xf numFmtId="0" fontId="96" fillId="21" borderId="0" applyNumberFormat="0" applyBorder="0" applyAlignment="0" applyProtection="0">
      <alignment vertical="center"/>
    </xf>
    <xf numFmtId="0" fontId="96" fillId="29" borderId="0" applyNumberFormat="0" applyBorder="0" applyAlignment="0" applyProtection="0">
      <alignment vertical="center"/>
    </xf>
    <xf numFmtId="0" fontId="84" fillId="15" borderId="0" applyNumberFormat="0" applyBorder="0" applyAlignment="0" applyProtection="0">
      <alignment vertical="center"/>
    </xf>
    <xf numFmtId="0" fontId="96" fillId="27" borderId="0" applyNumberFormat="0" applyBorder="0" applyAlignment="0" applyProtection="0">
      <alignment vertical="center"/>
    </xf>
    <xf numFmtId="0" fontId="84" fillId="25" borderId="0" applyNumberFormat="0" applyBorder="0" applyAlignment="0" applyProtection="0">
      <alignment vertical="center"/>
    </xf>
    <xf numFmtId="0" fontId="0" fillId="0" borderId="0"/>
    <xf numFmtId="0" fontId="84" fillId="33" borderId="0" applyNumberFormat="0" applyBorder="0" applyAlignment="0" applyProtection="0">
      <alignment vertical="center"/>
    </xf>
    <xf numFmtId="0" fontId="96" fillId="11" borderId="0" applyNumberFormat="0" applyBorder="0" applyAlignment="0" applyProtection="0">
      <alignment vertical="center"/>
    </xf>
    <xf numFmtId="0" fontId="84" fillId="18" borderId="0" applyNumberFormat="0" applyBorder="0" applyAlignment="0" applyProtection="0">
      <alignment vertical="center"/>
    </xf>
    <xf numFmtId="0" fontId="0" fillId="0" borderId="0"/>
    <xf numFmtId="0" fontId="0" fillId="0" borderId="0"/>
    <xf numFmtId="0" fontId="100" fillId="0" borderId="0">
      <alignment vertical="center"/>
    </xf>
    <xf numFmtId="0" fontId="0" fillId="0" borderId="0"/>
    <xf numFmtId="0" fontId="79" fillId="0" borderId="0"/>
    <xf numFmtId="0" fontId="0" fillId="0" borderId="0"/>
    <xf numFmtId="0" fontId="34" fillId="0" borderId="0"/>
    <xf numFmtId="0" fontId="0" fillId="0" borderId="0"/>
    <xf numFmtId="0" fontId="0" fillId="0" borderId="0">
      <alignment vertical="center"/>
    </xf>
  </cellStyleXfs>
  <cellXfs count="496">
    <xf numFmtId="0" fontId="0" fillId="0" borderId="0" xfId="0">
      <alignment vertical="center"/>
    </xf>
    <xf numFmtId="0" fontId="1" fillId="0" borderId="0" xfId="0" applyFont="1" applyFill="1" applyAlignment="1">
      <alignment vertical="center"/>
    </xf>
    <xf numFmtId="176" fontId="1" fillId="0" borderId="0" xfId="0" applyNumberFormat="1" applyFont="1" applyFill="1" applyAlignment="1">
      <alignment vertical="center" wrapText="1"/>
    </xf>
    <xf numFmtId="0" fontId="1" fillId="0" borderId="0" xfId="0" applyFont="1" applyFill="1" applyBorder="1" applyAlignment="1">
      <alignment vertical="center"/>
    </xf>
    <xf numFmtId="176" fontId="1" fillId="0" borderId="0" xfId="0" applyNumberFormat="1" applyFont="1" applyFill="1" applyBorder="1" applyAlignment="1">
      <alignment vertical="center" wrapText="1"/>
    </xf>
    <xf numFmtId="0" fontId="2" fillId="2" borderId="0" xfId="0" applyFont="1" applyFill="1" applyBorder="1" applyAlignment="1">
      <alignment horizontal="centerContinuous" vertical="center" wrapText="1"/>
    </xf>
    <xf numFmtId="176" fontId="2" fillId="2" borderId="0" xfId="0" applyNumberFormat="1" applyFont="1" applyFill="1" applyBorder="1" applyAlignment="1">
      <alignment horizontal="centerContinuous" vertical="center" wrapText="1"/>
    </xf>
    <xf numFmtId="0" fontId="3" fillId="2" borderId="0" xfId="0" applyFont="1" applyFill="1" applyBorder="1" applyAlignment="1">
      <alignment horizontal="centerContinuous" vertical="center" wrapText="1"/>
    </xf>
    <xf numFmtId="0" fontId="2" fillId="2" borderId="1" xfId="0" applyFont="1" applyFill="1" applyBorder="1" applyAlignment="1">
      <alignment horizontal="center" vertical="center" wrapText="1"/>
    </xf>
    <xf numFmtId="176" fontId="2" fillId="2" borderId="1" xfId="0" applyNumberFormat="1" applyFont="1" applyFill="1" applyBorder="1" applyAlignment="1">
      <alignment horizontal="center" vertical="center" wrapText="1"/>
    </xf>
    <xf numFmtId="0" fontId="1" fillId="0" borderId="2" xfId="0" applyFont="1" applyFill="1" applyBorder="1" applyAlignment="1">
      <alignment horizontal="left"/>
    </xf>
    <xf numFmtId="176" fontId="1" fillId="0" borderId="2" xfId="0" applyNumberFormat="1" applyFont="1" applyFill="1" applyBorder="1" applyAlignment="1">
      <alignment horizontal="left" wrapText="1"/>
    </xf>
    <xf numFmtId="4" fontId="1" fillId="0" borderId="2" xfId="0" applyNumberFormat="1" applyFont="1" applyFill="1" applyBorder="1" applyAlignment="1">
      <alignment horizontal="right"/>
    </xf>
    <xf numFmtId="0" fontId="1" fillId="0" borderId="3" xfId="0" applyFont="1" applyFill="1" applyBorder="1" applyAlignment="1">
      <alignment horizontal="left"/>
    </xf>
    <xf numFmtId="176" fontId="1" fillId="0" borderId="3" xfId="0" applyNumberFormat="1" applyFont="1" applyFill="1" applyBorder="1" applyAlignment="1">
      <alignment horizontal="left" wrapText="1"/>
    </xf>
    <xf numFmtId="4" fontId="1" fillId="0" borderId="3" xfId="0" applyNumberFormat="1" applyFont="1" applyFill="1" applyBorder="1" applyAlignment="1">
      <alignment horizontal="right"/>
    </xf>
    <xf numFmtId="0" fontId="4" fillId="0" borderId="0" xfId="0" applyFont="1" applyFill="1" applyBorder="1" applyAlignment="1">
      <alignment vertical="center" wrapText="1"/>
    </xf>
    <xf numFmtId="0" fontId="5" fillId="0" borderId="0" xfId="0" applyFont="1" applyFill="1" applyBorder="1" applyAlignment="1">
      <alignment horizontal="center" vertical="center" shrinkToFit="1"/>
    </xf>
    <xf numFmtId="0" fontId="4" fillId="0" borderId="0" xfId="0" applyFont="1" applyFill="1" applyBorder="1" applyAlignment="1">
      <alignment vertical="center" shrinkToFit="1"/>
    </xf>
    <xf numFmtId="0" fontId="5" fillId="0" borderId="0" xfId="0" applyFont="1" applyFill="1" applyBorder="1" applyAlignment="1">
      <alignment vertical="center" shrinkToFit="1"/>
    </xf>
    <xf numFmtId="0" fontId="5" fillId="0" borderId="0" xfId="0" applyFont="1" applyFill="1" applyBorder="1" applyAlignment="1">
      <alignment horizontal="left" vertical="center" shrinkToFit="1"/>
    </xf>
    <xf numFmtId="0" fontId="6" fillId="0" borderId="0" xfId="0" applyFont="1" applyFill="1" applyBorder="1" applyAlignment="1">
      <alignment horizontal="left" vertical="center" shrinkToFit="1"/>
    </xf>
    <xf numFmtId="0" fontId="0" fillId="0" borderId="0" xfId="0" applyFont="1" applyFill="1" applyBorder="1" applyAlignment="1">
      <alignment horizontal="left" vertical="center"/>
    </xf>
    <xf numFmtId="0" fontId="7" fillId="0" borderId="0" xfId="0" applyFont="1" applyFill="1" applyBorder="1" applyAlignment="1">
      <alignment vertical="center" shrinkToFit="1"/>
    </xf>
    <xf numFmtId="0" fontId="8" fillId="0" borderId="0" xfId="0" applyFont="1" applyFill="1" applyBorder="1" applyAlignment="1">
      <alignment horizontal="center" vertical="center" shrinkToFit="1"/>
    </xf>
    <xf numFmtId="0" fontId="8" fillId="0" borderId="0" xfId="0" applyFont="1" applyFill="1" applyBorder="1" applyAlignment="1">
      <alignment horizontal="left" vertical="center" shrinkToFit="1"/>
    </xf>
    <xf numFmtId="0" fontId="9" fillId="0" borderId="4" xfId="0" applyFont="1" applyFill="1" applyBorder="1" applyAlignment="1">
      <alignment horizontal="center" vertical="center" shrinkToFit="1"/>
    </xf>
    <xf numFmtId="0" fontId="9" fillId="0" borderId="4" xfId="0" applyFont="1" applyFill="1" applyBorder="1" applyAlignment="1">
      <alignment horizontal="center" vertical="center" wrapText="1"/>
    </xf>
    <xf numFmtId="0" fontId="9" fillId="0" borderId="1" xfId="0" applyFont="1" applyFill="1" applyBorder="1" applyAlignment="1">
      <alignment horizontal="center" vertical="center" shrinkToFit="1"/>
    </xf>
    <xf numFmtId="0" fontId="9" fillId="0" borderId="5" xfId="0" applyFont="1" applyFill="1" applyBorder="1" applyAlignment="1">
      <alignment horizontal="center" vertical="center" shrinkToFit="1"/>
    </xf>
    <xf numFmtId="0" fontId="9" fillId="0" borderId="5" xfId="0" applyFont="1" applyFill="1" applyBorder="1" applyAlignment="1">
      <alignment horizontal="center" vertical="center" wrapText="1"/>
    </xf>
    <xf numFmtId="0" fontId="9" fillId="0" borderId="6" xfId="0" applyFont="1" applyFill="1" applyBorder="1" applyAlignment="1">
      <alignment horizontal="center" vertical="center" shrinkToFit="1"/>
    </xf>
    <xf numFmtId="0" fontId="9" fillId="0" borderId="6"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left" vertical="center" shrinkToFit="1"/>
    </xf>
    <xf numFmtId="0" fontId="9" fillId="0" borderId="1" xfId="0" applyFont="1" applyFill="1" applyBorder="1" applyAlignment="1">
      <alignment horizontal="left" vertical="center" wrapText="1" shrinkToFit="1"/>
    </xf>
    <xf numFmtId="0" fontId="10" fillId="0" borderId="1" xfId="0" applyFont="1" applyFill="1" applyBorder="1" applyAlignment="1">
      <alignment horizontal="left" vertical="center" wrapText="1"/>
    </xf>
    <xf numFmtId="0" fontId="5" fillId="0" borderId="1" xfId="0" applyFont="1" applyFill="1" applyBorder="1" applyAlignment="1">
      <alignment vertical="center" wrapText="1"/>
    </xf>
    <xf numFmtId="0" fontId="9" fillId="0" borderId="4" xfId="0" applyFont="1" applyFill="1" applyBorder="1" applyAlignment="1">
      <alignment horizontal="left" vertical="center" wrapText="1"/>
    </xf>
    <xf numFmtId="0" fontId="9" fillId="0" borderId="4" xfId="0" applyFont="1" applyFill="1" applyBorder="1" applyAlignment="1">
      <alignment horizontal="left" vertical="center" shrinkToFit="1"/>
    </xf>
    <xf numFmtId="0" fontId="9" fillId="0" borderId="7" xfId="0" applyFont="1" applyFill="1" applyBorder="1" applyAlignment="1">
      <alignment horizontal="left" vertical="center" wrapText="1"/>
    </xf>
    <xf numFmtId="0" fontId="9" fillId="0" borderId="8" xfId="0" applyFont="1" applyFill="1" applyBorder="1" applyAlignment="1">
      <alignment horizontal="left" vertical="center" wrapText="1"/>
    </xf>
    <xf numFmtId="0" fontId="9" fillId="0" borderId="9" xfId="0" applyFont="1" applyFill="1" applyBorder="1" applyAlignment="1">
      <alignment horizontal="left" vertical="center" wrapText="1"/>
    </xf>
    <xf numFmtId="0" fontId="9" fillId="0" borderId="5" xfId="0" applyFont="1" applyFill="1" applyBorder="1" applyAlignment="1">
      <alignment horizontal="left" vertical="center" wrapText="1"/>
    </xf>
    <xf numFmtId="0" fontId="9" fillId="0" borderId="10"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0" borderId="0" xfId="0" applyFont="1" applyFill="1" applyBorder="1" applyAlignment="1">
      <alignment vertical="center" shrinkToFit="1"/>
    </xf>
    <xf numFmtId="0" fontId="9" fillId="0" borderId="7" xfId="0" applyFont="1" applyFill="1" applyBorder="1" applyAlignment="1">
      <alignment horizontal="center" vertical="center" shrinkToFit="1"/>
    </xf>
    <xf numFmtId="0" fontId="9" fillId="0" borderId="11" xfId="0" applyFont="1" applyFill="1" applyBorder="1" applyAlignment="1">
      <alignment horizontal="center" vertical="center" shrinkToFit="1"/>
    </xf>
    <xf numFmtId="0" fontId="5" fillId="0" borderId="1" xfId="0" applyFont="1" applyFill="1" applyBorder="1" applyAlignment="1">
      <alignment horizontal="left" vertical="center" wrapText="1"/>
    </xf>
    <xf numFmtId="0" fontId="10" fillId="0" borderId="1" xfId="0" applyFont="1" applyFill="1" applyBorder="1" applyAlignment="1">
      <alignment horizontal="left" vertical="center" shrinkToFit="1"/>
    </xf>
    <xf numFmtId="9" fontId="10" fillId="0" borderId="1" xfId="0" applyNumberFormat="1" applyFont="1" applyFill="1" applyBorder="1" applyAlignment="1">
      <alignment horizontal="left" vertical="center" shrinkToFit="1"/>
    </xf>
    <xf numFmtId="9" fontId="10" fillId="0" borderId="4" xfId="0" applyNumberFormat="1" applyFont="1" applyFill="1" applyBorder="1" applyAlignment="1">
      <alignment horizontal="left" vertical="center" shrinkToFit="1"/>
    </xf>
    <xf numFmtId="0" fontId="9" fillId="0" borderId="12" xfId="0" applyFont="1" applyFill="1" applyBorder="1" applyAlignment="1">
      <alignment horizontal="left" vertical="center" wrapText="1"/>
    </xf>
    <xf numFmtId="0" fontId="5" fillId="0" borderId="0" xfId="0" applyFont="1" applyFill="1" applyBorder="1" applyAlignment="1">
      <alignment horizontal="center" vertical="center"/>
    </xf>
    <xf numFmtId="0" fontId="9" fillId="0" borderId="12" xfId="0" applyFont="1" applyFill="1" applyBorder="1" applyAlignment="1">
      <alignment horizontal="center" vertical="center" shrinkToFit="1"/>
    </xf>
    <xf numFmtId="0" fontId="9" fillId="0" borderId="8" xfId="0" applyFont="1" applyFill="1" applyBorder="1" applyAlignment="1">
      <alignment horizontal="center" vertical="center" shrinkToFit="1"/>
    </xf>
    <xf numFmtId="0" fontId="9" fillId="0" borderId="13" xfId="0" applyFont="1" applyFill="1" applyBorder="1" applyAlignment="1">
      <alignment horizontal="center" vertical="center" shrinkToFit="1"/>
    </xf>
    <xf numFmtId="0" fontId="9" fillId="0" borderId="10" xfId="0" applyFont="1" applyFill="1" applyBorder="1" applyAlignment="1">
      <alignment horizontal="center" vertical="center" shrinkToFit="1"/>
    </xf>
    <xf numFmtId="0" fontId="9" fillId="0" borderId="14" xfId="0" applyFont="1" applyFill="1" applyBorder="1" applyAlignment="1">
      <alignment horizontal="center" vertical="center" shrinkToFit="1"/>
    </xf>
    <xf numFmtId="9" fontId="9" fillId="0" borderId="1" xfId="0" applyNumberFormat="1" applyFont="1" applyFill="1" applyBorder="1" applyAlignment="1">
      <alignment horizontal="center" vertical="center" wrapText="1"/>
    </xf>
    <xf numFmtId="0" fontId="0" fillId="0" borderId="0" xfId="0" applyFont="1" applyFill="1" applyBorder="1" applyAlignment="1">
      <alignment vertical="center"/>
    </xf>
    <xf numFmtId="0" fontId="11" fillId="0" borderId="0" xfId="0" applyFont="1" applyFill="1" applyAlignment="1">
      <alignment horizontal="center" vertical="center"/>
    </xf>
    <xf numFmtId="0" fontId="0" fillId="0" borderId="0" xfId="0" applyFont="1" applyFill="1" applyBorder="1" applyAlignment="1">
      <alignment horizontal="left" vertical="center" wrapText="1"/>
    </xf>
    <xf numFmtId="0" fontId="0" fillId="0" borderId="0" xfId="0" applyFont="1" applyFill="1" applyBorder="1" applyAlignment="1">
      <alignment horizontal="center" vertical="center" wrapText="1"/>
    </xf>
    <xf numFmtId="0" fontId="12" fillId="0" borderId="1" xfId="62" applyFont="1" applyFill="1" applyBorder="1" applyAlignment="1">
      <alignment horizontal="center" vertical="center"/>
    </xf>
    <xf numFmtId="0" fontId="12" fillId="0" borderId="1" xfId="0" applyNumberFormat="1" applyFont="1" applyFill="1" applyBorder="1" applyAlignment="1" applyProtection="1">
      <alignment horizontal="centerContinuous" vertical="center" wrapText="1"/>
    </xf>
    <xf numFmtId="0" fontId="12" fillId="0" borderId="1" xfId="0" applyNumberFormat="1" applyFont="1" applyFill="1" applyBorder="1" applyAlignment="1" applyProtection="1">
      <alignment horizontal="center" vertical="center" wrapText="1"/>
    </xf>
    <xf numFmtId="0" fontId="12" fillId="0" borderId="4" xfId="0" applyNumberFormat="1" applyFont="1" applyFill="1" applyBorder="1" applyAlignment="1" applyProtection="1">
      <alignment horizontal="center" vertical="center" wrapText="1"/>
    </xf>
    <xf numFmtId="0" fontId="12" fillId="0" borderId="6" xfId="0" applyNumberFormat="1" applyFont="1" applyFill="1" applyBorder="1" applyAlignment="1" applyProtection="1">
      <alignment horizontal="center" vertical="center" wrapText="1"/>
    </xf>
    <xf numFmtId="0" fontId="12" fillId="0" borderId="1" xfId="0" applyFont="1" applyFill="1" applyBorder="1" applyAlignment="1">
      <alignment horizontal="center" vertical="center" wrapText="1"/>
    </xf>
    <xf numFmtId="0" fontId="13" fillId="0" borderId="1" xfId="31" applyFont="1" applyFill="1" applyBorder="1" applyAlignment="1">
      <alignment horizontal="left" vertical="center" wrapText="1"/>
    </xf>
    <xf numFmtId="178" fontId="3" fillId="0" borderId="1" xfId="0" applyNumberFormat="1" applyFont="1" applyFill="1" applyBorder="1" applyAlignment="1">
      <alignment vertical="center"/>
    </xf>
    <xf numFmtId="179" fontId="3" fillId="0" borderId="1" xfId="0" applyNumberFormat="1" applyFont="1" applyFill="1" applyBorder="1" applyAlignment="1">
      <alignment vertical="center"/>
    </xf>
    <xf numFmtId="0" fontId="3" fillId="0" borderId="0" xfId="0" applyFont="1" applyFill="1" applyBorder="1" applyAlignment="1">
      <alignment horizontal="right" vertic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vertical="center" wrapText="1"/>
    </xf>
    <xf numFmtId="0" fontId="12" fillId="0" borderId="1" xfId="0" applyFont="1" applyFill="1" applyBorder="1" applyAlignment="1">
      <alignment horizontal="left" vertical="center" wrapText="1"/>
    </xf>
    <xf numFmtId="0" fontId="13" fillId="0" borderId="1" xfId="31" applyFont="1" applyFill="1" applyBorder="1" applyAlignment="1">
      <alignment vertical="center" wrapText="1"/>
    </xf>
    <xf numFmtId="0" fontId="14" fillId="0" borderId="1" xfId="31" applyFont="1" applyFill="1" applyBorder="1" applyAlignment="1">
      <alignment horizontal="left" vertical="center" wrapText="1"/>
    </xf>
    <xf numFmtId="178" fontId="12" fillId="0" borderId="1" xfId="0" applyNumberFormat="1" applyFont="1" applyFill="1" applyBorder="1" applyAlignment="1">
      <alignment vertical="center"/>
    </xf>
    <xf numFmtId="179" fontId="12" fillId="0" borderId="1" xfId="0" applyNumberFormat="1" applyFont="1" applyFill="1" applyBorder="1" applyAlignment="1">
      <alignment vertical="center"/>
    </xf>
    <xf numFmtId="0" fontId="14" fillId="0" borderId="1" xfId="31" applyFont="1" applyFill="1" applyBorder="1" applyAlignment="1">
      <alignment horizontal="center" vertical="center" wrapText="1"/>
    </xf>
    <xf numFmtId="0" fontId="3" fillId="0"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6" fillId="0" borderId="1" xfId="64" applyFont="1" applyFill="1" applyBorder="1" applyAlignment="1">
      <alignment vertical="center" wrapText="1"/>
    </xf>
    <xf numFmtId="0" fontId="3" fillId="0" borderId="1" xfId="15" applyFont="1" applyFill="1" applyBorder="1" applyAlignment="1">
      <alignment vertical="center" wrapText="1"/>
    </xf>
    <xf numFmtId="180" fontId="12" fillId="0" borderId="1" xfId="64" applyNumberFormat="1" applyFont="1" applyFill="1" applyBorder="1" applyAlignment="1">
      <alignment horizontal="left" vertical="center" wrapText="1"/>
    </xf>
    <xf numFmtId="0" fontId="3" fillId="0" borderId="1" xfId="64" applyFont="1" applyFill="1" applyBorder="1" applyAlignment="1">
      <alignment vertical="center" wrapText="1"/>
    </xf>
    <xf numFmtId="180" fontId="3" fillId="0" borderId="1" xfId="64" applyNumberFormat="1" applyFont="1" applyFill="1" applyBorder="1" applyAlignment="1">
      <alignment horizontal="right" vertical="center" wrapText="1"/>
    </xf>
    <xf numFmtId="0" fontId="3" fillId="0" borderId="15" xfId="57" applyFont="1" applyFill="1" applyBorder="1" applyAlignment="1">
      <alignment horizontal="right" vertical="center" wrapText="1"/>
    </xf>
    <xf numFmtId="180" fontId="12" fillId="0" borderId="7" xfId="62" applyNumberFormat="1" applyFont="1" applyFill="1" applyBorder="1" applyAlignment="1">
      <alignment horizontal="center" vertical="center" wrapText="1"/>
    </xf>
    <xf numFmtId="180" fontId="12" fillId="0" borderId="11" xfId="62" applyNumberFormat="1" applyFont="1" applyFill="1" applyBorder="1" applyAlignment="1">
      <alignment horizontal="center" vertical="center" wrapText="1"/>
    </xf>
    <xf numFmtId="180" fontId="12" fillId="0" borderId="12" xfId="62" applyNumberFormat="1" applyFont="1" applyFill="1" applyBorder="1" applyAlignment="1">
      <alignment horizontal="center" vertical="center" wrapText="1"/>
    </xf>
    <xf numFmtId="180" fontId="12" fillId="0" borderId="1" xfId="62" applyNumberFormat="1" applyFont="1" applyFill="1" applyBorder="1" applyAlignment="1">
      <alignment horizontal="center" vertical="center"/>
    </xf>
    <xf numFmtId="178" fontId="12" fillId="0" borderId="4" xfId="62" applyNumberFormat="1" applyFont="1" applyFill="1" applyBorder="1" applyAlignment="1">
      <alignment horizontal="center" vertical="center"/>
    </xf>
    <xf numFmtId="180" fontId="12" fillId="0" borderId="4" xfId="64" applyNumberFormat="1" applyFont="1" applyFill="1" applyBorder="1" applyAlignment="1">
      <alignment horizontal="center" vertical="center" wrapText="1"/>
    </xf>
    <xf numFmtId="180" fontId="12" fillId="0" borderId="1" xfId="61" applyNumberFormat="1" applyFont="1" applyFill="1" applyBorder="1" applyAlignment="1">
      <alignment horizontal="center" vertical="center" wrapText="1"/>
    </xf>
    <xf numFmtId="180" fontId="12" fillId="0" borderId="4" xfId="29" applyNumberFormat="1" applyFont="1" applyFill="1" applyBorder="1" applyAlignment="1">
      <alignment horizontal="center" vertical="center" wrapText="1"/>
    </xf>
    <xf numFmtId="180" fontId="12" fillId="0" borderId="1" xfId="29" applyNumberFormat="1" applyFont="1" applyFill="1" applyBorder="1" applyAlignment="1">
      <alignment horizontal="center" vertical="center" wrapText="1"/>
    </xf>
    <xf numFmtId="178" fontId="12" fillId="0" borderId="6" xfId="62" applyNumberFormat="1" applyFont="1" applyFill="1" applyBorder="1" applyAlignment="1">
      <alignment horizontal="center" vertical="center"/>
    </xf>
    <xf numFmtId="180" fontId="12" fillId="0" borderId="6" xfId="64" applyNumberFormat="1" applyFont="1" applyFill="1" applyBorder="1" applyAlignment="1">
      <alignment horizontal="center" vertical="center" wrapText="1"/>
    </xf>
    <xf numFmtId="180" fontId="12" fillId="0" borderId="6" xfId="29" applyNumberFormat="1" applyFont="1" applyFill="1" applyBorder="1" applyAlignment="1">
      <alignment horizontal="center" vertical="center" wrapText="1"/>
    </xf>
    <xf numFmtId="180" fontId="12" fillId="0" borderId="1" xfId="29" applyNumberFormat="1" applyFont="1" applyFill="1" applyBorder="1" applyAlignment="1">
      <alignment horizontal="center" vertical="center"/>
    </xf>
    <xf numFmtId="0" fontId="13" fillId="0" borderId="1" xfId="31" applyFont="1" applyFill="1" applyBorder="1" applyAlignment="1">
      <alignment horizontal="left" vertical="center" wrapText="1" indent="1"/>
    </xf>
    <xf numFmtId="0" fontId="0" fillId="0" borderId="0" xfId="57" applyFont="1" applyFill="1" applyBorder="1" applyAlignment="1">
      <alignment horizontal="right" vertical="center" wrapText="1"/>
    </xf>
    <xf numFmtId="0" fontId="12" fillId="0" borderId="4" xfId="57" applyFont="1" applyFill="1" applyBorder="1" applyAlignment="1">
      <alignment horizontal="center" vertical="center" wrapText="1"/>
    </xf>
    <xf numFmtId="0" fontId="12" fillId="0" borderId="5" xfId="57" applyFont="1" applyFill="1" applyBorder="1" applyAlignment="1">
      <alignment horizontal="center" vertical="center" wrapText="1"/>
    </xf>
    <xf numFmtId="0" fontId="12" fillId="0" borderId="6" xfId="57" applyFont="1" applyFill="1" applyBorder="1" applyAlignment="1">
      <alignment horizontal="center" vertical="center" wrapText="1"/>
    </xf>
    <xf numFmtId="0" fontId="14" fillId="0" borderId="1" xfId="57" applyFont="1" applyFill="1" applyBorder="1" applyAlignment="1">
      <alignment vertical="center" wrapText="1"/>
    </xf>
    <xf numFmtId="0" fontId="13" fillId="0" borderId="1" xfId="57" applyFont="1" applyFill="1" applyBorder="1" applyAlignment="1">
      <alignment vertical="center" wrapText="1"/>
    </xf>
    <xf numFmtId="0" fontId="0" fillId="0" borderId="1" xfId="15" applyFill="1" applyBorder="1" applyAlignment="1">
      <alignment vertical="center" wrapText="1"/>
    </xf>
    <xf numFmtId="0" fontId="12" fillId="0" borderId="1" xfId="64" applyFont="1" applyFill="1" applyBorder="1" applyAlignment="1">
      <alignment vertical="center" wrapText="1"/>
    </xf>
    <xf numFmtId="0" fontId="0" fillId="0" borderId="1" xfId="64" applyFill="1" applyBorder="1" applyAlignment="1">
      <alignment vertical="center" wrapText="1"/>
    </xf>
    <xf numFmtId="178" fontId="0" fillId="0" borderId="0" xfId="0" applyNumberFormat="1" applyFont="1" applyFill="1" applyBorder="1" applyAlignment="1">
      <alignment vertical="center" shrinkToFit="1"/>
    </xf>
    <xf numFmtId="9" fontId="0" fillId="0" borderId="0" xfId="0" applyNumberFormat="1" applyFont="1" applyFill="1" applyBorder="1" applyAlignment="1">
      <alignment vertical="center"/>
    </xf>
    <xf numFmtId="178" fontId="0" fillId="0" borderId="0" xfId="0" applyNumberFormat="1" applyFont="1" applyFill="1" applyBorder="1" applyAlignment="1">
      <alignment vertical="center"/>
    </xf>
    <xf numFmtId="10" fontId="0" fillId="0" borderId="0" xfId="0" applyNumberFormat="1" applyFont="1" applyFill="1" applyBorder="1" applyAlignment="1">
      <alignment vertical="center"/>
    </xf>
    <xf numFmtId="0" fontId="11" fillId="0" borderId="0" xfId="60" applyFont="1" applyFill="1" applyBorder="1" applyAlignment="1">
      <alignment horizontal="center" vertical="center"/>
    </xf>
    <xf numFmtId="0" fontId="17" fillId="0" borderId="0" xfId="60" applyFont="1" applyFill="1" applyBorder="1" applyAlignment="1">
      <alignment horizontal="center" vertical="center"/>
    </xf>
    <xf numFmtId="178" fontId="17" fillId="0" borderId="0" xfId="60" applyNumberFormat="1" applyFont="1" applyFill="1" applyBorder="1" applyAlignment="1">
      <alignment horizontal="center" vertical="center"/>
    </xf>
    <xf numFmtId="9" fontId="17" fillId="0" borderId="0" xfId="60" applyNumberFormat="1" applyFont="1" applyFill="1" applyBorder="1" applyAlignment="1">
      <alignment horizontal="center" vertical="center"/>
    </xf>
    <xf numFmtId="10" fontId="17" fillId="0" borderId="0" xfId="60" applyNumberFormat="1" applyFont="1" applyFill="1" applyBorder="1" applyAlignment="1">
      <alignment horizontal="center" vertical="center"/>
    </xf>
    <xf numFmtId="0" fontId="18" fillId="0" borderId="0" xfId="60" applyFont="1" applyFill="1" applyBorder="1" applyAlignment="1">
      <alignment vertical="center"/>
    </xf>
    <xf numFmtId="178" fontId="18" fillId="0" borderId="0" xfId="60" applyNumberFormat="1" applyFont="1" applyFill="1" applyBorder="1" applyAlignment="1">
      <alignment vertical="center" shrinkToFit="1"/>
    </xf>
    <xf numFmtId="9" fontId="18" fillId="0" borderId="0" xfId="60" applyNumberFormat="1" applyFont="1" applyFill="1" applyBorder="1" applyAlignment="1">
      <alignment vertical="center"/>
    </xf>
    <xf numFmtId="178" fontId="19" fillId="0" borderId="0" xfId="60" applyNumberFormat="1" applyFont="1" applyFill="1" applyBorder="1" applyAlignment="1">
      <alignment vertical="center"/>
    </xf>
    <xf numFmtId="10" fontId="19" fillId="0" borderId="0" xfId="60" applyNumberFormat="1" applyFont="1" applyFill="1" applyBorder="1" applyAlignment="1">
      <alignment vertical="center"/>
    </xf>
    <xf numFmtId="0" fontId="3" fillId="0" borderId="0" xfId="0" applyFont="1" applyFill="1" applyAlignment="1" applyProtection="1">
      <alignment horizontal="center" vertical="center" wrapText="1"/>
      <protection locked="0"/>
    </xf>
    <xf numFmtId="0" fontId="20" fillId="0" borderId="7" xfId="25" applyFont="1" applyFill="1" applyBorder="1" applyAlignment="1">
      <alignment horizontal="center" vertical="center"/>
    </xf>
    <xf numFmtId="0" fontId="21" fillId="0" borderId="7" xfId="25" applyFont="1" applyFill="1" applyBorder="1" applyAlignment="1">
      <alignment horizontal="center" vertical="center"/>
    </xf>
    <xf numFmtId="178" fontId="21" fillId="0" borderId="11" xfId="25" applyNumberFormat="1" applyFont="1" applyFill="1" applyBorder="1" applyAlignment="1">
      <alignment horizontal="center" vertical="center"/>
    </xf>
    <xf numFmtId="9" fontId="21" fillId="0" borderId="11" xfId="25" applyNumberFormat="1" applyFont="1" applyFill="1" applyBorder="1" applyAlignment="1">
      <alignment horizontal="center" vertical="center"/>
    </xf>
    <xf numFmtId="10" fontId="21" fillId="0" borderId="12" xfId="25" applyNumberFormat="1" applyFont="1" applyFill="1" applyBorder="1" applyAlignment="1">
      <alignment horizontal="center" vertical="center"/>
    </xf>
    <xf numFmtId="178" fontId="21" fillId="0" borderId="12" xfId="25" applyNumberFormat="1" applyFont="1" applyFill="1" applyBorder="1" applyAlignment="1">
      <alignment horizontal="center" vertical="center"/>
    </xf>
    <xf numFmtId="178" fontId="21" fillId="0" borderId="1" xfId="25" applyNumberFormat="1" applyFont="1" applyFill="1" applyBorder="1" applyAlignment="1">
      <alignment horizontal="center" vertical="center"/>
    </xf>
    <xf numFmtId="0" fontId="22" fillId="0" borderId="4" xfId="25" applyFont="1" applyFill="1" applyBorder="1" applyAlignment="1">
      <alignment horizontal="center" vertical="center"/>
    </xf>
    <xf numFmtId="178" fontId="22" fillId="0" borderId="4" xfId="25" applyNumberFormat="1" applyFont="1" applyFill="1" applyBorder="1" applyAlignment="1">
      <alignment horizontal="center" vertical="center" shrinkToFit="1"/>
    </xf>
    <xf numFmtId="9" fontId="22" fillId="0" borderId="4" xfId="25" applyNumberFormat="1" applyFont="1" applyFill="1" applyBorder="1" applyAlignment="1">
      <alignment horizontal="center" vertical="center" wrapText="1"/>
    </xf>
    <xf numFmtId="178" fontId="22" fillId="0" borderId="7" xfId="25" applyNumberFormat="1" applyFont="1" applyFill="1" applyBorder="1" applyAlignment="1">
      <alignment horizontal="center" vertical="center"/>
    </xf>
    <xf numFmtId="10" fontId="19" fillId="0" borderId="12" xfId="25" applyNumberFormat="1" applyFont="1" applyFill="1" applyBorder="1" applyAlignment="1">
      <alignment horizontal="center" vertical="center"/>
    </xf>
    <xf numFmtId="178" fontId="22" fillId="0" borderId="12" xfId="6" applyNumberFormat="1" applyFont="1" applyFill="1" applyBorder="1" applyAlignment="1">
      <alignment horizontal="center" vertical="center"/>
    </xf>
    <xf numFmtId="178" fontId="22" fillId="0" borderId="1" xfId="6" applyNumberFormat="1" applyFont="1" applyFill="1" applyBorder="1" applyAlignment="1">
      <alignment horizontal="center" vertical="center"/>
    </xf>
    <xf numFmtId="0" fontId="19" fillId="0" borderId="6" xfId="25" applyFont="1" applyFill="1" applyBorder="1" applyAlignment="1">
      <alignment horizontal="center" vertical="center"/>
    </xf>
    <xf numFmtId="178" fontId="19" fillId="0" borderId="6" xfId="25" applyNumberFormat="1" applyFont="1" applyFill="1" applyBorder="1" applyAlignment="1">
      <alignment horizontal="center" vertical="center" shrinkToFit="1"/>
    </xf>
    <xf numFmtId="9" fontId="19" fillId="0" borderId="6" xfId="25" applyNumberFormat="1" applyFont="1" applyFill="1" applyBorder="1" applyAlignment="1">
      <alignment horizontal="center" vertical="center"/>
    </xf>
    <xf numFmtId="178" fontId="22" fillId="0" borderId="1" xfId="59" applyNumberFormat="1" applyFont="1" applyFill="1" applyBorder="1" applyAlignment="1">
      <alignment horizontal="center" vertical="center"/>
    </xf>
    <xf numFmtId="10" fontId="19" fillId="0" borderId="1" xfId="59" applyNumberFormat="1" applyFont="1" applyFill="1" applyBorder="1" applyAlignment="1">
      <alignment horizontal="center" vertical="center"/>
    </xf>
    <xf numFmtId="178" fontId="19" fillId="0" borderId="12" xfId="6" applyNumberFormat="1" applyFont="1" applyFill="1" applyBorder="1" applyAlignment="1">
      <alignment horizontal="center" vertical="center"/>
    </xf>
    <xf numFmtId="0" fontId="14" fillId="0" borderId="1" xfId="25" applyFont="1" applyFill="1" applyBorder="1" applyAlignment="1">
      <alignment horizontal="justify" vertical="center"/>
    </xf>
    <xf numFmtId="178" fontId="23" fillId="0" borderId="1" xfId="9" applyNumberFormat="1" applyFont="1" applyFill="1" applyBorder="1" applyAlignment="1" applyProtection="1">
      <alignment horizontal="right" vertical="center" shrinkToFit="1"/>
    </xf>
    <xf numFmtId="9" fontId="23" fillId="0" borderId="1" xfId="25" applyNumberFormat="1" applyFont="1" applyFill="1" applyBorder="1" applyAlignment="1" applyProtection="1">
      <alignment horizontal="right" vertical="center" shrinkToFit="1"/>
    </xf>
    <xf numFmtId="0" fontId="24" fillId="0" borderId="4" xfId="25" applyFont="1" applyFill="1" applyBorder="1" applyAlignment="1">
      <alignment vertical="center"/>
    </xf>
    <xf numFmtId="178" fontId="25" fillId="0" borderId="4" xfId="9" applyNumberFormat="1" applyFont="1" applyFill="1" applyBorder="1" applyAlignment="1" applyProtection="1">
      <alignment horizontal="right" vertical="center" shrinkToFit="1"/>
    </xf>
    <xf numFmtId="178" fontId="25" fillId="0" borderId="1" xfId="9" applyNumberFormat="1" applyFont="1" applyFill="1" applyBorder="1" applyAlignment="1" applyProtection="1">
      <alignment horizontal="right" vertical="center" shrinkToFit="1"/>
    </xf>
    <xf numFmtId="0" fontId="24" fillId="0" borderId="1" xfId="25" applyFont="1" applyFill="1" applyBorder="1" applyAlignment="1">
      <alignment horizontal="justify" vertical="center"/>
    </xf>
    <xf numFmtId="10" fontId="21" fillId="0" borderId="1" xfId="25" applyNumberFormat="1" applyFont="1" applyFill="1" applyBorder="1" applyAlignment="1">
      <alignment horizontal="center" vertical="center"/>
    </xf>
    <xf numFmtId="0" fontId="0" fillId="0" borderId="16" xfId="0" applyFont="1" applyFill="1" applyBorder="1" applyAlignment="1">
      <alignment horizontal="center" vertical="center" wrapText="1"/>
    </xf>
    <xf numFmtId="10" fontId="19" fillId="0" borderId="1" xfId="6" applyNumberFormat="1" applyFont="1" applyFill="1" applyBorder="1" applyAlignment="1">
      <alignment horizontal="center" vertical="center"/>
    </xf>
    <xf numFmtId="0" fontId="0" fillId="0" borderId="17" xfId="0" applyFont="1" applyFill="1" applyBorder="1" applyAlignment="1">
      <alignment horizontal="center" vertical="center" wrapText="1"/>
    </xf>
    <xf numFmtId="0" fontId="11" fillId="0" borderId="0" xfId="0" applyFont="1" applyFill="1" applyBorder="1" applyAlignment="1">
      <alignment horizontal="center" vertical="center"/>
    </xf>
    <xf numFmtId="31" fontId="0" fillId="0" borderId="0" xfId="61" applyNumberFormat="1" applyFont="1" applyFill="1" applyAlignment="1">
      <alignment horizontal="left" vertical="center"/>
    </xf>
    <xf numFmtId="31" fontId="0" fillId="0" borderId="0" xfId="61" applyNumberFormat="1" applyFont="1" applyFill="1" applyAlignment="1">
      <alignment horizontal="right" vertical="center"/>
    </xf>
    <xf numFmtId="0" fontId="12" fillId="0" borderId="1" xfId="61" applyFont="1" applyFill="1" applyBorder="1" applyAlignment="1">
      <alignment horizontal="center" vertical="center" wrapText="1"/>
    </xf>
    <xf numFmtId="0" fontId="12" fillId="0" borderId="1" xfId="61" applyFont="1" applyFill="1" applyBorder="1" applyAlignment="1" applyProtection="1">
      <alignment vertical="center"/>
      <protection locked="0"/>
    </xf>
    <xf numFmtId="178" fontId="12" fillId="0" borderId="1" xfId="61" applyNumberFormat="1" applyFont="1" applyFill="1" applyBorder="1" applyAlignment="1">
      <alignment vertical="center"/>
    </xf>
    <xf numFmtId="1" fontId="3" fillId="0" borderId="1" xfId="61" applyNumberFormat="1" applyFont="1" applyFill="1" applyBorder="1" applyAlignment="1" applyProtection="1">
      <alignment horizontal="left" vertical="center" wrapText="1" indent="1"/>
      <protection locked="0"/>
    </xf>
    <xf numFmtId="178" fontId="3" fillId="0" borderId="1" xfId="61" applyNumberFormat="1" applyFont="1" applyFill="1" applyBorder="1" applyAlignment="1">
      <alignment vertical="center"/>
    </xf>
    <xf numFmtId="0" fontId="3" fillId="0" borderId="1" xfId="62" applyFont="1" applyFill="1" applyBorder="1" applyAlignment="1">
      <alignment horizontal="left" vertical="center" wrapText="1"/>
    </xf>
    <xf numFmtId="0" fontId="12" fillId="0" borderId="1" xfId="61" applyFont="1" applyFill="1" applyBorder="1" applyAlignment="1" applyProtection="1">
      <alignment horizontal="center" vertical="center"/>
      <protection locked="0"/>
    </xf>
    <xf numFmtId="0" fontId="26" fillId="0" borderId="0" xfId="0" applyFont="1" applyFill="1" applyBorder="1" applyAlignment="1">
      <alignment horizontal="left" vertical="top"/>
    </xf>
    <xf numFmtId="0" fontId="27" fillId="0" borderId="0" xfId="0" applyFont="1" applyFill="1" applyBorder="1" applyAlignment="1">
      <alignment horizontal="left" vertical="top"/>
    </xf>
    <xf numFmtId="0" fontId="28" fillId="0" borderId="0" xfId="0" applyFont="1" applyFill="1" applyAlignment="1">
      <alignment horizontal="center" vertical="top" wrapText="1"/>
    </xf>
    <xf numFmtId="0" fontId="26" fillId="0" borderId="18" xfId="0" applyFont="1" applyFill="1" applyBorder="1" applyAlignment="1">
      <alignment horizontal="left" wrapText="1"/>
    </xf>
    <xf numFmtId="0" fontId="29" fillId="0" borderId="18" xfId="0" applyFont="1" applyFill="1" applyBorder="1" applyAlignment="1">
      <alignment horizontal="right" vertical="top" wrapText="1"/>
    </xf>
    <xf numFmtId="0" fontId="30" fillId="0" borderId="19" xfId="0" applyFont="1" applyFill="1" applyBorder="1" applyAlignment="1">
      <alignment horizontal="center" vertical="top" wrapText="1"/>
    </xf>
    <xf numFmtId="0" fontId="31" fillId="0" borderId="19" xfId="0" applyFont="1" applyFill="1" applyBorder="1" applyAlignment="1">
      <alignment horizontal="center" vertical="top" wrapText="1"/>
    </xf>
    <xf numFmtId="0" fontId="31" fillId="0" borderId="19" xfId="0" applyFont="1" applyFill="1" applyBorder="1" applyAlignment="1">
      <alignment horizontal="left" vertical="top" wrapText="1"/>
    </xf>
    <xf numFmtId="3" fontId="32" fillId="0" borderId="19" xfId="0" applyNumberFormat="1" applyFont="1" applyFill="1" applyBorder="1" applyAlignment="1">
      <alignment horizontal="right" vertical="top" shrinkToFit="1"/>
    </xf>
    <xf numFmtId="0" fontId="30" fillId="0" borderId="19" xfId="0" applyFont="1" applyFill="1" applyBorder="1" applyAlignment="1">
      <alignment horizontal="left" vertical="top" wrapText="1" indent="2"/>
    </xf>
    <xf numFmtId="0" fontId="30" fillId="0" borderId="19" xfId="0" applyFont="1" applyFill="1" applyBorder="1" applyAlignment="1">
      <alignment horizontal="left" vertical="top" wrapText="1" indent="4"/>
    </xf>
    <xf numFmtId="0" fontId="30" fillId="0" borderId="19" xfId="0" applyFont="1" applyFill="1" applyBorder="1" applyAlignment="1">
      <alignment horizontal="left" vertical="top" wrapText="1" indent="10"/>
    </xf>
    <xf numFmtId="0" fontId="26" fillId="0" borderId="20" xfId="0" applyFont="1" applyFill="1" applyBorder="1" applyAlignment="1">
      <alignment horizontal="left" vertical="top" wrapText="1"/>
    </xf>
    <xf numFmtId="0" fontId="28" fillId="0" borderId="0" xfId="0" applyFont="1" applyFill="1" applyBorder="1" applyAlignment="1">
      <alignment horizontal="center" vertical="top" wrapText="1"/>
    </xf>
    <xf numFmtId="0" fontId="33" fillId="0" borderId="0" xfId="0" applyFont="1" applyFill="1" applyBorder="1" applyAlignment="1">
      <alignment horizontal="center" vertical="top" wrapText="1"/>
    </xf>
    <xf numFmtId="0" fontId="34" fillId="0" borderId="18" xfId="0" applyFont="1" applyFill="1" applyBorder="1" applyAlignment="1">
      <alignment horizontal="left" vertical="top" wrapText="1" indent="4"/>
    </xf>
    <xf numFmtId="0" fontId="35" fillId="0" borderId="21" xfId="0" applyFont="1" applyFill="1" applyBorder="1" applyAlignment="1">
      <alignment horizontal="left" vertical="top" wrapText="1" indent="3"/>
    </xf>
    <xf numFmtId="0" fontId="36" fillId="0" borderId="19" xfId="0" applyFont="1" applyFill="1" applyBorder="1" applyAlignment="1">
      <alignment horizontal="left" vertical="top" wrapText="1" indent="2"/>
    </xf>
    <xf numFmtId="0" fontId="36" fillId="0" borderId="19" xfId="0" applyFont="1" applyFill="1" applyBorder="1" applyAlignment="1">
      <alignment horizontal="left" vertical="top" wrapText="1" indent="1"/>
    </xf>
    <xf numFmtId="0" fontId="35" fillId="0" borderId="21" xfId="0" applyFont="1" applyFill="1" applyBorder="1" applyAlignment="1">
      <alignment horizontal="center" vertical="top" wrapText="1"/>
    </xf>
    <xf numFmtId="0" fontId="35" fillId="0" borderId="22" xfId="0" applyFont="1" applyFill="1" applyBorder="1" applyAlignment="1">
      <alignment horizontal="left" vertical="top" wrapText="1" indent="3"/>
    </xf>
    <xf numFmtId="0" fontId="34" fillId="0" borderId="19" xfId="0" applyFont="1" applyFill="1" applyBorder="1" applyAlignment="1">
      <alignment horizontal="left" vertical="top" wrapText="1" indent="8"/>
    </xf>
    <xf numFmtId="0" fontId="34" fillId="0" borderId="19" xfId="0" applyFont="1" applyFill="1" applyBorder="1" applyAlignment="1">
      <alignment horizontal="center" vertical="top" wrapText="1"/>
    </xf>
    <xf numFmtId="0" fontId="35" fillId="0" borderId="22" xfId="0" applyFont="1" applyFill="1" applyBorder="1" applyAlignment="1">
      <alignment horizontal="center" vertical="top" wrapText="1"/>
    </xf>
    <xf numFmtId="0" fontId="34" fillId="0" borderId="19" xfId="0" applyFont="1" applyFill="1" applyBorder="1" applyAlignment="1">
      <alignment horizontal="left" vertical="top" wrapText="1"/>
    </xf>
    <xf numFmtId="4" fontId="37" fillId="0" borderId="19" xfId="0" applyNumberFormat="1" applyFont="1" applyFill="1" applyBorder="1" applyAlignment="1">
      <alignment horizontal="right" vertical="top" shrinkToFit="1"/>
    </xf>
    <xf numFmtId="0" fontId="26" fillId="0" borderId="19" xfId="0" applyFont="1" applyFill="1" applyBorder="1" applyAlignment="1">
      <alignment horizontal="left" vertical="center" wrapText="1"/>
    </xf>
    <xf numFmtId="0" fontId="34" fillId="0" borderId="20" xfId="0" applyFont="1" applyFill="1" applyBorder="1" applyAlignment="1">
      <alignment horizontal="left" vertical="top" wrapText="1"/>
    </xf>
    <xf numFmtId="0" fontId="34" fillId="0" borderId="0" xfId="0" applyFont="1" applyFill="1" applyBorder="1" applyAlignment="1">
      <alignment horizontal="left" vertical="top" wrapText="1" indent="5"/>
    </xf>
    <xf numFmtId="0" fontId="0" fillId="0" borderId="0" xfId="0" applyFill="1">
      <alignment vertical="center"/>
    </xf>
    <xf numFmtId="0" fontId="0" fillId="0" borderId="0" xfId="0" applyFont="1" applyFill="1">
      <alignment vertical="center"/>
    </xf>
    <xf numFmtId="0" fontId="38" fillId="0" borderId="0" xfId="59" applyFont="1" applyFill="1" applyBorder="1" applyAlignment="1">
      <alignment shrinkToFit="1"/>
    </xf>
    <xf numFmtId="181" fontId="38" fillId="0" borderId="0" xfId="9" applyNumberFormat="1" applyFont="1" applyFill="1" applyBorder="1" applyAlignment="1"/>
    <xf numFmtId="0" fontId="20" fillId="0" borderId="1" xfId="0" applyNumberFormat="1" applyFont="1" applyFill="1" applyBorder="1" applyAlignment="1" applyProtection="1">
      <alignment horizontal="center" vertical="center" shrinkToFit="1"/>
    </xf>
    <xf numFmtId="0" fontId="21" fillId="0" borderId="1" xfId="59" applyFont="1" applyFill="1" applyBorder="1" applyAlignment="1">
      <alignment horizontal="center" vertical="center"/>
    </xf>
    <xf numFmtId="0" fontId="21" fillId="0" borderId="1" xfId="0" applyNumberFormat="1" applyFont="1" applyFill="1" applyBorder="1" applyAlignment="1" applyProtection="1">
      <alignment horizontal="center" vertical="center" shrinkToFit="1"/>
    </xf>
    <xf numFmtId="181" fontId="39" fillId="0" borderId="1" xfId="9" applyNumberFormat="1" applyFont="1" applyFill="1" applyBorder="1" applyAlignment="1">
      <alignment horizontal="center" vertical="center"/>
    </xf>
    <xf numFmtId="181" fontId="19" fillId="0" borderId="1" xfId="9" applyNumberFormat="1" applyFont="1" applyFill="1" applyBorder="1" applyAlignment="1">
      <alignment horizontal="center" vertical="center"/>
    </xf>
    <xf numFmtId="0" fontId="40" fillId="0" borderId="1" xfId="0" applyNumberFormat="1" applyFont="1" applyFill="1" applyBorder="1" applyAlignment="1" applyProtection="1">
      <alignment vertical="center" shrinkToFit="1"/>
    </xf>
    <xf numFmtId="181" fontId="23" fillId="0" borderId="1" xfId="9" applyNumberFormat="1" applyFont="1" applyFill="1" applyBorder="1" applyAlignment="1" applyProtection="1">
      <alignment horizontal="right" vertical="center"/>
    </xf>
    <xf numFmtId="0" fontId="21" fillId="0" borderId="1" xfId="0" applyNumberFormat="1" applyFont="1" applyFill="1" applyBorder="1" applyAlignment="1" applyProtection="1">
      <alignment vertical="center" shrinkToFit="1"/>
    </xf>
    <xf numFmtId="0" fontId="19" fillId="0" borderId="1" xfId="0" applyNumberFormat="1" applyFont="1" applyFill="1" applyBorder="1" applyAlignment="1" applyProtection="1">
      <alignment vertical="center" shrinkToFit="1"/>
    </xf>
    <xf numFmtId="181" fontId="25" fillId="0" borderId="1" xfId="9" applyNumberFormat="1" applyFont="1" applyFill="1" applyBorder="1" applyAlignment="1">
      <alignment horizontal="right" vertical="center"/>
    </xf>
    <xf numFmtId="0" fontId="21" fillId="0" borderId="1" xfId="0" applyNumberFormat="1" applyFont="1" applyFill="1" applyBorder="1" applyAlignment="1" applyProtection="1">
      <alignment vertical="center" wrapText="1"/>
    </xf>
    <xf numFmtId="181" fontId="25" fillId="0" borderId="1" xfId="9" applyNumberFormat="1" applyFont="1" applyFill="1" applyBorder="1" applyAlignment="1" applyProtection="1">
      <alignment horizontal="right" vertical="center"/>
    </xf>
    <xf numFmtId="0" fontId="39" fillId="0" borderId="7" xfId="0" applyNumberFormat="1" applyFont="1" applyFill="1" applyBorder="1" applyAlignment="1" applyProtection="1">
      <alignment horizontal="left" vertical="center"/>
    </xf>
    <xf numFmtId="0" fontId="20" fillId="0" borderId="7" xfId="0" applyNumberFormat="1" applyFont="1" applyFill="1" applyBorder="1" applyAlignment="1" applyProtection="1">
      <alignment horizontal="left" vertical="center"/>
    </xf>
    <xf numFmtId="181" fontId="23" fillId="0" borderId="1" xfId="9" applyNumberFormat="1" applyFont="1" applyFill="1" applyBorder="1" applyAlignment="1">
      <alignment horizontal="right" vertical="center"/>
    </xf>
    <xf numFmtId="0" fontId="20" fillId="0" borderId="1" xfId="0" applyNumberFormat="1" applyFont="1" applyFill="1" applyBorder="1" applyAlignment="1" applyProtection="1">
      <alignment vertical="center" shrinkToFit="1"/>
    </xf>
    <xf numFmtId="0" fontId="39" fillId="0" borderId="1" xfId="0" applyNumberFormat="1" applyFont="1" applyFill="1" applyBorder="1" applyAlignment="1" applyProtection="1">
      <alignment vertical="center" shrinkToFit="1"/>
    </xf>
    <xf numFmtId="0" fontId="21" fillId="0" borderId="1" xfId="0" applyNumberFormat="1" applyFont="1" applyFill="1" applyBorder="1" applyAlignment="1" applyProtection="1">
      <alignment horizontal="left" vertical="center" shrinkToFit="1"/>
    </xf>
    <xf numFmtId="0" fontId="19" fillId="0" borderId="1" xfId="0" applyNumberFormat="1" applyFont="1" applyFill="1" applyBorder="1" applyAlignment="1" applyProtection="1">
      <alignment horizontal="left" vertical="center" shrinkToFit="1"/>
    </xf>
    <xf numFmtId="3" fontId="23" fillId="0" borderId="1" xfId="3" applyNumberFormat="1" applyFont="1" applyFill="1" applyBorder="1" applyAlignment="1" applyProtection="1">
      <alignment horizontal="right" vertical="center" wrapText="1"/>
    </xf>
    <xf numFmtId="0" fontId="20" fillId="0" borderId="1" xfId="0" applyNumberFormat="1" applyFont="1" applyFill="1" applyBorder="1" applyAlignment="1" applyProtection="1">
      <alignment vertical="center"/>
    </xf>
    <xf numFmtId="0" fontId="39" fillId="0" borderId="8" xfId="0" applyNumberFormat="1" applyFont="1" applyFill="1" applyBorder="1" applyAlignment="1" applyProtection="1">
      <alignment vertical="center" shrinkToFit="1"/>
    </xf>
    <xf numFmtId="0" fontId="39" fillId="0" borderId="1" xfId="0" applyNumberFormat="1" applyFont="1" applyFill="1" applyBorder="1" applyAlignment="1" applyProtection="1">
      <alignment vertical="center"/>
    </xf>
    <xf numFmtId="0" fontId="40" fillId="0" borderId="1" xfId="59" applyFont="1" applyFill="1" applyBorder="1" applyAlignment="1" applyProtection="1">
      <alignment vertical="center" shrinkToFit="1"/>
      <protection locked="0"/>
    </xf>
    <xf numFmtId="181" fontId="23" fillId="0" borderId="1" xfId="0" applyNumberFormat="1" applyFont="1" applyFill="1" applyBorder="1" applyAlignment="1">
      <alignment horizontal="right" vertical="center"/>
    </xf>
    <xf numFmtId="0" fontId="39" fillId="0" borderId="1" xfId="59" applyFont="1" applyFill="1" applyBorder="1" applyAlignment="1" applyProtection="1">
      <alignment vertical="center" shrinkToFit="1"/>
      <protection locked="0"/>
    </xf>
    <xf numFmtId="0" fontId="40" fillId="0" borderId="1" xfId="59" applyFont="1" applyFill="1" applyBorder="1" applyAlignment="1" applyProtection="1">
      <alignment horizontal="center" vertical="center" shrinkToFit="1"/>
      <protection locked="0"/>
    </xf>
    <xf numFmtId="181" fontId="39" fillId="0" borderId="1" xfId="9" applyNumberFormat="1" applyFont="1" applyFill="1" applyBorder="1" applyAlignment="1">
      <alignment horizontal="center" vertical="center" wrapText="1"/>
    </xf>
    <xf numFmtId="181" fontId="19" fillId="0" borderId="1" xfId="9" applyNumberFormat="1" applyFont="1" applyFill="1" applyBorder="1" applyAlignment="1">
      <alignment horizontal="center" vertical="center" wrapText="1"/>
    </xf>
    <xf numFmtId="10" fontId="23" fillId="0" borderId="1" xfId="12" applyNumberFormat="1" applyFont="1" applyFill="1" applyBorder="1" applyAlignment="1" applyProtection="1">
      <alignment horizontal="right" vertical="center"/>
    </xf>
    <xf numFmtId="10" fontId="25" fillId="0" borderId="1" xfId="12" applyNumberFormat="1" applyFont="1" applyFill="1" applyBorder="1" applyAlignment="1" applyProtection="1">
      <alignment horizontal="right" vertical="center"/>
    </xf>
    <xf numFmtId="0" fontId="11" fillId="0" borderId="0" xfId="59" applyFont="1" applyFill="1" applyBorder="1" applyAlignment="1">
      <alignment horizontal="center"/>
    </xf>
    <xf numFmtId="0" fontId="3" fillId="0" borderId="15" xfId="0" applyFont="1" applyFill="1" applyBorder="1" applyAlignment="1">
      <alignment horizontal="center" vertical="center"/>
    </xf>
    <xf numFmtId="0" fontId="39" fillId="0" borderId="1" xfId="59" applyFont="1" applyFill="1" applyBorder="1" applyAlignment="1">
      <alignment horizontal="center" vertical="center" wrapText="1"/>
    </xf>
    <xf numFmtId="0" fontId="19" fillId="0" borderId="1" xfId="59" applyFont="1" applyFill="1" applyBorder="1" applyAlignment="1">
      <alignment horizontal="center" vertical="center" wrapText="1"/>
    </xf>
    <xf numFmtId="0" fontId="39" fillId="0" borderId="1" xfId="59" applyFont="1" applyFill="1" applyBorder="1" applyAlignment="1">
      <alignment horizontal="center" vertical="center"/>
    </xf>
    <xf numFmtId="0" fontId="19" fillId="0" borderId="1" xfId="59" applyFont="1" applyFill="1" applyBorder="1" applyAlignment="1">
      <alignment horizontal="center" vertical="center"/>
    </xf>
    <xf numFmtId="10" fontId="23" fillId="0" borderId="1" xfId="9" applyNumberFormat="1" applyFont="1" applyFill="1" applyBorder="1" applyAlignment="1" applyProtection="1">
      <alignment horizontal="right" vertical="center"/>
    </xf>
    <xf numFmtId="10" fontId="25" fillId="0" borderId="1" xfId="9" applyNumberFormat="1" applyFont="1" applyFill="1" applyBorder="1" applyAlignment="1" applyProtection="1">
      <alignment horizontal="right" vertical="center"/>
    </xf>
    <xf numFmtId="181" fontId="25" fillId="0" borderId="1" xfId="0" applyNumberFormat="1" applyFont="1" applyFill="1" applyBorder="1" applyAlignment="1">
      <alignment horizontal="right" vertical="center"/>
    </xf>
    <xf numFmtId="0" fontId="0" fillId="0" borderId="0" xfId="0" applyFill="1" applyBorder="1">
      <alignment vertical="center"/>
    </xf>
    <xf numFmtId="0" fontId="40" fillId="0" borderId="0" xfId="0" applyFont="1" applyFill="1" applyBorder="1">
      <alignment vertical="center"/>
    </xf>
    <xf numFmtId="0" fontId="0" fillId="0" borderId="0" xfId="0" applyFont="1" applyFill="1" applyBorder="1">
      <alignment vertical="center"/>
    </xf>
    <xf numFmtId="0" fontId="41" fillId="0" borderId="0" xfId="0" applyFont="1" applyFill="1" applyBorder="1">
      <alignment vertical="center"/>
    </xf>
    <xf numFmtId="0" fontId="3" fillId="0" borderId="0" xfId="0" applyFont="1" applyFill="1" applyBorder="1" applyAlignment="1">
      <alignment horizontal="left" vertical="center"/>
    </xf>
    <xf numFmtId="0" fontId="0" fillId="0" borderId="0" xfId="0" applyFill="1" applyBorder="1" applyAlignment="1">
      <alignment horizontal="right" vertical="center"/>
    </xf>
    <xf numFmtId="0" fontId="3" fillId="0" borderId="10" xfId="0" applyFont="1" applyFill="1" applyBorder="1" applyAlignment="1">
      <alignment horizontal="left" vertical="center"/>
    </xf>
    <xf numFmtId="0" fontId="3" fillId="0" borderId="7" xfId="0" applyFont="1" applyFill="1" applyBorder="1" applyAlignment="1">
      <alignment horizontal="left" vertical="center"/>
    </xf>
    <xf numFmtId="0" fontId="38" fillId="0" borderId="0" xfId="0" applyFont="1" applyFill="1" applyBorder="1">
      <alignment vertical="center"/>
    </xf>
    <xf numFmtId="181" fontId="38" fillId="0" borderId="0" xfId="9" applyNumberFormat="1" applyFont="1" applyFill="1" applyBorder="1" applyAlignment="1">
      <alignment vertical="center"/>
    </xf>
    <xf numFmtId="0" fontId="3" fillId="0" borderId="1" xfId="0" applyFont="1" applyFill="1" applyBorder="1" applyAlignment="1">
      <alignment horizontal="left" vertical="center"/>
    </xf>
    <xf numFmtId="0" fontId="39" fillId="0" borderId="1" xfId="0" applyFont="1" applyFill="1" applyBorder="1" applyAlignment="1">
      <alignment horizontal="center" vertical="center"/>
    </xf>
    <xf numFmtId="182" fontId="39" fillId="0" borderId="1" xfId="59" applyNumberFormat="1" applyFont="1" applyFill="1" applyBorder="1" applyAlignment="1">
      <alignment horizontal="center" vertical="center" wrapText="1"/>
    </xf>
    <xf numFmtId="182" fontId="19" fillId="0" borderId="1" xfId="59" applyNumberFormat="1" applyFont="1" applyFill="1" applyBorder="1" applyAlignment="1">
      <alignment horizontal="center" vertical="center" wrapText="1"/>
    </xf>
    <xf numFmtId="181" fontId="23" fillId="0" borderId="1" xfId="9" applyNumberFormat="1" applyFont="1" applyFill="1" applyBorder="1" applyAlignment="1" applyProtection="1">
      <alignment vertical="center"/>
    </xf>
    <xf numFmtId="10" fontId="23" fillId="0" borderId="1" xfId="12" applyNumberFormat="1" applyFont="1" applyFill="1" applyBorder="1" applyAlignment="1" applyProtection="1">
      <alignment vertical="center"/>
    </xf>
    <xf numFmtId="181" fontId="25" fillId="0" borderId="1" xfId="9" applyNumberFormat="1" applyFont="1" applyFill="1" applyBorder="1" applyAlignment="1">
      <alignment vertical="center"/>
    </xf>
    <xf numFmtId="10" fontId="25" fillId="0" borderId="1" xfId="12" applyNumberFormat="1" applyFont="1" applyFill="1" applyBorder="1" applyAlignment="1" applyProtection="1">
      <alignment vertical="center"/>
    </xf>
    <xf numFmtId="181" fontId="25" fillId="0" borderId="1" xfId="9" applyNumberFormat="1" applyFont="1" applyFill="1" applyBorder="1" applyAlignment="1" applyProtection="1">
      <alignment vertical="center"/>
    </xf>
    <xf numFmtId="0" fontId="25" fillId="0" borderId="1" xfId="0" applyFont="1" applyFill="1" applyBorder="1" applyAlignment="1">
      <alignment vertical="center"/>
    </xf>
    <xf numFmtId="3" fontId="25" fillId="0" borderId="1" xfId="52" applyNumberFormat="1" applyFont="1" applyFill="1" applyBorder="1" applyAlignment="1" applyProtection="1">
      <alignment vertical="center"/>
    </xf>
    <xf numFmtId="181" fontId="23" fillId="0" borderId="1" xfId="9" applyNumberFormat="1" applyFont="1" applyFill="1" applyBorder="1" applyAlignment="1">
      <alignment vertical="center"/>
    </xf>
    <xf numFmtId="0" fontId="23" fillId="0" borderId="1" xfId="0" applyFont="1" applyFill="1" applyBorder="1" applyAlignment="1">
      <alignment vertical="center"/>
    </xf>
    <xf numFmtId="0" fontId="12" fillId="0" borderId="1" xfId="0" applyNumberFormat="1" applyFont="1" applyFill="1" applyBorder="1" applyAlignment="1" applyProtection="1">
      <alignment vertical="center"/>
    </xf>
    <xf numFmtId="0" fontId="20" fillId="0" borderId="1" xfId="0" applyNumberFormat="1" applyFont="1" applyFill="1" applyBorder="1" applyAlignment="1" applyProtection="1">
      <alignment horizontal="left" vertical="center" wrapText="1"/>
    </xf>
    <xf numFmtId="0" fontId="39" fillId="0" borderId="1" xfId="0" applyNumberFormat="1" applyFont="1" applyFill="1" applyBorder="1" applyAlignment="1" applyProtection="1">
      <alignment horizontal="left" vertical="center" wrapText="1"/>
    </xf>
    <xf numFmtId="0" fontId="42" fillId="0" borderId="1" xfId="0" applyFont="1" applyFill="1" applyBorder="1" applyAlignment="1">
      <alignment horizontal="left" vertical="center"/>
    </xf>
    <xf numFmtId="0" fontId="40" fillId="0" borderId="1" xfId="59" applyFont="1" applyFill="1" applyBorder="1" applyAlignment="1" applyProtection="1">
      <alignment horizontal="left" vertical="center"/>
      <protection locked="0"/>
    </xf>
    <xf numFmtId="178" fontId="23" fillId="0" borderId="1" xfId="0" applyNumberFormat="1" applyFont="1" applyFill="1" applyBorder="1" applyAlignment="1">
      <alignment vertical="center"/>
    </xf>
    <xf numFmtId="178" fontId="23" fillId="0" borderId="1" xfId="9" applyNumberFormat="1" applyFont="1" applyFill="1" applyBorder="1" applyAlignment="1" applyProtection="1">
      <alignment vertical="center"/>
    </xf>
    <xf numFmtId="0" fontId="39" fillId="0" borderId="1" xfId="59" applyFont="1" applyFill="1" applyBorder="1" applyAlignment="1" applyProtection="1">
      <alignment vertical="center"/>
      <protection locked="0"/>
    </xf>
    <xf numFmtId="178" fontId="25" fillId="0" borderId="1" xfId="0" applyNumberFormat="1" applyFont="1" applyFill="1" applyBorder="1" applyAlignment="1">
      <alignment vertical="center"/>
    </xf>
    <xf numFmtId="178" fontId="25" fillId="0" borderId="1" xfId="9" applyNumberFormat="1" applyFont="1" applyFill="1" applyBorder="1" applyAlignment="1" applyProtection="1">
      <alignment vertical="center"/>
    </xf>
    <xf numFmtId="178" fontId="25" fillId="0" borderId="1" xfId="12" applyNumberFormat="1" applyFont="1" applyFill="1" applyBorder="1" applyAlignment="1" applyProtection="1">
      <alignment vertical="center"/>
    </xf>
    <xf numFmtId="0" fontId="40" fillId="0" borderId="1" xfId="59" applyFont="1" applyFill="1" applyBorder="1" applyAlignment="1" applyProtection="1">
      <alignment vertical="center"/>
      <protection locked="0"/>
    </xf>
    <xf numFmtId="181" fontId="23" fillId="0" borderId="1" xfId="0" applyNumberFormat="1" applyFont="1" applyFill="1" applyBorder="1" applyAlignment="1">
      <alignment vertical="center"/>
    </xf>
    <xf numFmtId="0" fontId="3" fillId="0" borderId="4" xfId="0" applyFont="1" applyFill="1" applyBorder="1" applyAlignment="1">
      <alignment horizontal="left" vertical="center"/>
    </xf>
    <xf numFmtId="0" fontId="40" fillId="0" borderId="1" xfId="59" applyFont="1" applyFill="1" applyBorder="1" applyAlignment="1" applyProtection="1">
      <alignment horizontal="center" vertical="center"/>
      <protection locked="0"/>
    </xf>
    <xf numFmtId="0" fontId="0" fillId="0" borderId="15" xfId="0" applyFill="1" applyBorder="1">
      <alignment vertical="center"/>
    </xf>
    <xf numFmtId="178" fontId="3" fillId="0" borderId="0" xfId="0" applyNumberFormat="1" applyFont="1" applyFill="1" applyBorder="1" applyAlignment="1" applyProtection="1">
      <alignment horizontal="right" vertical="center" wrapText="1"/>
      <protection locked="0"/>
    </xf>
    <xf numFmtId="0" fontId="0" fillId="0" borderId="11" xfId="0" applyFill="1" applyBorder="1">
      <alignment vertical="center"/>
    </xf>
    <xf numFmtId="0" fontId="0" fillId="0" borderId="1" xfId="0" applyFill="1" applyBorder="1" applyAlignment="1">
      <alignment horizontal="center" vertical="center" wrapText="1"/>
    </xf>
    <xf numFmtId="0" fontId="0" fillId="0" borderId="7" xfId="0" applyFill="1" applyBorder="1">
      <alignment vertical="center"/>
    </xf>
    <xf numFmtId="0" fontId="0" fillId="0" borderId="1" xfId="0" applyFill="1" applyBorder="1" applyAlignment="1">
      <alignment horizontal="center" vertical="center"/>
    </xf>
    <xf numFmtId="0" fontId="25" fillId="0" borderId="1" xfId="0" applyFont="1" applyFill="1" applyBorder="1" applyAlignment="1">
      <alignment horizontal="right" vertical="center"/>
    </xf>
    <xf numFmtId="0" fontId="40" fillId="0" borderId="7" xfId="0" applyFont="1" applyFill="1" applyBorder="1">
      <alignment vertical="center"/>
    </xf>
    <xf numFmtId="0" fontId="0" fillId="0" borderId="7" xfId="0" applyFont="1" applyFill="1" applyBorder="1">
      <alignment vertical="center"/>
    </xf>
    <xf numFmtId="0" fontId="41" fillId="0" borderId="7" xfId="0" applyFont="1" applyFill="1" applyBorder="1">
      <alignment vertical="center"/>
    </xf>
    <xf numFmtId="178" fontId="25" fillId="0" borderId="1" xfId="0" applyNumberFormat="1" applyFont="1" applyFill="1" applyBorder="1" applyAlignment="1">
      <alignment horizontal="right" vertical="center"/>
    </xf>
    <xf numFmtId="0" fontId="0" fillId="0" borderId="8" xfId="0" applyFill="1" applyBorder="1">
      <alignment vertical="center"/>
    </xf>
    <xf numFmtId="0" fontId="3" fillId="0" borderId="1" xfId="61" applyNumberFormat="1" applyFont="1" applyFill="1" applyBorder="1" applyAlignment="1" applyProtection="1">
      <alignment horizontal="left" vertical="center" wrapText="1" indent="1"/>
      <protection locked="0"/>
    </xf>
    <xf numFmtId="1" fontId="3" fillId="0" borderId="1" xfId="61" applyNumberFormat="1" applyFont="1" applyFill="1" applyBorder="1" applyAlignment="1" applyProtection="1">
      <alignment vertical="center" wrapText="1"/>
      <protection locked="0"/>
    </xf>
    <xf numFmtId="1" fontId="3" fillId="0" borderId="1" xfId="61" applyNumberFormat="1" applyFont="1" applyFill="1" applyBorder="1" applyAlignment="1">
      <alignment vertical="center" wrapText="1"/>
    </xf>
    <xf numFmtId="0" fontId="28" fillId="0" borderId="0" xfId="0" applyFont="1" applyFill="1" applyBorder="1" applyAlignment="1">
      <alignment horizontal="left" vertical="top" wrapText="1" indent="8"/>
    </xf>
    <xf numFmtId="0" fontId="33" fillId="0" borderId="0" xfId="0" applyFont="1" applyFill="1" applyBorder="1" applyAlignment="1">
      <alignment horizontal="left" vertical="top" wrapText="1" indent="8"/>
    </xf>
    <xf numFmtId="0" fontId="43" fillId="0" borderId="18" xfId="0" applyFont="1" applyFill="1" applyBorder="1" applyAlignment="1">
      <alignment horizontal="right" vertical="top" wrapText="1"/>
    </xf>
    <xf numFmtId="0" fontId="44" fillId="0" borderId="19" xfId="0" applyFont="1" applyFill="1" applyBorder="1" applyAlignment="1">
      <alignment horizontal="center" vertical="top" wrapText="1"/>
    </xf>
    <xf numFmtId="0" fontId="45" fillId="0" borderId="19" xfId="0" applyFont="1" applyFill="1" applyBorder="1" applyAlignment="1">
      <alignment horizontal="center" vertical="top" wrapText="1"/>
    </xf>
    <xf numFmtId="0" fontId="45" fillId="0" borderId="19" xfId="0" applyFont="1" applyFill="1" applyBorder="1" applyAlignment="1">
      <alignment horizontal="left" vertical="top" wrapText="1"/>
    </xf>
    <xf numFmtId="3" fontId="46" fillId="0" borderId="19" xfId="0" applyNumberFormat="1" applyFont="1" applyFill="1" applyBorder="1" applyAlignment="1">
      <alignment horizontal="right" vertical="top" shrinkToFit="1"/>
    </xf>
    <xf numFmtId="0" fontId="44" fillId="0" borderId="19" xfId="0" applyFont="1" applyFill="1" applyBorder="1" applyAlignment="1">
      <alignment horizontal="left" vertical="top" wrapText="1" indent="2"/>
    </xf>
    <xf numFmtId="0" fontId="44" fillId="0" borderId="19" xfId="0" applyFont="1" applyFill="1" applyBorder="1" applyAlignment="1">
      <alignment horizontal="left" vertical="top" wrapText="1" indent="4"/>
    </xf>
    <xf numFmtId="0" fontId="44" fillId="0" borderId="19" xfId="0" applyFont="1" applyFill="1" applyBorder="1" applyAlignment="1">
      <alignment horizontal="left" vertical="top" wrapText="1" indent="11"/>
    </xf>
    <xf numFmtId="0" fontId="44" fillId="0" borderId="19" xfId="0" applyFont="1" applyFill="1" applyBorder="1" applyAlignment="1">
      <alignment horizontal="left" vertical="top" wrapText="1" indent="3"/>
    </xf>
    <xf numFmtId="0" fontId="47" fillId="0" borderId="0" xfId="0" applyFont="1" applyFill="1" applyBorder="1" applyAlignment="1">
      <alignment horizontal="center" vertical="top" wrapText="1"/>
    </xf>
    <xf numFmtId="0" fontId="48" fillId="0" borderId="0" xfId="0" applyFont="1" applyFill="1" applyBorder="1" applyAlignment="1">
      <alignment horizontal="center" vertical="top" wrapText="1"/>
    </xf>
    <xf numFmtId="0" fontId="49" fillId="0" borderId="18" xfId="0" applyFont="1" applyFill="1" applyBorder="1" applyAlignment="1">
      <alignment horizontal="left" vertical="top" wrapText="1" indent="3"/>
    </xf>
    <xf numFmtId="0" fontId="35" fillId="0" borderId="21" xfId="0" applyFont="1" applyFill="1" applyBorder="1" applyAlignment="1">
      <alignment horizontal="left" vertical="top" wrapText="1" indent="5"/>
    </xf>
    <xf numFmtId="0" fontId="36" fillId="0" borderId="19" xfId="0" applyFont="1" applyFill="1" applyBorder="1" applyAlignment="1">
      <alignment horizontal="left" vertical="top" wrapText="1" indent="4"/>
    </xf>
    <xf numFmtId="0" fontId="35" fillId="0" borderId="22" xfId="0" applyFont="1" applyFill="1" applyBorder="1" applyAlignment="1">
      <alignment horizontal="left" vertical="top" wrapText="1" indent="5"/>
    </xf>
    <xf numFmtId="0" fontId="0" fillId="0" borderId="0" xfId="0" applyFill="1" applyBorder="1" applyAlignment="1">
      <alignment vertical="center"/>
    </xf>
    <xf numFmtId="0" fontId="50"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wrapText="1"/>
    </xf>
    <xf numFmtId="0" fontId="52" fillId="0" borderId="0" xfId="0" applyNumberFormat="1" applyFont="1" applyFill="1" applyBorder="1" applyAlignment="1" applyProtection="1">
      <alignment horizontal="center"/>
    </xf>
    <xf numFmtId="0" fontId="52" fillId="0" borderId="0" xfId="0" applyNumberFormat="1" applyFont="1" applyFill="1" applyBorder="1" applyAlignment="1" applyProtection="1"/>
    <xf numFmtId="0" fontId="52" fillId="0" borderId="0" xfId="0" applyNumberFormat="1" applyFont="1" applyFill="1" applyBorder="1" applyAlignment="1" applyProtection="1">
      <alignment horizontal="right" vertical="center" wrapText="1"/>
    </xf>
    <xf numFmtId="0" fontId="53" fillId="0" borderId="8" xfId="0" applyNumberFormat="1" applyFont="1" applyFill="1" applyBorder="1" applyAlignment="1" applyProtection="1">
      <alignment horizontal="center" vertical="center" wrapText="1"/>
    </xf>
    <xf numFmtId="0" fontId="54" fillId="0" borderId="4" xfId="0" applyNumberFormat="1" applyFont="1" applyFill="1" applyBorder="1" applyAlignment="1" applyProtection="1">
      <alignment horizontal="center" vertical="center" wrapText="1"/>
    </xf>
    <xf numFmtId="0" fontId="53" fillId="0" borderId="12" xfId="0" applyNumberFormat="1" applyFont="1" applyFill="1" applyBorder="1" applyAlignment="1" applyProtection="1">
      <alignment horizontal="center" vertical="center" wrapText="1"/>
    </xf>
    <xf numFmtId="0" fontId="53" fillId="0" borderId="1" xfId="0" applyNumberFormat="1" applyFont="1" applyFill="1" applyBorder="1" applyAlignment="1" applyProtection="1">
      <alignment horizontal="center" vertical="center" wrapText="1"/>
    </xf>
    <xf numFmtId="0" fontId="53" fillId="0" borderId="23" xfId="0" applyNumberFormat="1" applyFont="1" applyFill="1" applyBorder="1" applyAlignment="1" applyProtection="1">
      <alignment horizontal="center" vertical="center" wrapText="1"/>
    </xf>
    <xf numFmtId="0" fontId="54" fillId="0" borderId="24" xfId="0" applyNumberFormat="1" applyFont="1" applyFill="1" applyBorder="1" applyAlignment="1" applyProtection="1">
      <alignment horizontal="center" vertical="center" wrapText="1"/>
    </xf>
    <xf numFmtId="0" fontId="53" fillId="0" borderId="25" xfId="0" applyNumberFormat="1" applyFont="1" applyFill="1" applyBorder="1" applyAlignment="1" applyProtection="1">
      <alignment horizontal="center" vertical="center" wrapText="1"/>
    </xf>
    <xf numFmtId="0" fontId="53" fillId="0" borderId="2" xfId="0" applyNumberFormat="1" applyFont="1" applyFill="1" applyBorder="1" applyAlignment="1" applyProtection="1">
      <alignment horizontal="center" vertical="center" wrapText="1"/>
    </xf>
    <xf numFmtId="0" fontId="53" fillId="0" borderId="3" xfId="0" applyNumberFormat="1" applyFont="1" applyFill="1" applyBorder="1" applyAlignment="1" applyProtection="1">
      <alignment vertical="center" wrapText="1"/>
    </xf>
    <xf numFmtId="178" fontId="53" fillId="0" borderId="3" xfId="0" applyNumberFormat="1" applyFont="1" applyFill="1" applyBorder="1" applyAlignment="1" applyProtection="1">
      <alignment horizontal="center" vertical="center" wrapText="1"/>
    </xf>
    <xf numFmtId="0" fontId="52" fillId="0" borderId="3" xfId="0" applyNumberFormat="1" applyFont="1" applyFill="1" applyBorder="1" applyAlignment="1" applyProtection="1">
      <alignment vertical="center" wrapText="1"/>
    </xf>
    <xf numFmtId="178" fontId="52" fillId="0" borderId="3" xfId="0" applyNumberFormat="1" applyFont="1" applyFill="1" applyBorder="1" applyAlignment="1" applyProtection="1">
      <alignment horizontal="center" vertical="center" wrapText="1"/>
    </xf>
    <xf numFmtId="0" fontId="55" fillId="0" borderId="3" xfId="0" applyNumberFormat="1" applyFont="1" applyFill="1" applyBorder="1" applyAlignment="1" applyProtection="1">
      <alignment vertical="center" wrapText="1"/>
    </xf>
    <xf numFmtId="0" fontId="51" fillId="0" borderId="0" xfId="0" applyNumberFormat="1" applyFont="1" applyFill="1" applyBorder="1" applyAlignment="1" applyProtection="1">
      <alignment horizontal="center" vertical="center" wrapText="1"/>
    </xf>
    <xf numFmtId="0" fontId="53" fillId="0" borderId="8" xfId="0" applyNumberFormat="1" applyFont="1" applyFill="1" applyBorder="1" applyAlignment="1" applyProtection="1">
      <alignment horizontal="center" vertical="center"/>
    </xf>
    <xf numFmtId="0" fontId="54" fillId="0" borderId="4" xfId="0" applyNumberFormat="1" applyFont="1" applyFill="1" applyBorder="1" applyAlignment="1" applyProtection="1">
      <alignment horizontal="center" vertical="center"/>
    </xf>
    <xf numFmtId="0" fontId="53" fillId="0" borderId="12" xfId="0" applyNumberFormat="1" applyFont="1" applyFill="1" applyBorder="1" applyAlignment="1" applyProtection="1">
      <alignment horizontal="center" vertical="center"/>
    </xf>
    <xf numFmtId="0" fontId="53" fillId="0" borderId="1" xfId="0" applyNumberFormat="1" applyFont="1" applyFill="1" applyBorder="1" applyAlignment="1" applyProtection="1">
      <alignment horizontal="center" vertical="center"/>
    </xf>
    <xf numFmtId="0" fontId="53" fillId="0" borderId="23" xfId="0" applyNumberFormat="1" applyFont="1" applyFill="1" applyBorder="1" applyAlignment="1" applyProtection="1">
      <alignment horizontal="center" vertical="center"/>
    </xf>
    <xf numFmtId="0" fontId="54" fillId="0" borderId="24" xfId="0" applyNumberFormat="1" applyFont="1" applyFill="1" applyBorder="1" applyAlignment="1" applyProtection="1">
      <alignment horizontal="center" vertical="center"/>
    </xf>
    <xf numFmtId="0" fontId="53" fillId="0" borderId="25" xfId="0" applyNumberFormat="1" applyFont="1" applyFill="1" applyBorder="1" applyAlignment="1" applyProtection="1">
      <alignment horizontal="center" vertical="center"/>
    </xf>
    <xf numFmtId="0" fontId="53" fillId="0" borderId="2" xfId="0" applyNumberFormat="1" applyFont="1" applyFill="1" applyBorder="1" applyAlignment="1" applyProtection="1">
      <alignment horizontal="center" vertical="center"/>
    </xf>
    <xf numFmtId="0" fontId="53" fillId="0" borderId="3" xfId="0" applyNumberFormat="1" applyFont="1" applyFill="1" applyBorder="1" applyAlignment="1" applyProtection="1">
      <alignment horizontal="left" vertical="center" wrapText="1"/>
    </xf>
    <xf numFmtId="3" fontId="53" fillId="0" borderId="3" xfId="0" applyNumberFormat="1" applyFont="1" applyFill="1" applyBorder="1" applyAlignment="1" applyProtection="1">
      <alignment horizontal="center" vertical="center" wrapText="1"/>
    </xf>
    <xf numFmtId="0" fontId="52" fillId="0" borderId="3" xfId="0" applyNumberFormat="1" applyFont="1" applyFill="1" applyBorder="1" applyAlignment="1" applyProtection="1">
      <alignment horizontal="left" vertical="center" wrapText="1"/>
    </xf>
    <xf numFmtId="3" fontId="52" fillId="0" borderId="3" xfId="0" applyNumberFormat="1" applyFont="1" applyFill="1" applyBorder="1" applyAlignment="1" applyProtection="1">
      <alignment horizontal="center" vertical="center" wrapText="1"/>
    </xf>
    <xf numFmtId="0" fontId="55" fillId="0" borderId="3" xfId="0" applyNumberFormat="1" applyFont="1" applyFill="1" applyBorder="1" applyAlignment="1" applyProtection="1">
      <alignment horizontal="left" vertical="center" wrapText="1"/>
    </xf>
    <xf numFmtId="0" fontId="56" fillId="0" borderId="1" xfId="0" applyNumberFormat="1" applyFont="1" applyFill="1" applyBorder="1" applyAlignment="1" applyProtection="1">
      <alignment horizontal="left" vertical="center" wrapText="1"/>
    </xf>
    <xf numFmtId="3" fontId="53" fillId="0" borderId="1" xfId="0" applyNumberFormat="1" applyFont="1" applyFill="1" applyBorder="1" applyAlignment="1" applyProtection="1">
      <alignment horizontal="center" vertical="center" wrapText="1"/>
    </xf>
    <xf numFmtId="0" fontId="57" fillId="0" borderId="26" xfId="0" applyNumberFormat="1" applyFont="1" applyFill="1" applyBorder="1" applyAlignment="1" applyProtection="1">
      <alignment horizontal="left" vertical="center" wrapText="1"/>
    </xf>
    <xf numFmtId="3" fontId="52" fillId="0" borderId="1" xfId="0" applyNumberFormat="1" applyFont="1" applyFill="1" applyBorder="1" applyAlignment="1" applyProtection="1">
      <alignment horizontal="center" vertical="center" wrapText="1"/>
    </xf>
    <xf numFmtId="0" fontId="0" fillId="0" borderId="1" xfId="0" applyFill="1" applyBorder="1" applyAlignment="1">
      <alignment vertical="center"/>
    </xf>
    <xf numFmtId="0" fontId="52" fillId="0" borderId="26" xfId="0" applyNumberFormat="1" applyFont="1" applyFill="1" applyBorder="1" applyAlignment="1" applyProtection="1">
      <alignment horizontal="left" vertical="center" wrapText="1"/>
    </xf>
    <xf numFmtId="3" fontId="52" fillId="0" borderId="26" xfId="0" applyNumberFormat="1" applyFont="1" applyFill="1" applyBorder="1" applyAlignment="1" applyProtection="1">
      <alignment horizontal="center" vertical="center" wrapText="1"/>
    </xf>
    <xf numFmtId="0" fontId="52" fillId="0" borderId="1" xfId="0" applyNumberFormat="1" applyFont="1" applyFill="1" applyBorder="1" applyAlignment="1" applyProtection="1">
      <alignment horizontal="left" vertical="center" wrapText="1"/>
    </xf>
    <xf numFmtId="0" fontId="40" fillId="0" borderId="0" xfId="0" applyFont="1" applyFill="1">
      <alignment vertical="center"/>
    </xf>
    <xf numFmtId="182" fontId="58" fillId="0" borderId="0" xfId="0" applyNumberFormat="1" applyFont="1" applyFill="1" applyAlignment="1">
      <alignment horizontal="left" vertical="center"/>
    </xf>
    <xf numFmtId="178" fontId="0" fillId="0" borderId="0" xfId="0" applyNumberFormat="1" applyFont="1" applyFill="1">
      <alignment vertical="center"/>
    </xf>
    <xf numFmtId="0" fontId="47" fillId="0" borderId="0" xfId="56" applyNumberFormat="1" applyFont="1" applyFill="1" applyAlignment="1" applyProtection="1">
      <alignment horizontal="center" vertical="center" wrapText="1"/>
    </xf>
    <xf numFmtId="0" fontId="11" fillId="0" borderId="0" xfId="56" applyNumberFormat="1" applyFont="1" applyFill="1" applyAlignment="1" applyProtection="1">
      <alignment horizontal="center" vertical="center" wrapText="1"/>
    </xf>
    <xf numFmtId="182" fontId="58" fillId="0" borderId="0" xfId="56" applyNumberFormat="1" applyFont="1" applyFill="1" applyAlignment="1" applyProtection="1">
      <alignment horizontal="left" vertical="center"/>
    </xf>
    <xf numFmtId="0" fontId="19" fillId="0" borderId="15" xfId="56" applyNumberFormat="1" applyFont="1" applyFill="1" applyBorder="1" applyAlignment="1" applyProtection="1">
      <alignment vertical="center"/>
    </xf>
    <xf numFmtId="178" fontId="19" fillId="0" borderId="0" xfId="0" applyNumberFormat="1" applyFont="1" applyFill="1" applyAlignment="1">
      <alignment vertical="center"/>
    </xf>
    <xf numFmtId="182" fontId="59" fillId="0" borderId="4" xfId="56" applyNumberFormat="1" applyFont="1" applyFill="1" applyBorder="1" applyAlignment="1" applyProtection="1">
      <alignment horizontal="center" vertical="center" wrapText="1"/>
    </xf>
    <xf numFmtId="0" fontId="20" fillId="0" borderId="4" xfId="56" applyNumberFormat="1" applyFont="1" applyFill="1" applyBorder="1" applyAlignment="1" applyProtection="1">
      <alignment horizontal="center" vertical="center" wrapText="1"/>
    </xf>
    <xf numFmtId="178" fontId="21"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182" fontId="59" fillId="0" borderId="5" xfId="56" applyNumberFormat="1" applyFont="1" applyFill="1" applyBorder="1" applyAlignment="1" applyProtection="1">
      <alignment horizontal="center" vertical="center" wrapText="1"/>
    </xf>
    <xf numFmtId="0" fontId="21" fillId="0" borderId="5" xfId="56" applyNumberFormat="1" applyFont="1" applyFill="1" applyBorder="1" applyAlignment="1" applyProtection="1">
      <alignment horizontal="center" vertical="center" wrapText="1"/>
    </xf>
    <xf numFmtId="178" fontId="20" fillId="0" borderId="1" xfId="0" applyNumberFormat="1" applyFont="1" applyFill="1" applyBorder="1" applyAlignment="1">
      <alignment horizontal="center" vertical="center" shrinkToFit="1"/>
    </xf>
    <xf numFmtId="0" fontId="20" fillId="0" borderId="4" xfId="57" applyNumberFormat="1" applyFont="1" applyFill="1" applyBorder="1" applyAlignment="1" applyProtection="1">
      <alignment horizontal="center" vertical="center" wrapText="1" shrinkToFit="1"/>
    </xf>
    <xf numFmtId="0" fontId="21" fillId="0" borderId="6" xfId="56" applyNumberFormat="1" applyFont="1" applyFill="1" applyBorder="1" applyAlignment="1" applyProtection="1">
      <alignment horizontal="center" vertical="center" wrapText="1"/>
    </xf>
    <xf numFmtId="178" fontId="21" fillId="0" borderId="1" xfId="0" applyNumberFormat="1" applyFont="1" applyFill="1" applyBorder="1" applyAlignment="1">
      <alignment horizontal="center" vertical="center" shrinkToFit="1"/>
    </xf>
    <xf numFmtId="0" fontId="20" fillId="0" borderId="6" xfId="57" applyNumberFormat="1" applyFont="1" applyFill="1" applyBorder="1" applyAlignment="1" applyProtection="1">
      <alignment horizontal="center" vertical="center" wrapText="1" shrinkToFit="1"/>
    </xf>
    <xf numFmtId="49" fontId="40" fillId="0" borderId="1" xfId="0" applyNumberFormat="1" applyFont="1" applyFill="1" applyBorder="1" applyAlignment="1">
      <alignment horizontal="left" vertical="center"/>
    </xf>
    <xf numFmtId="0" fontId="40" fillId="0" borderId="11" xfId="56" applyNumberFormat="1" applyFont="1" applyFill="1" applyBorder="1" applyAlignment="1" applyProtection="1">
      <alignment vertical="center" shrinkToFit="1"/>
    </xf>
    <xf numFmtId="178" fontId="23" fillId="0" borderId="1" xfId="9" applyNumberFormat="1" applyFont="1" applyFill="1" applyBorder="1" applyAlignment="1" applyProtection="1">
      <alignment vertical="center" shrinkToFit="1"/>
    </xf>
    <xf numFmtId="182" fontId="60" fillId="0" borderId="1" xfId="56" applyNumberFormat="1" applyFont="1" applyFill="1" applyBorder="1" applyAlignment="1" applyProtection="1">
      <alignment horizontal="left" vertical="center" shrinkToFit="1"/>
    </xf>
    <xf numFmtId="0" fontId="21" fillId="0" borderId="11" xfId="56" applyNumberFormat="1" applyFont="1" applyFill="1" applyBorder="1" applyAlignment="1" applyProtection="1">
      <alignment vertical="center" shrinkToFit="1"/>
    </xf>
    <xf numFmtId="178" fontId="23" fillId="0" borderId="1" xfId="58" applyNumberFormat="1" applyFont="1" applyFill="1" applyBorder="1" applyAlignment="1" applyProtection="1">
      <alignment vertical="center"/>
    </xf>
    <xf numFmtId="182" fontId="61" fillId="0" borderId="1" xfId="0" applyNumberFormat="1" applyFont="1" applyFill="1" applyBorder="1" applyAlignment="1">
      <alignment horizontal="left" vertical="center"/>
    </xf>
    <xf numFmtId="182" fontId="61" fillId="0" borderId="11" xfId="0" applyNumberFormat="1" applyFont="1" applyFill="1" applyBorder="1" applyAlignment="1" applyProtection="1">
      <alignment horizontal="left" vertical="center"/>
      <protection locked="0"/>
    </xf>
    <xf numFmtId="0" fontId="25" fillId="0" borderId="1" xfId="58" applyNumberFormat="1" applyFont="1" applyFill="1" applyBorder="1" applyAlignment="1" applyProtection="1">
      <alignment vertical="center"/>
    </xf>
    <xf numFmtId="0" fontId="23" fillId="0" borderId="1" xfId="58" applyNumberFormat="1" applyFont="1" applyFill="1" applyBorder="1" applyAlignment="1" applyProtection="1">
      <alignment vertical="center"/>
    </xf>
    <xf numFmtId="0" fontId="61" fillId="0" borderId="1" xfId="0" applyNumberFormat="1" applyFont="1" applyFill="1" applyBorder="1" applyAlignment="1">
      <alignment horizontal="left" vertical="center"/>
    </xf>
    <xf numFmtId="178" fontId="23" fillId="0" borderId="1" xfId="0" applyNumberFormat="1" applyFont="1" applyFill="1" applyBorder="1" applyAlignment="1">
      <alignment vertical="center" shrinkToFit="1"/>
    </xf>
    <xf numFmtId="0" fontId="20" fillId="0" borderId="11" xfId="56" applyNumberFormat="1" applyFont="1" applyFill="1" applyBorder="1" applyAlignment="1" applyProtection="1">
      <alignment vertical="center" shrinkToFit="1"/>
    </xf>
    <xf numFmtId="0" fontId="39" fillId="0" borderId="1" xfId="0" applyFont="1" applyFill="1" applyBorder="1" applyAlignment="1">
      <alignment horizontal="left" vertical="center"/>
    </xf>
    <xf numFmtId="0" fontId="40" fillId="0" borderId="1" xfId="56" applyNumberFormat="1" applyFont="1" applyFill="1" applyBorder="1" applyAlignment="1" applyProtection="1">
      <alignment horizontal="left" vertical="center" shrinkToFit="1"/>
    </xf>
    <xf numFmtId="0" fontId="62" fillId="0" borderId="11" xfId="56" applyNumberFormat="1" applyFont="1" applyFill="1" applyBorder="1" applyAlignment="1" applyProtection="1">
      <alignment vertical="center" shrinkToFit="1"/>
    </xf>
    <xf numFmtId="0" fontId="63" fillId="0" borderId="11" xfId="56" applyNumberFormat="1" applyFont="1" applyFill="1" applyBorder="1" applyAlignment="1" applyProtection="1">
      <alignment vertical="center" shrinkToFit="1"/>
    </xf>
    <xf numFmtId="0" fontId="40" fillId="0" borderId="1" xfId="0" applyFont="1" applyFill="1" applyBorder="1">
      <alignment vertical="center"/>
    </xf>
    <xf numFmtId="0" fontId="61" fillId="0" borderId="11" xfId="0" applyNumberFormat="1" applyFont="1" applyFill="1" applyBorder="1" applyAlignment="1" applyProtection="1">
      <alignment horizontal="left" vertical="center"/>
      <protection locked="0"/>
    </xf>
    <xf numFmtId="181" fontId="23" fillId="0" borderId="1" xfId="9" applyNumberFormat="1" applyFont="1" applyFill="1" applyBorder="1" applyAlignment="1" applyProtection="1">
      <alignment vertical="center" shrinkToFit="1"/>
    </xf>
    <xf numFmtId="178" fontId="25" fillId="0" borderId="1" xfId="58" applyNumberFormat="1" applyFont="1" applyFill="1" applyBorder="1" applyAlignment="1" applyProtection="1">
      <alignment vertical="center"/>
    </xf>
    <xf numFmtId="0" fontId="40" fillId="0" borderId="1" xfId="0" applyNumberFormat="1" applyFont="1" applyFill="1" applyBorder="1" applyAlignment="1" applyProtection="1">
      <alignment horizontal="left" vertical="center" shrinkToFit="1"/>
    </xf>
    <xf numFmtId="0" fontId="40" fillId="0" borderId="11" xfId="0" applyNumberFormat="1" applyFont="1" applyFill="1" applyBorder="1" applyAlignment="1" applyProtection="1">
      <alignment horizontal="left" vertical="center" shrinkToFit="1"/>
    </xf>
    <xf numFmtId="3" fontId="20" fillId="0" borderId="11" xfId="0" applyNumberFormat="1" applyFont="1" applyFill="1" applyBorder="1" applyAlignment="1" applyProtection="1">
      <alignment horizontal="left" vertical="center" shrinkToFit="1"/>
    </xf>
    <xf numFmtId="3" fontId="39" fillId="0" borderId="11" xfId="0" applyNumberFormat="1" applyFont="1" applyFill="1" applyBorder="1" applyAlignment="1" applyProtection="1">
      <alignment horizontal="left" vertical="center"/>
      <protection locked="0"/>
    </xf>
    <xf numFmtId="178" fontId="25" fillId="0" borderId="1" xfId="0" applyNumberFormat="1" applyFont="1" applyFill="1" applyBorder="1" applyAlignment="1">
      <alignment vertical="center" shrinkToFit="1"/>
    </xf>
    <xf numFmtId="182" fontId="58" fillId="0" borderId="1" xfId="0" applyNumberFormat="1" applyFont="1" applyFill="1" applyBorder="1" applyAlignment="1" applyProtection="1">
      <alignment horizontal="left" vertical="center" shrinkToFit="1"/>
    </xf>
    <xf numFmtId="3" fontId="19" fillId="0" borderId="11" xfId="0" applyNumberFormat="1" applyFont="1" applyFill="1" applyBorder="1" applyAlignment="1" applyProtection="1">
      <alignment horizontal="left" vertical="center" shrinkToFit="1"/>
    </xf>
    <xf numFmtId="182" fontId="60" fillId="0" borderId="1" xfId="0" applyNumberFormat="1" applyFont="1" applyFill="1" applyBorder="1" applyAlignment="1" applyProtection="1">
      <alignment horizontal="left" vertical="center" shrinkToFit="1"/>
    </xf>
    <xf numFmtId="0" fontId="20" fillId="0" borderId="11" xfId="0" applyNumberFormat="1" applyFont="1" applyFill="1" applyBorder="1" applyAlignment="1" applyProtection="1">
      <alignment horizontal="center" vertical="center" shrinkToFit="1"/>
    </xf>
    <xf numFmtId="182" fontId="47" fillId="0" borderId="0" xfId="56" applyNumberFormat="1" applyFont="1" applyFill="1" applyAlignment="1" applyProtection="1">
      <alignment horizontal="center" vertical="center"/>
    </xf>
    <xf numFmtId="0" fontId="11" fillId="0" borderId="0" xfId="56" applyNumberFormat="1" applyFont="1" applyFill="1" applyAlignment="1" applyProtection="1">
      <alignment horizontal="center" vertical="center"/>
    </xf>
    <xf numFmtId="0" fontId="64" fillId="0" borderId="0" xfId="56" applyNumberFormat="1" applyFont="1" applyFill="1" applyAlignment="1" applyProtection="1">
      <alignment horizontal="center" vertical="center"/>
    </xf>
    <xf numFmtId="178" fontId="19" fillId="0" borderId="15" xfId="56" applyNumberFormat="1" applyFont="1" applyFill="1" applyBorder="1" applyAlignment="1" applyProtection="1">
      <alignment vertical="center"/>
    </xf>
    <xf numFmtId="181" fontId="19" fillId="0" borderId="15" xfId="56" applyNumberFormat="1" applyFont="1" applyFill="1" applyBorder="1" applyAlignment="1" applyProtection="1">
      <alignment vertical="center"/>
    </xf>
    <xf numFmtId="181" fontId="19" fillId="0" borderId="0" xfId="56" applyNumberFormat="1" applyFont="1" applyFill="1" applyBorder="1" applyAlignment="1" applyProtection="1">
      <alignment vertical="center"/>
    </xf>
    <xf numFmtId="0" fontId="25" fillId="0" borderId="0" xfId="57" applyFont="1" applyFill="1"/>
    <xf numFmtId="178" fontId="21" fillId="0" borderId="11" xfId="0" applyNumberFormat="1" applyFont="1" applyFill="1" applyBorder="1" applyAlignment="1">
      <alignment horizontal="center" vertical="center" wrapText="1"/>
    </xf>
    <xf numFmtId="178" fontId="19" fillId="0" borderId="11" xfId="0" applyNumberFormat="1" applyFont="1" applyFill="1" applyBorder="1" applyAlignment="1">
      <alignment horizontal="center" vertical="center" wrapText="1"/>
    </xf>
    <xf numFmtId="178" fontId="21" fillId="0" borderId="12" xfId="0" applyNumberFormat="1" applyFont="1" applyFill="1" applyBorder="1" applyAlignment="1">
      <alignment horizontal="center" vertical="center" wrapText="1"/>
    </xf>
    <xf numFmtId="178" fontId="20" fillId="0" borderId="4" xfId="56" applyNumberFormat="1" applyFont="1" applyFill="1" applyBorder="1" applyAlignment="1" applyProtection="1">
      <alignment horizontal="center" vertical="center" shrinkToFit="1"/>
    </xf>
    <xf numFmtId="0" fontId="20" fillId="0" borderId="4" xfId="56" applyNumberFormat="1" applyFont="1" applyFill="1" applyBorder="1" applyAlignment="1" applyProtection="1">
      <alignment horizontal="center" vertical="center" shrinkToFit="1"/>
    </xf>
    <xf numFmtId="0" fontId="20" fillId="0" borderId="1" xfId="57" applyNumberFormat="1" applyFont="1" applyFill="1" applyBorder="1" applyAlignment="1" applyProtection="1">
      <alignment horizontal="center" vertical="center" shrinkToFit="1"/>
    </xf>
    <xf numFmtId="0" fontId="21" fillId="0" borderId="1" xfId="57" applyNumberFormat="1" applyFont="1" applyFill="1" applyBorder="1" applyAlignment="1" applyProtection="1">
      <alignment horizontal="center" vertical="center" shrinkToFit="1"/>
    </xf>
    <xf numFmtId="178" fontId="21" fillId="0" borderId="6" xfId="56" applyNumberFormat="1" applyFont="1" applyFill="1" applyBorder="1" applyAlignment="1" applyProtection="1">
      <alignment horizontal="center" vertical="center" shrinkToFit="1"/>
    </xf>
    <xf numFmtId="0" fontId="21" fillId="0" borderId="6" xfId="56" applyNumberFormat="1" applyFont="1" applyFill="1" applyBorder="1" applyAlignment="1" applyProtection="1">
      <alignment horizontal="center" vertical="center" shrinkToFit="1"/>
    </xf>
    <xf numFmtId="10" fontId="23" fillId="0" borderId="1" xfId="12" applyNumberFormat="1" applyFont="1" applyFill="1" applyBorder="1" applyAlignment="1">
      <alignment vertical="center" shrinkToFit="1"/>
    </xf>
    <xf numFmtId="178" fontId="25" fillId="0" borderId="1" xfId="9" applyNumberFormat="1" applyFont="1" applyFill="1" applyBorder="1" applyAlignment="1" applyProtection="1">
      <alignment vertical="center" shrinkToFit="1"/>
    </xf>
    <xf numFmtId="10" fontId="25" fillId="0" borderId="1" xfId="12" applyNumberFormat="1" applyFont="1" applyFill="1" applyBorder="1" applyAlignment="1">
      <alignment vertical="center" shrinkToFit="1"/>
    </xf>
    <xf numFmtId="178" fontId="21" fillId="0" borderId="4" xfId="0" applyNumberFormat="1" applyFont="1" applyFill="1" applyBorder="1" applyAlignment="1">
      <alignment horizontal="center" vertical="center" wrapText="1"/>
    </xf>
    <xf numFmtId="0" fontId="20" fillId="0" borderId="1" xfId="57" applyNumberFormat="1" applyFont="1" applyFill="1" applyBorder="1" applyAlignment="1" applyProtection="1">
      <alignment horizontal="center" vertical="center" wrapText="1" shrinkToFit="1"/>
    </xf>
    <xf numFmtId="178" fontId="21" fillId="0" borderId="5" xfId="0" applyNumberFormat="1" applyFont="1" applyFill="1" applyBorder="1" applyAlignment="1">
      <alignment horizontal="center" vertical="center" wrapText="1"/>
    </xf>
    <xf numFmtId="178" fontId="21" fillId="0" borderId="6" xfId="0" applyNumberFormat="1" applyFont="1" applyFill="1" applyBorder="1" applyAlignment="1">
      <alignment horizontal="center" vertical="center" wrapText="1"/>
    </xf>
    <xf numFmtId="10" fontId="23" fillId="0" borderId="1" xfId="12" applyNumberFormat="1" applyFont="1" applyFill="1" applyBorder="1" applyAlignment="1" applyProtection="1">
      <alignment vertical="center" shrinkToFit="1"/>
    </xf>
    <xf numFmtId="10" fontId="23" fillId="0" borderId="1" xfId="12" applyNumberFormat="1" applyFont="1" applyFill="1" applyBorder="1" applyAlignment="1">
      <alignment shrinkToFit="1"/>
    </xf>
    <xf numFmtId="178" fontId="23" fillId="0" borderId="1" xfId="56" applyNumberFormat="1" applyFont="1" applyFill="1" applyBorder="1" applyAlignment="1" applyProtection="1">
      <alignment vertical="center" shrinkToFit="1"/>
    </xf>
    <xf numFmtId="178" fontId="65" fillId="0" borderId="1" xfId="0" applyNumberFormat="1" applyFont="1" applyFill="1" applyBorder="1" applyAlignment="1">
      <alignment horizontal="right" vertical="center" shrinkToFit="1"/>
    </xf>
    <xf numFmtId="178" fontId="66" fillId="0" borderId="1" xfId="0" applyNumberFormat="1" applyFont="1" applyFill="1" applyBorder="1" applyAlignment="1">
      <alignment horizontal="right" vertical="center" shrinkToFit="1"/>
    </xf>
    <xf numFmtId="178" fontId="23" fillId="0" borderId="1" xfId="9" applyNumberFormat="1" applyFont="1" applyFill="1" applyBorder="1" applyAlignment="1">
      <alignment vertical="center" shrinkToFit="1"/>
    </xf>
    <xf numFmtId="178" fontId="34" fillId="0" borderId="1" xfId="9" applyNumberFormat="1" applyFont="1" applyFill="1" applyBorder="1" applyAlignment="1" applyProtection="1">
      <alignment vertical="center" shrinkToFit="1"/>
    </xf>
    <xf numFmtId="0" fontId="12" fillId="0" borderId="0" xfId="0" applyFont="1" applyFill="1">
      <alignment vertical="center"/>
    </xf>
    <xf numFmtId="0" fontId="3" fillId="0" borderId="0" xfId="0" applyFont="1" applyFill="1">
      <alignment vertical="center"/>
    </xf>
    <xf numFmtId="0" fontId="39" fillId="0" borderId="0" xfId="0" applyFont="1" applyFill="1">
      <alignment vertical="center"/>
    </xf>
    <xf numFmtId="0" fontId="11" fillId="0" borderId="0" xfId="0" applyFont="1" applyFill="1" applyAlignment="1">
      <alignment horizontal="center" vertical="center" shrinkToFit="1"/>
    </xf>
    <xf numFmtId="178" fontId="17" fillId="0" borderId="0" xfId="0" applyNumberFormat="1" applyFont="1" applyFill="1" applyAlignment="1">
      <alignment horizontal="center" vertical="center" shrinkToFit="1"/>
    </xf>
    <xf numFmtId="0" fontId="17" fillId="0" borderId="0" xfId="0" applyFont="1" applyFill="1" applyAlignment="1">
      <alignment horizontal="center" vertical="center" shrinkToFit="1"/>
    </xf>
    <xf numFmtId="0" fontId="0" fillId="0" borderId="0" xfId="0" applyFont="1" applyFill="1" applyAlignment="1">
      <alignment vertical="center"/>
    </xf>
    <xf numFmtId="178" fontId="25" fillId="0" borderId="0" xfId="0" applyNumberFormat="1" applyFont="1" applyFill="1">
      <alignment vertical="center"/>
    </xf>
    <xf numFmtId="0" fontId="25" fillId="0" borderId="0" xfId="0" applyFont="1" applyFill="1">
      <alignment vertical="center"/>
    </xf>
    <xf numFmtId="49" fontId="39" fillId="0" borderId="1" xfId="0" applyNumberFormat="1" applyFont="1" applyFill="1" applyBorder="1" applyAlignment="1" applyProtection="1">
      <alignment horizontal="center" vertical="center"/>
      <protection locked="0"/>
    </xf>
    <xf numFmtId="178" fontId="21" fillId="0" borderId="1" xfId="0" applyNumberFormat="1" applyFont="1" applyFill="1" applyBorder="1" applyAlignment="1">
      <alignment horizontal="center" vertical="center"/>
    </xf>
    <xf numFmtId="0" fontId="21" fillId="0" borderId="1" xfId="0" applyFont="1" applyFill="1" applyBorder="1" applyAlignment="1">
      <alignment horizontal="center" vertical="center"/>
    </xf>
    <xf numFmtId="178" fontId="39" fillId="0" borderId="4" xfId="0" applyNumberFormat="1" applyFont="1" applyFill="1" applyBorder="1" applyAlignment="1">
      <alignment horizontal="center" vertical="center" wrapText="1"/>
    </xf>
    <xf numFmtId="178" fontId="39" fillId="0" borderId="1" xfId="0" applyNumberFormat="1" applyFont="1" applyFill="1" applyBorder="1" applyAlignment="1">
      <alignment horizontal="center" vertical="center"/>
    </xf>
    <xf numFmtId="0" fontId="39" fillId="0" borderId="4" xfId="0" applyFont="1" applyFill="1" applyBorder="1" applyAlignment="1">
      <alignment horizontal="center" vertical="center" wrapText="1"/>
    </xf>
    <xf numFmtId="0" fontId="39" fillId="0" borderId="7" xfId="0" applyFont="1" applyFill="1" applyBorder="1" applyAlignment="1">
      <alignment horizontal="center" vertical="center" shrinkToFit="1"/>
    </xf>
    <xf numFmtId="0" fontId="19" fillId="0" borderId="12" xfId="0" applyFont="1" applyFill="1" applyBorder="1" applyAlignment="1">
      <alignment horizontal="center" vertical="center" shrinkToFit="1"/>
    </xf>
    <xf numFmtId="178" fontId="19" fillId="0" borderId="6" xfId="0" applyNumberFormat="1" applyFont="1" applyFill="1" applyBorder="1" applyAlignment="1">
      <alignment horizontal="center" vertical="center" wrapText="1"/>
    </xf>
    <xf numFmtId="178" fontId="19" fillId="0" borderId="1" xfId="0" applyNumberFormat="1" applyFont="1" applyFill="1" applyBorder="1" applyAlignment="1">
      <alignment horizontal="center" vertical="center"/>
    </xf>
    <xf numFmtId="0" fontId="19" fillId="0" borderId="6" xfId="0" applyFont="1" applyFill="1" applyBorder="1" applyAlignment="1">
      <alignment horizontal="center" vertical="center" wrapText="1"/>
    </xf>
    <xf numFmtId="49" fontId="12" fillId="0" borderId="1" xfId="0" applyNumberFormat="1" applyFont="1" applyFill="1" applyBorder="1" applyAlignment="1" applyProtection="1">
      <alignment vertical="center"/>
      <protection locked="0"/>
    </xf>
    <xf numFmtId="178" fontId="67" fillId="0" borderId="1" xfId="9" applyNumberFormat="1" applyFont="1" applyFill="1" applyBorder="1" applyAlignment="1">
      <alignment horizontal="right" vertical="center"/>
    </xf>
    <xf numFmtId="10" fontId="67" fillId="0" borderId="1" xfId="12" applyNumberFormat="1" applyFont="1" applyFill="1" applyBorder="1" applyAlignment="1">
      <alignment horizontal="right" vertical="center"/>
    </xf>
    <xf numFmtId="49" fontId="61" fillId="0" borderId="1" xfId="0" applyNumberFormat="1" applyFont="1" applyFill="1" applyBorder="1" applyAlignment="1" applyProtection="1">
      <alignment vertical="center"/>
      <protection locked="0"/>
    </xf>
    <xf numFmtId="178" fontId="18" fillId="0" borderId="1" xfId="9" applyNumberFormat="1" applyFont="1" applyFill="1" applyBorder="1" applyAlignment="1">
      <alignment horizontal="right" vertical="center"/>
    </xf>
    <xf numFmtId="10" fontId="18" fillId="0" borderId="1" xfId="12" applyNumberFormat="1" applyFont="1" applyFill="1" applyBorder="1" applyAlignment="1">
      <alignment horizontal="right" vertical="center"/>
    </xf>
    <xf numFmtId="181" fontId="18" fillId="0" borderId="1" xfId="9" applyNumberFormat="1" applyFont="1" applyFill="1" applyBorder="1" applyAlignment="1">
      <alignment horizontal="right" vertical="center"/>
    </xf>
    <xf numFmtId="181" fontId="67" fillId="0" borderId="1" xfId="9" applyNumberFormat="1" applyFont="1" applyFill="1" applyBorder="1" applyAlignment="1">
      <alignment horizontal="right" vertical="center"/>
    </xf>
    <xf numFmtId="0" fontId="12" fillId="0" borderId="1" xfId="56" applyNumberFormat="1" applyFont="1" applyFill="1" applyBorder="1" applyAlignment="1" applyProtection="1">
      <alignment horizontal="left" vertical="center"/>
    </xf>
    <xf numFmtId="0" fontId="12" fillId="0" borderId="1" xfId="0" applyNumberFormat="1" applyFont="1" applyFill="1" applyBorder="1" applyAlignment="1" applyProtection="1">
      <alignment horizontal="left" vertical="center"/>
    </xf>
    <xf numFmtId="0" fontId="61" fillId="0" borderId="1" xfId="0" applyNumberFormat="1" applyFont="1" applyFill="1" applyBorder="1" applyAlignment="1" applyProtection="1">
      <alignment horizontal="left" vertical="center"/>
    </xf>
    <xf numFmtId="178" fontId="18" fillId="0" borderId="1" xfId="0" applyNumberFormat="1" applyFont="1" applyFill="1" applyBorder="1" applyAlignment="1" applyProtection="1">
      <alignment horizontal="right" vertical="center"/>
    </xf>
    <xf numFmtId="178" fontId="3" fillId="0" borderId="15" xfId="0" applyNumberFormat="1" applyFont="1" applyFill="1" applyBorder="1" applyAlignment="1" applyProtection="1">
      <alignment vertical="center" wrapText="1"/>
      <protection locked="0"/>
    </xf>
    <xf numFmtId="0" fontId="19" fillId="0" borderId="1" xfId="0" applyFont="1" applyFill="1" applyBorder="1" applyAlignment="1">
      <alignment horizontal="center" vertical="center"/>
    </xf>
    <xf numFmtId="0" fontId="19" fillId="0" borderId="0" xfId="0" applyFont="1" applyFill="1" applyAlignment="1">
      <alignment horizontal="center" vertical="center"/>
    </xf>
    <xf numFmtId="178" fontId="39" fillId="0" borderId="7" xfId="0" applyNumberFormat="1" applyFont="1" applyFill="1" applyBorder="1" applyAlignment="1">
      <alignment horizontal="center" vertical="center" shrinkToFit="1"/>
    </xf>
    <xf numFmtId="0" fontId="67" fillId="0" borderId="0" xfId="0" applyFont="1" applyFill="1">
      <alignment vertical="center"/>
    </xf>
    <xf numFmtId="178" fontId="68" fillId="0" borderId="1" xfId="0" applyNumberFormat="1" applyFont="1" applyFill="1" applyBorder="1" applyAlignment="1" applyProtection="1">
      <alignment horizontal="right" vertical="center"/>
    </xf>
    <xf numFmtId="0" fontId="18" fillId="0" borderId="1" xfId="0" applyFont="1" applyFill="1" applyBorder="1" applyAlignment="1">
      <alignment horizontal="right" vertical="center"/>
    </xf>
    <xf numFmtId="178" fontId="69" fillId="0" borderId="1" xfId="9" applyNumberFormat="1" applyFont="1" applyFill="1" applyBorder="1" applyAlignment="1">
      <alignment horizontal="right" vertical="center"/>
    </xf>
    <xf numFmtId="178" fontId="67" fillId="0" borderId="1" xfId="0" applyNumberFormat="1" applyFont="1" applyFill="1" applyBorder="1" applyAlignment="1" applyProtection="1">
      <alignment horizontal="right" vertical="center"/>
    </xf>
    <xf numFmtId="0" fontId="40" fillId="0" borderId="1" xfId="0" applyNumberFormat="1" applyFont="1" applyFill="1" applyBorder="1" applyAlignment="1" applyProtection="1">
      <alignment horizontal="center" vertical="center"/>
    </xf>
    <xf numFmtId="178" fontId="18" fillId="0" borderId="1" xfId="0" applyNumberFormat="1" applyFont="1" applyFill="1" applyBorder="1" applyAlignment="1">
      <alignment horizontal="right" vertical="center"/>
    </xf>
    <xf numFmtId="0" fontId="70" fillId="0" borderId="0" xfId="61" applyFont="1" applyAlignment="1">
      <alignment horizontal="center" vertical="center"/>
    </xf>
    <xf numFmtId="0" fontId="34" fillId="0" borderId="0" xfId="61" applyFont="1" applyAlignment="1">
      <alignment vertical="center"/>
    </xf>
    <xf numFmtId="0" fontId="71" fillId="0" borderId="0" xfId="61" applyFont="1" applyAlignment="1">
      <alignment horizontal="center" vertical="center"/>
    </xf>
    <xf numFmtId="0" fontId="72" fillId="0" borderId="0" xfId="61" applyFont="1" applyAlignment="1">
      <alignment vertical="center"/>
    </xf>
    <xf numFmtId="0" fontId="73" fillId="0" borderId="0" xfId="61" applyFont="1" applyAlignment="1">
      <alignment vertical="center"/>
    </xf>
    <xf numFmtId="0" fontId="73" fillId="0" borderId="0" xfId="61" applyFont="1" applyAlignment="1">
      <alignment vertical="center" wrapText="1"/>
    </xf>
    <xf numFmtId="0" fontId="0" fillId="0" borderId="0" xfId="61" applyAlignment="1">
      <alignment vertical="center"/>
    </xf>
    <xf numFmtId="0" fontId="73" fillId="0" borderId="0" xfId="42" applyFont="1" applyAlignment="1">
      <alignment vertical="center"/>
    </xf>
    <xf numFmtId="0" fontId="74" fillId="0" borderId="0" xfId="42" applyFont="1" applyAlignment="1">
      <alignment vertical="center"/>
    </xf>
    <xf numFmtId="0" fontId="73" fillId="0" borderId="0" xfId="62" applyFont="1" applyAlignment="1">
      <alignment vertical="center"/>
    </xf>
    <xf numFmtId="0" fontId="75" fillId="0" borderId="0" xfId="61" applyFont="1"/>
    <xf numFmtId="0" fontId="25" fillId="0" borderId="0" xfId="61" applyFont="1"/>
    <xf numFmtId="0" fontId="76" fillId="0" borderId="0" xfId="61" applyFont="1" applyAlignment="1">
      <alignment horizontal="center"/>
    </xf>
    <xf numFmtId="0" fontId="77" fillId="0" borderId="0" xfId="61" applyFont="1" applyAlignment="1">
      <alignment horizontal="center"/>
    </xf>
    <xf numFmtId="0" fontId="78" fillId="0" borderId="0" xfId="61" applyFont="1" applyAlignment="1">
      <alignment horizontal="center"/>
    </xf>
    <xf numFmtId="0" fontId="71" fillId="0" borderId="0" xfId="61" applyFont="1" applyAlignment="1">
      <alignment horizontal="center"/>
    </xf>
    <xf numFmtId="58" fontId="78" fillId="0" borderId="0" xfId="61" applyNumberFormat="1" applyFont="1" applyAlignment="1">
      <alignment horizontal="center"/>
    </xf>
  </cellXfs>
  <cellStyles count="65">
    <cellStyle name="常规" xfId="0" builtinId="0"/>
    <cellStyle name="货币[0]" xfId="1" builtinId="7"/>
    <cellStyle name="货币" xfId="2" builtinId="4"/>
    <cellStyle name="常规_基支" xfId="3"/>
    <cellStyle name="20% - 强调文字颜色 3" xfId="4" builtinId="38"/>
    <cellStyle name="输入" xfId="5" builtinId="20"/>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_2016年草案(国资预算定稿)" xfId="15"/>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常规_本级社保" xfId="25"/>
    <cellStyle name="60% - 强调文字颜色 4" xfId="26" builtinId="44"/>
    <cellStyle name="输出" xfId="27" builtinId="21"/>
    <cellStyle name="计算" xfId="28" builtinId="22"/>
    <cellStyle name="千位分隔[0]_2013年国有资本经营预算草案0107" xfId="29"/>
    <cellStyle name="检查单元格" xfId="30" builtinId="23"/>
    <cellStyle name="常规_Sheet1_Sheet3_2016年草案(国资预算定稿)" xfId="31"/>
    <cellStyle name="20% - 强调文字颜色 6" xfId="32" builtinId="50"/>
    <cellStyle name="强调文字颜色 2" xfId="33" builtinId="33"/>
    <cellStyle name="链接单元格" xfId="34" builtinId="24"/>
    <cellStyle name="汇总" xfId="35" builtinId="25"/>
    <cellStyle name="好" xfId="36" builtinId="26"/>
    <cellStyle name="适中" xfId="37" builtinId="28"/>
    <cellStyle name="20% - 强调文字颜色 5" xfId="38" builtinId="46"/>
    <cellStyle name="强调文字颜色 1" xfId="39" builtinId="29"/>
    <cellStyle name="20% - 强调文字颜色 1" xfId="40" builtinId="30"/>
    <cellStyle name="40% - 强调文字颜色 1" xfId="41" builtinId="31"/>
    <cellStyle name="常规_2013年公共财政预算草案1209" xfId="42"/>
    <cellStyle name="20% - 强调文字颜色 2" xfId="43" builtinId="34"/>
    <cellStyle name="40% - 强调文字颜色 2" xfId="44" builtinId="35"/>
    <cellStyle name="强调文字颜色 3" xfId="45" builtinId="37"/>
    <cellStyle name="强调文字颜色 4" xfId="46" builtinId="41"/>
    <cellStyle name="20% - 强调文字颜色 4" xfId="47" builtinId="42"/>
    <cellStyle name="40% - 强调文字颜色 4" xfId="48" builtinId="43"/>
    <cellStyle name="强调文字颜色 5" xfId="49" builtinId="45"/>
    <cellStyle name="40% - 强调文字颜色 5" xfId="50" builtinId="47"/>
    <cellStyle name="60% - 强调文字颜色 5" xfId="51" builtinId="48"/>
    <cellStyle name="常规_基收" xfId="52"/>
    <cellStyle name="强调文字颜色 6" xfId="53" builtinId="49"/>
    <cellStyle name="40% - 强调文字颜色 6" xfId="54" builtinId="51"/>
    <cellStyle name="60% - 强调文字颜色 6" xfId="55" builtinId="52"/>
    <cellStyle name="常规_Sheet1" xfId="56"/>
    <cellStyle name="常规_Sheet1_1" xfId="57"/>
    <cellStyle name="常规_公支" xfId="58"/>
    <cellStyle name="常规_2013年政府性基金预算草案0109陈改" xfId="59"/>
    <cellStyle name="常规_Sheet3" xfId="60"/>
    <cellStyle name="常规_广西壮族自治区全区与自治区本级2012年预算执行情况和2013年预算（草案）（最终）" xfId="61"/>
    <cellStyle name="样式 1" xfId="62"/>
    <cellStyle name="常规 2" xfId="63"/>
    <cellStyle name="常规_2013年国有资本经营预算草案0107" xfId="6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6" Type="http://schemas.openxmlformats.org/officeDocument/2006/relationships/sharedStrings" Target="sharedStrings.xml"/><Relationship Id="rId25" Type="http://schemas.openxmlformats.org/officeDocument/2006/relationships/styles" Target="styles.xml"/><Relationship Id="rId24" Type="http://schemas.openxmlformats.org/officeDocument/2006/relationships/theme" Target="theme/theme1.xml"/><Relationship Id="rId23" Type="http://schemas.openxmlformats.org/officeDocument/2006/relationships/externalLink" Target="externalLinks/externalLink1.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L:\&#25105;&#30340;&#25991;&#26723;\&#19996;&#26124;&#36130;&#25919;&#20379;&#20859;&#20154;&#21592;&#25968;&#25454;&#36755;&#20837;&#26684;&#24335;\&#19996;&#26124;&#35745;&#21010;&#29983;&#32946;&#26381;&#21153;&#25152;&#36130;&#25919;&#20379;&#20859;&#20154;&#21592;&#25968;&#25454;&#36755;&#20837;&#26684;&#2433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单位信息录入表"/>
      <sheetName val="人员信息录入表"/>
      <sheetName val="基础编码"/>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5.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N21"/>
  <sheetViews>
    <sheetView tabSelected="1" workbookViewId="0">
      <selection activeCell="A9" sqref="A9:N9"/>
    </sheetView>
  </sheetViews>
  <sheetFormatPr defaultColWidth="9" defaultRowHeight="14.25"/>
  <cols>
    <col min="1" max="16384" width="9" style="316"/>
  </cols>
  <sheetData>
    <row r="1" ht="20.25" spans="1:14">
      <c r="A1" s="489"/>
      <c r="B1" s="490"/>
      <c r="C1" s="490"/>
      <c r="D1" s="490"/>
      <c r="E1" s="490"/>
      <c r="F1" s="490"/>
      <c r="G1" s="490"/>
      <c r="H1" s="490"/>
      <c r="I1" s="490"/>
      <c r="J1" s="490"/>
      <c r="K1" s="490"/>
      <c r="L1" s="490"/>
      <c r="M1" s="490"/>
      <c r="N1" s="490"/>
    </row>
    <row r="2" ht="15" spans="1:14">
      <c r="A2" s="490"/>
      <c r="B2" s="490"/>
      <c r="C2" s="490"/>
      <c r="D2" s="490"/>
      <c r="E2" s="490"/>
      <c r="F2" s="490"/>
      <c r="G2" s="490"/>
      <c r="H2" s="490"/>
      <c r="I2" s="490"/>
      <c r="J2" s="490"/>
      <c r="K2" s="490"/>
      <c r="L2" s="490"/>
      <c r="M2" s="490"/>
      <c r="N2" s="490"/>
    </row>
    <row r="3" ht="15" spans="1:14">
      <c r="A3" s="490"/>
      <c r="B3" s="490"/>
      <c r="C3" s="490"/>
      <c r="D3" s="490"/>
      <c r="E3" s="490"/>
      <c r="F3" s="490"/>
      <c r="G3" s="490"/>
      <c r="H3" s="490"/>
      <c r="I3" s="490"/>
      <c r="J3" s="490"/>
      <c r="K3" s="490"/>
      <c r="L3" s="490"/>
      <c r="M3" s="490"/>
      <c r="N3" s="490"/>
    </row>
    <row r="4" ht="15" spans="1:14">
      <c r="A4" s="490"/>
      <c r="B4" s="490"/>
      <c r="C4" s="490"/>
      <c r="D4" s="490"/>
      <c r="E4" s="490"/>
      <c r="F4" s="490"/>
      <c r="G4" s="490"/>
      <c r="H4" s="490"/>
      <c r="I4" s="490"/>
      <c r="J4" s="490"/>
      <c r="K4" s="490"/>
      <c r="L4" s="490"/>
      <c r="M4" s="490"/>
      <c r="N4" s="490"/>
    </row>
    <row r="5" ht="15" spans="1:14">
      <c r="A5" s="490"/>
      <c r="B5" s="490"/>
      <c r="C5" s="490"/>
      <c r="D5" s="490"/>
      <c r="E5" s="490"/>
      <c r="F5" s="490"/>
      <c r="G5" s="490"/>
      <c r="H5" s="490"/>
      <c r="I5" s="490"/>
      <c r="J5" s="490"/>
      <c r="K5" s="490"/>
      <c r="L5" s="490"/>
      <c r="M5" s="490"/>
      <c r="N5" s="490"/>
    </row>
    <row r="6" ht="15" spans="1:14">
      <c r="A6" s="490"/>
      <c r="B6" s="490"/>
      <c r="C6" s="490"/>
      <c r="D6" s="490"/>
      <c r="E6" s="490"/>
      <c r="F6" s="490"/>
      <c r="G6" s="490"/>
      <c r="H6" s="490"/>
      <c r="I6" s="490"/>
      <c r="J6" s="490"/>
      <c r="K6" s="490"/>
      <c r="L6" s="490"/>
      <c r="M6" s="490"/>
      <c r="N6" s="490"/>
    </row>
    <row r="7" ht="15" spans="1:14">
      <c r="A7" s="490"/>
      <c r="B7" s="490"/>
      <c r="C7" s="490"/>
      <c r="D7" s="490"/>
      <c r="E7" s="490"/>
      <c r="F7" s="490"/>
      <c r="G7" s="490"/>
      <c r="H7" s="490"/>
      <c r="I7" s="490"/>
      <c r="J7" s="490"/>
      <c r="K7" s="490"/>
      <c r="L7" s="490"/>
      <c r="M7" s="490"/>
      <c r="N7" s="490"/>
    </row>
    <row r="8" ht="45" spans="1:14">
      <c r="A8" s="491"/>
      <c r="B8" s="491"/>
      <c r="C8" s="491"/>
      <c r="D8" s="491"/>
      <c r="E8" s="491"/>
      <c r="F8" s="491"/>
      <c r="G8" s="491"/>
      <c r="H8" s="491"/>
      <c r="I8" s="491"/>
      <c r="J8" s="491"/>
      <c r="K8" s="491"/>
      <c r="L8" s="491"/>
      <c r="M8" s="491"/>
      <c r="N8" s="491"/>
    </row>
    <row r="9" ht="46.5" spans="1:14">
      <c r="A9" s="492" t="s">
        <v>0</v>
      </c>
      <c r="B9" s="491"/>
      <c r="C9" s="491"/>
      <c r="D9" s="491"/>
      <c r="E9" s="491"/>
      <c r="F9" s="491"/>
      <c r="G9" s="491"/>
      <c r="H9" s="491"/>
      <c r="I9" s="491"/>
      <c r="J9" s="491"/>
      <c r="K9" s="491"/>
      <c r="L9" s="491"/>
      <c r="M9" s="491"/>
      <c r="N9" s="491"/>
    </row>
    <row r="10" ht="30" spans="1:14">
      <c r="A10" s="493"/>
      <c r="B10" s="493"/>
      <c r="C10" s="493"/>
      <c r="D10" s="493"/>
      <c r="E10" s="493"/>
      <c r="F10" s="493"/>
      <c r="G10" s="493"/>
      <c r="H10" s="493"/>
      <c r="I10" s="493"/>
      <c r="J10" s="493"/>
      <c r="K10" s="493"/>
      <c r="L10" s="493"/>
      <c r="M10" s="493"/>
      <c r="N10" s="493"/>
    </row>
    <row r="11" ht="15" spans="1:14">
      <c r="A11" s="490"/>
      <c r="B11" s="490"/>
      <c r="C11" s="490"/>
      <c r="D11" s="490"/>
      <c r="E11" s="490"/>
      <c r="F11" s="490"/>
      <c r="G11" s="490"/>
      <c r="H11" s="490"/>
      <c r="I11" s="490"/>
      <c r="J11" s="490"/>
      <c r="K11" s="490"/>
      <c r="L11" s="490"/>
      <c r="M11" s="490"/>
      <c r="N11" s="490"/>
    </row>
    <row r="12" ht="15" spans="1:14">
      <c r="A12" s="490"/>
      <c r="B12" s="490"/>
      <c r="C12" s="490"/>
      <c r="D12" s="490"/>
      <c r="E12" s="490"/>
      <c r="F12" s="490"/>
      <c r="G12" s="490"/>
      <c r="H12" s="490"/>
      <c r="I12" s="490"/>
      <c r="J12" s="490"/>
      <c r="K12" s="490"/>
      <c r="L12" s="490"/>
      <c r="M12" s="490"/>
      <c r="N12" s="490"/>
    </row>
    <row r="13" ht="15" spans="1:14">
      <c r="A13" s="490"/>
      <c r="B13" s="490"/>
      <c r="C13" s="490"/>
      <c r="D13" s="490"/>
      <c r="E13" s="490"/>
      <c r="F13" s="490"/>
      <c r="G13" s="490"/>
      <c r="H13" s="490"/>
      <c r="I13" s="490"/>
      <c r="J13" s="490"/>
      <c r="K13" s="490"/>
      <c r="L13" s="490"/>
      <c r="M13" s="490"/>
      <c r="N13" s="490"/>
    </row>
    <row r="14" ht="15" spans="1:14">
      <c r="A14" s="490"/>
      <c r="B14" s="490"/>
      <c r="C14" s="490"/>
      <c r="D14" s="490"/>
      <c r="E14" s="490"/>
      <c r="F14" s="490"/>
      <c r="G14" s="490"/>
      <c r="H14" s="490"/>
      <c r="I14" s="490"/>
      <c r="J14" s="490"/>
      <c r="K14" s="490"/>
      <c r="L14" s="490"/>
      <c r="M14" s="490"/>
      <c r="N14" s="490"/>
    </row>
    <row r="15" ht="15" spans="1:14">
      <c r="A15" s="490"/>
      <c r="B15" s="490"/>
      <c r="C15" s="490"/>
      <c r="D15" s="490"/>
      <c r="E15" s="490"/>
      <c r="F15" s="490"/>
      <c r="G15" s="490"/>
      <c r="H15" s="490"/>
      <c r="I15" s="490"/>
      <c r="J15" s="490"/>
      <c r="K15" s="490"/>
      <c r="L15" s="490"/>
      <c r="M15" s="490"/>
      <c r="N15" s="490"/>
    </row>
    <row r="16" ht="31.5" spans="1:14">
      <c r="A16" s="494" t="s">
        <v>1</v>
      </c>
      <c r="B16" s="493"/>
      <c r="C16" s="493"/>
      <c r="D16" s="493"/>
      <c r="E16" s="493"/>
      <c r="F16" s="493"/>
      <c r="G16" s="493"/>
      <c r="H16" s="493"/>
      <c r="I16" s="493"/>
      <c r="J16" s="493"/>
      <c r="K16" s="493"/>
      <c r="L16" s="493"/>
      <c r="M16" s="493"/>
      <c r="N16" s="493"/>
    </row>
    <row r="17" ht="30" spans="1:14">
      <c r="A17" s="495">
        <v>45712</v>
      </c>
      <c r="B17" s="495"/>
      <c r="C17" s="495"/>
      <c r="D17" s="495"/>
      <c r="E17" s="495"/>
      <c r="F17" s="495"/>
      <c r="G17" s="495"/>
      <c r="H17" s="495"/>
      <c r="I17" s="495"/>
      <c r="J17" s="495"/>
      <c r="K17" s="495"/>
      <c r="L17" s="495"/>
      <c r="M17" s="495"/>
      <c r="N17" s="495"/>
    </row>
    <row r="18" ht="15" spans="1:14">
      <c r="A18" s="490"/>
      <c r="B18" s="490"/>
      <c r="C18" s="490"/>
      <c r="D18" s="490"/>
      <c r="E18" s="490"/>
      <c r="F18" s="490"/>
      <c r="G18" s="490"/>
      <c r="H18" s="490"/>
      <c r="I18" s="490"/>
      <c r="J18" s="490"/>
      <c r="K18" s="490"/>
      <c r="L18" s="490"/>
      <c r="M18" s="490"/>
      <c r="N18" s="490"/>
    </row>
    <row r="19" ht="15" spans="1:14">
      <c r="A19" s="490"/>
      <c r="B19" s="490"/>
      <c r="C19" s="490"/>
      <c r="D19" s="490"/>
      <c r="E19" s="490"/>
      <c r="F19" s="490"/>
      <c r="G19" s="490"/>
      <c r="H19" s="490"/>
      <c r="I19" s="490"/>
      <c r="J19" s="490"/>
      <c r="K19" s="490"/>
      <c r="L19" s="490"/>
      <c r="M19" s="490"/>
      <c r="N19" s="490"/>
    </row>
    <row r="20" ht="15" spans="1:14">
      <c r="A20" s="490"/>
      <c r="B20" s="490"/>
      <c r="C20" s="490"/>
      <c r="D20" s="490"/>
      <c r="E20" s="490"/>
      <c r="F20" s="490"/>
      <c r="G20" s="490"/>
      <c r="H20" s="490"/>
      <c r="I20" s="490"/>
      <c r="J20" s="490"/>
      <c r="K20" s="490"/>
      <c r="L20" s="490"/>
      <c r="M20" s="490"/>
      <c r="N20" s="490"/>
    </row>
    <row r="21" ht="15" spans="1:14">
      <c r="A21" s="490"/>
      <c r="B21" s="490"/>
      <c r="C21" s="490"/>
      <c r="D21" s="490"/>
      <c r="E21" s="490"/>
      <c r="F21" s="490"/>
      <c r="G21" s="490"/>
      <c r="H21" s="490"/>
      <c r="I21" s="490"/>
      <c r="J21" s="490"/>
      <c r="K21" s="490"/>
      <c r="L21" s="490"/>
      <c r="M21" s="490"/>
      <c r="N21" s="490"/>
    </row>
  </sheetData>
  <mergeCells count="5">
    <mergeCell ref="A8:N8"/>
    <mergeCell ref="A9:N9"/>
    <mergeCell ref="A10:N10"/>
    <mergeCell ref="A16:N16"/>
    <mergeCell ref="A17:N17"/>
  </mergeCells>
  <pageMargins left="0.75" right="0.16" top="0.98" bottom="0.59" header="0.51" footer="0.51"/>
  <pageSetup paperSize="9" orientation="landscape" horizontalDpi="600"/>
  <headerFooter alignWithMargins="0" scaleWithDoc="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50"/>
  <sheetViews>
    <sheetView workbookViewId="0">
      <selection activeCell="A11" sqref="A11"/>
    </sheetView>
  </sheetViews>
  <sheetFormatPr defaultColWidth="8.1" defaultRowHeight="14.25" outlineLevelCol="1"/>
  <cols>
    <col min="1" max="1" width="41.9666666666667" style="63" customWidth="1"/>
    <col min="2" max="2" width="43.0916666666667" style="63" customWidth="1"/>
    <col min="3" max="16384" width="8.1" style="63"/>
  </cols>
  <sheetData>
    <row r="1" spans="1:1">
      <c r="A1" s="63" t="s">
        <v>1055</v>
      </c>
    </row>
    <row r="2" ht="40" customHeight="1" spans="1:2">
      <c r="A2" s="186" t="s">
        <v>1056</v>
      </c>
      <c r="B2" s="187"/>
    </row>
    <row r="3" spans="1:2">
      <c r="A3" s="164"/>
      <c r="B3" s="165" t="s">
        <v>30</v>
      </c>
    </row>
    <row r="4" spans="1:2">
      <c r="A4" s="166" t="s">
        <v>1057</v>
      </c>
      <c r="B4" s="166" t="s">
        <v>1058</v>
      </c>
    </row>
    <row r="5" spans="1:2">
      <c r="A5" s="167" t="s">
        <v>1059</v>
      </c>
      <c r="B5" s="168"/>
    </row>
    <row r="6" spans="1:2">
      <c r="A6" s="169" t="s">
        <v>1060</v>
      </c>
      <c r="B6" s="170"/>
    </row>
    <row r="7" spans="1:2">
      <c r="A7" s="169" t="s">
        <v>1061</v>
      </c>
      <c r="B7" s="170"/>
    </row>
    <row r="8" spans="1:2">
      <c r="A8" s="169" t="s">
        <v>1062</v>
      </c>
      <c r="B8" s="170"/>
    </row>
    <row r="9" spans="1:2">
      <c r="A9" s="296" t="s">
        <v>1063</v>
      </c>
      <c r="B9" s="170"/>
    </row>
    <row r="10" spans="1:2">
      <c r="A10" s="169" t="s">
        <v>1064</v>
      </c>
      <c r="B10" s="170"/>
    </row>
    <row r="11" spans="1:2">
      <c r="A11" s="167" t="s">
        <v>1065</v>
      </c>
      <c r="B11" s="168"/>
    </row>
    <row r="12" spans="1:2">
      <c r="A12" s="297" t="s">
        <v>1066</v>
      </c>
      <c r="B12" s="170"/>
    </row>
    <row r="13" spans="1:2">
      <c r="A13" s="169" t="s">
        <v>1067</v>
      </c>
      <c r="B13" s="170"/>
    </row>
    <row r="14" spans="1:2">
      <c r="A14" s="169" t="s">
        <v>1068</v>
      </c>
      <c r="B14" s="170"/>
    </row>
    <row r="15" spans="1:2">
      <c r="A15" s="169" t="s">
        <v>1069</v>
      </c>
      <c r="B15" s="170"/>
    </row>
    <row r="16" spans="1:2">
      <c r="A16" s="169" t="s">
        <v>1070</v>
      </c>
      <c r="B16" s="170"/>
    </row>
    <row r="17" spans="1:2">
      <c r="A17" s="169" t="s">
        <v>1071</v>
      </c>
      <c r="B17" s="170"/>
    </row>
    <row r="18" spans="1:2">
      <c r="A18" s="169" t="s">
        <v>1072</v>
      </c>
      <c r="B18" s="170"/>
    </row>
    <row r="19" spans="1:2">
      <c r="A19" s="169" t="s">
        <v>1073</v>
      </c>
      <c r="B19" s="170"/>
    </row>
    <row r="20" spans="1:2">
      <c r="A20" s="169" t="s">
        <v>1074</v>
      </c>
      <c r="B20" s="170"/>
    </row>
    <row r="21" spans="1:2">
      <c r="A21" s="169" t="s">
        <v>1075</v>
      </c>
      <c r="B21" s="170"/>
    </row>
    <row r="22" spans="1:2">
      <c r="A22" s="169" t="s">
        <v>1076</v>
      </c>
      <c r="B22" s="170"/>
    </row>
    <row r="23" spans="1:2">
      <c r="A23" s="169" t="s">
        <v>1077</v>
      </c>
      <c r="B23" s="170"/>
    </row>
    <row r="24" spans="1:2">
      <c r="A24" s="169" t="s">
        <v>1078</v>
      </c>
      <c r="B24" s="170"/>
    </row>
    <row r="25" spans="1:2">
      <c r="A25" s="169" t="s">
        <v>1079</v>
      </c>
      <c r="B25" s="170"/>
    </row>
    <row r="26" spans="1:2">
      <c r="A26" s="169" t="s">
        <v>1080</v>
      </c>
      <c r="B26" s="170"/>
    </row>
    <row r="27" spans="1:2">
      <c r="A27" s="169" t="s">
        <v>1081</v>
      </c>
      <c r="B27" s="170"/>
    </row>
    <row r="28" spans="1:2">
      <c r="A28" s="169" t="s">
        <v>1082</v>
      </c>
      <c r="B28" s="170"/>
    </row>
    <row r="29" spans="1:2">
      <c r="A29" s="298" t="s">
        <v>1083</v>
      </c>
      <c r="B29" s="168"/>
    </row>
    <row r="30" spans="1:2">
      <c r="A30" s="169" t="s">
        <v>1084</v>
      </c>
      <c r="B30" s="170"/>
    </row>
    <row r="31" spans="1:2">
      <c r="A31" s="169" t="s">
        <v>1085</v>
      </c>
      <c r="B31" s="170"/>
    </row>
    <row r="32" spans="1:2">
      <c r="A32" s="169" t="s">
        <v>1086</v>
      </c>
      <c r="B32" s="170"/>
    </row>
    <row r="33" spans="1:2">
      <c r="A33" s="169" t="s">
        <v>1087</v>
      </c>
      <c r="B33" s="170"/>
    </row>
    <row r="34" spans="1:2">
      <c r="A34" s="169" t="s">
        <v>1088</v>
      </c>
      <c r="B34" s="170"/>
    </row>
    <row r="35" spans="1:2">
      <c r="A35" s="169" t="s">
        <v>1089</v>
      </c>
      <c r="B35" s="170"/>
    </row>
    <row r="36" spans="1:2">
      <c r="A36" s="169" t="s">
        <v>1090</v>
      </c>
      <c r="B36" s="170"/>
    </row>
    <row r="37" spans="1:2">
      <c r="A37" s="169" t="s">
        <v>1091</v>
      </c>
      <c r="B37" s="170"/>
    </row>
    <row r="38" spans="1:2">
      <c r="A38" s="169" t="s">
        <v>1092</v>
      </c>
      <c r="B38" s="170"/>
    </row>
    <row r="39" spans="1:2">
      <c r="A39" s="169" t="s">
        <v>1093</v>
      </c>
      <c r="B39" s="170"/>
    </row>
    <row r="40" spans="1:2">
      <c r="A40" s="169" t="s">
        <v>1094</v>
      </c>
      <c r="B40" s="170"/>
    </row>
    <row r="41" spans="1:2">
      <c r="A41" s="171" t="s">
        <v>1095</v>
      </c>
      <c r="B41" s="170"/>
    </row>
    <row r="42" spans="1:2">
      <c r="A42" s="171" t="s">
        <v>117</v>
      </c>
      <c r="B42" s="170"/>
    </row>
    <row r="43" spans="1:2">
      <c r="A43" s="169" t="s">
        <v>1096</v>
      </c>
      <c r="B43" s="170"/>
    </row>
    <row r="44" spans="1:2">
      <c r="A44" s="169" t="s">
        <v>1097</v>
      </c>
      <c r="B44" s="170"/>
    </row>
    <row r="45" spans="1:2">
      <c r="A45" s="169" t="s">
        <v>1098</v>
      </c>
      <c r="B45" s="170"/>
    </row>
    <row r="46" spans="1:2">
      <c r="A46" s="169" t="s">
        <v>1099</v>
      </c>
      <c r="B46" s="170"/>
    </row>
    <row r="47" spans="1:2">
      <c r="A47" s="169" t="s">
        <v>1100</v>
      </c>
      <c r="B47" s="170"/>
    </row>
    <row r="48" spans="1:2">
      <c r="A48" s="169" t="s">
        <v>902</v>
      </c>
      <c r="B48" s="170"/>
    </row>
    <row r="49" spans="1:2">
      <c r="A49" s="172" t="s">
        <v>1101</v>
      </c>
      <c r="B49" s="168"/>
    </row>
    <row r="50" spans="1:1">
      <c r="A50" s="63" t="s">
        <v>1102</v>
      </c>
    </row>
  </sheetData>
  <mergeCells count="1">
    <mergeCell ref="A2:B2"/>
  </mergeCells>
  <pageMargins left="0.75" right="0.75" top="1" bottom="1" header="0.509027777777778" footer="0.509027777777778"/>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L31"/>
  <sheetViews>
    <sheetView workbookViewId="0">
      <pane xSplit="2" ySplit="6" topLeftCell="C7" activePane="bottomRight" state="frozen"/>
      <selection/>
      <selection pane="topRight"/>
      <selection pane="bottomLeft"/>
      <selection pane="bottomRight" activeCell="B4" sqref="B4:B6"/>
    </sheetView>
  </sheetViews>
  <sheetFormatPr defaultColWidth="9" defaultRowHeight="14.25"/>
  <cols>
    <col min="1" max="1" width="10" style="250" hidden="1" customWidth="1"/>
    <col min="2" max="2" width="31.375" style="248" customWidth="1"/>
    <col min="3" max="3" width="11.25" style="248" customWidth="1"/>
    <col min="4" max="4" width="10.875" style="248" customWidth="1"/>
    <col min="5" max="5" width="11" style="248" customWidth="1"/>
    <col min="6" max="6" width="11.75" style="248" customWidth="1"/>
    <col min="7" max="7" width="11" style="248" customWidth="1"/>
    <col min="8" max="8" width="10.5" style="248" customWidth="1"/>
    <col min="9" max="9" width="11" style="248" customWidth="1"/>
    <col min="10" max="10" width="10.25" style="248" customWidth="1"/>
    <col min="11" max="11" width="8.75" style="251" hidden="1" customWidth="1"/>
    <col min="12" max="12" width="9" style="246" hidden="1" customWidth="1"/>
    <col min="13" max="16384" width="9" style="246" customWidth="1"/>
  </cols>
  <sheetData>
    <row r="1" s="246" customFormat="1" ht="22" customHeight="1" spans="1:11">
      <c r="A1" s="250"/>
      <c r="B1" s="248" t="s">
        <v>1103</v>
      </c>
      <c r="C1" s="248"/>
      <c r="D1" s="248"/>
      <c r="E1" s="248"/>
      <c r="F1" s="248"/>
      <c r="G1" s="248"/>
      <c r="H1" s="248"/>
      <c r="I1" s="248"/>
      <c r="J1" s="248"/>
      <c r="K1" s="251"/>
    </row>
    <row r="2" s="246" customFormat="1" ht="30" customHeight="1" spans="1:12">
      <c r="A2" s="252"/>
      <c r="B2" s="163" t="s">
        <v>1104</v>
      </c>
      <c r="C2" s="163"/>
      <c r="D2" s="163"/>
      <c r="E2" s="163"/>
      <c r="F2" s="163"/>
      <c r="G2" s="163"/>
      <c r="H2" s="163"/>
      <c r="I2" s="163"/>
      <c r="J2" s="163"/>
      <c r="K2" s="251"/>
      <c r="L2" s="284"/>
    </row>
    <row r="3" s="246" customFormat="1" spans="1:12">
      <c r="A3" s="253"/>
      <c r="B3" s="254"/>
      <c r="C3" s="255"/>
      <c r="D3" s="254"/>
      <c r="E3" s="254"/>
      <c r="F3" s="254"/>
      <c r="G3" s="254"/>
      <c r="H3" s="254"/>
      <c r="I3" s="285" t="s">
        <v>30</v>
      </c>
      <c r="J3" s="285"/>
      <c r="K3" s="251"/>
      <c r="L3" s="286"/>
    </row>
    <row r="4" s="246" customFormat="1" spans="1:12">
      <c r="A4" s="256"/>
      <c r="B4" s="257" t="s">
        <v>31</v>
      </c>
      <c r="C4" s="242" t="s">
        <v>1105</v>
      </c>
      <c r="D4" s="242"/>
      <c r="E4" s="242"/>
      <c r="F4" s="242"/>
      <c r="G4" s="242"/>
      <c r="H4" s="240" t="s">
        <v>1106</v>
      </c>
      <c r="I4" s="240"/>
      <c r="J4" s="240"/>
      <c r="K4" s="287" t="s">
        <v>1107</v>
      </c>
      <c r="L4" s="288"/>
    </row>
    <row r="5" s="246" customFormat="1" spans="1:12">
      <c r="A5" s="256"/>
      <c r="B5" s="257"/>
      <c r="C5" s="241" t="s">
        <v>35</v>
      </c>
      <c r="D5" s="241" t="s">
        <v>36</v>
      </c>
      <c r="E5" s="239" t="s">
        <v>1108</v>
      </c>
      <c r="F5" s="258" t="s">
        <v>146</v>
      </c>
      <c r="G5" s="259"/>
      <c r="H5" s="239" t="s">
        <v>39</v>
      </c>
      <c r="I5" s="239" t="s">
        <v>40</v>
      </c>
      <c r="J5" s="240"/>
      <c r="K5" s="289"/>
      <c r="L5" s="288"/>
    </row>
    <row r="6" s="246" customFormat="1" spans="1:12">
      <c r="A6" s="256"/>
      <c r="B6" s="257"/>
      <c r="C6" s="242"/>
      <c r="D6" s="242"/>
      <c r="E6" s="240"/>
      <c r="F6" s="241" t="s">
        <v>148</v>
      </c>
      <c r="G6" s="242" t="s">
        <v>1109</v>
      </c>
      <c r="H6" s="240"/>
      <c r="I6" s="239" t="s">
        <v>148</v>
      </c>
      <c r="J6" s="240" t="s">
        <v>1109</v>
      </c>
      <c r="K6" s="289"/>
      <c r="L6" s="288"/>
    </row>
    <row r="7" s="246" customFormat="1" ht="15.75" spans="1:12">
      <c r="A7" s="256">
        <v>1030148</v>
      </c>
      <c r="B7" s="226" t="s">
        <v>1110</v>
      </c>
      <c r="C7" s="260">
        <f t="shared" ref="C7:H7" si="0">SUM(C8:C14)</f>
        <v>64111</v>
      </c>
      <c r="D7" s="260">
        <f t="shared" si="0"/>
        <v>44785</v>
      </c>
      <c r="E7" s="261">
        <f t="shared" ref="E7:E10" si="1">D7/C7</f>
        <v>0.698554070284351</v>
      </c>
      <c r="F7" s="260">
        <f t="shared" ref="F7:F21" si="2">D7-K7</f>
        <v>-20376</v>
      </c>
      <c r="G7" s="261">
        <f t="shared" ref="G7:G10" si="3">F7/K7</f>
        <v>-0.31270238332745</v>
      </c>
      <c r="H7" s="260">
        <f t="shared" si="0"/>
        <v>36588</v>
      </c>
      <c r="I7" s="260">
        <f t="shared" ref="I7:I21" si="4">H7-D7</f>
        <v>-8197</v>
      </c>
      <c r="J7" s="261">
        <f t="shared" ref="J7:J11" si="5">I7/D7</f>
        <v>-0.183030032376912</v>
      </c>
      <c r="K7" s="212">
        <f>SUM(K8:K14)</f>
        <v>65161</v>
      </c>
      <c r="L7" s="288"/>
    </row>
    <row r="8" s="246" customFormat="1" ht="15" spans="1:12">
      <c r="A8" s="256">
        <v>103014801</v>
      </c>
      <c r="B8" s="228" t="s">
        <v>1111</v>
      </c>
      <c r="C8" s="262">
        <v>7800</v>
      </c>
      <c r="D8" s="262">
        <v>16936</v>
      </c>
      <c r="E8" s="263">
        <f t="shared" si="1"/>
        <v>2.17128205128205</v>
      </c>
      <c r="F8" s="264">
        <f t="shared" si="2"/>
        <v>5857</v>
      </c>
      <c r="G8" s="263">
        <f t="shared" si="3"/>
        <v>0.528657821102988</v>
      </c>
      <c r="H8" s="262">
        <v>30788</v>
      </c>
      <c r="I8" s="264">
        <f t="shared" si="4"/>
        <v>13852</v>
      </c>
      <c r="J8" s="263">
        <f t="shared" si="5"/>
        <v>0.817902692489372</v>
      </c>
      <c r="K8" s="217">
        <v>11079</v>
      </c>
      <c r="L8" s="288"/>
    </row>
    <row r="9" s="246" customFormat="1" ht="15" spans="1:12">
      <c r="A9" s="256">
        <v>103014802</v>
      </c>
      <c r="B9" s="228" t="s">
        <v>1112</v>
      </c>
      <c r="C9" s="262"/>
      <c r="D9" s="262">
        <v>3</v>
      </c>
      <c r="E9" s="263"/>
      <c r="F9" s="264">
        <f t="shared" si="2"/>
        <v>-2</v>
      </c>
      <c r="G9" s="263">
        <f t="shared" si="3"/>
        <v>-0.4</v>
      </c>
      <c r="H9" s="262"/>
      <c r="I9" s="264">
        <f t="shared" si="4"/>
        <v>-3</v>
      </c>
      <c r="J9" s="263">
        <f t="shared" si="5"/>
        <v>-1</v>
      </c>
      <c r="K9" s="217">
        <v>5</v>
      </c>
      <c r="L9" s="288"/>
    </row>
    <row r="10" s="246" customFormat="1" ht="15" spans="1:12">
      <c r="A10" s="256">
        <v>103014803</v>
      </c>
      <c r="B10" s="228" t="s">
        <v>1113</v>
      </c>
      <c r="C10" s="262">
        <v>3540</v>
      </c>
      <c r="D10" s="262">
        <v>3372</v>
      </c>
      <c r="E10" s="263">
        <f t="shared" si="1"/>
        <v>0.952542372881356</v>
      </c>
      <c r="F10" s="264">
        <f t="shared" si="2"/>
        <v>971</v>
      </c>
      <c r="G10" s="263">
        <f t="shared" si="3"/>
        <v>0.404414827155352</v>
      </c>
      <c r="H10" s="262">
        <v>3550</v>
      </c>
      <c r="I10" s="264">
        <f t="shared" si="4"/>
        <v>178</v>
      </c>
      <c r="J10" s="263">
        <f t="shared" si="5"/>
        <v>0.0527876631079478</v>
      </c>
      <c r="K10" s="217">
        <v>2401</v>
      </c>
      <c r="L10" s="288"/>
    </row>
    <row r="11" s="246" customFormat="1" ht="15" spans="1:12">
      <c r="A11" s="256"/>
      <c r="B11" s="228" t="s">
        <v>1114</v>
      </c>
      <c r="C11" s="262"/>
      <c r="D11" s="262"/>
      <c r="E11" s="263"/>
      <c r="F11" s="264">
        <f t="shared" si="2"/>
        <v>0</v>
      </c>
      <c r="G11" s="263"/>
      <c r="H11" s="262"/>
      <c r="I11" s="264">
        <f t="shared" si="4"/>
        <v>0</v>
      </c>
      <c r="J11" s="263"/>
      <c r="K11" s="290"/>
      <c r="L11" s="288"/>
    </row>
    <row r="12" s="246" customFormat="1" ht="15" spans="1:12">
      <c r="A12" s="256"/>
      <c r="B12" s="228" t="s">
        <v>1115</v>
      </c>
      <c r="C12" s="262"/>
      <c r="D12" s="265"/>
      <c r="E12" s="263"/>
      <c r="F12" s="264">
        <f t="shared" si="2"/>
        <v>0</v>
      </c>
      <c r="G12" s="263"/>
      <c r="H12" s="262"/>
      <c r="I12" s="264">
        <f t="shared" si="4"/>
        <v>0</v>
      </c>
      <c r="J12" s="263"/>
      <c r="K12" s="290"/>
      <c r="L12" s="288"/>
    </row>
    <row r="13" s="246" customFormat="1" ht="15" spans="1:12">
      <c r="A13" s="256">
        <v>103014898</v>
      </c>
      <c r="B13" s="228" t="s">
        <v>1116</v>
      </c>
      <c r="C13" s="262"/>
      <c r="D13" s="266">
        <v>-139</v>
      </c>
      <c r="E13" s="263"/>
      <c r="F13" s="264">
        <f t="shared" si="2"/>
        <v>9</v>
      </c>
      <c r="G13" s="263">
        <f t="shared" ref="G13:G19" si="6">F13/K13</f>
        <v>-0.0608108108108108</v>
      </c>
      <c r="H13" s="262"/>
      <c r="I13" s="264">
        <f t="shared" si="4"/>
        <v>139</v>
      </c>
      <c r="J13" s="263"/>
      <c r="K13" s="217">
        <v>-148</v>
      </c>
      <c r="L13" s="288"/>
    </row>
    <row r="14" s="246" customFormat="1" ht="15" spans="1:12">
      <c r="A14" s="256">
        <v>103014899</v>
      </c>
      <c r="B14" s="228" t="s">
        <v>1117</v>
      </c>
      <c r="C14" s="262">
        <f>31800+23850-1000-1879</f>
        <v>52771</v>
      </c>
      <c r="D14" s="262">
        <v>24613</v>
      </c>
      <c r="E14" s="263">
        <f t="shared" ref="E14:E16" si="7">D14/C14</f>
        <v>0.466411476000076</v>
      </c>
      <c r="F14" s="264">
        <f t="shared" si="2"/>
        <v>-27211</v>
      </c>
      <c r="G14" s="263">
        <f t="shared" si="6"/>
        <v>-0.525065606668725</v>
      </c>
      <c r="H14" s="262">
        <v>2250</v>
      </c>
      <c r="I14" s="264">
        <f t="shared" si="4"/>
        <v>-22363</v>
      </c>
      <c r="J14" s="263">
        <f t="shared" ref="J14:J16" si="8">I14/D14</f>
        <v>-0.908584894161622</v>
      </c>
      <c r="K14" s="217">
        <v>51824</v>
      </c>
      <c r="L14" s="288"/>
    </row>
    <row r="15" s="247" customFormat="1" ht="15.75" spans="1:12">
      <c r="A15" s="256">
        <v>1030156</v>
      </c>
      <c r="B15" s="226" t="s">
        <v>1118</v>
      </c>
      <c r="C15" s="267">
        <v>100</v>
      </c>
      <c r="D15" s="268">
        <v>111</v>
      </c>
      <c r="E15" s="261">
        <f t="shared" si="7"/>
        <v>1.11</v>
      </c>
      <c r="F15" s="260">
        <f t="shared" si="2"/>
        <v>38</v>
      </c>
      <c r="G15" s="261">
        <f t="shared" si="6"/>
        <v>0.520547945205479</v>
      </c>
      <c r="H15" s="267">
        <v>110</v>
      </c>
      <c r="I15" s="260">
        <f t="shared" si="4"/>
        <v>-1</v>
      </c>
      <c r="J15" s="261">
        <f t="shared" si="8"/>
        <v>-0.00900900900900901</v>
      </c>
      <c r="K15" s="212">
        <v>73</v>
      </c>
      <c r="L15" s="291"/>
    </row>
    <row r="16" s="247" customFormat="1" ht="15.75" spans="1:12">
      <c r="A16" s="256">
        <v>1030178</v>
      </c>
      <c r="B16" s="226" t="s">
        <v>1119</v>
      </c>
      <c r="C16" s="267">
        <v>500</v>
      </c>
      <c r="D16" s="268">
        <v>404</v>
      </c>
      <c r="E16" s="261">
        <f t="shared" si="7"/>
        <v>0.808</v>
      </c>
      <c r="F16" s="260">
        <f t="shared" si="2"/>
        <v>11</v>
      </c>
      <c r="G16" s="261">
        <f t="shared" si="6"/>
        <v>0.0279898218829517</v>
      </c>
      <c r="H16" s="267">
        <v>500</v>
      </c>
      <c r="I16" s="260">
        <f t="shared" si="4"/>
        <v>96</v>
      </c>
      <c r="J16" s="261">
        <f t="shared" si="8"/>
        <v>0.237623762376238</v>
      </c>
      <c r="K16" s="212">
        <v>393</v>
      </c>
      <c r="L16" s="291"/>
    </row>
    <row r="17" s="246" customFormat="1" ht="15.75" spans="1:12">
      <c r="A17" s="256">
        <v>1030199</v>
      </c>
      <c r="B17" s="226" t="s">
        <v>1120</v>
      </c>
      <c r="C17" s="267"/>
      <c r="D17" s="268"/>
      <c r="E17" s="261"/>
      <c r="F17" s="260">
        <f t="shared" si="2"/>
        <v>0</v>
      </c>
      <c r="G17" s="261"/>
      <c r="H17" s="267"/>
      <c r="I17" s="260">
        <f t="shared" si="4"/>
        <v>0</v>
      </c>
      <c r="J17" s="261"/>
      <c r="K17" s="212"/>
      <c r="L17" s="288"/>
    </row>
    <row r="18" s="247" customFormat="1" ht="15.75" spans="1:12">
      <c r="A18" s="256">
        <v>10310</v>
      </c>
      <c r="B18" s="269" t="s">
        <v>1121</v>
      </c>
      <c r="C18" s="260">
        <f t="shared" ref="C18:H18" si="9">SUM(C23+C19)</f>
        <v>4650</v>
      </c>
      <c r="D18" s="260">
        <f t="shared" si="9"/>
        <v>4914</v>
      </c>
      <c r="E18" s="261">
        <f t="shared" ref="E18:E21" si="10">D18/C18</f>
        <v>1.05677419354839</v>
      </c>
      <c r="F18" s="260">
        <f t="shared" si="2"/>
        <v>667</v>
      </c>
      <c r="G18" s="261">
        <f t="shared" si="6"/>
        <v>0.157052036731811</v>
      </c>
      <c r="H18" s="260">
        <f t="shared" si="9"/>
        <v>5556</v>
      </c>
      <c r="I18" s="260">
        <f t="shared" si="4"/>
        <v>642</v>
      </c>
      <c r="J18" s="261">
        <f t="shared" ref="J18:J21" si="11">I18/D18</f>
        <v>0.130647130647131</v>
      </c>
      <c r="K18" s="260">
        <f>SUM(K23+K19)</f>
        <v>4247</v>
      </c>
      <c r="L18" s="291"/>
    </row>
    <row r="19" s="247" customFormat="1" ht="24" spans="1:12">
      <c r="A19" s="256">
        <v>1031006</v>
      </c>
      <c r="B19" s="270" t="s">
        <v>1122</v>
      </c>
      <c r="C19" s="260">
        <f>SUM(C20:C22)</f>
        <v>1218</v>
      </c>
      <c r="D19" s="260">
        <f>SUM(D20:D21)</f>
        <v>1220</v>
      </c>
      <c r="E19" s="261">
        <f t="shared" si="10"/>
        <v>1.00164203612479</v>
      </c>
      <c r="F19" s="260">
        <f t="shared" si="2"/>
        <v>2</v>
      </c>
      <c r="G19" s="261">
        <f t="shared" si="6"/>
        <v>0.00164203612479475</v>
      </c>
      <c r="H19" s="260">
        <f>SUM(H20:H22)</f>
        <v>1271</v>
      </c>
      <c r="I19" s="260">
        <f t="shared" si="4"/>
        <v>51</v>
      </c>
      <c r="J19" s="261">
        <f t="shared" si="11"/>
        <v>0.0418032786885246</v>
      </c>
      <c r="K19" s="260">
        <f>SUM(K20:K22)</f>
        <v>1218</v>
      </c>
      <c r="L19" s="291"/>
    </row>
    <row r="20" s="247" customFormat="1" ht="15.75" spans="1:12">
      <c r="A20" s="256">
        <v>103100601</v>
      </c>
      <c r="B20" s="271" t="s">
        <v>1123</v>
      </c>
      <c r="C20" s="264"/>
      <c r="D20" s="264"/>
      <c r="E20" s="263"/>
      <c r="F20" s="264">
        <f t="shared" si="2"/>
        <v>0</v>
      </c>
      <c r="G20" s="261"/>
      <c r="H20" s="264"/>
      <c r="I20" s="264">
        <f t="shared" si="4"/>
        <v>0</v>
      </c>
      <c r="J20" s="261"/>
      <c r="K20" s="217"/>
      <c r="L20" s="291"/>
    </row>
    <row r="21" s="247" customFormat="1" ht="15.75" spans="1:12">
      <c r="A21" s="256">
        <v>103100602</v>
      </c>
      <c r="B21" s="271" t="s">
        <v>1124</v>
      </c>
      <c r="C21" s="264">
        <v>1218</v>
      </c>
      <c r="D21" s="264">
        <v>1220</v>
      </c>
      <c r="E21" s="263">
        <f t="shared" si="10"/>
        <v>1.00164203612479</v>
      </c>
      <c r="F21" s="264">
        <f t="shared" si="2"/>
        <v>2</v>
      </c>
      <c r="G21" s="261">
        <f t="shared" ref="G21:G28" si="12">F21/K21</f>
        <v>0.00164203612479475</v>
      </c>
      <c r="H21" s="264">
        <v>1271</v>
      </c>
      <c r="I21" s="264">
        <f t="shared" si="4"/>
        <v>51</v>
      </c>
      <c r="J21" s="263">
        <f t="shared" si="11"/>
        <v>0.0418032786885246</v>
      </c>
      <c r="K21" s="217">
        <v>1218</v>
      </c>
      <c r="L21" s="291"/>
    </row>
    <row r="22" s="247" customFormat="1" ht="24" spans="1:12">
      <c r="A22" s="256">
        <v>103100699</v>
      </c>
      <c r="B22" s="271" t="s">
        <v>1125</v>
      </c>
      <c r="C22" s="264"/>
      <c r="D22" s="264"/>
      <c r="E22" s="263"/>
      <c r="F22" s="264"/>
      <c r="G22" s="261"/>
      <c r="H22" s="264"/>
      <c r="I22" s="264"/>
      <c r="J22" s="263"/>
      <c r="K22" s="217"/>
      <c r="L22" s="291"/>
    </row>
    <row r="23" s="247" customFormat="1" ht="24" spans="1:12">
      <c r="A23" s="256">
        <v>1031099</v>
      </c>
      <c r="B23" s="270" t="s">
        <v>1126</v>
      </c>
      <c r="C23" s="260">
        <f t="shared" ref="C23:H23" si="13">C24</f>
        <v>3432</v>
      </c>
      <c r="D23" s="260">
        <f t="shared" si="13"/>
        <v>3694</v>
      </c>
      <c r="E23" s="261">
        <f t="shared" ref="E23:E28" si="14">D23/C23</f>
        <v>1.07634032634033</v>
      </c>
      <c r="F23" s="260">
        <f t="shared" ref="F23:F28" si="15">D23-K23</f>
        <v>665</v>
      </c>
      <c r="G23" s="261">
        <f t="shared" si="12"/>
        <v>0.21954440409376</v>
      </c>
      <c r="H23" s="260">
        <f t="shared" si="13"/>
        <v>4285</v>
      </c>
      <c r="I23" s="260">
        <f t="shared" ref="I23:I28" si="16">H23-D23</f>
        <v>591</v>
      </c>
      <c r="J23" s="261">
        <f t="shared" ref="J23:J28" si="17">I23/D23</f>
        <v>0.15998917162967</v>
      </c>
      <c r="K23" s="260">
        <f>K24</f>
        <v>3029</v>
      </c>
      <c r="L23" s="291"/>
    </row>
    <row r="24" s="248" customFormat="1" ht="24" spans="1:12">
      <c r="A24" s="256">
        <v>103109998</v>
      </c>
      <c r="B24" s="271" t="s">
        <v>1127</v>
      </c>
      <c r="C24" s="264">
        <v>3432</v>
      </c>
      <c r="D24" s="264">
        <v>3694</v>
      </c>
      <c r="E24" s="263">
        <f t="shared" si="14"/>
        <v>1.07634032634033</v>
      </c>
      <c r="F24" s="264">
        <f t="shared" si="15"/>
        <v>665</v>
      </c>
      <c r="G24" s="263">
        <f t="shared" si="12"/>
        <v>0.21954440409376</v>
      </c>
      <c r="H24" s="264">
        <v>4285</v>
      </c>
      <c r="I24" s="264">
        <f t="shared" si="16"/>
        <v>591</v>
      </c>
      <c r="J24" s="263">
        <f t="shared" si="17"/>
        <v>0.15998917162967</v>
      </c>
      <c r="K24" s="217">
        <v>3029</v>
      </c>
      <c r="L24" s="292"/>
    </row>
    <row r="25" s="249" customFormat="1" ht="15.75" spans="1:12">
      <c r="A25" s="272"/>
      <c r="B25" s="273" t="s">
        <v>1128</v>
      </c>
      <c r="C25" s="260">
        <f t="shared" ref="C25:H25" si="18">C18+C16+C15+C7+C17</f>
        <v>69361</v>
      </c>
      <c r="D25" s="260">
        <f t="shared" si="18"/>
        <v>50214</v>
      </c>
      <c r="E25" s="261">
        <f t="shared" si="14"/>
        <v>0.723951500122547</v>
      </c>
      <c r="F25" s="260">
        <f t="shared" si="15"/>
        <v>-19660</v>
      </c>
      <c r="G25" s="261">
        <f t="shared" si="12"/>
        <v>-0.281363597332341</v>
      </c>
      <c r="H25" s="260">
        <f t="shared" si="18"/>
        <v>42754</v>
      </c>
      <c r="I25" s="260">
        <f t="shared" si="16"/>
        <v>-7460</v>
      </c>
      <c r="J25" s="261">
        <f t="shared" si="17"/>
        <v>-0.148564145457442</v>
      </c>
      <c r="K25" s="260">
        <f>K18+K16+K15+K7+K17</f>
        <v>69874</v>
      </c>
      <c r="L25" s="293"/>
    </row>
    <row r="26" s="247" customFormat="1" ht="15.75" spans="1:12">
      <c r="A26" s="256"/>
      <c r="B26" s="273" t="s">
        <v>1129</v>
      </c>
      <c r="C26" s="274">
        <f>SUM(C27:C28)</f>
        <v>10337</v>
      </c>
      <c r="D26" s="274">
        <f>SUM(D27:D29)</f>
        <v>19634</v>
      </c>
      <c r="E26" s="261">
        <f t="shared" si="14"/>
        <v>1.89939053884106</v>
      </c>
      <c r="F26" s="275">
        <f t="shared" si="15"/>
        <v>11381</v>
      </c>
      <c r="G26" s="261">
        <f t="shared" si="12"/>
        <v>1.37901369199079</v>
      </c>
      <c r="H26" s="274">
        <f>SUM(H27:H28)</f>
        <v>16815</v>
      </c>
      <c r="I26" s="260">
        <f t="shared" si="16"/>
        <v>-2819</v>
      </c>
      <c r="J26" s="261">
        <f t="shared" si="17"/>
        <v>-0.143577467658144</v>
      </c>
      <c r="K26" s="274">
        <f>SUM(K27:K28)</f>
        <v>8253</v>
      </c>
      <c r="L26" s="291"/>
    </row>
    <row r="27" s="246" customFormat="1" ht="15" spans="1:12">
      <c r="A27" s="256"/>
      <c r="B27" s="276" t="s">
        <v>1130</v>
      </c>
      <c r="C27" s="277">
        <v>1684</v>
      </c>
      <c r="D27" s="277">
        <v>10981</v>
      </c>
      <c r="E27" s="263">
        <f t="shared" si="14"/>
        <v>6.520783847981</v>
      </c>
      <c r="F27" s="278">
        <f t="shared" si="15"/>
        <v>8846</v>
      </c>
      <c r="G27" s="263">
        <f t="shared" si="12"/>
        <v>4.14332552693208</v>
      </c>
      <c r="H27" s="277">
        <v>533</v>
      </c>
      <c r="I27" s="264">
        <f t="shared" si="16"/>
        <v>-10448</v>
      </c>
      <c r="J27" s="263">
        <f t="shared" si="17"/>
        <v>-0.951461615517712</v>
      </c>
      <c r="K27" s="294">
        <v>2135</v>
      </c>
      <c r="L27" s="288"/>
    </row>
    <row r="28" s="246" customFormat="1" ht="15" spans="1:12">
      <c r="A28" s="256"/>
      <c r="B28" s="276" t="s">
        <v>1131</v>
      </c>
      <c r="C28" s="277">
        <v>8653</v>
      </c>
      <c r="D28" s="277">
        <v>8653</v>
      </c>
      <c r="E28" s="263">
        <f t="shared" si="14"/>
        <v>1</v>
      </c>
      <c r="F28" s="278">
        <f t="shared" si="15"/>
        <v>2535</v>
      </c>
      <c r="G28" s="263">
        <f t="shared" si="12"/>
        <v>0.414351095129127</v>
      </c>
      <c r="H28" s="277">
        <v>16282</v>
      </c>
      <c r="I28" s="264">
        <f t="shared" si="16"/>
        <v>7629</v>
      </c>
      <c r="J28" s="263">
        <f t="shared" si="17"/>
        <v>0.881659540043915</v>
      </c>
      <c r="K28" s="294">
        <v>6118</v>
      </c>
      <c r="L28" s="288"/>
    </row>
    <row r="29" s="246" customFormat="1" ht="15.75" spans="1:12">
      <c r="A29" s="256"/>
      <c r="B29" s="276" t="s">
        <v>1132</v>
      </c>
      <c r="C29" s="277"/>
      <c r="D29" s="277"/>
      <c r="E29" s="261"/>
      <c r="F29" s="278"/>
      <c r="G29" s="279"/>
      <c r="H29" s="277"/>
      <c r="I29" s="264"/>
      <c r="J29" s="263"/>
      <c r="K29" s="294"/>
      <c r="L29" s="288"/>
    </row>
    <row r="30" s="246" customFormat="1" ht="15.75" spans="1:12">
      <c r="A30" s="256"/>
      <c r="B30" s="280" t="s">
        <v>1133</v>
      </c>
      <c r="C30" s="281">
        <v>400</v>
      </c>
      <c r="D30" s="260">
        <v>44826</v>
      </c>
      <c r="E30" s="261">
        <f>D30/C30</f>
        <v>112.065</v>
      </c>
      <c r="F30" s="275">
        <f>D30-K30</f>
        <v>6087</v>
      </c>
      <c r="G30" s="261"/>
      <c r="H30" s="281"/>
      <c r="I30" s="260">
        <f>H30-D30</f>
        <v>-44826</v>
      </c>
      <c r="J30" s="261">
        <f>I30/D30</f>
        <v>-1</v>
      </c>
      <c r="K30" s="212">
        <v>38739</v>
      </c>
      <c r="L30" s="288"/>
    </row>
    <row r="31" s="246" customFormat="1" ht="15.75" spans="1:12">
      <c r="A31" s="282"/>
      <c r="B31" s="283" t="s">
        <v>1134</v>
      </c>
      <c r="C31" s="281">
        <f t="shared" ref="C31:H31" si="19">C26+C30+C25</f>
        <v>80098</v>
      </c>
      <c r="D31" s="281">
        <f t="shared" si="19"/>
        <v>114674</v>
      </c>
      <c r="E31" s="261">
        <f>D31/C31</f>
        <v>1.4316712027766</v>
      </c>
      <c r="F31" s="275">
        <f>D31-K31</f>
        <v>-2192</v>
      </c>
      <c r="G31" s="261">
        <f>F31/K31</f>
        <v>-0.0187565245665976</v>
      </c>
      <c r="H31" s="281">
        <f t="shared" si="19"/>
        <v>59569</v>
      </c>
      <c r="I31" s="260">
        <f>H31-D31</f>
        <v>-55105</v>
      </c>
      <c r="J31" s="261">
        <f>I31/D31</f>
        <v>-0.48053612850341</v>
      </c>
      <c r="K31" s="281">
        <f>K26+K30+K25</f>
        <v>116866</v>
      </c>
      <c r="L31" s="295"/>
    </row>
  </sheetData>
  <mergeCells count="12">
    <mergeCell ref="B2:J2"/>
    <mergeCell ref="I3:J3"/>
    <mergeCell ref="C4:G4"/>
    <mergeCell ref="H4:J4"/>
    <mergeCell ref="F5:G5"/>
    <mergeCell ref="I5:J5"/>
    <mergeCell ref="B4:B6"/>
    <mergeCell ref="C5:C6"/>
    <mergeCell ref="D5:D6"/>
    <mergeCell ref="E5:E6"/>
    <mergeCell ref="H5:H6"/>
    <mergeCell ref="K4:K6"/>
  </mergeCells>
  <printOptions horizontalCentered="1"/>
  <pageMargins left="0.590277777777778" right="0.590277777777778" top="0.239583333333333" bottom="0.239583333333333" header="0.161111111111111" footer="0.259722222222222"/>
  <pageSetup paperSize="9" orientation="landscape" horizontalDpi="600"/>
  <headerFooter alignWithMargins="0" scaleWithDoc="0">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M108"/>
  <sheetViews>
    <sheetView zoomScale="90" zoomScaleNormal="90" workbookViewId="0">
      <pane xSplit="2" ySplit="6" topLeftCell="C7" activePane="bottomRight" state="frozen"/>
      <selection/>
      <selection pane="topRight"/>
      <selection pane="bottomLeft"/>
      <selection pane="bottomRight" activeCell="B7" sqref="B7"/>
    </sheetView>
  </sheetViews>
  <sheetFormatPr defaultColWidth="9" defaultRowHeight="14.25"/>
  <cols>
    <col min="1" max="1" width="17.55" style="202" hidden="1" customWidth="1"/>
    <col min="2" max="2" width="38.25" style="203" customWidth="1"/>
    <col min="3" max="3" width="10.625" style="203" customWidth="1"/>
    <col min="4" max="4" width="10.375" style="203" customWidth="1"/>
    <col min="5" max="5" width="11.25" style="203" customWidth="1"/>
    <col min="6" max="6" width="10.375" style="203" customWidth="1"/>
    <col min="7" max="7" width="8.875" style="203" customWidth="1"/>
    <col min="8" max="8" width="10.5" style="203" customWidth="1"/>
    <col min="9" max="9" width="10.875" style="203" customWidth="1"/>
    <col min="10" max="10" width="9.5" style="203" customWidth="1"/>
    <col min="11" max="11" width="10.125" style="203" customWidth="1"/>
    <col min="12" max="12" width="9" style="203" hidden="1" customWidth="1"/>
    <col min="13" max="13" width="9" style="202" hidden="1" customWidth="1"/>
    <col min="14" max="16384" width="9" style="202"/>
  </cols>
  <sheetData>
    <row r="1" s="202" customFormat="1" ht="21" customHeight="1" spans="2:12">
      <c r="B1" s="203" t="s">
        <v>1135</v>
      </c>
      <c r="C1" s="203"/>
      <c r="D1" s="203"/>
      <c r="E1" s="203"/>
      <c r="F1" s="203"/>
      <c r="G1" s="203"/>
      <c r="H1" s="203"/>
      <c r="I1" s="203"/>
      <c r="J1" s="203"/>
      <c r="K1" s="203"/>
      <c r="L1" s="203"/>
    </row>
    <row r="2" s="202" customFormat="1" ht="30" customHeight="1" spans="2:12">
      <c r="B2" s="163" t="s">
        <v>1136</v>
      </c>
      <c r="C2" s="163"/>
      <c r="D2" s="163"/>
      <c r="E2" s="163"/>
      <c r="F2" s="163"/>
      <c r="G2" s="163"/>
      <c r="H2" s="163"/>
      <c r="I2" s="163"/>
      <c r="J2" s="163"/>
      <c r="K2" s="163"/>
      <c r="L2" s="237"/>
    </row>
    <row r="3" s="202" customFormat="1" spans="2:12">
      <c r="B3" s="204"/>
      <c r="C3" s="205"/>
      <c r="D3" s="205"/>
      <c r="E3" s="205"/>
      <c r="F3" s="205"/>
      <c r="G3" s="205"/>
      <c r="H3" s="205"/>
      <c r="I3" s="205"/>
      <c r="J3" s="238" t="s">
        <v>30</v>
      </c>
      <c r="K3" s="238"/>
      <c r="L3" s="205"/>
    </row>
    <row r="4" s="202" customFormat="1" spans="2:12">
      <c r="B4" s="206" t="s">
        <v>139</v>
      </c>
      <c r="C4" s="207" t="s">
        <v>32</v>
      </c>
      <c r="D4" s="207"/>
      <c r="E4" s="207"/>
      <c r="F4" s="207"/>
      <c r="G4" s="207"/>
      <c r="H4" s="207"/>
      <c r="I4" s="207" t="s">
        <v>1137</v>
      </c>
      <c r="J4" s="207"/>
      <c r="K4" s="207"/>
      <c r="L4" s="233" t="s">
        <v>1107</v>
      </c>
    </row>
    <row r="5" s="202" customFormat="1" spans="2:12">
      <c r="B5" s="208"/>
      <c r="C5" s="209" t="s">
        <v>35</v>
      </c>
      <c r="D5" s="209" t="s">
        <v>144</v>
      </c>
      <c r="E5" s="209" t="s">
        <v>36</v>
      </c>
      <c r="F5" s="233" t="s">
        <v>1138</v>
      </c>
      <c r="G5" s="209" t="s">
        <v>146</v>
      </c>
      <c r="H5" s="210"/>
      <c r="I5" s="209" t="s">
        <v>39</v>
      </c>
      <c r="J5" s="239" t="s">
        <v>1139</v>
      </c>
      <c r="K5" s="240"/>
      <c r="L5" s="233"/>
    </row>
    <row r="6" s="202" customFormat="1" spans="2:12">
      <c r="B6" s="208"/>
      <c r="C6" s="210"/>
      <c r="D6" s="209"/>
      <c r="E6" s="210"/>
      <c r="F6" s="234"/>
      <c r="G6" s="209" t="s">
        <v>148</v>
      </c>
      <c r="H6" s="210" t="s">
        <v>1109</v>
      </c>
      <c r="I6" s="210"/>
      <c r="J6" s="241" t="s">
        <v>148</v>
      </c>
      <c r="K6" s="242" t="s">
        <v>1109</v>
      </c>
      <c r="L6" s="233"/>
    </row>
    <row r="7" s="202" customFormat="1" ht="15.75" spans="1:13">
      <c r="A7" s="202">
        <v>207</v>
      </c>
      <c r="B7" s="211" t="s">
        <v>372</v>
      </c>
      <c r="C7" s="212">
        <f>C8</f>
        <v>0</v>
      </c>
      <c r="D7" s="212">
        <f t="shared" ref="D7:I7" si="0">D8</f>
        <v>12</v>
      </c>
      <c r="E7" s="212">
        <f t="shared" si="0"/>
        <v>0</v>
      </c>
      <c r="F7" s="235"/>
      <c r="G7" s="212">
        <f t="shared" ref="G7:G70" si="1">E7-L7</f>
        <v>0</v>
      </c>
      <c r="H7" s="235"/>
      <c r="I7" s="212">
        <f t="shared" si="0"/>
        <v>0</v>
      </c>
      <c r="J7" s="212">
        <f t="shared" ref="J7:J70" si="2">I7-C7</f>
        <v>0</v>
      </c>
      <c r="K7" s="243"/>
      <c r="L7" s="212">
        <f>L8</f>
        <v>0</v>
      </c>
      <c r="M7" s="202">
        <f t="shared" ref="M7:M70" si="3">LEN(A7)</f>
        <v>3</v>
      </c>
    </row>
    <row r="8" s="202" customFormat="1" ht="15.75" spans="1:13">
      <c r="A8" s="202">
        <v>20707</v>
      </c>
      <c r="B8" s="213" t="s">
        <v>1140</v>
      </c>
      <c r="C8" s="212">
        <f>SUM(C9:C12)</f>
        <v>0</v>
      </c>
      <c r="D8" s="212">
        <f t="shared" ref="D8:I8" si="4">SUM(D9:D12)</f>
        <v>12</v>
      </c>
      <c r="E8" s="212">
        <f t="shared" si="4"/>
        <v>0</v>
      </c>
      <c r="F8" s="235">
        <f t="shared" ref="F8:F71" si="5">E8/D8</f>
        <v>0</v>
      </c>
      <c r="G8" s="212">
        <f t="shared" si="1"/>
        <v>0</v>
      </c>
      <c r="H8" s="235"/>
      <c r="I8" s="212">
        <f t="shared" si="4"/>
        <v>0</v>
      </c>
      <c r="J8" s="212">
        <f t="shared" si="2"/>
        <v>0</v>
      </c>
      <c r="K8" s="243"/>
      <c r="L8" s="212">
        <f>SUM(L9:L12)</f>
        <v>0</v>
      </c>
      <c r="M8" s="202">
        <f t="shared" si="3"/>
        <v>5</v>
      </c>
    </row>
    <row r="9" s="202" customFormat="1" ht="15" spans="1:13">
      <c r="A9" s="202">
        <v>2070701</v>
      </c>
      <c r="B9" s="214" t="s">
        <v>1141</v>
      </c>
      <c r="C9" s="215"/>
      <c r="D9" s="215"/>
      <c r="E9" s="217">
        <v>0</v>
      </c>
      <c r="F9" s="236"/>
      <c r="G9" s="217">
        <f t="shared" si="1"/>
        <v>0</v>
      </c>
      <c r="H9" s="236"/>
      <c r="I9" s="215"/>
      <c r="J9" s="217">
        <f t="shared" si="2"/>
        <v>0</v>
      </c>
      <c r="K9" s="244"/>
      <c r="L9" s="217">
        <v>0</v>
      </c>
      <c r="M9" s="202">
        <f t="shared" si="3"/>
        <v>7</v>
      </c>
    </row>
    <row r="10" s="202" customFormat="1" ht="15" spans="1:13">
      <c r="A10" s="202">
        <v>2070702</v>
      </c>
      <c r="B10" s="214" t="s">
        <v>1142</v>
      </c>
      <c r="C10" s="215"/>
      <c r="D10" s="215"/>
      <c r="E10" s="217">
        <v>0</v>
      </c>
      <c r="F10" s="236"/>
      <c r="G10" s="217">
        <f t="shared" si="1"/>
        <v>0</v>
      </c>
      <c r="H10" s="236"/>
      <c r="I10" s="215"/>
      <c r="J10" s="217">
        <f t="shared" si="2"/>
        <v>0</v>
      </c>
      <c r="K10" s="244"/>
      <c r="L10" s="217">
        <v>0</v>
      </c>
      <c r="M10" s="202">
        <f t="shared" si="3"/>
        <v>7</v>
      </c>
    </row>
    <row r="11" s="202" customFormat="1" ht="15" spans="1:13">
      <c r="A11" s="202">
        <v>2070703</v>
      </c>
      <c r="B11" s="214" t="s">
        <v>1143</v>
      </c>
      <c r="C11" s="215"/>
      <c r="D11" s="215"/>
      <c r="E11" s="217">
        <v>0</v>
      </c>
      <c r="F11" s="236"/>
      <c r="G11" s="217">
        <f t="shared" si="1"/>
        <v>0</v>
      </c>
      <c r="H11" s="236"/>
      <c r="I11" s="215"/>
      <c r="J11" s="217">
        <f t="shared" si="2"/>
        <v>0</v>
      </c>
      <c r="K11" s="244"/>
      <c r="L11" s="217">
        <v>0</v>
      </c>
      <c r="M11" s="202">
        <f t="shared" si="3"/>
        <v>7</v>
      </c>
    </row>
    <row r="12" s="202" customFormat="1" ht="15" spans="1:13">
      <c r="A12" s="202">
        <v>2070799</v>
      </c>
      <c r="B12" s="214" t="s">
        <v>1144</v>
      </c>
      <c r="C12" s="215"/>
      <c r="D12" s="215">
        <v>12</v>
      </c>
      <c r="E12" s="217">
        <v>0</v>
      </c>
      <c r="F12" s="236">
        <f t="shared" si="5"/>
        <v>0</v>
      </c>
      <c r="G12" s="217">
        <f t="shared" si="1"/>
        <v>0</v>
      </c>
      <c r="H12" s="236"/>
      <c r="I12" s="215"/>
      <c r="J12" s="217">
        <f t="shared" si="2"/>
        <v>0</v>
      </c>
      <c r="K12" s="244"/>
      <c r="L12" s="217">
        <v>0</v>
      </c>
      <c r="M12" s="202">
        <f t="shared" si="3"/>
        <v>7</v>
      </c>
    </row>
    <row r="13" s="202" customFormat="1" ht="15.75" spans="1:13">
      <c r="A13" s="202">
        <v>212</v>
      </c>
      <c r="B13" s="211" t="s">
        <v>630</v>
      </c>
      <c r="C13" s="212">
        <f>C14+C29+C35+C43+C39+C52</f>
        <v>35766</v>
      </c>
      <c r="D13" s="212">
        <f>D14+D29+D35+D43+D39+D52</f>
        <v>42980</v>
      </c>
      <c r="E13" s="212">
        <f>E14+E29+E35+E43+E39+E52</f>
        <v>33626</v>
      </c>
      <c r="F13" s="235">
        <f t="shared" si="5"/>
        <v>0.78236389018148</v>
      </c>
      <c r="G13" s="212">
        <f t="shared" si="1"/>
        <v>-6012</v>
      </c>
      <c r="H13" s="235">
        <f t="shared" ref="H13:H20" si="6">G13/L13</f>
        <v>-0.151672637368182</v>
      </c>
      <c r="I13" s="212">
        <f>I14+I29+I35+I43+I39+I52</f>
        <v>18020</v>
      </c>
      <c r="J13" s="212">
        <f t="shared" si="2"/>
        <v>-17746</v>
      </c>
      <c r="K13" s="243">
        <f t="shared" ref="K13:K20" si="7">J13/C13</f>
        <v>-0.496169546496673</v>
      </c>
      <c r="L13" s="212">
        <f>L14+L29+L35+L43+L39</f>
        <v>39638</v>
      </c>
      <c r="M13" s="202">
        <f t="shared" si="3"/>
        <v>3</v>
      </c>
    </row>
    <row r="14" s="202" customFormat="1" ht="17" customHeight="1" spans="1:13">
      <c r="A14" s="202">
        <v>21208</v>
      </c>
      <c r="B14" s="216" t="s">
        <v>1145</v>
      </c>
      <c r="C14" s="212">
        <f>SUM(C15:C28)</f>
        <v>35266</v>
      </c>
      <c r="D14" s="212">
        <f t="shared" ref="D14:I14" si="8">SUM(D15:D28)</f>
        <v>17986</v>
      </c>
      <c r="E14" s="212">
        <f t="shared" si="8"/>
        <v>17810</v>
      </c>
      <c r="F14" s="235">
        <f t="shared" si="5"/>
        <v>0.990214611364394</v>
      </c>
      <c r="G14" s="212">
        <f t="shared" si="1"/>
        <v>-13005</v>
      </c>
      <c r="H14" s="235">
        <f t="shared" si="6"/>
        <v>-0.422034723349018</v>
      </c>
      <c r="I14" s="212">
        <f t="shared" si="8"/>
        <v>17510</v>
      </c>
      <c r="J14" s="212">
        <f t="shared" si="2"/>
        <v>-17756</v>
      </c>
      <c r="K14" s="243">
        <f t="shared" si="7"/>
        <v>-0.503487778596949</v>
      </c>
      <c r="L14" s="212">
        <f>SUM(L15:L28)</f>
        <v>30815</v>
      </c>
      <c r="M14" s="202">
        <f t="shared" si="3"/>
        <v>5</v>
      </c>
    </row>
    <row r="15" s="202" customFormat="1" ht="15" spans="1:13">
      <c r="A15" s="202">
        <v>2120801</v>
      </c>
      <c r="B15" s="214" t="s">
        <v>1146</v>
      </c>
      <c r="C15" s="217">
        <v>500</v>
      </c>
      <c r="D15" s="215">
        <v>700</v>
      </c>
      <c r="E15" s="217">
        <v>697</v>
      </c>
      <c r="F15" s="236">
        <f t="shared" si="5"/>
        <v>0.995714285714286</v>
      </c>
      <c r="G15" s="217">
        <f t="shared" si="1"/>
        <v>532</v>
      </c>
      <c r="H15" s="236">
        <f t="shared" si="6"/>
        <v>3.22424242424242</v>
      </c>
      <c r="I15" s="217">
        <v>500</v>
      </c>
      <c r="J15" s="217">
        <f t="shared" si="2"/>
        <v>0</v>
      </c>
      <c r="K15" s="244">
        <f t="shared" si="7"/>
        <v>0</v>
      </c>
      <c r="L15" s="217">
        <v>165</v>
      </c>
      <c r="M15" s="202">
        <f t="shared" si="3"/>
        <v>7</v>
      </c>
    </row>
    <row r="16" s="202" customFormat="1" ht="15" spans="1:13">
      <c r="A16" s="202">
        <v>2120802</v>
      </c>
      <c r="B16" s="214" t="s">
        <v>1147</v>
      </c>
      <c r="C16" s="217">
        <v>250</v>
      </c>
      <c r="D16" s="215">
        <v>60</v>
      </c>
      <c r="E16" s="217">
        <v>50</v>
      </c>
      <c r="F16" s="236">
        <f t="shared" si="5"/>
        <v>0.833333333333333</v>
      </c>
      <c r="G16" s="217">
        <f t="shared" si="1"/>
        <v>-180</v>
      </c>
      <c r="H16" s="236">
        <f t="shared" si="6"/>
        <v>-0.782608695652174</v>
      </c>
      <c r="I16" s="217">
        <v>250</v>
      </c>
      <c r="J16" s="217">
        <f t="shared" si="2"/>
        <v>0</v>
      </c>
      <c r="K16" s="244">
        <f t="shared" si="7"/>
        <v>0</v>
      </c>
      <c r="L16" s="217">
        <v>230</v>
      </c>
      <c r="M16" s="202">
        <f t="shared" si="3"/>
        <v>7</v>
      </c>
    </row>
    <row r="17" s="202" customFormat="1" ht="15" spans="1:13">
      <c r="A17" s="202">
        <v>2120803</v>
      </c>
      <c r="B17" s="214" t="s">
        <v>1148</v>
      </c>
      <c r="C17" s="217">
        <v>90</v>
      </c>
      <c r="D17" s="215">
        <v>90</v>
      </c>
      <c r="E17" s="217">
        <v>90</v>
      </c>
      <c r="F17" s="236">
        <f t="shared" si="5"/>
        <v>1</v>
      </c>
      <c r="G17" s="217">
        <f t="shared" si="1"/>
        <v>-2361</v>
      </c>
      <c r="H17" s="236">
        <f t="shared" si="6"/>
        <v>-0.96328029375765</v>
      </c>
      <c r="I17" s="217">
        <v>90</v>
      </c>
      <c r="J17" s="217">
        <f t="shared" si="2"/>
        <v>0</v>
      </c>
      <c r="K17" s="244">
        <f t="shared" si="7"/>
        <v>0</v>
      </c>
      <c r="L17" s="217">
        <v>2451</v>
      </c>
      <c r="M17" s="202">
        <f t="shared" si="3"/>
        <v>7</v>
      </c>
    </row>
    <row r="18" s="202" customFormat="1" ht="15" spans="1:13">
      <c r="A18" s="202">
        <v>2120804</v>
      </c>
      <c r="B18" s="214" t="s">
        <v>1149</v>
      </c>
      <c r="C18" s="217">
        <f>30663-500-1879</f>
        <v>28284</v>
      </c>
      <c r="D18" s="215">
        <v>15670</v>
      </c>
      <c r="E18" s="217">
        <v>15670</v>
      </c>
      <c r="F18" s="236">
        <f t="shared" si="5"/>
        <v>1</v>
      </c>
      <c r="G18" s="217">
        <f t="shared" si="1"/>
        <v>-10915</v>
      </c>
      <c r="H18" s="236">
        <f t="shared" si="6"/>
        <v>-0.410569870227572</v>
      </c>
      <c r="I18" s="217">
        <f>10250+5000</f>
        <v>15250</v>
      </c>
      <c r="J18" s="217">
        <f t="shared" si="2"/>
        <v>-13034</v>
      </c>
      <c r="K18" s="244">
        <f t="shared" si="7"/>
        <v>-0.460825908640928</v>
      </c>
      <c r="L18" s="217">
        <v>26585</v>
      </c>
      <c r="M18" s="202">
        <f t="shared" si="3"/>
        <v>7</v>
      </c>
    </row>
    <row r="19" s="202" customFormat="1" ht="15" spans="1:13">
      <c r="A19" s="202">
        <v>2120805</v>
      </c>
      <c r="B19" s="214" t="s">
        <v>1150</v>
      </c>
      <c r="C19" s="217">
        <v>100</v>
      </c>
      <c r="D19" s="215">
        <v>32</v>
      </c>
      <c r="E19" s="217">
        <v>32</v>
      </c>
      <c r="F19" s="236">
        <f t="shared" si="5"/>
        <v>1</v>
      </c>
      <c r="G19" s="217">
        <f t="shared" si="1"/>
        <v>-1</v>
      </c>
      <c r="H19" s="236">
        <f t="shared" si="6"/>
        <v>-0.0303030303030303</v>
      </c>
      <c r="I19" s="217"/>
      <c r="J19" s="217">
        <f t="shared" si="2"/>
        <v>-100</v>
      </c>
      <c r="K19" s="244">
        <f t="shared" si="7"/>
        <v>-1</v>
      </c>
      <c r="L19" s="217">
        <v>33</v>
      </c>
      <c r="M19" s="202">
        <f t="shared" si="3"/>
        <v>7</v>
      </c>
    </row>
    <row r="20" s="202" customFormat="1" ht="15" spans="1:13">
      <c r="A20" s="202">
        <v>2120806</v>
      </c>
      <c r="B20" s="214" t="s">
        <v>1151</v>
      </c>
      <c r="C20" s="217">
        <v>120</v>
      </c>
      <c r="D20" s="215">
        <v>35</v>
      </c>
      <c r="E20" s="217">
        <v>30</v>
      </c>
      <c r="F20" s="236">
        <f t="shared" si="5"/>
        <v>0.857142857142857</v>
      </c>
      <c r="G20" s="217">
        <f t="shared" si="1"/>
        <v>-89</v>
      </c>
      <c r="H20" s="236">
        <f t="shared" si="6"/>
        <v>-0.747899159663866</v>
      </c>
      <c r="I20" s="217"/>
      <c r="J20" s="217">
        <f t="shared" si="2"/>
        <v>-120</v>
      </c>
      <c r="K20" s="244">
        <f t="shared" si="7"/>
        <v>-1</v>
      </c>
      <c r="L20" s="217">
        <v>119</v>
      </c>
      <c r="M20" s="202">
        <f t="shared" si="3"/>
        <v>7</v>
      </c>
    </row>
    <row r="21" s="202" customFormat="1" ht="15" spans="1:13">
      <c r="A21" s="202">
        <v>2120807</v>
      </c>
      <c r="B21" s="214" t="s">
        <v>1152</v>
      </c>
      <c r="C21" s="217"/>
      <c r="D21" s="215"/>
      <c r="E21" s="217">
        <v>0</v>
      </c>
      <c r="F21" s="236"/>
      <c r="G21" s="217">
        <f t="shared" si="1"/>
        <v>0</v>
      </c>
      <c r="H21" s="236"/>
      <c r="I21" s="217"/>
      <c r="J21" s="217">
        <f t="shared" si="2"/>
        <v>0</v>
      </c>
      <c r="K21" s="244"/>
      <c r="L21" s="217">
        <v>0</v>
      </c>
      <c r="M21" s="202">
        <f t="shared" si="3"/>
        <v>7</v>
      </c>
    </row>
    <row r="22" s="202" customFormat="1" ht="15" spans="1:13">
      <c r="A22" s="202">
        <v>2120809</v>
      </c>
      <c r="B22" s="214" t="s">
        <v>1153</v>
      </c>
      <c r="C22" s="217"/>
      <c r="D22" s="215"/>
      <c r="E22" s="217">
        <v>0</v>
      </c>
      <c r="F22" s="236"/>
      <c r="G22" s="217">
        <f t="shared" si="1"/>
        <v>0</v>
      </c>
      <c r="H22" s="236"/>
      <c r="I22" s="217"/>
      <c r="J22" s="217">
        <f t="shared" si="2"/>
        <v>0</v>
      </c>
      <c r="K22" s="244"/>
      <c r="L22" s="217">
        <v>0</v>
      </c>
      <c r="M22" s="202">
        <f t="shared" si="3"/>
        <v>7</v>
      </c>
    </row>
    <row r="23" s="202" customFormat="1" ht="15" spans="1:13">
      <c r="A23" s="202">
        <v>2120810</v>
      </c>
      <c r="B23" s="214" t="s">
        <v>1154</v>
      </c>
      <c r="C23" s="217">
        <v>300</v>
      </c>
      <c r="D23" s="215">
        <v>300</v>
      </c>
      <c r="E23" s="217">
        <v>284</v>
      </c>
      <c r="F23" s="236">
        <f t="shared" si="5"/>
        <v>0.946666666666667</v>
      </c>
      <c r="G23" s="217">
        <f t="shared" si="1"/>
        <v>69</v>
      </c>
      <c r="H23" s="236">
        <f>G23/L23</f>
        <v>0.32093023255814</v>
      </c>
      <c r="I23" s="217"/>
      <c r="J23" s="217">
        <f t="shared" si="2"/>
        <v>-300</v>
      </c>
      <c r="K23" s="244">
        <f>J23/C23</f>
        <v>-1</v>
      </c>
      <c r="L23" s="217">
        <v>215</v>
      </c>
      <c r="M23" s="202">
        <f t="shared" si="3"/>
        <v>7</v>
      </c>
    </row>
    <row r="24" s="202" customFormat="1" ht="15" spans="1:13">
      <c r="A24" s="202">
        <v>2120811</v>
      </c>
      <c r="B24" s="214" t="s">
        <v>1155</v>
      </c>
      <c r="C24" s="217"/>
      <c r="D24" s="215"/>
      <c r="E24" s="217">
        <v>0</v>
      </c>
      <c r="F24" s="236"/>
      <c r="G24" s="217">
        <f t="shared" si="1"/>
        <v>0</v>
      </c>
      <c r="H24" s="236"/>
      <c r="I24" s="217"/>
      <c r="J24" s="217">
        <f t="shared" si="2"/>
        <v>0</v>
      </c>
      <c r="K24" s="244"/>
      <c r="L24" s="217">
        <v>0</v>
      </c>
      <c r="M24" s="202">
        <f t="shared" si="3"/>
        <v>7</v>
      </c>
    </row>
    <row r="25" s="202" customFormat="1" ht="15" spans="1:13">
      <c r="A25" s="202">
        <v>2120814</v>
      </c>
      <c r="B25" s="214" t="s">
        <v>1156</v>
      </c>
      <c r="C25" s="217">
        <v>900</v>
      </c>
      <c r="D25" s="215">
        <v>1079</v>
      </c>
      <c r="E25" s="217">
        <v>937</v>
      </c>
      <c r="F25" s="236">
        <f t="shared" si="5"/>
        <v>0.868396663577386</v>
      </c>
      <c r="G25" s="217">
        <f t="shared" si="1"/>
        <v>283</v>
      </c>
      <c r="H25" s="236">
        <f>G25/L25</f>
        <v>0.432721712538226</v>
      </c>
      <c r="I25" s="217">
        <v>500</v>
      </c>
      <c r="J25" s="217">
        <f t="shared" si="2"/>
        <v>-400</v>
      </c>
      <c r="K25" s="244">
        <f>J25/C25</f>
        <v>-0.444444444444444</v>
      </c>
      <c r="L25" s="217">
        <v>654</v>
      </c>
      <c r="M25" s="202">
        <f t="shared" si="3"/>
        <v>7</v>
      </c>
    </row>
    <row r="26" s="202" customFormat="1" ht="15" spans="1:13">
      <c r="A26" s="202">
        <v>2120815</v>
      </c>
      <c r="B26" s="214" t="s">
        <v>1157</v>
      </c>
      <c r="C26" s="217"/>
      <c r="D26" s="215"/>
      <c r="E26" s="217">
        <v>0</v>
      </c>
      <c r="F26" s="236"/>
      <c r="G26" s="217">
        <f t="shared" si="1"/>
        <v>0</v>
      </c>
      <c r="H26" s="236"/>
      <c r="I26" s="217">
        <v>250</v>
      </c>
      <c r="J26" s="217">
        <f t="shared" si="2"/>
        <v>250</v>
      </c>
      <c r="K26" s="244"/>
      <c r="L26" s="217">
        <v>0</v>
      </c>
      <c r="M26" s="202">
        <f t="shared" si="3"/>
        <v>7</v>
      </c>
    </row>
    <row r="27" s="202" customFormat="1" ht="15" spans="1:13">
      <c r="A27" s="202">
        <v>2120816</v>
      </c>
      <c r="B27" s="214" t="s">
        <v>1158</v>
      </c>
      <c r="C27" s="217">
        <v>20</v>
      </c>
      <c r="D27" s="215">
        <v>20</v>
      </c>
      <c r="E27" s="217">
        <v>20</v>
      </c>
      <c r="F27" s="236">
        <f t="shared" si="5"/>
        <v>1</v>
      </c>
      <c r="G27" s="217">
        <f t="shared" si="1"/>
        <v>-10</v>
      </c>
      <c r="H27" s="236">
        <f>G27/L27</f>
        <v>-0.333333333333333</v>
      </c>
      <c r="I27" s="217">
        <v>170</v>
      </c>
      <c r="J27" s="217">
        <f t="shared" si="2"/>
        <v>150</v>
      </c>
      <c r="K27" s="244">
        <f>J27/C27</f>
        <v>7.5</v>
      </c>
      <c r="L27" s="217">
        <v>30</v>
      </c>
      <c r="M27" s="202">
        <f t="shared" si="3"/>
        <v>7</v>
      </c>
    </row>
    <row r="28" s="202" customFormat="1" ht="15" spans="1:13">
      <c r="A28" s="202">
        <v>2120899</v>
      </c>
      <c r="B28" s="214" t="s">
        <v>1159</v>
      </c>
      <c r="C28" s="217">
        <v>4702</v>
      </c>
      <c r="D28" s="215">
        <v>0</v>
      </c>
      <c r="E28" s="217">
        <v>0</v>
      </c>
      <c r="F28" s="236"/>
      <c r="G28" s="217">
        <f t="shared" si="1"/>
        <v>-333</v>
      </c>
      <c r="H28" s="236">
        <f>G28/L28</f>
        <v>-1</v>
      </c>
      <c r="I28" s="217">
        <v>500</v>
      </c>
      <c r="J28" s="217">
        <f t="shared" si="2"/>
        <v>-4202</v>
      </c>
      <c r="K28" s="244">
        <f>J28/C28</f>
        <v>-0.893662271373883</v>
      </c>
      <c r="L28" s="217">
        <v>333</v>
      </c>
      <c r="M28" s="202">
        <f t="shared" si="3"/>
        <v>7</v>
      </c>
    </row>
    <row r="29" s="202" customFormat="1" ht="15.75" spans="1:13">
      <c r="A29" s="202">
        <v>21213</v>
      </c>
      <c r="B29" s="213" t="s">
        <v>1160</v>
      </c>
      <c r="C29" s="212">
        <f>SUM(C30:C34)</f>
        <v>60</v>
      </c>
      <c r="D29" s="212">
        <f t="shared" ref="D29:I29" si="9">SUM(D30:D34)</f>
        <v>30</v>
      </c>
      <c r="E29" s="212">
        <f t="shared" si="9"/>
        <v>10</v>
      </c>
      <c r="F29" s="235">
        <f t="shared" si="5"/>
        <v>0.333333333333333</v>
      </c>
      <c r="G29" s="212">
        <f t="shared" si="1"/>
        <v>-55</v>
      </c>
      <c r="H29" s="235">
        <f>G29/L29</f>
        <v>-0.846153846153846</v>
      </c>
      <c r="I29" s="212">
        <f t="shared" si="9"/>
        <v>60</v>
      </c>
      <c r="J29" s="212">
        <f t="shared" si="2"/>
        <v>0</v>
      </c>
      <c r="K29" s="243">
        <f>J29/C29</f>
        <v>0</v>
      </c>
      <c r="L29" s="212">
        <f>SUM(L30:L34)</f>
        <v>65</v>
      </c>
      <c r="M29" s="202">
        <f t="shared" si="3"/>
        <v>5</v>
      </c>
    </row>
    <row r="30" s="202" customFormat="1" ht="15" spans="1:13">
      <c r="A30" s="202">
        <v>2121301</v>
      </c>
      <c r="B30" s="214" t="s">
        <v>1161</v>
      </c>
      <c r="C30" s="215"/>
      <c r="D30" s="215"/>
      <c r="E30" s="217">
        <v>0</v>
      </c>
      <c r="F30" s="236"/>
      <c r="G30" s="217">
        <f t="shared" si="1"/>
        <v>0</v>
      </c>
      <c r="H30" s="236"/>
      <c r="I30" s="215"/>
      <c r="J30" s="217">
        <f t="shared" si="2"/>
        <v>0</v>
      </c>
      <c r="K30" s="244"/>
      <c r="L30" s="217">
        <v>0</v>
      </c>
      <c r="M30" s="202">
        <f t="shared" si="3"/>
        <v>7</v>
      </c>
    </row>
    <row r="31" s="202" customFormat="1" ht="15" spans="1:13">
      <c r="A31" s="202">
        <v>2121302</v>
      </c>
      <c r="B31" s="214" t="s">
        <v>1162</v>
      </c>
      <c r="C31" s="215"/>
      <c r="D31" s="215"/>
      <c r="E31" s="217">
        <v>0</v>
      </c>
      <c r="F31" s="236"/>
      <c r="G31" s="217">
        <f t="shared" si="1"/>
        <v>0</v>
      </c>
      <c r="H31" s="236"/>
      <c r="I31" s="215"/>
      <c r="J31" s="217">
        <f t="shared" si="2"/>
        <v>0</v>
      </c>
      <c r="K31" s="244"/>
      <c r="L31" s="217">
        <v>0</v>
      </c>
      <c r="M31" s="202">
        <f t="shared" si="3"/>
        <v>7</v>
      </c>
    </row>
    <row r="32" s="202" customFormat="1" ht="15" spans="1:13">
      <c r="A32" s="202">
        <v>2121303</v>
      </c>
      <c r="B32" s="214" t="s">
        <v>1163</v>
      </c>
      <c r="C32" s="215"/>
      <c r="D32" s="215"/>
      <c r="E32" s="217">
        <v>0</v>
      </c>
      <c r="F32" s="236"/>
      <c r="G32" s="217">
        <f t="shared" si="1"/>
        <v>0</v>
      </c>
      <c r="H32" s="236"/>
      <c r="I32" s="215"/>
      <c r="J32" s="217">
        <f t="shared" si="2"/>
        <v>0</v>
      </c>
      <c r="K32" s="244"/>
      <c r="L32" s="217">
        <v>0</v>
      </c>
      <c r="M32" s="202">
        <f t="shared" si="3"/>
        <v>7</v>
      </c>
    </row>
    <row r="33" s="202" customFormat="1" ht="15" spans="1:13">
      <c r="A33" s="202">
        <v>2121304</v>
      </c>
      <c r="B33" s="214" t="s">
        <v>1164</v>
      </c>
      <c r="C33" s="215"/>
      <c r="D33" s="215"/>
      <c r="E33" s="217">
        <v>0</v>
      </c>
      <c r="F33" s="236"/>
      <c r="G33" s="217">
        <f t="shared" si="1"/>
        <v>0</v>
      </c>
      <c r="H33" s="236"/>
      <c r="I33" s="215"/>
      <c r="J33" s="217">
        <f t="shared" si="2"/>
        <v>0</v>
      </c>
      <c r="K33" s="244"/>
      <c r="L33" s="217">
        <v>0</v>
      </c>
      <c r="M33" s="202">
        <f t="shared" si="3"/>
        <v>7</v>
      </c>
    </row>
    <row r="34" s="202" customFormat="1" ht="15" spans="1:13">
      <c r="A34" s="202">
        <v>2121399</v>
      </c>
      <c r="B34" s="214" t="s">
        <v>1165</v>
      </c>
      <c r="C34" s="215">
        <v>60</v>
      </c>
      <c r="D34" s="215">
        <v>30</v>
      </c>
      <c r="E34" s="217">
        <v>10</v>
      </c>
      <c r="F34" s="236">
        <f t="shared" si="5"/>
        <v>0.333333333333333</v>
      </c>
      <c r="G34" s="217">
        <f t="shared" si="1"/>
        <v>-55</v>
      </c>
      <c r="H34" s="236">
        <f>G34/L34</f>
        <v>-0.846153846153846</v>
      </c>
      <c r="I34" s="215">
        <v>60</v>
      </c>
      <c r="J34" s="217">
        <f t="shared" si="2"/>
        <v>0</v>
      </c>
      <c r="K34" s="244">
        <f>J34/C34</f>
        <v>0</v>
      </c>
      <c r="L34" s="217">
        <v>65</v>
      </c>
      <c r="M34" s="202">
        <f t="shared" si="3"/>
        <v>7</v>
      </c>
    </row>
    <row r="35" s="202" customFormat="1" ht="15.75" spans="1:13">
      <c r="A35" s="202">
        <v>21214</v>
      </c>
      <c r="B35" s="213" t="s">
        <v>1166</v>
      </c>
      <c r="C35" s="212">
        <f>SUM(C36:C38)</f>
        <v>440</v>
      </c>
      <c r="D35" s="212">
        <f t="shared" ref="D35:I35" si="10">SUM(D36:D38)</f>
        <v>430</v>
      </c>
      <c r="E35" s="212">
        <f t="shared" si="10"/>
        <v>371</v>
      </c>
      <c r="F35" s="235">
        <f t="shared" si="5"/>
        <v>0.862790697674419</v>
      </c>
      <c r="G35" s="212">
        <f t="shared" si="1"/>
        <v>-56</v>
      </c>
      <c r="H35" s="235">
        <f>G35/L35</f>
        <v>-0.131147540983607</v>
      </c>
      <c r="I35" s="212">
        <f t="shared" si="10"/>
        <v>450</v>
      </c>
      <c r="J35" s="212">
        <f t="shared" si="2"/>
        <v>10</v>
      </c>
      <c r="K35" s="243">
        <f>J35/C35</f>
        <v>0.0227272727272727</v>
      </c>
      <c r="L35" s="212">
        <f>SUM(L36:L38)</f>
        <v>427</v>
      </c>
      <c r="M35" s="202">
        <f t="shared" si="3"/>
        <v>5</v>
      </c>
    </row>
    <row r="36" s="202" customFormat="1" ht="15" spans="1:13">
      <c r="A36" s="202">
        <v>2121401</v>
      </c>
      <c r="B36" s="218" t="s">
        <v>1167</v>
      </c>
      <c r="C36" s="215">
        <v>440</v>
      </c>
      <c r="D36" s="215">
        <v>400</v>
      </c>
      <c r="E36" s="217">
        <v>357</v>
      </c>
      <c r="F36" s="236">
        <f t="shared" si="5"/>
        <v>0.8925</v>
      </c>
      <c r="G36" s="217">
        <f t="shared" si="1"/>
        <v>-54</v>
      </c>
      <c r="H36" s="236">
        <f>G36/L36</f>
        <v>-0.131386861313869</v>
      </c>
      <c r="I36" s="215">
        <v>400</v>
      </c>
      <c r="J36" s="217">
        <f t="shared" si="2"/>
        <v>-40</v>
      </c>
      <c r="K36" s="244">
        <f>J36/C36</f>
        <v>-0.0909090909090909</v>
      </c>
      <c r="L36" s="217">
        <v>411</v>
      </c>
      <c r="M36" s="202">
        <f t="shared" si="3"/>
        <v>7</v>
      </c>
    </row>
    <row r="37" s="202" customFormat="1" ht="15" spans="1:13">
      <c r="A37" s="202">
        <v>2121402</v>
      </c>
      <c r="B37" s="218" t="s">
        <v>1168</v>
      </c>
      <c r="C37" s="215"/>
      <c r="D37" s="215">
        <v>30</v>
      </c>
      <c r="E37" s="217">
        <v>14</v>
      </c>
      <c r="F37" s="236">
        <f t="shared" si="5"/>
        <v>0.466666666666667</v>
      </c>
      <c r="G37" s="217">
        <f t="shared" si="1"/>
        <v>-2</v>
      </c>
      <c r="H37" s="236">
        <f>G37/L37</f>
        <v>-0.125</v>
      </c>
      <c r="I37" s="215">
        <v>50</v>
      </c>
      <c r="J37" s="217">
        <f t="shared" si="2"/>
        <v>50</v>
      </c>
      <c r="K37" s="244"/>
      <c r="L37" s="217">
        <v>16</v>
      </c>
      <c r="M37" s="202">
        <f t="shared" si="3"/>
        <v>7</v>
      </c>
    </row>
    <row r="38" s="202" customFormat="1" ht="15" spans="1:13">
      <c r="A38" s="202">
        <v>2121499</v>
      </c>
      <c r="B38" s="218" t="s">
        <v>1169</v>
      </c>
      <c r="C38" s="215"/>
      <c r="D38" s="215"/>
      <c r="E38" s="217">
        <v>0</v>
      </c>
      <c r="F38" s="236"/>
      <c r="G38" s="217">
        <f t="shared" si="1"/>
        <v>0</v>
      </c>
      <c r="H38" s="236"/>
      <c r="I38" s="215"/>
      <c r="J38" s="217">
        <f t="shared" si="2"/>
        <v>0</v>
      </c>
      <c r="K38" s="244"/>
      <c r="L38" s="217">
        <v>0</v>
      </c>
      <c r="M38" s="202">
        <f t="shared" si="3"/>
        <v>7</v>
      </c>
    </row>
    <row r="39" s="202" customFormat="1" ht="15.75" spans="1:13">
      <c r="A39" s="202">
        <v>21216</v>
      </c>
      <c r="B39" s="213" t="s">
        <v>1170</v>
      </c>
      <c r="C39" s="212">
        <f>SUM(C40:C42)</f>
        <v>0</v>
      </c>
      <c r="D39" s="212">
        <f t="shared" ref="D39:I39" si="11">SUM(D40:D42)</f>
        <v>5000</v>
      </c>
      <c r="E39" s="212">
        <f t="shared" si="11"/>
        <v>1200</v>
      </c>
      <c r="F39" s="235">
        <f t="shared" si="5"/>
        <v>0.24</v>
      </c>
      <c r="G39" s="212">
        <f t="shared" si="1"/>
        <v>1200</v>
      </c>
      <c r="H39" s="235"/>
      <c r="I39" s="212">
        <f t="shared" si="11"/>
        <v>0</v>
      </c>
      <c r="J39" s="212">
        <f t="shared" si="2"/>
        <v>0</v>
      </c>
      <c r="K39" s="243"/>
      <c r="L39" s="212">
        <f>SUM(L40:L42)</f>
        <v>0</v>
      </c>
      <c r="M39" s="202">
        <f t="shared" si="3"/>
        <v>5</v>
      </c>
    </row>
    <row r="40" s="202" customFormat="1" ht="15" spans="1:13">
      <c r="A40" s="202">
        <v>2121601</v>
      </c>
      <c r="B40" s="218" t="s">
        <v>1171</v>
      </c>
      <c r="C40" s="215"/>
      <c r="D40" s="215"/>
      <c r="E40" s="217">
        <v>0</v>
      </c>
      <c r="F40" s="236"/>
      <c r="G40" s="217">
        <f t="shared" si="1"/>
        <v>0</v>
      </c>
      <c r="H40" s="236"/>
      <c r="I40" s="215"/>
      <c r="J40" s="217">
        <f t="shared" si="2"/>
        <v>0</v>
      </c>
      <c r="K40" s="244"/>
      <c r="L40" s="217"/>
      <c r="M40" s="202">
        <f t="shared" si="3"/>
        <v>7</v>
      </c>
    </row>
    <row r="41" s="202" customFormat="1" ht="15" spans="1:13">
      <c r="A41" s="202">
        <v>2121602</v>
      </c>
      <c r="B41" s="218" t="s">
        <v>1172</v>
      </c>
      <c r="C41" s="215"/>
      <c r="D41" s="215"/>
      <c r="E41" s="217">
        <v>0</v>
      </c>
      <c r="F41" s="236"/>
      <c r="G41" s="217">
        <f t="shared" si="1"/>
        <v>0</v>
      </c>
      <c r="H41" s="236"/>
      <c r="I41" s="215"/>
      <c r="J41" s="217">
        <f t="shared" si="2"/>
        <v>0</v>
      </c>
      <c r="K41" s="244"/>
      <c r="L41" s="217"/>
      <c r="M41" s="202">
        <f t="shared" si="3"/>
        <v>7</v>
      </c>
    </row>
    <row r="42" s="202" customFormat="1" ht="15" spans="1:13">
      <c r="A42" s="202">
        <v>2121699</v>
      </c>
      <c r="B42" s="218" t="s">
        <v>1173</v>
      </c>
      <c r="C42" s="215"/>
      <c r="D42" s="215">
        <v>5000</v>
      </c>
      <c r="E42" s="217">
        <v>1200</v>
      </c>
      <c r="F42" s="236">
        <f t="shared" si="5"/>
        <v>0.24</v>
      </c>
      <c r="G42" s="217">
        <f t="shared" si="1"/>
        <v>1200</v>
      </c>
      <c r="H42" s="236"/>
      <c r="I42" s="215"/>
      <c r="J42" s="217">
        <f t="shared" si="2"/>
        <v>0</v>
      </c>
      <c r="K42" s="244"/>
      <c r="L42" s="217"/>
      <c r="M42" s="202">
        <f t="shared" si="3"/>
        <v>7</v>
      </c>
    </row>
    <row r="43" s="202" customFormat="1" ht="25" customHeight="1" spans="1:13">
      <c r="A43" s="202">
        <v>21219</v>
      </c>
      <c r="B43" s="216" t="s">
        <v>1174</v>
      </c>
      <c r="C43" s="212">
        <f>SUM(C44:C51)</f>
        <v>0</v>
      </c>
      <c r="D43" s="212">
        <f t="shared" ref="D43:I43" si="12">SUM(D44:D51)</f>
        <v>11985</v>
      </c>
      <c r="E43" s="212">
        <f t="shared" si="12"/>
        <v>11985</v>
      </c>
      <c r="F43" s="235">
        <f t="shared" si="5"/>
        <v>1</v>
      </c>
      <c r="G43" s="212">
        <f t="shared" si="1"/>
        <v>3654</v>
      </c>
      <c r="H43" s="235">
        <f>G43/L43</f>
        <v>0.43860280878646</v>
      </c>
      <c r="I43" s="212">
        <f t="shared" si="12"/>
        <v>0</v>
      </c>
      <c r="J43" s="212">
        <f t="shared" si="2"/>
        <v>0</v>
      </c>
      <c r="K43" s="243"/>
      <c r="L43" s="212">
        <f>SUM(L44:L51)</f>
        <v>8331</v>
      </c>
      <c r="M43" s="202">
        <f t="shared" si="3"/>
        <v>5</v>
      </c>
    </row>
    <row r="44" s="202" customFormat="1" ht="15" spans="1:13">
      <c r="A44" s="202">
        <v>2121901</v>
      </c>
      <c r="B44" s="214" t="s">
        <v>1146</v>
      </c>
      <c r="C44" s="215"/>
      <c r="D44" s="215"/>
      <c r="E44" s="217">
        <v>0</v>
      </c>
      <c r="F44" s="236"/>
      <c r="G44" s="217">
        <f t="shared" si="1"/>
        <v>0</v>
      </c>
      <c r="H44" s="236"/>
      <c r="I44" s="215"/>
      <c r="J44" s="217">
        <f t="shared" si="2"/>
        <v>0</v>
      </c>
      <c r="K44" s="244"/>
      <c r="L44" s="217">
        <v>0</v>
      </c>
      <c r="M44" s="202">
        <f t="shared" si="3"/>
        <v>7</v>
      </c>
    </row>
    <row r="45" s="202" customFormat="1" ht="15" spans="1:13">
      <c r="A45" s="202">
        <v>2121902</v>
      </c>
      <c r="B45" s="214" t="s">
        <v>1147</v>
      </c>
      <c r="C45" s="215"/>
      <c r="D45" s="215"/>
      <c r="E45" s="217">
        <v>0</v>
      </c>
      <c r="F45" s="236"/>
      <c r="G45" s="217">
        <f t="shared" si="1"/>
        <v>0</v>
      </c>
      <c r="H45" s="236"/>
      <c r="I45" s="215"/>
      <c r="J45" s="217">
        <f t="shared" si="2"/>
        <v>0</v>
      </c>
      <c r="K45" s="244"/>
      <c r="L45" s="217">
        <v>0</v>
      </c>
      <c r="M45" s="202">
        <f t="shared" si="3"/>
        <v>7</v>
      </c>
    </row>
    <row r="46" s="202" customFormat="1" ht="15" spans="1:13">
      <c r="A46" s="202">
        <v>2121903</v>
      </c>
      <c r="B46" s="214" t="s">
        <v>1148</v>
      </c>
      <c r="C46" s="215"/>
      <c r="D46" s="215">
        <v>5074</v>
      </c>
      <c r="E46" s="217">
        <v>5074</v>
      </c>
      <c r="F46" s="236">
        <f t="shared" si="5"/>
        <v>1</v>
      </c>
      <c r="G46" s="217">
        <f t="shared" si="1"/>
        <v>5074</v>
      </c>
      <c r="H46" s="236"/>
      <c r="I46" s="215"/>
      <c r="J46" s="217">
        <f t="shared" si="2"/>
        <v>0</v>
      </c>
      <c r="K46" s="244"/>
      <c r="L46" s="217">
        <v>0</v>
      </c>
      <c r="M46" s="202">
        <f t="shared" si="3"/>
        <v>7</v>
      </c>
    </row>
    <row r="47" s="202" customFormat="1" ht="15" spans="1:13">
      <c r="A47" s="202">
        <v>2121904</v>
      </c>
      <c r="B47" s="214" t="s">
        <v>1149</v>
      </c>
      <c r="C47" s="215"/>
      <c r="D47" s="215"/>
      <c r="E47" s="217">
        <v>0</v>
      </c>
      <c r="F47" s="236"/>
      <c r="G47" s="217">
        <f t="shared" si="1"/>
        <v>0</v>
      </c>
      <c r="H47" s="236"/>
      <c r="I47" s="215"/>
      <c r="J47" s="217">
        <f t="shared" si="2"/>
        <v>0</v>
      </c>
      <c r="K47" s="244"/>
      <c r="L47" s="217">
        <v>0</v>
      </c>
      <c r="M47" s="202">
        <f t="shared" si="3"/>
        <v>7</v>
      </c>
    </row>
    <row r="48" s="202" customFormat="1" ht="15" spans="1:13">
      <c r="A48" s="202">
        <v>2121905</v>
      </c>
      <c r="B48" s="214" t="s">
        <v>1152</v>
      </c>
      <c r="C48" s="215"/>
      <c r="D48" s="215"/>
      <c r="E48" s="217">
        <v>0</v>
      </c>
      <c r="F48" s="236"/>
      <c r="G48" s="217">
        <f t="shared" si="1"/>
        <v>0</v>
      </c>
      <c r="H48" s="236"/>
      <c r="I48" s="215"/>
      <c r="J48" s="217">
        <f t="shared" si="2"/>
        <v>0</v>
      </c>
      <c r="K48" s="244"/>
      <c r="L48" s="217">
        <v>0</v>
      </c>
      <c r="M48" s="202">
        <f t="shared" si="3"/>
        <v>7</v>
      </c>
    </row>
    <row r="49" s="202" customFormat="1" ht="15" spans="1:13">
      <c r="A49" s="202">
        <v>2121906</v>
      </c>
      <c r="B49" s="214" t="s">
        <v>1154</v>
      </c>
      <c r="C49" s="215"/>
      <c r="D49" s="215"/>
      <c r="E49" s="217">
        <v>0</v>
      </c>
      <c r="F49" s="236"/>
      <c r="G49" s="217">
        <f t="shared" si="1"/>
        <v>0</v>
      </c>
      <c r="H49" s="236"/>
      <c r="I49" s="215"/>
      <c r="J49" s="217">
        <f t="shared" si="2"/>
        <v>0</v>
      </c>
      <c r="K49" s="244"/>
      <c r="L49" s="217">
        <v>0</v>
      </c>
      <c r="M49" s="202">
        <f t="shared" si="3"/>
        <v>7</v>
      </c>
    </row>
    <row r="50" s="202" customFormat="1" ht="15" spans="1:13">
      <c r="A50" s="202">
        <v>2121907</v>
      </c>
      <c r="B50" s="214" t="s">
        <v>1155</v>
      </c>
      <c r="C50" s="215"/>
      <c r="D50" s="215"/>
      <c r="E50" s="217">
        <v>0</v>
      </c>
      <c r="F50" s="236"/>
      <c r="G50" s="217">
        <f t="shared" si="1"/>
        <v>0</v>
      </c>
      <c r="H50" s="236"/>
      <c r="I50" s="215"/>
      <c r="J50" s="217">
        <f t="shared" si="2"/>
        <v>0</v>
      </c>
      <c r="K50" s="244"/>
      <c r="L50" s="217">
        <v>0</v>
      </c>
      <c r="M50" s="202">
        <f t="shared" si="3"/>
        <v>7</v>
      </c>
    </row>
    <row r="51" s="202" customFormat="1" ht="15" spans="1:13">
      <c r="A51" s="202">
        <v>2121999</v>
      </c>
      <c r="B51" s="214" t="s">
        <v>1159</v>
      </c>
      <c r="C51" s="215"/>
      <c r="D51" s="215">
        <v>6911</v>
      </c>
      <c r="E51" s="217">
        <v>6911</v>
      </c>
      <c r="F51" s="236">
        <f t="shared" si="5"/>
        <v>1</v>
      </c>
      <c r="G51" s="217">
        <f t="shared" si="1"/>
        <v>-1420</v>
      </c>
      <c r="H51" s="236">
        <f>G51/L51</f>
        <v>-0.170447725363102</v>
      </c>
      <c r="I51" s="215"/>
      <c r="J51" s="217">
        <f t="shared" si="2"/>
        <v>0</v>
      </c>
      <c r="K51" s="244"/>
      <c r="L51" s="217">
        <v>8331</v>
      </c>
      <c r="M51" s="202">
        <f t="shared" si="3"/>
        <v>7</v>
      </c>
    </row>
    <row r="52" s="202" customFormat="1" ht="15.75" spans="1:13">
      <c r="A52" s="202">
        <v>21298</v>
      </c>
      <c r="B52" s="219" t="s">
        <v>1175</v>
      </c>
      <c r="C52" s="220">
        <f>C53+C54</f>
        <v>0</v>
      </c>
      <c r="D52" s="220">
        <f t="shared" ref="D52:I52" si="13">D53+D54</f>
        <v>7549</v>
      </c>
      <c r="E52" s="220">
        <f t="shared" si="13"/>
        <v>2250</v>
      </c>
      <c r="F52" s="235">
        <f t="shared" si="5"/>
        <v>0.298052722214863</v>
      </c>
      <c r="G52" s="212">
        <f t="shared" si="1"/>
        <v>2250</v>
      </c>
      <c r="H52" s="235"/>
      <c r="I52" s="220">
        <f t="shared" si="13"/>
        <v>0</v>
      </c>
      <c r="J52" s="212">
        <f t="shared" si="2"/>
        <v>0</v>
      </c>
      <c r="K52" s="243"/>
      <c r="L52" s="220">
        <f>L53+L54</f>
        <v>0</v>
      </c>
      <c r="M52" s="202">
        <f t="shared" si="3"/>
        <v>5</v>
      </c>
    </row>
    <row r="53" s="202" customFormat="1" ht="15" spans="1:13">
      <c r="A53" s="202">
        <v>2129801</v>
      </c>
      <c r="B53" s="218" t="s">
        <v>1176</v>
      </c>
      <c r="C53" s="215"/>
      <c r="D53" s="215">
        <v>7549</v>
      </c>
      <c r="E53" s="217">
        <v>2250</v>
      </c>
      <c r="F53" s="236">
        <f t="shared" si="5"/>
        <v>0.298052722214863</v>
      </c>
      <c r="G53" s="217">
        <f t="shared" si="1"/>
        <v>2250</v>
      </c>
      <c r="H53" s="236"/>
      <c r="I53" s="215"/>
      <c r="J53" s="217">
        <f t="shared" si="2"/>
        <v>0</v>
      </c>
      <c r="K53" s="244"/>
      <c r="L53" s="217"/>
      <c r="M53" s="202">
        <f t="shared" si="3"/>
        <v>7</v>
      </c>
    </row>
    <row r="54" s="202" customFormat="1" ht="15" spans="1:13">
      <c r="A54" s="202">
        <v>2129899</v>
      </c>
      <c r="B54" s="218" t="s">
        <v>1177</v>
      </c>
      <c r="C54" s="215"/>
      <c r="D54" s="215"/>
      <c r="E54" s="217"/>
      <c r="F54" s="236"/>
      <c r="G54" s="217">
        <f t="shared" si="1"/>
        <v>0</v>
      </c>
      <c r="H54" s="236"/>
      <c r="I54" s="215"/>
      <c r="J54" s="217">
        <f t="shared" si="2"/>
        <v>0</v>
      </c>
      <c r="K54" s="244"/>
      <c r="L54" s="217"/>
      <c r="M54" s="202">
        <f t="shared" si="3"/>
        <v>7</v>
      </c>
    </row>
    <row r="55" s="202" customFormat="1" ht="15.75" spans="1:13">
      <c r="A55" s="202">
        <v>213</v>
      </c>
      <c r="B55" s="211" t="s">
        <v>646</v>
      </c>
      <c r="C55" s="212">
        <f>SUM(C56,C61)</f>
        <v>551</v>
      </c>
      <c r="D55" s="212">
        <f t="shared" ref="D55:I55" si="14">SUM(D56,D61)</f>
        <v>902</v>
      </c>
      <c r="E55" s="212">
        <f t="shared" si="14"/>
        <v>511</v>
      </c>
      <c r="F55" s="235">
        <f t="shared" si="5"/>
        <v>0.566518847006652</v>
      </c>
      <c r="G55" s="212">
        <f t="shared" si="1"/>
        <v>-961</v>
      </c>
      <c r="H55" s="235">
        <f>G55/L55</f>
        <v>-0.652853260869565</v>
      </c>
      <c r="I55" s="212">
        <f t="shared" si="14"/>
        <v>422</v>
      </c>
      <c r="J55" s="212">
        <f t="shared" si="2"/>
        <v>-129</v>
      </c>
      <c r="K55" s="244">
        <f>J55/C55</f>
        <v>-0.234119782214156</v>
      </c>
      <c r="L55" s="212">
        <f>SUM(L56,L61)</f>
        <v>1472</v>
      </c>
      <c r="M55" s="202">
        <f t="shared" si="3"/>
        <v>3</v>
      </c>
    </row>
    <row r="56" s="202" customFormat="1" ht="15.75" spans="1:13">
      <c r="A56" s="202">
        <v>21366</v>
      </c>
      <c r="B56" s="213" t="s">
        <v>1178</v>
      </c>
      <c r="C56" s="212">
        <f>SUM(C57:C60)</f>
        <v>0</v>
      </c>
      <c r="D56" s="212">
        <f t="shared" ref="D56:I56" si="15">SUM(D57:D60)</f>
        <v>0</v>
      </c>
      <c r="E56" s="212">
        <f t="shared" si="15"/>
        <v>9</v>
      </c>
      <c r="F56" s="235"/>
      <c r="G56" s="212">
        <f t="shared" si="1"/>
        <v>-25</v>
      </c>
      <c r="H56" s="235">
        <f>G56/L56</f>
        <v>-0.735294117647059</v>
      </c>
      <c r="I56" s="212">
        <f t="shared" si="15"/>
        <v>0</v>
      </c>
      <c r="J56" s="212">
        <f t="shared" si="2"/>
        <v>0</v>
      </c>
      <c r="K56" s="243"/>
      <c r="L56" s="212">
        <f>SUM(L57:L60)</f>
        <v>34</v>
      </c>
      <c r="M56" s="202">
        <f t="shared" si="3"/>
        <v>5</v>
      </c>
    </row>
    <row r="57" s="202" customFormat="1" ht="15" spans="1:13">
      <c r="A57" s="202">
        <v>2136601</v>
      </c>
      <c r="B57" s="214" t="s">
        <v>1179</v>
      </c>
      <c r="C57" s="215"/>
      <c r="D57" s="215"/>
      <c r="E57" s="217">
        <v>9</v>
      </c>
      <c r="F57" s="236"/>
      <c r="G57" s="217">
        <f t="shared" si="1"/>
        <v>-25</v>
      </c>
      <c r="H57" s="236">
        <f>G57/L57</f>
        <v>-0.735294117647059</v>
      </c>
      <c r="I57" s="215"/>
      <c r="J57" s="217">
        <f t="shared" si="2"/>
        <v>0</v>
      </c>
      <c r="K57" s="244"/>
      <c r="L57" s="217">
        <v>34</v>
      </c>
      <c r="M57" s="202">
        <f t="shared" si="3"/>
        <v>7</v>
      </c>
    </row>
    <row r="58" s="202" customFormat="1" ht="15" spans="1:13">
      <c r="A58" s="202">
        <v>2136602</v>
      </c>
      <c r="B58" s="214" t="s">
        <v>1180</v>
      </c>
      <c r="C58" s="215"/>
      <c r="D58" s="215"/>
      <c r="E58" s="217">
        <v>0</v>
      </c>
      <c r="F58" s="236"/>
      <c r="G58" s="217">
        <f t="shared" si="1"/>
        <v>0</v>
      </c>
      <c r="H58" s="236"/>
      <c r="I58" s="215"/>
      <c r="J58" s="217">
        <f t="shared" si="2"/>
        <v>0</v>
      </c>
      <c r="K58" s="244"/>
      <c r="L58" s="217">
        <v>0</v>
      </c>
      <c r="M58" s="202">
        <f t="shared" si="3"/>
        <v>7</v>
      </c>
    </row>
    <row r="59" s="202" customFormat="1" ht="15" spans="1:13">
      <c r="A59" s="202">
        <v>2136603</v>
      </c>
      <c r="B59" s="214" t="s">
        <v>1181</v>
      </c>
      <c r="C59" s="215"/>
      <c r="D59" s="215"/>
      <c r="E59" s="217">
        <v>0</v>
      </c>
      <c r="F59" s="236"/>
      <c r="G59" s="217">
        <f t="shared" si="1"/>
        <v>0</v>
      </c>
      <c r="H59" s="236"/>
      <c r="I59" s="215"/>
      <c r="J59" s="217">
        <f t="shared" si="2"/>
        <v>0</v>
      </c>
      <c r="K59" s="244"/>
      <c r="L59" s="217">
        <v>0</v>
      </c>
      <c r="M59" s="202">
        <f t="shared" si="3"/>
        <v>7</v>
      </c>
    </row>
    <row r="60" s="202" customFormat="1" ht="15" spans="1:13">
      <c r="A60" s="202">
        <v>2136699</v>
      </c>
      <c r="B60" s="214" t="s">
        <v>1182</v>
      </c>
      <c r="C60" s="215"/>
      <c r="D60" s="215"/>
      <c r="E60" s="217">
        <v>0</v>
      </c>
      <c r="F60" s="236"/>
      <c r="G60" s="217">
        <f t="shared" si="1"/>
        <v>0</v>
      </c>
      <c r="H60" s="236"/>
      <c r="I60" s="215"/>
      <c r="J60" s="217">
        <f t="shared" si="2"/>
        <v>0</v>
      </c>
      <c r="K60" s="244"/>
      <c r="L60" s="217">
        <v>0</v>
      </c>
      <c r="M60" s="202">
        <f t="shared" si="3"/>
        <v>7</v>
      </c>
    </row>
    <row r="61" s="202" customFormat="1" ht="15.75" spans="1:13">
      <c r="A61" s="202">
        <v>21372</v>
      </c>
      <c r="B61" s="221" t="s">
        <v>1183</v>
      </c>
      <c r="C61" s="220">
        <f>SUM(C62:C63)</f>
        <v>551</v>
      </c>
      <c r="D61" s="220">
        <f t="shared" ref="D61:I61" si="16">SUM(D62:D63)</f>
        <v>902</v>
      </c>
      <c r="E61" s="220">
        <f t="shared" si="16"/>
        <v>502</v>
      </c>
      <c r="F61" s="235">
        <f t="shared" si="5"/>
        <v>0.556541019955654</v>
      </c>
      <c r="G61" s="212">
        <f t="shared" si="1"/>
        <v>-936</v>
      </c>
      <c r="H61" s="235">
        <f>G61/L61</f>
        <v>-0.650904033379694</v>
      </c>
      <c r="I61" s="220">
        <f t="shared" si="16"/>
        <v>422</v>
      </c>
      <c r="J61" s="212">
        <f t="shared" si="2"/>
        <v>-129</v>
      </c>
      <c r="K61" s="243">
        <f>J61/C61</f>
        <v>-0.234119782214156</v>
      </c>
      <c r="L61" s="220">
        <f>SUM(L62:L63)</f>
        <v>1438</v>
      </c>
      <c r="M61" s="202">
        <f t="shared" si="3"/>
        <v>5</v>
      </c>
    </row>
    <row r="62" s="202" customFormat="1" ht="15" spans="1:13">
      <c r="A62" s="202">
        <v>2137201</v>
      </c>
      <c r="B62" s="222" t="s">
        <v>1184</v>
      </c>
      <c r="C62" s="215">
        <v>380</v>
      </c>
      <c r="D62" s="215">
        <v>380</v>
      </c>
      <c r="E62" s="217">
        <v>380</v>
      </c>
      <c r="F62" s="236">
        <f t="shared" si="5"/>
        <v>1</v>
      </c>
      <c r="G62" s="217">
        <f t="shared" si="1"/>
        <v>-20</v>
      </c>
      <c r="H62" s="236">
        <f>G62/L62</f>
        <v>-0.05</v>
      </c>
      <c r="I62" s="215">
        <v>380</v>
      </c>
      <c r="J62" s="217">
        <f t="shared" si="2"/>
        <v>0</v>
      </c>
      <c r="K62" s="244">
        <f>J62/C62</f>
        <v>0</v>
      </c>
      <c r="L62" s="217">
        <v>400</v>
      </c>
      <c r="M62" s="202">
        <f t="shared" si="3"/>
        <v>7</v>
      </c>
    </row>
    <row r="63" s="202" customFormat="1" ht="15" spans="1:13">
      <c r="A63" s="202">
        <v>2137202</v>
      </c>
      <c r="B63" s="214" t="s">
        <v>1185</v>
      </c>
      <c r="C63" s="215">
        <v>171</v>
      </c>
      <c r="D63" s="215">
        <v>522</v>
      </c>
      <c r="E63" s="217">
        <v>122</v>
      </c>
      <c r="F63" s="236">
        <f t="shared" si="5"/>
        <v>0.233716475095785</v>
      </c>
      <c r="G63" s="217">
        <f t="shared" si="1"/>
        <v>-916</v>
      </c>
      <c r="H63" s="236">
        <f>G63/L63</f>
        <v>-0.882466281310212</v>
      </c>
      <c r="I63" s="215">
        <v>42</v>
      </c>
      <c r="J63" s="217">
        <f t="shared" si="2"/>
        <v>-129</v>
      </c>
      <c r="K63" s="244">
        <f>J63/C63</f>
        <v>-0.754385964912281</v>
      </c>
      <c r="L63" s="217">
        <v>1038</v>
      </c>
      <c r="M63" s="202">
        <f t="shared" si="3"/>
        <v>7</v>
      </c>
    </row>
    <row r="64" s="202" customFormat="1" ht="15.75" spans="1:13">
      <c r="A64" s="202">
        <v>215</v>
      </c>
      <c r="B64" s="211" t="s">
        <v>1186</v>
      </c>
      <c r="C64" s="220">
        <f>C65</f>
        <v>0</v>
      </c>
      <c r="D64" s="220">
        <f t="shared" ref="D64:I64" si="17">D65</f>
        <v>204</v>
      </c>
      <c r="E64" s="220">
        <f t="shared" si="17"/>
        <v>41</v>
      </c>
      <c r="F64" s="235">
        <f t="shared" si="5"/>
        <v>0.200980392156863</v>
      </c>
      <c r="G64" s="212">
        <f t="shared" si="1"/>
        <v>41</v>
      </c>
      <c r="H64" s="235"/>
      <c r="I64" s="220">
        <f t="shared" si="17"/>
        <v>0</v>
      </c>
      <c r="J64" s="212">
        <f t="shared" si="2"/>
        <v>0</v>
      </c>
      <c r="K64" s="243"/>
      <c r="L64" s="220">
        <f>L65</f>
        <v>0</v>
      </c>
      <c r="M64" s="202">
        <f t="shared" si="3"/>
        <v>3</v>
      </c>
    </row>
    <row r="65" s="202" customFormat="1" ht="15.75" spans="1:13">
      <c r="A65" s="202">
        <v>21598</v>
      </c>
      <c r="B65" s="221" t="s">
        <v>1187</v>
      </c>
      <c r="C65" s="220">
        <f>SUM(C66:C69)</f>
        <v>0</v>
      </c>
      <c r="D65" s="220">
        <f t="shared" ref="D65:I65" si="18">SUM(D66:D69)</f>
        <v>204</v>
      </c>
      <c r="E65" s="220">
        <f t="shared" si="18"/>
        <v>41</v>
      </c>
      <c r="F65" s="235">
        <f t="shared" si="5"/>
        <v>0.200980392156863</v>
      </c>
      <c r="G65" s="212">
        <f t="shared" si="1"/>
        <v>41</v>
      </c>
      <c r="H65" s="235"/>
      <c r="I65" s="220">
        <f t="shared" si="18"/>
        <v>0</v>
      </c>
      <c r="J65" s="212">
        <f t="shared" si="2"/>
        <v>0</v>
      </c>
      <c r="K65" s="243"/>
      <c r="L65" s="220">
        <f>SUM(L66:L69)</f>
        <v>0</v>
      </c>
      <c r="M65" s="202">
        <f t="shared" si="3"/>
        <v>5</v>
      </c>
    </row>
    <row r="66" s="202" customFormat="1" ht="15" spans="1:13">
      <c r="A66" s="202">
        <v>2159801</v>
      </c>
      <c r="B66" s="222" t="s">
        <v>1188</v>
      </c>
      <c r="C66" s="215"/>
      <c r="D66" s="215"/>
      <c r="E66" s="217"/>
      <c r="F66" s="236"/>
      <c r="G66" s="217">
        <f t="shared" si="1"/>
        <v>0</v>
      </c>
      <c r="H66" s="236"/>
      <c r="I66" s="215"/>
      <c r="J66" s="217">
        <f t="shared" si="2"/>
        <v>0</v>
      </c>
      <c r="K66" s="244"/>
      <c r="L66" s="217"/>
      <c r="M66" s="202">
        <f t="shared" si="3"/>
        <v>7</v>
      </c>
    </row>
    <row r="67" s="202" customFormat="1" ht="15" spans="1:13">
      <c r="A67" s="202">
        <v>2159802</v>
      </c>
      <c r="B67" s="222" t="s">
        <v>1189</v>
      </c>
      <c r="C67" s="215"/>
      <c r="D67" s="215">
        <v>204</v>
      </c>
      <c r="E67" s="217">
        <v>41</v>
      </c>
      <c r="F67" s="236">
        <f t="shared" si="5"/>
        <v>0.200980392156863</v>
      </c>
      <c r="G67" s="217">
        <f t="shared" si="1"/>
        <v>41</v>
      </c>
      <c r="H67" s="236"/>
      <c r="I67" s="215"/>
      <c r="J67" s="217">
        <f t="shared" si="2"/>
        <v>0</v>
      </c>
      <c r="K67" s="244"/>
      <c r="L67" s="217"/>
      <c r="M67" s="202">
        <f t="shared" si="3"/>
        <v>7</v>
      </c>
    </row>
    <row r="68" s="202" customFormat="1" ht="15" spans="1:13">
      <c r="A68" s="202">
        <v>2159803</v>
      </c>
      <c r="B68" s="214" t="s">
        <v>1190</v>
      </c>
      <c r="C68" s="215"/>
      <c r="D68" s="215"/>
      <c r="E68" s="217"/>
      <c r="F68" s="236"/>
      <c r="G68" s="217">
        <f t="shared" si="1"/>
        <v>0</v>
      </c>
      <c r="H68" s="236"/>
      <c r="I68" s="215"/>
      <c r="J68" s="217">
        <f t="shared" si="2"/>
        <v>0</v>
      </c>
      <c r="K68" s="244"/>
      <c r="L68" s="217"/>
      <c r="M68" s="202">
        <f t="shared" si="3"/>
        <v>7</v>
      </c>
    </row>
    <row r="69" s="202" customFormat="1" ht="15" spans="1:13">
      <c r="A69" s="202">
        <v>2159899</v>
      </c>
      <c r="B69" s="214" t="s">
        <v>1191</v>
      </c>
      <c r="C69" s="215"/>
      <c r="D69" s="215"/>
      <c r="E69" s="217"/>
      <c r="F69" s="236"/>
      <c r="G69" s="217">
        <f t="shared" si="1"/>
        <v>0</v>
      </c>
      <c r="H69" s="236"/>
      <c r="I69" s="215"/>
      <c r="J69" s="217">
        <f t="shared" si="2"/>
        <v>0</v>
      </c>
      <c r="K69" s="244"/>
      <c r="L69" s="217"/>
      <c r="M69" s="202">
        <f t="shared" si="3"/>
        <v>7</v>
      </c>
    </row>
    <row r="70" s="202" customFormat="1" ht="15.75" spans="1:13">
      <c r="A70" s="202">
        <v>229</v>
      </c>
      <c r="B70" s="211" t="s">
        <v>902</v>
      </c>
      <c r="C70" s="212">
        <f>C71+C74</f>
        <v>1133</v>
      </c>
      <c r="D70" s="212">
        <f t="shared" ref="D70:I70" si="19">D71+D74</f>
        <v>27405</v>
      </c>
      <c r="E70" s="212">
        <f t="shared" si="19"/>
        <v>25595</v>
      </c>
      <c r="F70" s="235">
        <f t="shared" si="5"/>
        <v>0.933953658091589</v>
      </c>
      <c r="G70" s="212">
        <f t="shared" si="1"/>
        <v>6134</v>
      </c>
      <c r="H70" s="235">
        <f>G70/L70</f>
        <v>0.315194491547197</v>
      </c>
      <c r="I70" s="212">
        <f t="shared" si="19"/>
        <v>111</v>
      </c>
      <c r="J70" s="212">
        <f t="shared" si="2"/>
        <v>-1022</v>
      </c>
      <c r="K70" s="243">
        <f>J70/C70</f>
        <v>-0.902030008826125</v>
      </c>
      <c r="L70" s="212">
        <f>L71+L74</f>
        <v>19461</v>
      </c>
      <c r="M70" s="202">
        <f t="shared" si="3"/>
        <v>3</v>
      </c>
    </row>
    <row r="71" s="202" customFormat="1" ht="15.75" spans="1:13">
      <c r="A71" s="202">
        <v>22904</v>
      </c>
      <c r="B71" s="223" t="s">
        <v>1192</v>
      </c>
      <c r="C71" s="212">
        <f>C73</f>
        <v>0</v>
      </c>
      <c r="D71" s="212">
        <f>D73+D72</f>
        <v>26000</v>
      </c>
      <c r="E71" s="212">
        <f>E73+E72</f>
        <v>25200</v>
      </c>
      <c r="F71" s="235">
        <f t="shared" si="5"/>
        <v>0.969230769230769</v>
      </c>
      <c r="G71" s="212">
        <f t="shared" ref="G71:G96" si="20">E71-L71</f>
        <v>6710</v>
      </c>
      <c r="H71" s="235">
        <f t="shared" ref="H71:H96" si="21">G71/L71</f>
        <v>0.362898864250946</v>
      </c>
      <c r="I71" s="212">
        <f>I73</f>
        <v>0</v>
      </c>
      <c r="J71" s="212">
        <f t="shared" ref="J71:J96" si="22">I71-C71</f>
        <v>0</v>
      </c>
      <c r="K71" s="243"/>
      <c r="L71" s="212">
        <f>L73+L72</f>
        <v>18490</v>
      </c>
      <c r="M71" s="202">
        <f t="shared" ref="M71:M108" si="23">LEN(A71)</f>
        <v>5</v>
      </c>
    </row>
    <row r="72" s="202" customFormat="1" ht="15.75" spans="1:13">
      <c r="A72" s="202">
        <v>2290401</v>
      </c>
      <c r="B72" s="224" t="s">
        <v>1193</v>
      </c>
      <c r="C72" s="212"/>
      <c r="D72" s="215"/>
      <c r="E72" s="217">
        <v>0</v>
      </c>
      <c r="F72" s="236"/>
      <c r="G72" s="217">
        <f t="shared" si="20"/>
        <v>0</v>
      </c>
      <c r="H72" s="236"/>
      <c r="I72" s="212"/>
      <c r="J72" s="217">
        <f t="shared" si="22"/>
        <v>0</v>
      </c>
      <c r="K72" s="244"/>
      <c r="L72" s="217">
        <v>0</v>
      </c>
      <c r="M72" s="202">
        <f t="shared" si="23"/>
        <v>7</v>
      </c>
    </row>
    <row r="73" s="202" customFormat="1" ht="15" spans="1:13">
      <c r="A73" s="202">
        <v>2290402</v>
      </c>
      <c r="B73" s="224" t="s">
        <v>1194</v>
      </c>
      <c r="C73" s="217"/>
      <c r="D73" s="215">
        <v>26000</v>
      </c>
      <c r="E73" s="217">
        <v>25200</v>
      </c>
      <c r="F73" s="236">
        <f t="shared" ref="F72:F96" si="24">E73/D73</f>
        <v>0.969230769230769</v>
      </c>
      <c r="G73" s="217">
        <f t="shared" si="20"/>
        <v>6710</v>
      </c>
      <c r="H73" s="236">
        <f t="shared" si="21"/>
        <v>0.362898864250946</v>
      </c>
      <c r="I73" s="217"/>
      <c r="J73" s="217">
        <f t="shared" si="22"/>
        <v>0</v>
      </c>
      <c r="K73" s="244"/>
      <c r="L73" s="217">
        <v>18490</v>
      </c>
      <c r="M73" s="202">
        <f t="shared" si="23"/>
        <v>7</v>
      </c>
    </row>
    <row r="74" s="202" customFormat="1" ht="15.75" spans="1:13">
      <c r="A74" s="202">
        <v>22960</v>
      </c>
      <c r="B74" s="223" t="s">
        <v>1195</v>
      </c>
      <c r="C74" s="225">
        <f>SUM(C75:C84)</f>
        <v>1133</v>
      </c>
      <c r="D74" s="225">
        <f t="shared" ref="D74:I74" si="25">SUM(D75:D84)</f>
        <v>1405</v>
      </c>
      <c r="E74" s="225">
        <f t="shared" si="25"/>
        <v>395</v>
      </c>
      <c r="F74" s="235">
        <f t="shared" si="24"/>
        <v>0.281138790035587</v>
      </c>
      <c r="G74" s="212">
        <f t="shared" si="20"/>
        <v>-576</v>
      </c>
      <c r="H74" s="235">
        <f t="shared" si="21"/>
        <v>-0.593202883625129</v>
      </c>
      <c r="I74" s="225">
        <f t="shared" si="25"/>
        <v>111</v>
      </c>
      <c r="J74" s="212">
        <f t="shared" si="22"/>
        <v>-1022</v>
      </c>
      <c r="K74" s="243">
        <f t="shared" ref="K72:K96" si="26">J74/C74</f>
        <v>-0.902030008826125</v>
      </c>
      <c r="L74" s="212">
        <f>SUM(L75:L84)</f>
        <v>971</v>
      </c>
      <c r="M74" s="202">
        <f t="shared" si="23"/>
        <v>5</v>
      </c>
    </row>
    <row r="75" s="202" customFormat="1" ht="15" spans="1:13">
      <c r="A75" s="202">
        <v>2296001</v>
      </c>
      <c r="B75" s="224" t="s">
        <v>1196</v>
      </c>
      <c r="C75" s="215"/>
      <c r="D75" s="215"/>
      <c r="E75" s="217">
        <v>0</v>
      </c>
      <c r="F75" s="236"/>
      <c r="G75" s="217">
        <f t="shared" si="20"/>
        <v>0</v>
      </c>
      <c r="H75" s="236"/>
      <c r="I75" s="215"/>
      <c r="J75" s="217">
        <f t="shared" si="22"/>
        <v>0</v>
      </c>
      <c r="K75" s="244"/>
      <c r="L75" s="217">
        <v>0</v>
      </c>
      <c r="M75" s="202">
        <f t="shared" si="23"/>
        <v>7</v>
      </c>
    </row>
    <row r="76" s="202" customFormat="1" ht="15" spans="1:13">
      <c r="A76" s="202">
        <v>2296002</v>
      </c>
      <c r="B76" s="224" t="s">
        <v>1197</v>
      </c>
      <c r="C76" s="215">
        <v>949</v>
      </c>
      <c r="D76" s="215">
        <v>1075</v>
      </c>
      <c r="E76" s="217">
        <v>194</v>
      </c>
      <c r="F76" s="236">
        <f t="shared" si="24"/>
        <v>0.18046511627907</v>
      </c>
      <c r="G76" s="217">
        <f t="shared" si="20"/>
        <v>-259</v>
      </c>
      <c r="H76" s="236">
        <f t="shared" si="21"/>
        <v>-0.571743929359823</v>
      </c>
      <c r="I76" s="215">
        <v>26</v>
      </c>
      <c r="J76" s="217">
        <f t="shared" si="22"/>
        <v>-923</v>
      </c>
      <c r="K76" s="244">
        <f t="shared" si="26"/>
        <v>-0.972602739726027</v>
      </c>
      <c r="L76" s="217">
        <v>453</v>
      </c>
      <c r="M76" s="202">
        <f t="shared" si="23"/>
        <v>7</v>
      </c>
    </row>
    <row r="77" s="202" customFormat="1" ht="15" spans="1:13">
      <c r="A77" s="202">
        <v>2296003</v>
      </c>
      <c r="B77" s="224" t="s">
        <v>1198</v>
      </c>
      <c r="C77" s="215"/>
      <c r="D77" s="215">
        <v>30</v>
      </c>
      <c r="E77" s="217">
        <v>14</v>
      </c>
      <c r="F77" s="236">
        <f t="shared" si="24"/>
        <v>0.466666666666667</v>
      </c>
      <c r="G77" s="217">
        <f t="shared" si="20"/>
        <v>-385</v>
      </c>
      <c r="H77" s="236">
        <f t="shared" si="21"/>
        <v>-0.964912280701754</v>
      </c>
      <c r="I77" s="215">
        <v>3</v>
      </c>
      <c r="J77" s="217">
        <f t="shared" si="22"/>
        <v>3</v>
      </c>
      <c r="K77" s="244"/>
      <c r="L77" s="217">
        <v>399</v>
      </c>
      <c r="M77" s="202">
        <f t="shared" si="23"/>
        <v>7</v>
      </c>
    </row>
    <row r="78" s="202" customFormat="1" ht="15" spans="1:13">
      <c r="A78" s="202">
        <v>2296004</v>
      </c>
      <c r="B78" s="224" t="s">
        <v>1199</v>
      </c>
      <c r="C78" s="215"/>
      <c r="D78" s="215">
        <v>200</v>
      </c>
      <c r="E78" s="217">
        <v>3</v>
      </c>
      <c r="F78" s="236">
        <f t="shared" si="24"/>
        <v>0.015</v>
      </c>
      <c r="G78" s="217">
        <f t="shared" si="20"/>
        <v>-47</v>
      </c>
      <c r="H78" s="236">
        <f t="shared" si="21"/>
        <v>-0.94</v>
      </c>
      <c r="I78" s="215"/>
      <c r="J78" s="217">
        <f t="shared" si="22"/>
        <v>0</v>
      </c>
      <c r="K78" s="244"/>
      <c r="L78" s="217">
        <v>50</v>
      </c>
      <c r="M78" s="202">
        <f t="shared" si="23"/>
        <v>7</v>
      </c>
    </row>
    <row r="79" s="202" customFormat="1" ht="15" spans="1:13">
      <c r="A79" s="202">
        <v>2296005</v>
      </c>
      <c r="B79" s="224" t="s">
        <v>1200</v>
      </c>
      <c r="C79" s="215"/>
      <c r="D79" s="215"/>
      <c r="E79" s="217">
        <v>0</v>
      </c>
      <c r="F79" s="236"/>
      <c r="G79" s="217">
        <f t="shared" si="20"/>
        <v>0</v>
      </c>
      <c r="H79" s="236"/>
      <c r="I79" s="215"/>
      <c r="J79" s="217">
        <f t="shared" si="22"/>
        <v>0</v>
      </c>
      <c r="K79" s="244"/>
      <c r="L79" s="217">
        <v>0</v>
      </c>
      <c r="M79" s="202">
        <f t="shared" si="23"/>
        <v>7</v>
      </c>
    </row>
    <row r="80" s="202" customFormat="1" ht="15" spans="1:13">
      <c r="A80" s="202">
        <v>2296006</v>
      </c>
      <c r="B80" s="224" t="s">
        <v>1201</v>
      </c>
      <c r="C80" s="215">
        <v>184</v>
      </c>
      <c r="D80" s="215">
        <v>100</v>
      </c>
      <c r="E80" s="217">
        <v>184</v>
      </c>
      <c r="F80" s="236">
        <f t="shared" si="24"/>
        <v>1.84</v>
      </c>
      <c r="G80" s="217">
        <f t="shared" si="20"/>
        <v>115</v>
      </c>
      <c r="H80" s="236">
        <f t="shared" si="21"/>
        <v>1.66666666666667</v>
      </c>
      <c r="I80" s="215">
        <v>82</v>
      </c>
      <c r="J80" s="217">
        <f t="shared" si="22"/>
        <v>-102</v>
      </c>
      <c r="K80" s="244">
        <f t="shared" si="26"/>
        <v>-0.554347826086957</v>
      </c>
      <c r="L80" s="217">
        <v>69</v>
      </c>
      <c r="M80" s="202">
        <f t="shared" si="23"/>
        <v>7</v>
      </c>
    </row>
    <row r="81" s="202" customFormat="1" ht="15" spans="1:13">
      <c r="A81" s="202">
        <v>2296010</v>
      </c>
      <c r="B81" s="224" t="s">
        <v>1202</v>
      </c>
      <c r="C81" s="215"/>
      <c r="D81" s="215"/>
      <c r="E81" s="217">
        <v>0</v>
      </c>
      <c r="F81" s="236"/>
      <c r="G81" s="217">
        <f t="shared" si="20"/>
        <v>0</v>
      </c>
      <c r="H81" s="236"/>
      <c r="I81" s="215"/>
      <c r="J81" s="217">
        <f t="shared" si="22"/>
        <v>0</v>
      </c>
      <c r="K81" s="244"/>
      <c r="L81" s="217">
        <v>0</v>
      </c>
      <c r="M81" s="202">
        <f t="shared" si="23"/>
        <v>7</v>
      </c>
    </row>
    <row r="82" s="202" customFormat="1" ht="15" spans="1:13">
      <c r="A82" s="202">
        <v>2296013</v>
      </c>
      <c r="B82" s="224" t="s">
        <v>1203</v>
      </c>
      <c r="C82" s="215"/>
      <c r="D82" s="215"/>
      <c r="E82" s="217">
        <v>0</v>
      </c>
      <c r="F82" s="236"/>
      <c r="G82" s="217">
        <f t="shared" si="20"/>
        <v>0</v>
      </c>
      <c r="H82" s="236"/>
      <c r="I82" s="215"/>
      <c r="J82" s="217">
        <f t="shared" si="22"/>
        <v>0</v>
      </c>
      <c r="K82" s="244"/>
      <c r="L82" s="217">
        <v>0</v>
      </c>
      <c r="M82" s="202">
        <f t="shared" si="23"/>
        <v>7</v>
      </c>
    </row>
    <row r="83" s="202" customFormat="1" ht="15" spans="1:13">
      <c r="A83" s="202">
        <v>2296013</v>
      </c>
      <c r="B83" s="224" t="s">
        <v>1204</v>
      </c>
      <c r="C83" s="215"/>
      <c r="D83" s="215"/>
      <c r="E83" s="217">
        <v>0</v>
      </c>
      <c r="F83" s="236"/>
      <c r="G83" s="217">
        <f t="shared" si="20"/>
        <v>0</v>
      </c>
      <c r="H83" s="236"/>
      <c r="I83" s="215"/>
      <c r="J83" s="217">
        <f t="shared" si="22"/>
        <v>0</v>
      </c>
      <c r="K83" s="244"/>
      <c r="L83" s="217">
        <v>0</v>
      </c>
      <c r="M83" s="202">
        <f t="shared" si="23"/>
        <v>7</v>
      </c>
    </row>
    <row r="84" s="202" customFormat="1" ht="15" spans="1:13">
      <c r="A84" s="202">
        <v>2296099</v>
      </c>
      <c r="B84" s="224" t="s">
        <v>1205</v>
      </c>
      <c r="C84" s="215"/>
      <c r="D84" s="215"/>
      <c r="E84" s="217">
        <v>0</v>
      </c>
      <c r="F84" s="236"/>
      <c r="G84" s="217">
        <f t="shared" si="20"/>
        <v>0</v>
      </c>
      <c r="H84" s="236"/>
      <c r="I84" s="215"/>
      <c r="J84" s="217">
        <f t="shared" si="22"/>
        <v>0</v>
      </c>
      <c r="K84" s="244"/>
      <c r="L84" s="217">
        <v>0</v>
      </c>
      <c r="M84" s="202">
        <f t="shared" si="23"/>
        <v>7</v>
      </c>
    </row>
    <row r="85" s="202" customFormat="1" ht="15.75" spans="1:13">
      <c r="A85" s="202">
        <v>232</v>
      </c>
      <c r="B85" s="211" t="s">
        <v>896</v>
      </c>
      <c r="C85" s="212">
        <f>SUM(C86)</f>
        <v>5328</v>
      </c>
      <c r="D85" s="212">
        <f t="shared" ref="D85:I85" si="27">SUM(D86)</f>
        <v>5627</v>
      </c>
      <c r="E85" s="212">
        <f t="shared" si="27"/>
        <v>5626</v>
      </c>
      <c r="F85" s="235">
        <f t="shared" si="24"/>
        <v>0.999822285409632</v>
      </c>
      <c r="G85" s="212">
        <f t="shared" si="20"/>
        <v>728</v>
      </c>
      <c r="H85" s="235">
        <f t="shared" si="21"/>
        <v>0.148632094732544</v>
      </c>
      <c r="I85" s="212">
        <f t="shared" si="27"/>
        <v>6350</v>
      </c>
      <c r="J85" s="212">
        <f t="shared" si="22"/>
        <v>1022</v>
      </c>
      <c r="K85" s="243">
        <f t="shared" si="26"/>
        <v>0.191816816816817</v>
      </c>
      <c r="L85" s="212">
        <f>SUM(L86)</f>
        <v>4898</v>
      </c>
      <c r="M85" s="202">
        <f t="shared" si="23"/>
        <v>3</v>
      </c>
    </row>
    <row r="86" s="202" customFormat="1" ht="15.75" spans="1:13">
      <c r="A86" s="202">
        <v>23204</v>
      </c>
      <c r="B86" s="226" t="s">
        <v>1206</v>
      </c>
      <c r="C86" s="212">
        <f>SUM(C87:C90)</f>
        <v>5328</v>
      </c>
      <c r="D86" s="212">
        <f t="shared" ref="D86:I86" si="28">SUM(D87:D90)</f>
        <v>5627</v>
      </c>
      <c r="E86" s="212">
        <f t="shared" si="28"/>
        <v>5626</v>
      </c>
      <c r="F86" s="235">
        <f t="shared" si="24"/>
        <v>0.999822285409632</v>
      </c>
      <c r="G86" s="212">
        <f t="shared" si="20"/>
        <v>728</v>
      </c>
      <c r="H86" s="235">
        <f t="shared" si="21"/>
        <v>0.148632094732544</v>
      </c>
      <c r="I86" s="212">
        <f t="shared" si="28"/>
        <v>6350</v>
      </c>
      <c r="J86" s="212">
        <f t="shared" si="22"/>
        <v>1022</v>
      </c>
      <c r="K86" s="243">
        <f t="shared" si="26"/>
        <v>0.191816816816817</v>
      </c>
      <c r="L86" s="212">
        <f>SUM(L87:L90)</f>
        <v>4898</v>
      </c>
      <c r="M86" s="202">
        <f t="shared" si="23"/>
        <v>5</v>
      </c>
    </row>
    <row r="87" s="203" customFormat="1" ht="15" spans="1:13">
      <c r="A87" s="203">
        <v>2320411</v>
      </c>
      <c r="B87" s="227" t="s">
        <v>1207</v>
      </c>
      <c r="C87" s="215">
        <v>708</v>
      </c>
      <c r="D87" s="215">
        <v>554</v>
      </c>
      <c r="E87" s="217">
        <v>553</v>
      </c>
      <c r="F87" s="236">
        <f t="shared" si="24"/>
        <v>0.998194945848375</v>
      </c>
      <c r="G87" s="217">
        <f t="shared" si="20"/>
        <v>330</v>
      </c>
      <c r="H87" s="236">
        <f t="shared" si="21"/>
        <v>1.47982062780269</v>
      </c>
      <c r="I87" s="215">
        <v>637</v>
      </c>
      <c r="J87" s="217">
        <f t="shared" si="22"/>
        <v>-71</v>
      </c>
      <c r="K87" s="244">
        <f t="shared" si="26"/>
        <v>-0.100282485875706</v>
      </c>
      <c r="L87" s="217">
        <v>223</v>
      </c>
      <c r="M87" s="202">
        <f t="shared" si="23"/>
        <v>7</v>
      </c>
    </row>
    <row r="88" s="203" customFormat="1" ht="15" spans="1:13">
      <c r="A88" s="203">
        <v>2320431</v>
      </c>
      <c r="B88" s="228" t="s">
        <v>1208</v>
      </c>
      <c r="C88" s="215">
        <v>0</v>
      </c>
      <c r="D88" s="215">
        <v>187</v>
      </c>
      <c r="E88" s="217">
        <v>187</v>
      </c>
      <c r="F88" s="236">
        <f t="shared" si="24"/>
        <v>1</v>
      </c>
      <c r="G88" s="217">
        <f t="shared" si="20"/>
        <v>-272</v>
      </c>
      <c r="H88" s="236">
        <f t="shared" si="21"/>
        <v>-0.592592592592593</v>
      </c>
      <c r="I88" s="215">
        <v>187</v>
      </c>
      <c r="J88" s="217">
        <f t="shared" si="22"/>
        <v>187</v>
      </c>
      <c r="K88" s="244"/>
      <c r="L88" s="217">
        <v>459</v>
      </c>
      <c r="M88" s="202">
        <f t="shared" si="23"/>
        <v>7</v>
      </c>
    </row>
    <row r="89" s="203" customFormat="1" ht="15" spans="1:13">
      <c r="A89" s="203">
        <v>2320433</v>
      </c>
      <c r="B89" s="228" t="s">
        <v>1209</v>
      </c>
      <c r="C89" s="215">
        <v>1218</v>
      </c>
      <c r="D89" s="215">
        <v>1218</v>
      </c>
      <c r="E89" s="217">
        <v>1218</v>
      </c>
      <c r="F89" s="236">
        <f t="shared" si="24"/>
        <v>1</v>
      </c>
      <c r="G89" s="217">
        <f t="shared" si="20"/>
        <v>0</v>
      </c>
      <c r="H89" s="236">
        <f t="shared" si="21"/>
        <v>0</v>
      </c>
      <c r="I89" s="215">
        <v>1271</v>
      </c>
      <c r="J89" s="217">
        <f t="shared" si="22"/>
        <v>53</v>
      </c>
      <c r="K89" s="244">
        <f t="shared" si="26"/>
        <v>0.0435139573070608</v>
      </c>
      <c r="L89" s="217">
        <v>1218</v>
      </c>
      <c r="M89" s="202">
        <f t="shared" si="23"/>
        <v>7</v>
      </c>
    </row>
    <row r="90" s="203" customFormat="1" ht="15" spans="1:13">
      <c r="A90" s="203">
        <v>2320498</v>
      </c>
      <c r="B90" s="228" t="s">
        <v>1210</v>
      </c>
      <c r="C90" s="215">
        <v>3402</v>
      </c>
      <c r="D90" s="215">
        <v>3668</v>
      </c>
      <c r="E90" s="217">
        <v>3668</v>
      </c>
      <c r="F90" s="236">
        <f t="shared" si="24"/>
        <v>1</v>
      </c>
      <c r="G90" s="217">
        <f t="shared" si="20"/>
        <v>670</v>
      </c>
      <c r="H90" s="236">
        <f t="shared" si="21"/>
        <v>0.223482321547698</v>
      </c>
      <c r="I90" s="215">
        <f>4234+21</f>
        <v>4255</v>
      </c>
      <c r="J90" s="217">
        <f t="shared" si="22"/>
        <v>853</v>
      </c>
      <c r="K90" s="244">
        <f t="shared" si="26"/>
        <v>0.250734861845973</v>
      </c>
      <c r="L90" s="217">
        <v>2998</v>
      </c>
      <c r="M90" s="202">
        <f t="shared" si="23"/>
        <v>7</v>
      </c>
    </row>
    <row r="91" s="202" customFormat="1" ht="15.75" spans="1:13">
      <c r="A91" s="202">
        <v>233</v>
      </c>
      <c r="B91" s="211" t="s">
        <v>900</v>
      </c>
      <c r="C91" s="212">
        <f>SUM(C92)</f>
        <v>50</v>
      </c>
      <c r="D91" s="212">
        <f t="shared" ref="D91:I91" si="29">SUM(D92)</f>
        <v>58</v>
      </c>
      <c r="E91" s="212">
        <f t="shared" si="29"/>
        <v>44</v>
      </c>
      <c r="F91" s="235">
        <f t="shared" si="24"/>
        <v>0.758620689655172</v>
      </c>
      <c r="G91" s="212">
        <f t="shared" si="20"/>
        <v>0</v>
      </c>
      <c r="H91" s="235">
        <f t="shared" si="21"/>
        <v>0</v>
      </c>
      <c r="I91" s="212">
        <f t="shared" si="29"/>
        <v>50</v>
      </c>
      <c r="J91" s="212">
        <f t="shared" si="22"/>
        <v>0</v>
      </c>
      <c r="K91" s="243">
        <f t="shared" si="26"/>
        <v>0</v>
      </c>
      <c r="L91" s="212">
        <f>SUM(L92)</f>
        <v>44</v>
      </c>
      <c r="M91" s="202">
        <f t="shared" si="23"/>
        <v>3</v>
      </c>
    </row>
    <row r="92" s="202" customFormat="1" ht="15.75" spans="1:13">
      <c r="A92" s="202">
        <v>23304</v>
      </c>
      <c r="B92" s="226" t="s">
        <v>1211</v>
      </c>
      <c r="C92" s="220">
        <f>C95+C96+C93+C94</f>
        <v>50</v>
      </c>
      <c r="D92" s="220">
        <f>D95+D96+D94+D93</f>
        <v>58</v>
      </c>
      <c r="E92" s="220">
        <f>SUM(E93:E96)</f>
        <v>44</v>
      </c>
      <c r="F92" s="235">
        <f t="shared" si="24"/>
        <v>0.758620689655172</v>
      </c>
      <c r="G92" s="212">
        <f t="shared" si="20"/>
        <v>0</v>
      </c>
      <c r="H92" s="235">
        <f t="shared" si="21"/>
        <v>0</v>
      </c>
      <c r="I92" s="220">
        <f>I95+I96+I93+I94</f>
        <v>50</v>
      </c>
      <c r="J92" s="212">
        <f t="shared" si="22"/>
        <v>0</v>
      </c>
      <c r="K92" s="243">
        <f t="shared" si="26"/>
        <v>0</v>
      </c>
      <c r="L92" s="220">
        <f>L95+L96+L93+L94</f>
        <v>44</v>
      </c>
      <c r="M92" s="202">
        <f t="shared" si="23"/>
        <v>5</v>
      </c>
    </row>
    <row r="93" s="202" customFormat="1" ht="15" spans="1:13">
      <c r="A93" s="202">
        <v>2330411</v>
      </c>
      <c r="B93" s="228" t="s">
        <v>1212</v>
      </c>
      <c r="C93" s="215">
        <v>20</v>
      </c>
      <c r="D93" s="215">
        <v>20</v>
      </c>
      <c r="E93" s="217">
        <v>16</v>
      </c>
      <c r="F93" s="236">
        <f t="shared" si="24"/>
        <v>0.8</v>
      </c>
      <c r="G93" s="217">
        <f t="shared" si="20"/>
        <v>3</v>
      </c>
      <c r="H93" s="236">
        <f t="shared" si="21"/>
        <v>0.230769230769231</v>
      </c>
      <c r="I93" s="215">
        <v>20</v>
      </c>
      <c r="J93" s="217">
        <f t="shared" si="22"/>
        <v>0</v>
      </c>
      <c r="K93" s="244">
        <f t="shared" si="26"/>
        <v>0</v>
      </c>
      <c r="L93" s="217">
        <v>13</v>
      </c>
      <c r="M93" s="202">
        <f t="shared" si="23"/>
        <v>7</v>
      </c>
    </row>
    <row r="94" s="202" customFormat="1" ht="15" spans="1:13">
      <c r="A94" s="202">
        <v>2330431</v>
      </c>
      <c r="B94" s="228" t="s">
        <v>1213</v>
      </c>
      <c r="C94" s="215"/>
      <c r="D94" s="215"/>
      <c r="E94" s="217">
        <v>0</v>
      </c>
      <c r="F94" s="236"/>
      <c r="G94" s="217">
        <f t="shared" si="20"/>
        <v>-5</v>
      </c>
      <c r="H94" s="236">
        <f t="shared" si="21"/>
        <v>-1</v>
      </c>
      <c r="I94" s="215"/>
      <c r="J94" s="217">
        <f t="shared" si="22"/>
        <v>0</v>
      </c>
      <c r="K94" s="244"/>
      <c r="L94" s="217">
        <v>5</v>
      </c>
      <c r="M94" s="202">
        <f t="shared" si="23"/>
        <v>7</v>
      </c>
    </row>
    <row r="95" s="202" customFormat="1" ht="15" spans="1:13">
      <c r="A95" s="202">
        <v>2330433</v>
      </c>
      <c r="B95" s="228" t="s">
        <v>1214</v>
      </c>
      <c r="C95" s="215">
        <v>0</v>
      </c>
      <c r="D95" s="215">
        <v>8</v>
      </c>
      <c r="E95" s="217">
        <v>2</v>
      </c>
      <c r="F95" s="236">
        <f t="shared" si="24"/>
        <v>0.25</v>
      </c>
      <c r="G95" s="217">
        <f t="shared" si="20"/>
        <v>2</v>
      </c>
      <c r="H95" s="236"/>
      <c r="I95" s="215">
        <v>0</v>
      </c>
      <c r="J95" s="217">
        <f t="shared" si="22"/>
        <v>0</v>
      </c>
      <c r="K95" s="244"/>
      <c r="L95" s="217">
        <v>0</v>
      </c>
      <c r="M95" s="202">
        <f t="shared" si="23"/>
        <v>7</v>
      </c>
    </row>
    <row r="96" s="202" customFormat="1" ht="15" spans="1:13">
      <c r="A96" s="202">
        <v>2330498</v>
      </c>
      <c r="B96" s="228" t="s">
        <v>1215</v>
      </c>
      <c r="C96" s="215">
        <v>30</v>
      </c>
      <c r="D96" s="215">
        <v>30</v>
      </c>
      <c r="E96" s="217">
        <v>26</v>
      </c>
      <c r="F96" s="236">
        <f t="shared" si="24"/>
        <v>0.866666666666667</v>
      </c>
      <c r="G96" s="217">
        <f t="shared" si="20"/>
        <v>0</v>
      </c>
      <c r="H96" s="236">
        <f t="shared" si="21"/>
        <v>0</v>
      </c>
      <c r="I96" s="215">
        <v>30</v>
      </c>
      <c r="J96" s="217">
        <f t="shared" si="22"/>
        <v>0</v>
      </c>
      <c r="K96" s="244">
        <f t="shared" si="26"/>
        <v>0</v>
      </c>
      <c r="L96" s="217">
        <v>26</v>
      </c>
      <c r="M96" s="202">
        <f t="shared" si="23"/>
        <v>7</v>
      </c>
    </row>
    <row r="97" s="202" customFormat="1" ht="15.75" spans="2:13">
      <c r="B97" s="211" t="s">
        <v>1216</v>
      </c>
      <c r="C97" s="220">
        <f>8653</f>
        <v>8653</v>
      </c>
      <c r="D97" s="220"/>
      <c r="E97" s="212"/>
      <c r="F97" s="235"/>
      <c r="G97" s="212"/>
      <c r="H97" s="235"/>
      <c r="I97" s="220">
        <v>13472</v>
      </c>
      <c r="J97" s="212"/>
      <c r="K97" s="243"/>
      <c r="L97" s="217"/>
      <c r="M97" s="202">
        <f t="shared" si="23"/>
        <v>0</v>
      </c>
    </row>
    <row r="98" s="202" customFormat="1" ht="15.75" spans="2:13">
      <c r="B98" s="211" t="s">
        <v>1217</v>
      </c>
      <c r="C98" s="212">
        <f>C91+C85+C70+C55+C13+C7+C97+C64</f>
        <v>51481</v>
      </c>
      <c r="D98" s="212">
        <f t="shared" ref="D98:I98" si="30">D91+D85+D70+D55+D13+D7+D97+D64</f>
        <v>77188</v>
      </c>
      <c r="E98" s="212">
        <f t="shared" si="30"/>
        <v>65443</v>
      </c>
      <c r="F98" s="235">
        <f t="shared" ref="F98:F108" si="31">E98/D98</f>
        <v>0.847839042338187</v>
      </c>
      <c r="G98" s="212">
        <f t="shared" ref="G98:G108" si="32">E98-L98</f>
        <v>-70</v>
      </c>
      <c r="H98" s="235">
        <f t="shared" ref="H98:H103" si="33">G98/L98</f>
        <v>-0.00106849022331446</v>
      </c>
      <c r="I98" s="212">
        <f t="shared" si="30"/>
        <v>38425</v>
      </c>
      <c r="J98" s="212">
        <f t="shared" ref="J98:J108" si="34">I98-C98</f>
        <v>-13056</v>
      </c>
      <c r="K98" s="243">
        <f t="shared" ref="K98:K104" si="35">J98/C98</f>
        <v>-0.253608127270255</v>
      </c>
      <c r="L98" s="212">
        <f>L91+L85+L70+L55+L13+L7</f>
        <v>65513</v>
      </c>
      <c r="M98" s="202">
        <f t="shared" si="23"/>
        <v>0</v>
      </c>
    </row>
    <row r="99" s="202" customFormat="1" ht="15.75" spans="2:13">
      <c r="B99" s="229" t="s">
        <v>907</v>
      </c>
      <c r="C99" s="230">
        <f>SUM(C100:C103)</f>
        <v>28117</v>
      </c>
      <c r="D99" s="230">
        <f t="shared" ref="D99:I99" si="36">SUM(D100:D103)</f>
        <v>31380</v>
      </c>
      <c r="E99" s="230">
        <f t="shared" si="36"/>
        <v>44282</v>
      </c>
      <c r="F99" s="235">
        <f t="shared" si="31"/>
        <v>1.41115360101976</v>
      </c>
      <c r="G99" s="212">
        <f t="shared" si="32"/>
        <v>7129</v>
      </c>
      <c r="H99" s="235">
        <f t="shared" si="33"/>
        <v>0.191882216779264</v>
      </c>
      <c r="I99" s="230">
        <f t="shared" si="36"/>
        <v>21144</v>
      </c>
      <c r="J99" s="212">
        <f t="shared" si="34"/>
        <v>-6973</v>
      </c>
      <c r="K99" s="243">
        <f t="shared" si="35"/>
        <v>-0.247999430949248</v>
      </c>
      <c r="L99" s="230">
        <f>SUM(L100:L103)</f>
        <v>37153</v>
      </c>
      <c r="M99" s="202">
        <f t="shared" si="23"/>
        <v>0</v>
      </c>
    </row>
    <row r="100" s="202" customFormat="1" ht="15.75" spans="2:13">
      <c r="B100" s="231" t="s">
        <v>1218</v>
      </c>
      <c r="C100" s="215"/>
      <c r="D100" s="215"/>
      <c r="E100" s="245"/>
      <c r="F100" s="236"/>
      <c r="G100" s="217"/>
      <c r="H100" s="235"/>
      <c r="I100" s="215"/>
      <c r="J100" s="212">
        <f t="shared" si="34"/>
        <v>0</v>
      </c>
      <c r="K100" s="243"/>
      <c r="L100" s="245"/>
      <c r="M100" s="202">
        <f t="shared" si="23"/>
        <v>0</v>
      </c>
    </row>
    <row r="101" s="202" customFormat="1" ht="15.75" spans="2:13">
      <c r="B101" s="231" t="s">
        <v>1219</v>
      </c>
      <c r="C101" s="215"/>
      <c r="D101" s="215"/>
      <c r="E101" s="245"/>
      <c r="F101" s="236"/>
      <c r="G101" s="217"/>
      <c r="H101" s="235"/>
      <c r="I101" s="215"/>
      <c r="J101" s="212">
        <f t="shared" si="34"/>
        <v>0</v>
      </c>
      <c r="K101" s="243"/>
      <c r="L101" s="245"/>
      <c r="M101" s="202">
        <f t="shared" si="23"/>
        <v>0</v>
      </c>
    </row>
    <row r="102" s="202" customFormat="1" ht="15" spans="2:13">
      <c r="B102" s="231" t="s">
        <v>1220</v>
      </c>
      <c r="C102" s="215">
        <v>28000</v>
      </c>
      <c r="D102" s="215">
        <v>28000</v>
      </c>
      <c r="E102" s="245">
        <v>28000</v>
      </c>
      <c r="F102" s="236">
        <f t="shared" si="31"/>
        <v>1</v>
      </c>
      <c r="G102" s="217">
        <f t="shared" si="32"/>
        <v>-500</v>
      </c>
      <c r="H102" s="236">
        <f t="shared" si="33"/>
        <v>-0.0175438596491228</v>
      </c>
      <c r="I102" s="215">
        <v>17800</v>
      </c>
      <c r="J102" s="217">
        <f t="shared" si="34"/>
        <v>-10200</v>
      </c>
      <c r="K102" s="244">
        <f t="shared" si="35"/>
        <v>-0.364285714285714</v>
      </c>
      <c r="L102" s="245">
        <v>28500</v>
      </c>
      <c r="M102" s="202">
        <f t="shared" si="23"/>
        <v>0</v>
      </c>
    </row>
    <row r="103" s="202" customFormat="1" ht="15" spans="2:13">
      <c r="B103" s="231" t="s">
        <v>1221</v>
      </c>
      <c r="C103" s="215">
        <v>117</v>
      </c>
      <c r="D103" s="215">
        <v>3380</v>
      </c>
      <c r="E103" s="245">
        <f>16283-1</f>
        <v>16282</v>
      </c>
      <c r="F103" s="236">
        <f t="shared" si="31"/>
        <v>4.81715976331361</v>
      </c>
      <c r="G103" s="217">
        <f t="shared" si="32"/>
        <v>7629</v>
      </c>
      <c r="H103" s="236">
        <f t="shared" si="33"/>
        <v>0.881659540043915</v>
      </c>
      <c r="I103" s="215">
        <v>3344</v>
      </c>
      <c r="J103" s="217">
        <f t="shared" si="34"/>
        <v>3227</v>
      </c>
      <c r="K103" s="244">
        <f t="shared" si="35"/>
        <v>27.5811965811966</v>
      </c>
      <c r="L103" s="245">
        <v>8653</v>
      </c>
      <c r="M103" s="202">
        <f t="shared" si="23"/>
        <v>0</v>
      </c>
    </row>
    <row r="104" s="202" customFormat="1" ht="15.75" spans="1:13">
      <c r="A104" s="202">
        <v>231</v>
      </c>
      <c r="B104" s="229" t="s">
        <v>915</v>
      </c>
      <c r="C104" s="220">
        <f>C105</f>
        <v>500</v>
      </c>
      <c r="D104" s="220">
        <f t="shared" ref="D104:I104" si="37">D105</f>
        <v>4949</v>
      </c>
      <c r="E104" s="220">
        <f t="shared" si="37"/>
        <v>4949</v>
      </c>
      <c r="F104" s="235">
        <f t="shared" si="31"/>
        <v>1</v>
      </c>
      <c r="G104" s="212">
        <f t="shared" si="32"/>
        <v>-9251</v>
      </c>
      <c r="H104" s="235"/>
      <c r="I104" s="220">
        <f t="shared" si="37"/>
        <v>0</v>
      </c>
      <c r="J104" s="212">
        <f t="shared" si="34"/>
        <v>-500</v>
      </c>
      <c r="K104" s="243">
        <f t="shared" si="35"/>
        <v>-1</v>
      </c>
      <c r="L104" s="220">
        <f>L105</f>
        <v>14200</v>
      </c>
      <c r="M104" s="202">
        <f t="shared" si="23"/>
        <v>3</v>
      </c>
    </row>
    <row r="105" s="202" customFormat="1" ht="15.75" spans="2:13">
      <c r="B105" s="226" t="s">
        <v>1222</v>
      </c>
      <c r="C105" s="220">
        <v>500</v>
      </c>
      <c r="D105" s="220">
        <f>D106</f>
        <v>4949</v>
      </c>
      <c r="E105" s="230">
        <v>4949</v>
      </c>
      <c r="F105" s="235">
        <f t="shared" si="31"/>
        <v>1</v>
      </c>
      <c r="G105" s="212">
        <f t="shared" si="32"/>
        <v>-9251</v>
      </c>
      <c r="H105" s="235"/>
      <c r="I105" s="220"/>
      <c r="J105" s="212">
        <f t="shared" si="34"/>
        <v>-500</v>
      </c>
      <c r="K105" s="243"/>
      <c r="L105" s="230">
        <v>14200</v>
      </c>
      <c r="M105" s="202">
        <f t="shared" si="23"/>
        <v>0</v>
      </c>
    </row>
    <row r="106" s="203" customFormat="1" ht="15.75" spans="2:13">
      <c r="B106" s="228" t="s">
        <v>1223</v>
      </c>
      <c r="C106" s="215">
        <v>500</v>
      </c>
      <c r="D106" s="215">
        <v>4949</v>
      </c>
      <c r="E106" s="245">
        <v>4949</v>
      </c>
      <c r="F106" s="236">
        <f t="shared" si="31"/>
        <v>1</v>
      </c>
      <c r="G106" s="217">
        <f t="shared" si="32"/>
        <v>-9251</v>
      </c>
      <c r="H106" s="235"/>
      <c r="I106" s="215"/>
      <c r="J106" s="217">
        <f t="shared" si="34"/>
        <v>-500</v>
      </c>
      <c r="K106" s="243"/>
      <c r="L106" s="245">
        <v>14200</v>
      </c>
      <c r="M106" s="202">
        <f t="shared" si="23"/>
        <v>0</v>
      </c>
    </row>
    <row r="107" s="203" customFormat="1" ht="15.75" spans="2:13">
      <c r="B107" s="228" t="s">
        <v>1224</v>
      </c>
      <c r="C107" s="215"/>
      <c r="D107" s="215"/>
      <c r="E107" s="245"/>
      <c r="F107" s="236"/>
      <c r="G107" s="217">
        <f t="shared" si="32"/>
        <v>0</v>
      </c>
      <c r="H107" s="235"/>
      <c r="I107" s="215"/>
      <c r="J107" s="217">
        <f t="shared" si="34"/>
        <v>0</v>
      </c>
      <c r="K107" s="243"/>
      <c r="L107" s="245"/>
      <c r="M107" s="202">
        <f t="shared" si="23"/>
        <v>0</v>
      </c>
    </row>
    <row r="108" s="202" customFormat="1" ht="15.75" spans="2:13">
      <c r="B108" s="232" t="s">
        <v>1225</v>
      </c>
      <c r="C108" s="230">
        <f>C99+C98+C104</f>
        <v>80098</v>
      </c>
      <c r="D108" s="230">
        <f t="shared" ref="D108:I108" si="38">D99+D98+D104</f>
        <v>113517</v>
      </c>
      <c r="E108" s="230">
        <f t="shared" si="38"/>
        <v>114674</v>
      </c>
      <c r="F108" s="235">
        <f t="shared" si="31"/>
        <v>1.01019230599822</v>
      </c>
      <c r="G108" s="212">
        <f t="shared" si="32"/>
        <v>-2192</v>
      </c>
      <c r="H108" s="235">
        <f>G108/L108</f>
        <v>-0.0187565245665976</v>
      </c>
      <c r="I108" s="230">
        <f t="shared" si="38"/>
        <v>59569</v>
      </c>
      <c r="J108" s="212">
        <f t="shared" si="34"/>
        <v>-20529</v>
      </c>
      <c r="K108" s="243">
        <f>J108/C108</f>
        <v>-0.256298534295488</v>
      </c>
      <c r="L108" s="230">
        <f>L99+L98+L104</f>
        <v>116866</v>
      </c>
      <c r="M108" s="202">
        <f t="shared" si="23"/>
        <v>0</v>
      </c>
    </row>
  </sheetData>
  <autoFilter ref="A6:M108">
    <extLst/>
  </autoFilter>
  <mergeCells count="13">
    <mergeCell ref="B2:K2"/>
    <mergeCell ref="J3:K3"/>
    <mergeCell ref="C4:H4"/>
    <mergeCell ref="I4:K4"/>
    <mergeCell ref="G5:H5"/>
    <mergeCell ref="J5:K5"/>
    <mergeCell ref="B4:B6"/>
    <mergeCell ref="C5:C6"/>
    <mergeCell ref="D5:D6"/>
    <mergeCell ref="E5:E6"/>
    <mergeCell ref="F5:F6"/>
    <mergeCell ref="I5:I6"/>
    <mergeCell ref="L4:L6"/>
  </mergeCells>
  <printOptions horizontalCentered="1"/>
  <pageMargins left="0.200694444444444" right="0.590277777777778" top="0.35" bottom="0.708333333333333" header="0.161111111111111" footer="0.310416666666667"/>
  <pageSetup paperSize="9" scale="99" fitToHeight="0" orientation="landscape" horizontalDpi="600"/>
  <headerFooter alignWithMargins="0" scaleWithDoc="0">
    <oddFooter>&amp;C第 &amp;P 页，共 &amp;N 页</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W109"/>
  <sheetViews>
    <sheetView workbookViewId="0">
      <pane xSplit="2" ySplit="6" topLeftCell="C7" activePane="bottomRight" state="frozen"/>
      <selection/>
      <selection pane="topRight"/>
      <selection pane="bottomLeft"/>
      <selection pane="bottomRight" activeCell="B7" sqref="B7"/>
    </sheetView>
  </sheetViews>
  <sheetFormatPr defaultColWidth="9" defaultRowHeight="14.25"/>
  <cols>
    <col min="1" max="1" width="9.375" style="202" hidden="1" customWidth="1"/>
    <col min="2" max="2" width="38.25" style="203" customWidth="1"/>
    <col min="3" max="3" width="22.1" style="203" customWidth="1"/>
    <col min="4" max="4" width="10.875" style="203" hidden="1" customWidth="1"/>
    <col min="5" max="5" width="20.5" style="203" customWidth="1"/>
    <col min="6" max="6" width="9" style="202" hidden="1" customWidth="1"/>
    <col min="7" max="16384" width="9" style="202"/>
  </cols>
  <sheetData>
    <row r="1" s="202" customFormat="1" ht="21" customHeight="1" spans="2:5">
      <c r="B1" s="203" t="s">
        <v>1226</v>
      </c>
      <c r="C1" s="203"/>
      <c r="D1" s="203"/>
      <c r="E1" s="203"/>
    </row>
    <row r="2" s="202" customFormat="1" ht="30" customHeight="1" spans="2:5">
      <c r="B2" s="163" t="s">
        <v>1227</v>
      </c>
      <c r="C2" s="163"/>
      <c r="D2" s="163"/>
      <c r="E2" s="163"/>
    </row>
    <row r="3" s="202" customFormat="1" spans="2:5">
      <c r="B3" s="204"/>
      <c r="C3" s="205"/>
      <c r="D3" s="205"/>
      <c r="E3" s="205"/>
    </row>
    <row r="4" s="202" customFormat="1" spans="2:5">
      <c r="B4" s="206" t="s">
        <v>139</v>
      </c>
      <c r="C4" s="207" t="s">
        <v>1137</v>
      </c>
      <c r="D4" s="207"/>
      <c r="E4" s="207"/>
    </row>
    <row r="5" s="202" customFormat="1" spans="2:5">
      <c r="B5" s="208"/>
      <c r="C5" s="209" t="s">
        <v>39</v>
      </c>
      <c r="D5" s="209" t="s">
        <v>923</v>
      </c>
      <c r="E5" s="209" t="s">
        <v>924</v>
      </c>
    </row>
    <row r="6" s="202" customFormat="1" spans="2:5">
      <c r="B6" s="208"/>
      <c r="C6" s="210"/>
      <c r="D6" s="209"/>
      <c r="E6" s="209"/>
    </row>
    <row r="7" s="202" customFormat="1" ht="15.75" spans="1:6">
      <c r="A7" s="202">
        <v>207</v>
      </c>
      <c r="B7" s="211" t="s">
        <v>372</v>
      </c>
      <c r="C7" s="212">
        <f>C8</f>
        <v>12</v>
      </c>
      <c r="D7" s="212">
        <f>D8</f>
        <v>0</v>
      </c>
      <c r="E7" s="212">
        <f>E8</f>
        <v>12</v>
      </c>
      <c r="F7" s="202">
        <f t="shared" ref="F7:F70" si="0">LEN(A7)</f>
        <v>3</v>
      </c>
    </row>
    <row r="8" s="202" customFormat="1" ht="15.75" spans="1:6">
      <c r="A8" s="202">
        <v>20707</v>
      </c>
      <c r="B8" s="213" t="s">
        <v>1140</v>
      </c>
      <c r="C8" s="212">
        <f>SUM(C9:C12)</f>
        <v>12</v>
      </c>
      <c r="D8" s="212">
        <f>SUM(D9:D12)</f>
        <v>0</v>
      </c>
      <c r="E8" s="212">
        <f>SUM(E9:E12)</f>
        <v>12</v>
      </c>
      <c r="F8" s="202">
        <f t="shared" si="0"/>
        <v>5</v>
      </c>
    </row>
    <row r="9" s="202" customFormat="1" ht="15" spans="1:6">
      <c r="A9" s="202">
        <v>2070701</v>
      </c>
      <c r="B9" s="214" t="s">
        <v>1141</v>
      </c>
      <c r="C9" s="215">
        <f t="shared" ref="C9:C12" si="1">D9+E9</f>
        <v>0</v>
      </c>
      <c r="D9" s="215"/>
      <c r="E9" s="215"/>
      <c r="F9" s="202">
        <f t="shared" si="0"/>
        <v>7</v>
      </c>
    </row>
    <row r="10" s="202" customFormat="1" ht="15" spans="1:6">
      <c r="A10" s="202">
        <v>2070702</v>
      </c>
      <c r="B10" s="214" t="s">
        <v>1142</v>
      </c>
      <c r="C10" s="215">
        <f t="shared" si="1"/>
        <v>0</v>
      </c>
      <c r="D10" s="215"/>
      <c r="E10" s="215"/>
      <c r="F10" s="202">
        <f t="shared" si="0"/>
        <v>7</v>
      </c>
    </row>
    <row r="11" s="202" customFormat="1" ht="15" spans="1:6">
      <c r="A11" s="202">
        <v>2070703</v>
      </c>
      <c r="B11" s="214" t="s">
        <v>1143</v>
      </c>
      <c r="C11" s="215">
        <f t="shared" si="1"/>
        <v>0</v>
      </c>
      <c r="D11" s="215"/>
      <c r="E11" s="215"/>
      <c r="F11" s="202">
        <f t="shared" si="0"/>
        <v>7</v>
      </c>
    </row>
    <row r="12" s="202" customFormat="1" ht="15" spans="1:6">
      <c r="A12" s="202">
        <v>2070799</v>
      </c>
      <c r="B12" s="214" t="s">
        <v>1144</v>
      </c>
      <c r="C12" s="215">
        <f t="shared" si="1"/>
        <v>12</v>
      </c>
      <c r="D12" s="215"/>
      <c r="E12" s="215">
        <v>12</v>
      </c>
      <c r="F12" s="202">
        <f t="shared" si="0"/>
        <v>7</v>
      </c>
    </row>
    <row r="13" s="202" customFormat="1" ht="15.75" spans="1:6">
      <c r="A13" s="202">
        <v>212</v>
      </c>
      <c r="B13" s="211" t="s">
        <v>630</v>
      </c>
      <c r="C13" s="212">
        <f>C14+C29+C35+C47+C43+C52+C39</f>
        <v>28150</v>
      </c>
      <c r="D13" s="212">
        <f>D14+D29+D35+D47+D43+D52+D39</f>
        <v>18020</v>
      </c>
      <c r="E13" s="212">
        <f>E14+E29+E35+E47+E43+E52+E39</f>
        <v>10130</v>
      </c>
      <c r="F13" s="202">
        <f t="shared" si="0"/>
        <v>3</v>
      </c>
    </row>
    <row r="14" s="202" customFormat="1" ht="17" customHeight="1" spans="1:6">
      <c r="A14" s="202">
        <v>21208</v>
      </c>
      <c r="B14" s="216" t="s">
        <v>1145</v>
      </c>
      <c r="C14" s="212">
        <f>SUM(C15:C28)</f>
        <v>17541</v>
      </c>
      <c r="D14" s="212">
        <f>SUM(D15:D28)</f>
        <v>17510</v>
      </c>
      <c r="E14" s="212">
        <f>SUM(E15:E28)</f>
        <v>31</v>
      </c>
      <c r="F14" s="202">
        <f t="shared" si="0"/>
        <v>5</v>
      </c>
    </row>
    <row r="15" s="202" customFormat="1" ht="15" spans="1:6">
      <c r="A15" s="202">
        <v>2120801</v>
      </c>
      <c r="B15" s="214" t="s">
        <v>1146</v>
      </c>
      <c r="C15" s="215">
        <f t="shared" ref="C15:C28" si="2">D15+E15</f>
        <v>500</v>
      </c>
      <c r="D15" s="217">
        <v>500</v>
      </c>
      <c r="E15" s="217"/>
      <c r="F15" s="202">
        <f t="shared" si="0"/>
        <v>7</v>
      </c>
    </row>
    <row r="16" s="202" customFormat="1" ht="15" spans="1:6">
      <c r="A16" s="202">
        <v>2120802</v>
      </c>
      <c r="B16" s="214" t="s">
        <v>1147</v>
      </c>
      <c r="C16" s="215">
        <f t="shared" si="2"/>
        <v>250</v>
      </c>
      <c r="D16" s="217">
        <v>250</v>
      </c>
      <c r="E16" s="217"/>
      <c r="F16" s="202">
        <f t="shared" si="0"/>
        <v>7</v>
      </c>
    </row>
    <row r="17" s="202" customFormat="1" ht="15" spans="1:6">
      <c r="A17" s="202">
        <v>2120803</v>
      </c>
      <c r="B17" s="214" t="s">
        <v>1148</v>
      </c>
      <c r="C17" s="215">
        <f t="shared" si="2"/>
        <v>90</v>
      </c>
      <c r="D17" s="217">
        <v>90</v>
      </c>
      <c r="E17" s="217"/>
      <c r="F17" s="202">
        <f t="shared" si="0"/>
        <v>7</v>
      </c>
    </row>
    <row r="18" s="202" customFormat="1" ht="15" spans="1:6">
      <c r="A18" s="202">
        <v>2120804</v>
      </c>
      <c r="B18" s="214" t="s">
        <v>1149</v>
      </c>
      <c r="C18" s="215">
        <f t="shared" si="2"/>
        <v>15250</v>
      </c>
      <c r="D18" s="217">
        <f>10250+5000</f>
        <v>15250</v>
      </c>
      <c r="E18" s="217"/>
      <c r="F18" s="202">
        <f t="shared" si="0"/>
        <v>7</v>
      </c>
    </row>
    <row r="19" s="202" customFormat="1" ht="15" spans="1:6">
      <c r="A19" s="202">
        <v>2120805</v>
      </c>
      <c r="B19" s="214" t="s">
        <v>1150</v>
      </c>
      <c r="C19" s="215">
        <f t="shared" si="2"/>
        <v>31</v>
      </c>
      <c r="D19" s="217"/>
      <c r="E19" s="217">
        <v>31</v>
      </c>
      <c r="F19" s="202">
        <f t="shared" si="0"/>
        <v>7</v>
      </c>
    </row>
    <row r="20" s="202" customFormat="1" ht="15" spans="1:6">
      <c r="A20" s="202">
        <v>2120806</v>
      </c>
      <c r="B20" s="214" t="s">
        <v>1151</v>
      </c>
      <c r="C20" s="215">
        <f t="shared" si="2"/>
        <v>0</v>
      </c>
      <c r="D20" s="217"/>
      <c r="E20" s="217"/>
      <c r="F20" s="202">
        <f t="shared" si="0"/>
        <v>7</v>
      </c>
    </row>
    <row r="21" s="202" customFormat="1" ht="15" spans="1:6">
      <c r="A21" s="202">
        <v>2120807</v>
      </c>
      <c r="B21" s="214" t="s">
        <v>1152</v>
      </c>
      <c r="C21" s="215">
        <f t="shared" si="2"/>
        <v>0</v>
      </c>
      <c r="D21" s="217"/>
      <c r="E21" s="217"/>
      <c r="F21" s="202">
        <f t="shared" si="0"/>
        <v>7</v>
      </c>
    </row>
    <row r="22" s="202" customFormat="1" ht="15" spans="1:6">
      <c r="A22" s="202">
        <v>2120809</v>
      </c>
      <c r="B22" s="214" t="s">
        <v>1153</v>
      </c>
      <c r="C22" s="215">
        <f t="shared" si="2"/>
        <v>0</v>
      </c>
      <c r="D22" s="217"/>
      <c r="E22" s="217"/>
      <c r="F22" s="202">
        <f t="shared" si="0"/>
        <v>7</v>
      </c>
    </row>
    <row r="23" s="202" customFormat="1" ht="15" spans="1:6">
      <c r="A23" s="202">
        <v>2120810</v>
      </c>
      <c r="B23" s="214" t="s">
        <v>1154</v>
      </c>
      <c r="C23" s="215">
        <f t="shared" si="2"/>
        <v>0</v>
      </c>
      <c r="D23" s="217"/>
      <c r="E23" s="217"/>
      <c r="F23" s="202">
        <f t="shared" si="0"/>
        <v>7</v>
      </c>
    </row>
    <row r="24" s="202" customFormat="1" ht="15" spans="1:6">
      <c r="A24" s="202">
        <v>2120811</v>
      </c>
      <c r="B24" s="214" t="s">
        <v>1155</v>
      </c>
      <c r="C24" s="215">
        <f t="shared" si="2"/>
        <v>0</v>
      </c>
      <c r="D24" s="217"/>
      <c r="E24" s="217"/>
      <c r="F24" s="202">
        <f t="shared" si="0"/>
        <v>7</v>
      </c>
    </row>
    <row r="25" s="202" customFormat="1" ht="15" spans="1:6">
      <c r="A25" s="202">
        <v>2120814</v>
      </c>
      <c r="B25" s="214" t="s">
        <v>1156</v>
      </c>
      <c r="C25" s="215">
        <f t="shared" si="2"/>
        <v>500</v>
      </c>
      <c r="D25" s="217">
        <v>500</v>
      </c>
      <c r="E25" s="217"/>
      <c r="F25" s="202">
        <f t="shared" si="0"/>
        <v>7</v>
      </c>
    </row>
    <row r="26" s="202" customFormat="1" ht="15" spans="1:6">
      <c r="A26" s="202">
        <v>2120815</v>
      </c>
      <c r="B26" s="214" t="s">
        <v>1157</v>
      </c>
      <c r="C26" s="215">
        <f t="shared" si="2"/>
        <v>250</v>
      </c>
      <c r="D26" s="217">
        <v>250</v>
      </c>
      <c r="E26" s="217"/>
      <c r="F26" s="202">
        <f t="shared" si="0"/>
        <v>7</v>
      </c>
    </row>
    <row r="27" s="202" customFormat="1" ht="15" spans="1:6">
      <c r="A27" s="202">
        <v>2120816</v>
      </c>
      <c r="B27" s="214" t="s">
        <v>1158</v>
      </c>
      <c r="C27" s="215">
        <f t="shared" si="2"/>
        <v>170</v>
      </c>
      <c r="D27" s="217">
        <v>170</v>
      </c>
      <c r="E27" s="217"/>
      <c r="F27" s="202">
        <f t="shared" si="0"/>
        <v>7</v>
      </c>
    </row>
    <row r="28" s="202" customFormat="1" ht="15" spans="1:6">
      <c r="A28" s="202">
        <v>2120899</v>
      </c>
      <c r="B28" s="214" t="s">
        <v>1159</v>
      </c>
      <c r="C28" s="215">
        <f t="shared" si="2"/>
        <v>500</v>
      </c>
      <c r="D28" s="217">
        <v>500</v>
      </c>
      <c r="E28" s="217"/>
      <c r="F28" s="202">
        <f t="shared" si="0"/>
        <v>7</v>
      </c>
    </row>
    <row r="29" s="202" customFormat="1" ht="15.75" spans="1:6">
      <c r="A29" s="202">
        <v>21213</v>
      </c>
      <c r="B29" s="213" t="s">
        <v>1160</v>
      </c>
      <c r="C29" s="212">
        <f>SUM(C30:C34)</f>
        <v>60</v>
      </c>
      <c r="D29" s="212">
        <f>SUM(D30:D34)</f>
        <v>60</v>
      </c>
      <c r="E29" s="212">
        <f>SUM(E30:E34)</f>
        <v>0</v>
      </c>
      <c r="F29" s="202">
        <f t="shared" si="0"/>
        <v>5</v>
      </c>
    </row>
    <row r="30" s="202" customFormat="1" ht="15" spans="1:6">
      <c r="A30" s="202">
        <v>2121301</v>
      </c>
      <c r="B30" s="214" t="s">
        <v>1161</v>
      </c>
      <c r="C30" s="215">
        <f t="shared" ref="C30:C34" si="3">D30+E30</f>
        <v>0</v>
      </c>
      <c r="D30" s="215"/>
      <c r="E30" s="215"/>
      <c r="F30" s="202">
        <f t="shared" si="0"/>
        <v>7</v>
      </c>
    </row>
    <row r="31" s="202" customFormat="1" ht="15" spans="1:6">
      <c r="A31" s="202">
        <v>2121302</v>
      </c>
      <c r="B31" s="214" t="s">
        <v>1162</v>
      </c>
      <c r="C31" s="215">
        <f t="shared" si="3"/>
        <v>0</v>
      </c>
      <c r="D31" s="215"/>
      <c r="E31" s="215"/>
      <c r="F31" s="202">
        <f t="shared" si="0"/>
        <v>7</v>
      </c>
    </row>
    <row r="32" s="202" customFormat="1" ht="15" spans="1:6">
      <c r="A32" s="202">
        <v>2121303</v>
      </c>
      <c r="B32" s="214" t="s">
        <v>1163</v>
      </c>
      <c r="C32" s="215">
        <f t="shared" si="3"/>
        <v>0</v>
      </c>
      <c r="D32" s="215"/>
      <c r="E32" s="215"/>
      <c r="F32" s="202">
        <f t="shared" si="0"/>
        <v>7</v>
      </c>
    </row>
    <row r="33" s="202" customFormat="1" ht="15" spans="1:6">
      <c r="A33" s="202">
        <v>2121304</v>
      </c>
      <c r="B33" s="214" t="s">
        <v>1164</v>
      </c>
      <c r="C33" s="215">
        <f t="shared" si="3"/>
        <v>0</v>
      </c>
      <c r="D33" s="215"/>
      <c r="E33" s="215"/>
      <c r="F33" s="202">
        <f t="shared" si="0"/>
        <v>7</v>
      </c>
    </row>
    <row r="34" s="202" customFormat="1" ht="15" spans="1:6">
      <c r="A34" s="202">
        <v>2121399</v>
      </c>
      <c r="B34" s="214" t="s">
        <v>1165</v>
      </c>
      <c r="C34" s="215">
        <f t="shared" si="3"/>
        <v>60</v>
      </c>
      <c r="D34" s="215">
        <v>60</v>
      </c>
      <c r="E34" s="215"/>
      <c r="F34" s="202">
        <f t="shared" si="0"/>
        <v>7</v>
      </c>
    </row>
    <row r="35" s="202" customFormat="1" ht="15.75" spans="1:6">
      <c r="A35" s="202">
        <v>21214</v>
      </c>
      <c r="B35" s="213" t="s">
        <v>1166</v>
      </c>
      <c r="C35" s="212">
        <f>SUM(C36:C38)</f>
        <v>450</v>
      </c>
      <c r="D35" s="212">
        <f>SUM(D36:D38)</f>
        <v>450</v>
      </c>
      <c r="E35" s="212">
        <f>SUM(E36:E38)</f>
        <v>0</v>
      </c>
      <c r="F35" s="202">
        <f t="shared" si="0"/>
        <v>5</v>
      </c>
    </row>
    <row r="36" s="202" customFormat="1" ht="15" spans="1:6">
      <c r="A36" s="202">
        <v>2121401</v>
      </c>
      <c r="B36" s="218" t="s">
        <v>1167</v>
      </c>
      <c r="C36" s="215">
        <f t="shared" ref="C36:C38" si="4">D36+E36</f>
        <v>400</v>
      </c>
      <c r="D36" s="215">
        <v>400</v>
      </c>
      <c r="E36" s="215"/>
      <c r="F36" s="202">
        <f t="shared" si="0"/>
        <v>7</v>
      </c>
    </row>
    <row r="37" s="202" customFormat="1" ht="15" spans="1:6">
      <c r="A37" s="202">
        <v>2121402</v>
      </c>
      <c r="B37" s="218" t="s">
        <v>1168</v>
      </c>
      <c r="C37" s="215">
        <f t="shared" si="4"/>
        <v>50</v>
      </c>
      <c r="D37" s="215">
        <v>50</v>
      </c>
      <c r="E37" s="215"/>
      <c r="F37" s="202">
        <f t="shared" si="0"/>
        <v>7</v>
      </c>
    </row>
    <row r="38" s="202" customFormat="1" ht="15" spans="1:6">
      <c r="A38" s="202">
        <v>2121499</v>
      </c>
      <c r="B38" s="218" t="s">
        <v>1169</v>
      </c>
      <c r="C38" s="215">
        <f t="shared" si="4"/>
        <v>0</v>
      </c>
      <c r="D38" s="215"/>
      <c r="E38" s="215"/>
      <c r="F38" s="202">
        <f t="shared" si="0"/>
        <v>7</v>
      </c>
    </row>
    <row r="39" s="202" customFormat="1" ht="15.75" spans="1:6">
      <c r="A39" s="202">
        <v>21216</v>
      </c>
      <c r="B39" s="213" t="s">
        <v>1170</v>
      </c>
      <c r="C39" s="212">
        <f>SUM(C40:C42)</f>
        <v>3800</v>
      </c>
      <c r="D39" s="212">
        <f>SUM(D40:D42)</f>
        <v>0</v>
      </c>
      <c r="E39" s="212">
        <f>SUM(E40:E42)</f>
        <v>3800</v>
      </c>
      <c r="F39" s="202">
        <f t="shared" si="0"/>
        <v>5</v>
      </c>
    </row>
    <row r="40" s="202" customFormat="1" ht="15" spans="1:6">
      <c r="A40" s="202">
        <v>2121601</v>
      </c>
      <c r="B40" s="218" t="s">
        <v>1171</v>
      </c>
      <c r="C40" s="215">
        <f t="shared" ref="C40:C42" si="5">D40+E40</f>
        <v>0</v>
      </c>
      <c r="D40" s="215"/>
      <c r="E40" s="215"/>
      <c r="F40" s="202">
        <f t="shared" si="0"/>
        <v>7</v>
      </c>
    </row>
    <row r="41" s="202" customFormat="1" ht="15" spans="1:6">
      <c r="A41" s="202">
        <v>2121602</v>
      </c>
      <c r="B41" s="218" t="s">
        <v>1172</v>
      </c>
      <c r="C41" s="215">
        <f t="shared" si="5"/>
        <v>0</v>
      </c>
      <c r="D41" s="215"/>
      <c r="E41" s="215"/>
      <c r="F41" s="202">
        <f t="shared" si="0"/>
        <v>7</v>
      </c>
    </row>
    <row r="42" s="202" customFormat="1" ht="15" spans="1:6">
      <c r="A42" s="202">
        <v>2121699</v>
      </c>
      <c r="B42" s="218" t="s">
        <v>1173</v>
      </c>
      <c r="C42" s="215">
        <f t="shared" si="5"/>
        <v>3800</v>
      </c>
      <c r="D42" s="215"/>
      <c r="E42" s="215">
        <v>3800</v>
      </c>
      <c r="F42" s="202">
        <f t="shared" si="0"/>
        <v>7</v>
      </c>
    </row>
    <row r="43" s="202" customFormat="1" ht="25" customHeight="1" spans="1:6">
      <c r="A43" s="202">
        <v>21219</v>
      </c>
      <c r="B43" s="216" t="s">
        <v>1174</v>
      </c>
      <c r="C43" s="212">
        <f>SUM(C44:C51)</f>
        <v>1000</v>
      </c>
      <c r="D43" s="212">
        <f>SUM(D44:D51)</f>
        <v>0</v>
      </c>
      <c r="E43" s="212">
        <f>SUM(E44:E51)</f>
        <v>1000</v>
      </c>
      <c r="F43" s="202">
        <f t="shared" si="0"/>
        <v>5</v>
      </c>
    </row>
    <row r="44" s="202" customFormat="1" ht="15" spans="1:6">
      <c r="A44" s="202">
        <v>2121901</v>
      </c>
      <c r="B44" s="214" t="s">
        <v>1146</v>
      </c>
      <c r="C44" s="215">
        <f t="shared" ref="C44:C51" si="6">D44+E44</f>
        <v>0</v>
      </c>
      <c r="D44" s="215"/>
      <c r="E44" s="215"/>
      <c r="F44" s="202">
        <f t="shared" si="0"/>
        <v>7</v>
      </c>
    </row>
    <row r="45" s="202" customFormat="1" ht="15" spans="1:6">
      <c r="A45" s="202">
        <v>2121902</v>
      </c>
      <c r="B45" s="214" t="s">
        <v>1147</v>
      </c>
      <c r="C45" s="215">
        <f t="shared" si="6"/>
        <v>0</v>
      </c>
      <c r="D45" s="215"/>
      <c r="E45" s="215"/>
      <c r="F45" s="202">
        <f t="shared" si="0"/>
        <v>7</v>
      </c>
    </row>
    <row r="46" s="202" customFormat="1" ht="15" spans="1:6">
      <c r="A46" s="202">
        <v>2121903</v>
      </c>
      <c r="B46" s="214" t="s">
        <v>1148</v>
      </c>
      <c r="C46" s="215">
        <f t="shared" si="6"/>
        <v>1000</v>
      </c>
      <c r="D46" s="215"/>
      <c r="E46" s="215">
        <v>1000</v>
      </c>
      <c r="F46" s="202">
        <f t="shared" si="0"/>
        <v>7</v>
      </c>
    </row>
    <row r="47" s="202" customFormat="1" ht="15" spans="1:6">
      <c r="A47" s="202">
        <v>2121904</v>
      </c>
      <c r="B47" s="214" t="s">
        <v>1149</v>
      </c>
      <c r="C47" s="215">
        <f t="shared" si="6"/>
        <v>0</v>
      </c>
      <c r="D47" s="215"/>
      <c r="E47" s="215"/>
      <c r="F47" s="202">
        <f t="shared" si="0"/>
        <v>7</v>
      </c>
    </row>
    <row r="48" s="202" customFormat="1" ht="15" spans="1:6">
      <c r="A48" s="202">
        <v>2121905</v>
      </c>
      <c r="B48" s="214" t="s">
        <v>1152</v>
      </c>
      <c r="C48" s="215">
        <f t="shared" si="6"/>
        <v>0</v>
      </c>
      <c r="D48" s="215"/>
      <c r="E48" s="215"/>
      <c r="F48" s="202">
        <f t="shared" si="0"/>
        <v>7</v>
      </c>
    </row>
    <row r="49" s="202" customFormat="1" ht="15" spans="1:6">
      <c r="A49" s="202">
        <v>2121906</v>
      </c>
      <c r="B49" s="214" t="s">
        <v>1154</v>
      </c>
      <c r="C49" s="215">
        <f t="shared" si="6"/>
        <v>0</v>
      </c>
      <c r="D49" s="215"/>
      <c r="E49" s="215"/>
      <c r="F49" s="202">
        <f t="shared" si="0"/>
        <v>7</v>
      </c>
    </row>
    <row r="50" s="202" customFormat="1" ht="15" spans="1:6">
      <c r="A50" s="202">
        <v>2121907</v>
      </c>
      <c r="B50" s="214" t="s">
        <v>1155</v>
      </c>
      <c r="C50" s="215">
        <f t="shared" si="6"/>
        <v>0</v>
      </c>
      <c r="D50" s="215"/>
      <c r="E50" s="215"/>
      <c r="F50" s="202">
        <f t="shared" si="0"/>
        <v>7</v>
      </c>
    </row>
    <row r="51" s="202" customFormat="1" ht="15" spans="1:6">
      <c r="A51" s="202">
        <v>2121999</v>
      </c>
      <c r="B51" s="214" t="s">
        <v>1159</v>
      </c>
      <c r="C51" s="215">
        <f t="shared" si="6"/>
        <v>0</v>
      </c>
      <c r="D51" s="215"/>
      <c r="E51" s="215"/>
      <c r="F51" s="202">
        <f t="shared" si="0"/>
        <v>7</v>
      </c>
    </row>
    <row r="52" s="202" customFormat="1" ht="15.75" spans="1:6">
      <c r="A52" s="202">
        <v>21298</v>
      </c>
      <c r="B52" s="219" t="s">
        <v>1175</v>
      </c>
      <c r="C52" s="220">
        <f>C53+C54</f>
        <v>5299</v>
      </c>
      <c r="D52" s="220">
        <f>D53+D54</f>
        <v>0</v>
      </c>
      <c r="E52" s="220">
        <f>E53+E54</f>
        <v>5299</v>
      </c>
      <c r="F52" s="202">
        <f t="shared" si="0"/>
        <v>5</v>
      </c>
    </row>
    <row r="53" s="202" customFormat="1" ht="15" spans="1:6">
      <c r="A53" s="202">
        <v>2129801</v>
      </c>
      <c r="B53" s="218" t="s">
        <v>1176</v>
      </c>
      <c r="C53" s="215">
        <f t="shared" ref="C53:C60" si="7">D53+E53</f>
        <v>5299</v>
      </c>
      <c r="D53" s="215"/>
      <c r="E53" s="215">
        <v>5299</v>
      </c>
      <c r="F53" s="202">
        <f t="shared" si="0"/>
        <v>7</v>
      </c>
    </row>
    <row r="54" s="202" customFormat="1" ht="15" spans="1:6">
      <c r="A54" s="202">
        <v>2129899</v>
      </c>
      <c r="B54" s="218" t="s">
        <v>1177</v>
      </c>
      <c r="C54" s="215">
        <f t="shared" si="7"/>
        <v>0</v>
      </c>
      <c r="D54" s="215"/>
      <c r="E54" s="215"/>
      <c r="F54" s="202">
        <f t="shared" si="0"/>
        <v>7</v>
      </c>
    </row>
    <row r="55" s="202" customFormat="1" ht="15.75" spans="1:6">
      <c r="A55" s="202">
        <v>213</v>
      </c>
      <c r="B55" s="211" t="s">
        <v>646</v>
      </c>
      <c r="C55" s="212">
        <f>SUM(C56,C61)</f>
        <v>1272</v>
      </c>
      <c r="D55" s="212">
        <f>SUM(D56,D61)</f>
        <v>422</v>
      </c>
      <c r="E55" s="212">
        <f>SUM(E56,E61)</f>
        <v>850</v>
      </c>
      <c r="F55" s="202">
        <f t="shared" si="0"/>
        <v>3</v>
      </c>
    </row>
    <row r="56" s="202" customFormat="1" ht="15.75" spans="1:6">
      <c r="A56" s="202">
        <v>21366</v>
      </c>
      <c r="B56" s="213" t="s">
        <v>1178</v>
      </c>
      <c r="C56" s="212">
        <f>SUM(C57:C60)</f>
        <v>450</v>
      </c>
      <c r="D56" s="212">
        <f>SUM(D57:D60)</f>
        <v>0</v>
      </c>
      <c r="E56" s="212">
        <f>SUM(E57:E60)</f>
        <v>450</v>
      </c>
      <c r="F56" s="202">
        <f t="shared" si="0"/>
        <v>5</v>
      </c>
    </row>
    <row r="57" s="202" customFormat="1" ht="15" spans="1:6">
      <c r="A57" s="202">
        <v>2136601</v>
      </c>
      <c r="B57" s="214" t="s">
        <v>1179</v>
      </c>
      <c r="C57" s="215">
        <f t="shared" si="7"/>
        <v>450</v>
      </c>
      <c r="D57" s="215"/>
      <c r="E57" s="215">
        <v>450</v>
      </c>
      <c r="F57" s="202">
        <f t="shared" si="0"/>
        <v>7</v>
      </c>
    </row>
    <row r="58" s="202" customFormat="1" ht="15" spans="1:6">
      <c r="A58" s="202">
        <v>2136602</v>
      </c>
      <c r="B58" s="214" t="s">
        <v>1180</v>
      </c>
      <c r="C58" s="215">
        <f t="shared" si="7"/>
        <v>0</v>
      </c>
      <c r="D58" s="215"/>
      <c r="E58" s="215"/>
      <c r="F58" s="202">
        <f t="shared" si="0"/>
        <v>7</v>
      </c>
    </row>
    <row r="59" s="202" customFormat="1" ht="15" spans="1:6">
      <c r="A59" s="202">
        <v>2136603</v>
      </c>
      <c r="B59" s="214" t="s">
        <v>1181</v>
      </c>
      <c r="C59" s="215">
        <f t="shared" si="7"/>
        <v>0</v>
      </c>
      <c r="D59" s="215"/>
      <c r="E59" s="215"/>
      <c r="F59" s="202">
        <f t="shared" si="0"/>
        <v>7</v>
      </c>
    </row>
    <row r="60" s="202" customFormat="1" ht="15" spans="1:6">
      <c r="A60" s="202">
        <v>2136699</v>
      </c>
      <c r="B60" s="214" t="s">
        <v>1182</v>
      </c>
      <c r="C60" s="215">
        <f t="shared" si="7"/>
        <v>0</v>
      </c>
      <c r="D60" s="215"/>
      <c r="E60" s="215"/>
      <c r="F60" s="202">
        <f t="shared" si="0"/>
        <v>7</v>
      </c>
    </row>
    <row r="61" s="202" customFormat="1" ht="15.75" spans="1:6">
      <c r="A61" s="202">
        <v>21372</v>
      </c>
      <c r="B61" s="221" t="s">
        <v>1183</v>
      </c>
      <c r="C61" s="220">
        <f>SUM(C62:C63)</f>
        <v>822</v>
      </c>
      <c r="D61" s="220">
        <f>SUM(D62:D63)</f>
        <v>422</v>
      </c>
      <c r="E61" s="220">
        <f>SUM(E62:E63)</f>
        <v>400</v>
      </c>
      <c r="F61" s="202">
        <f t="shared" si="0"/>
        <v>5</v>
      </c>
    </row>
    <row r="62" s="202" customFormat="1" ht="15" spans="1:6">
      <c r="A62" s="202">
        <v>2137201</v>
      </c>
      <c r="B62" s="222" t="s">
        <v>1184</v>
      </c>
      <c r="C62" s="215">
        <f t="shared" ref="C62:C69" si="8">D62+E62</f>
        <v>380</v>
      </c>
      <c r="D62" s="215">
        <v>380</v>
      </c>
      <c r="E62" s="215"/>
      <c r="F62" s="202">
        <f t="shared" si="0"/>
        <v>7</v>
      </c>
    </row>
    <row r="63" s="202" customFormat="1" ht="15" spans="1:6">
      <c r="A63" s="202">
        <v>2137202</v>
      </c>
      <c r="B63" s="214" t="s">
        <v>1185</v>
      </c>
      <c r="C63" s="215">
        <f t="shared" si="8"/>
        <v>442</v>
      </c>
      <c r="D63" s="215">
        <v>42</v>
      </c>
      <c r="E63" s="215">
        <v>400</v>
      </c>
      <c r="F63" s="202">
        <f t="shared" si="0"/>
        <v>7</v>
      </c>
    </row>
    <row r="64" s="202" customFormat="1" ht="15.75" spans="1:6">
      <c r="A64" s="202">
        <v>215</v>
      </c>
      <c r="B64" s="211" t="s">
        <v>1186</v>
      </c>
      <c r="C64" s="220">
        <f>C65</f>
        <v>363</v>
      </c>
      <c r="D64" s="220">
        <f>D65</f>
        <v>0</v>
      </c>
      <c r="E64" s="220">
        <f>E65</f>
        <v>363</v>
      </c>
      <c r="F64" s="202">
        <f t="shared" si="0"/>
        <v>3</v>
      </c>
    </row>
    <row r="65" s="202" customFormat="1" ht="15.75" spans="1:6">
      <c r="A65" s="202">
        <v>21598</v>
      </c>
      <c r="B65" s="221" t="s">
        <v>1187</v>
      </c>
      <c r="C65" s="220">
        <f>SUM(C66:C69)</f>
        <v>363</v>
      </c>
      <c r="D65" s="220">
        <f>SUM(D66:D69)</f>
        <v>0</v>
      </c>
      <c r="E65" s="220">
        <f>SUM(E66:E69)</f>
        <v>363</v>
      </c>
      <c r="F65" s="202">
        <f t="shared" si="0"/>
        <v>5</v>
      </c>
    </row>
    <row r="66" s="202" customFormat="1" ht="15" spans="1:6">
      <c r="A66" s="202">
        <v>2159801</v>
      </c>
      <c r="B66" s="222" t="s">
        <v>1188</v>
      </c>
      <c r="C66" s="215">
        <f t="shared" si="8"/>
        <v>0</v>
      </c>
      <c r="D66" s="215"/>
      <c r="E66" s="215"/>
      <c r="F66" s="202">
        <f t="shared" si="0"/>
        <v>7</v>
      </c>
    </row>
    <row r="67" s="202" customFormat="1" ht="15" spans="1:6">
      <c r="A67" s="202">
        <v>2159802</v>
      </c>
      <c r="B67" s="222" t="s">
        <v>1189</v>
      </c>
      <c r="C67" s="215">
        <f t="shared" si="8"/>
        <v>363</v>
      </c>
      <c r="D67" s="215"/>
      <c r="E67" s="215">
        <v>363</v>
      </c>
      <c r="F67" s="202">
        <f t="shared" si="0"/>
        <v>7</v>
      </c>
    </row>
    <row r="68" s="202" customFormat="1" ht="15" spans="1:6">
      <c r="A68" s="202">
        <v>2159803</v>
      </c>
      <c r="B68" s="214" t="s">
        <v>1190</v>
      </c>
      <c r="C68" s="215">
        <f t="shared" si="8"/>
        <v>0</v>
      </c>
      <c r="D68" s="215"/>
      <c r="E68" s="215"/>
      <c r="F68" s="202">
        <f t="shared" si="0"/>
        <v>7</v>
      </c>
    </row>
    <row r="69" s="202" customFormat="1" ht="15" spans="1:6">
      <c r="A69" s="202">
        <v>2159899</v>
      </c>
      <c r="B69" s="214" t="s">
        <v>1191</v>
      </c>
      <c r="C69" s="215">
        <f t="shared" si="8"/>
        <v>0</v>
      </c>
      <c r="D69" s="215"/>
      <c r="E69" s="215"/>
      <c r="F69" s="202">
        <f t="shared" si="0"/>
        <v>7</v>
      </c>
    </row>
    <row r="70" s="202" customFormat="1" ht="15.75" spans="1:6">
      <c r="A70" s="202">
        <v>229</v>
      </c>
      <c r="B70" s="211" t="s">
        <v>902</v>
      </c>
      <c r="C70" s="212">
        <f>C71+C74</f>
        <v>2228</v>
      </c>
      <c r="D70" s="212">
        <f>D71+D74</f>
        <v>111</v>
      </c>
      <c r="E70" s="212">
        <f>E71+E74</f>
        <v>2117</v>
      </c>
      <c r="F70" s="202">
        <f t="shared" si="0"/>
        <v>3</v>
      </c>
    </row>
    <row r="71" s="202" customFormat="1" ht="15.75" spans="1:6">
      <c r="A71" s="202">
        <v>22904</v>
      </c>
      <c r="B71" s="223" t="s">
        <v>1192</v>
      </c>
      <c r="C71" s="212">
        <f>C73</f>
        <v>800</v>
      </c>
      <c r="D71" s="212">
        <f>D73</f>
        <v>0</v>
      </c>
      <c r="E71" s="212">
        <f>E73</f>
        <v>800</v>
      </c>
      <c r="F71" s="202">
        <f t="shared" ref="F71:F108" si="9">LEN(A71)</f>
        <v>5</v>
      </c>
    </row>
    <row r="72" s="202" customFormat="1" ht="15.75" spans="1:6">
      <c r="A72" s="202">
        <v>2290401</v>
      </c>
      <c r="B72" s="224" t="s">
        <v>1193</v>
      </c>
      <c r="C72" s="215">
        <f t="shared" ref="C72:C84" si="10">D72+E72</f>
        <v>0</v>
      </c>
      <c r="D72" s="212"/>
      <c r="E72" s="212"/>
      <c r="F72" s="202">
        <f t="shared" si="9"/>
        <v>7</v>
      </c>
    </row>
    <row r="73" s="202" customFormat="1" ht="15" spans="1:6">
      <c r="A73" s="202">
        <v>2290402</v>
      </c>
      <c r="B73" s="224" t="s">
        <v>1194</v>
      </c>
      <c r="C73" s="215">
        <f t="shared" si="10"/>
        <v>800</v>
      </c>
      <c r="D73" s="217"/>
      <c r="E73" s="217">
        <v>800</v>
      </c>
      <c r="F73" s="202">
        <f t="shared" si="9"/>
        <v>7</v>
      </c>
    </row>
    <row r="74" s="202" customFormat="1" ht="15.75" spans="1:6">
      <c r="A74" s="202">
        <v>22960</v>
      </c>
      <c r="B74" s="223" t="s">
        <v>1195</v>
      </c>
      <c r="C74" s="225">
        <f>SUM(C75:C84)</f>
        <v>1428</v>
      </c>
      <c r="D74" s="225">
        <f>SUM(D75:D84)</f>
        <v>111</v>
      </c>
      <c r="E74" s="225">
        <f>SUM(E75:E84)</f>
        <v>1317</v>
      </c>
      <c r="F74" s="202">
        <f t="shared" si="9"/>
        <v>5</v>
      </c>
    </row>
    <row r="75" s="202" customFormat="1" ht="15" spans="1:6">
      <c r="A75" s="202">
        <v>2296001</v>
      </c>
      <c r="B75" s="224" t="s">
        <v>1196</v>
      </c>
      <c r="C75" s="215">
        <f t="shared" si="10"/>
        <v>0</v>
      </c>
      <c r="D75" s="215"/>
      <c r="E75" s="215"/>
      <c r="F75" s="202">
        <f t="shared" si="9"/>
        <v>7</v>
      </c>
    </row>
    <row r="76" s="202" customFormat="1" ht="15" spans="1:6">
      <c r="A76" s="202">
        <v>2296002</v>
      </c>
      <c r="B76" s="224" t="s">
        <v>1197</v>
      </c>
      <c r="C76" s="215">
        <f t="shared" si="10"/>
        <v>846</v>
      </c>
      <c r="D76" s="215">
        <v>26</v>
      </c>
      <c r="E76" s="215">
        <v>820</v>
      </c>
      <c r="F76" s="202">
        <f t="shared" si="9"/>
        <v>7</v>
      </c>
    </row>
    <row r="77" s="202" customFormat="1" ht="15" spans="1:6">
      <c r="A77" s="202">
        <v>2296003</v>
      </c>
      <c r="B77" s="224" t="s">
        <v>1198</v>
      </c>
      <c r="C77" s="215">
        <f t="shared" si="10"/>
        <v>23</v>
      </c>
      <c r="D77" s="215">
        <v>3</v>
      </c>
      <c r="E77" s="215">
        <v>20</v>
      </c>
      <c r="F77" s="202">
        <f t="shared" si="9"/>
        <v>7</v>
      </c>
    </row>
    <row r="78" s="203" customFormat="1" ht="15" spans="1:16377">
      <c r="A78" s="202">
        <v>2296004</v>
      </c>
      <c r="B78" s="224" t="s">
        <v>1199</v>
      </c>
      <c r="C78" s="215">
        <f t="shared" si="10"/>
        <v>477</v>
      </c>
      <c r="D78" s="215"/>
      <c r="E78" s="215">
        <v>477</v>
      </c>
      <c r="F78" s="202">
        <f t="shared" si="9"/>
        <v>7</v>
      </c>
      <c r="G78" s="202"/>
      <c r="H78" s="202"/>
      <c r="I78" s="202"/>
      <c r="J78" s="202"/>
      <c r="K78" s="202"/>
      <c r="L78" s="202"/>
      <c r="M78" s="202"/>
      <c r="N78" s="202"/>
      <c r="O78" s="202"/>
      <c r="P78" s="202"/>
      <c r="Q78" s="202"/>
      <c r="R78" s="202"/>
      <c r="S78" s="202"/>
      <c r="T78" s="202"/>
      <c r="U78" s="202"/>
      <c r="V78" s="202"/>
      <c r="W78" s="202"/>
      <c r="X78" s="202"/>
      <c r="Y78" s="202"/>
      <c r="Z78" s="202"/>
      <c r="AA78" s="202"/>
      <c r="AB78" s="202"/>
      <c r="AC78" s="202"/>
      <c r="AD78" s="202"/>
      <c r="AE78" s="202"/>
      <c r="AF78" s="202"/>
      <c r="AG78" s="202"/>
      <c r="AH78" s="202"/>
      <c r="AI78" s="202"/>
      <c r="AJ78" s="202"/>
      <c r="AK78" s="202"/>
      <c r="AL78" s="202"/>
      <c r="AM78" s="202"/>
      <c r="AN78" s="202"/>
      <c r="AO78" s="202"/>
      <c r="AP78" s="202"/>
      <c r="AQ78" s="202"/>
      <c r="AR78" s="202"/>
      <c r="AS78" s="202"/>
      <c r="AT78" s="202"/>
      <c r="AU78" s="202"/>
      <c r="AV78" s="202"/>
      <c r="AW78" s="202"/>
      <c r="AX78" s="202"/>
      <c r="AY78" s="202"/>
      <c r="AZ78" s="202"/>
      <c r="BA78" s="202"/>
      <c r="BB78" s="202"/>
      <c r="BC78" s="202"/>
      <c r="BD78" s="202"/>
      <c r="BE78" s="202"/>
      <c r="BF78" s="202"/>
      <c r="BG78" s="202"/>
      <c r="BH78" s="202"/>
      <c r="BI78" s="202"/>
      <c r="BJ78" s="202"/>
      <c r="BK78" s="202"/>
      <c r="BL78" s="202"/>
      <c r="BM78" s="202"/>
      <c r="BN78" s="202"/>
      <c r="BO78" s="202"/>
      <c r="BP78" s="202"/>
      <c r="BQ78" s="202"/>
      <c r="BR78" s="202"/>
      <c r="BS78" s="202"/>
      <c r="BT78" s="202"/>
      <c r="BU78" s="202"/>
      <c r="BV78" s="202"/>
      <c r="BW78" s="202"/>
      <c r="BX78" s="202"/>
      <c r="BY78" s="202"/>
      <c r="BZ78" s="202"/>
      <c r="CA78" s="202"/>
      <c r="CB78" s="202"/>
      <c r="CC78" s="202"/>
      <c r="CD78" s="202"/>
      <c r="CE78" s="202"/>
      <c r="CF78" s="202"/>
      <c r="CG78" s="202"/>
      <c r="CH78" s="202"/>
      <c r="CI78" s="202"/>
      <c r="CJ78" s="202"/>
      <c r="CK78" s="202"/>
      <c r="CL78" s="202"/>
      <c r="CM78" s="202"/>
      <c r="CN78" s="202"/>
      <c r="CO78" s="202"/>
      <c r="CP78" s="202"/>
      <c r="CQ78" s="202"/>
      <c r="CR78" s="202"/>
      <c r="CS78" s="202"/>
      <c r="CT78" s="202"/>
      <c r="CU78" s="202"/>
      <c r="CV78" s="202"/>
      <c r="CW78" s="202"/>
      <c r="CX78" s="202"/>
      <c r="CY78" s="202"/>
      <c r="CZ78" s="202"/>
      <c r="DA78" s="202"/>
      <c r="DB78" s="202"/>
      <c r="DC78" s="202"/>
      <c r="DD78" s="202"/>
      <c r="DE78" s="202"/>
      <c r="DF78" s="202"/>
      <c r="DG78" s="202"/>
      <c r="DH78" s="202"/>
      <c r="DI78" s="202"/>
      <c r="DJ78" s="202"/>
      <c r="DK78" s="202"/>
      <c r="DL78" s="202"/>
      <c r="DM78" s="202"/>
      <c r="DN78" s="202"/>
      <c r="DO78" s="202"/>
      <c r="DP78" s="202"/>
      <c r="DQ78" s="202"/>
      <c r="DR78" s="202"/>
      <c r="DS78" s="202"/>
      <c r="DT78" s="202"/>
      <c r="DU78" s="202"/>
      <c r="DV78" s="202"/>
      <c r="DW78" s="202"/>
      <c r="DX78" s="202"/>
      <c r="DY78" s="202"/>
      <c r="DZ78" s="202"/>
      <c r="EA78" s="202"/>
      <c r="EB78" s="202"/>
      <c r="EC78" s="202"/>
      <c r="ED78" s="202"/>
      <c r="EE78" s="202"/>
      <c r="EF78" s="202"/>
      <c r="EG78" s="202"/>
      <c r="EH78" s="202"/>
      <c r="EI78" s="202"/>
      <c r="EJ78" s="202"/>
      <c r="EK78" s="202"/>
      <c r="EL78" s="202"/>
      <c r="EM78" s="202"/>
      <c r="EN78" s="202"/>
      <c r="EO78" s="202"/>
      <c r="EP78" s="202"/>
      <c r="EQ78" s="202"/>
      <c r="ER78" s="202"/>
      <c r="ES78" s="202"/>
      <c r="ET78" s="202"/>
      <c r="EU78" s="202"/>
      <c r="EV78" s="202"/>
      <c r="EW78" s="202"/>
      <c r="EX78" s="202"/>
      <c r="EY78" s="202"/>
      <c r="EZ78" s="202"/>
      <c r="FA78" s="202"/>
      <c r="FB78" s="202"/>
      <c r="FC78" s="202"/>
      <c r="FD78" s="202"/>
      <c r="FE78" s="202"/>
      <c r="FF78" s="202"/>
      <c r="FG78" s="202"/>
      <c r="FH78" s="202"/>
      <c r="FI78" s="202"/>
      <c r="FJ78" s="202"/>
      <c r="FK78" s="202"/>
      <c r="FL78" s="202"/>
      <c r="FM78" s="202"/>
      <c r="FN78" s="202"/>
      <c r="FO78" s="202"/>
      <c r="FP78" s="202"/>
      <c r="FQ78" s="202"/>
      <c r="FR78" s="202"/>
      <c r="FS78" s="202"/>
      <c r="FT78" s="202"/>
      <c r="FU78" s="202"/>
      <c r="FV78" s="202"/>
      <c r="FW78" s="202"/>
      <c r="FX78" s="202"/>
      <c r="FY78" s="202"/>
      <c r="FZ78" s="202"/>
      <c r="GA78" s="202"/>
      <c r="GB78" s="202"/>
      <c r="GC78" s="202"/>
      <c r="GD78" s="202"/>
      <c r="GE78" s="202"/>
      <c r="GF78" s="202"/>
      <c r="GG78" s="202"/>
      <c r="GH78" s="202"/>
      <c r="GI78" s="202"/>
      <c r="GJ78" s="202"/>
      <c r="GK78" s="202"/>
      <c r="GL78" s="202"/>
      <c r="GM78" s="202"/>
      <c r="GN78" s="202"/>
      <c r="GO78" s="202"/>
      <c r="GP78" s="202"/>
      <c r="GQ78" s="202"/>
      <c r="GR78" s="202"/>
      <c r="GS78" s="202"/>
      <c r="GT78" s="202"/>
      <c r="GU78" s="202"/>
      <c r="GV78" s="202"/>
      <c r="GW78" s="202"/>
      <c r="GX78" s="202"/>
      <c r="GY78" s="202"/>
      <c r="GZ78" s="202"/>
      <c r="HA78" s="202"/>
      <c r="HB78" s="202"/>
      <c r="HC78" s="202"/>
      <c r="HD78" s="202"/>
      <c r="HE78" s="202"/>
      <c r="HF78" s="202"/>
      <c r="HG78" s="202"/>
      <c r="HH78" s="202"/>
      <c r="HI78" s="202"/>
      <c r="HJ78" s="202"/>
      <c r="HK78" s="202"/>
      <c r="HL78" s="202"/>
      <c r="HM78" s="202"/>
      <c r="HN78" s="202"/>
      <c r="HO78" s="202"/>
      <c r="HP78" s="202"/>
      <c r="HQ78" s="202"/>
      <c r="HR78" s="202"/>
      <c r="HS78" s="202"/>
      <c r="HT78" s="202"/>
      <c r="HU78" s="202"/>
      <c r="HV78" s="202"/>
      <c r="HW78" s="202"/>
      <c r="HX78" s="202"/>
      <c r="HY78" s="202"/>
      <c r="HZ78" s="202"/>
      <c r="IA78" s="202"/>
      <c r="IB78" s="202"/>
      <c r="IC78" s="202"/>
      <c r="ID78" s="202"/>
      <c r="IE78" s="202"/>
      <c r="IF78" s="202"/>
      <c r="IG78" s="202"/>
      <c r="IH78" s="202"/>
      <c r="II78" s="202"/>
      <c r="IJ78" s="202"/>
      <c r="IK78" s="202"/>
      <c r="IL78" s="202"/>
      <c r="IM78" s="202"/>
      <c r="IN78" s="202"/>
      <c r="IO78" s="202"/>
      <c r="IP78" s="202"/>
      <c r="IQ78" s="202"/>
      <c r="IR78" s="202"/>
      <c r="IS78" s="202"/>
      <c r="IT78" s="202"/>
      <c r="IU78" s="202"/>
      <c r="IV78" s="202"/>
      <c r="IW78" s="202"/>
      <c r="IX78" s="202"/>
      <c r="IY78" s="202"/>
      <c r="IZ78" s="202"/>
      <c r="JA78" s="202"/>
      <c r="JB78" s="202"/>
      <c r="JC78" s="202"/>
      <c r="JD78" s="202"/>
      <c r="JE78" s="202"/>
      <c r="JF78" s="202"/>
      <c r="JG78" s="202"/>
      <c r="JH78" s="202"/>
      <c r="JI78" s="202"/>
      <c r="JJ78" s="202"/>
      <c r="JK78" s="202"/>
      <c r="JL78" s="202"/>
      <c r="JM78" s="202"/>
      <c r="JN78" s="202"/>
      <c r="JO78" s="202"/>
      <c r="JP78" s="202"/>
      <c r="JQ78" s="202"/>
      <c r="JR78" s="202"/>
      <c r="JS78" s="202"/>
      <c r="JT78" s="202"/>
      <c r="JU78" s="202"/>
      <c r="JV78" s="202"/>
      <c r="JW78" s="202"/>
      <c r="JX78" s="202"/>
      <c r="JY78" s="202"/>
      <c r="JZ78" s="202"/>
      <c r="KA78" s="202"/>
      <c r="KB78" s="202"/>
      <c r="KC78" s="202"/>
      <c r="KD78" s="202"/>
      <c r="KE78" s="202"/>
      <c r="KF78" s="202"/>
      <c r="KG78" s="202"/>
      <c r="KH78" s="202"/>
      <c r="KI78" s="202"/>
      <c r="KJ78" s="202"/>
      <c r="KK78" s="202"/>
      <c r="KL78" s="202"/>
      <c r="KM78" s="202"/>
      <c r="KN78" s="202"/>
      <c r="KO78" s="202"/>
      <c r="KP78" s="202"/>
      <c r="KQ78" s="202"/>
      <c r="KR78" s="202"/>
      <c r="KS78" s="202"/>
      <c r="KT78" s="202"/>
      <c r="KU78" s="202"/>
      <c r="KV78" s="202"/>
      <c r="KW78" s="202"/>
      <c r="KX78" s="202"/>
      <c r="KY78" s="202"/>
      <c r="KZ78" s="202"/>
      <c r="LA78" s="202"/>
      <c r="LB78" s="202"/>
      <c r="LC78" s="202"/>
      <c r="LD78" s="202"/>
      <c r="LE78" s="202"/>
      <c r="LF78" s="202"/>
      <c r="LG78" s="202"/>
      <c r="LH78" s="202"/>
      <c r="LI78" s="202"/>
      <c r="LJ78" s="202"/>
      <c r="LK78" s="202"/>
      <c r="LL78" s="202"/>
      <c r="LM78" s="202"/>
      <c r="LN78" s="202"/>
      <c r="LO78" s="202"/>
      <c r="LP78" s="202"/>
      <c r="LQ78" s="202"/>
      <c r="LR78" s="202"/>
      <c r="LS78" s="202"/>
      <c r="LT78" s="202"/>
      <c r="LU78" s="202"/>
      <c r="LV78" s="202"/>
      <c r="LW78" s="202"/>
      <c r="LX78" s="202"/>
      <c r="LY78" s="202"/>
      <c r="LZ78" s="202"/>
      <c r="MA78" s="202"/>
      <c r="MB78" s="202"/>
      <c r="MC78" s="202"/>
      <c r="MD78" s="202"/>
      <c r="ME78" s="202"/>
      <c r="MF78" s="202"/>
      <c r="MG78" s="202"/>
      <c r="MH78" s="202"/>
      <c r="MI78" s="202"/>
      <c r="MJ78" s="202"/>
      <c r="MK78" s="202"/>
      <c r="ML78" s="202"/>
      <c r="MM78" s="202"/>
      <c r="MN78" s="202"/>
      <c r="MO78" s="202"/>
      <c r="MP78" s="202"/>
      <c r="MQ78" s="202"/>
      <c r="MR78" s="202"/>
      <c r="MS78" s="202"/>
      <c r="MT78" s="202"/>
      <c r="MU78" s="202"/>
      <c r="MV78" s="202"/>
      <c r="MW78" s="202"/>
      <c r="MX78" s="202"/>
      <c r="MY78" s="202"/>
      <c r="MZ78" s="202"/>
      <c r="NA78" s="202"/>
      <c r="NB78" s="202"/>
      <c r="NC78" s="202"/>
      <c r="ND78" s="202"/>
      <c r="NE78" s="202"/>
      <c r="NF78" s="202"/>
      <c r="NG78" s="202"/>
      <c r="NH78" s="202"/>
      <c r="NI78" s="202"/>
      <c r="NJ78" s="202"/>
      <c r="NK78" s="202"/>
      <c r="NL78" s="202"/>
      <c r="NM78" s="202"/>
      <c r="NN78" s="202"/>
      <c r="NO78" s="202"/>
      <c r="NP78" s="202"/>
      <c r="NQ78" s="202"/>
      <c r="NR78" s="202"/>
      <c r="NS78" s="202"/>
      <c r="NT78" s="202"/>
      <c r="NU78" s="202"/>
      <c r="NV78" s="202"/>
      <c r="NW78" s="202"/>
      <c r="NX78" s="202"/>
      <c r="NY78" s="202"/>
      <c r="NZ78" s="202"/>
      <c r="OA78" s="202"/>
      <c r="OB78" s="202"/>
      <c r="OC78" s="202"/>
      <c r="OD78" s="202"/>
      <c r="OE78" s="202"/>
      <c r="OF78" s="202"/>
      <c r="OG78" s="202"/>
      <c r="OH78" s="202"/>
      <c r="OI78" s="202"/>
      <c r="OJ78" s="202"/>
      <c r="OK78" s="202"/>
      <c r="OL78" s="202"/>
      <c r="OM78" s="202"/>
      <c r="ON78" s="202"/>
      <c r="OO78" s="202"/>
      <c r="OP78" s="202"/>
      <c r="OQ78" s="202"/>
      <c r="OR78" s="202"/>
      <c r="OS78" s="202"/>
      <c r="OT78" s="202"/>
      <c r="OU78" s="202"/>
      <c r="OV78" s="202"/>
      <c r="OW78" s="202"/>
      <c r="OX78" s="202"/>
      <c r="OY78" s="202"/>
      <c r="OZ78" s="202"/>
      <c r="PA78" s="202"/>
      <c r="PB78" s="202"/>
      <c r="PC78" s="202"/>
      <c r="PD78" s="202"/>
      <c r="PE78" s="202"/>
      <c r="PF78" s="202"/>
      <c r="PG78" s="202"/>
      <c r="PH78" s="202"/>
      <c r="PI78" s="202"/>
      <c r="PJ78" s="202"/>
      <c r="PK78" s="202"/>
      <c r="PL78" s="202"/>
      <c r="PM78" s="202"/>
      <c r="PN78" s="202"/>
      <c r="PO78" s="202"/>
      <c r="PP78" s="202"/>
      <c r="PQ78" s="202"/>
      <c r="PR78" s="202"/>
      <c r="PS78" s="202"/>
      <c r="PT78" s="202"/>
      <c r="PU78" s="202"/>
      <c r="PV78" s="202"/>
      <c r="PW78" s="202"/>
      <c r="PX78" s="202"/>
      <c r="PY78" s="202"/>
      <c r="PZ78" s="202"/>
      <c r="QA78" s="202"/>
      <c r="QB78" s="202"/>
      <c r="QC78" s="202"/>
      <c r="QD78" s="202"/>
      <c r="QE78" s="202"/>
      <c r="QF78" s="202"/>
      <c r="QG78" s="202"/>
      <c r="QH78" s="202"/>
      <c r="QI78" s="202"/>
      <c r="QJ78" s="202"/>
      <c r="QK78" s="202"/>
      <c r="QL78" s="202"/>
      <c r="QM78" s="202"/>
      <c r="QN78" s="202"/>
      <c r="QO78" s="202"/>
      <c r="QP78" s="202"/>
      <c r="QQ78" s="202"/>
      <c r="QR78" s="202"/>
      <c r="QS78" s="202"/>
      <c r="QT78" s="202"/>
      <c r="QU78" s="202"/>
      <c r="QV78" s="202"/>
      <c r="QW78" s="202"/>
      <c r="QX78" s="202"/>
      <c r="QY78" s="202"/>
      <c r="QZ78" s="202"/>
      <c r="RA78" s="202"/>
      <c r="RB78" s="202"/>
      <c r="RC78" s="202"/>
      <c r="RD78" s="202"/>
      <c r="RE78" s="202"/>
      <c r="RF78" s="202"/>
      <c r="RG78" s="202"/>
      <c r="RH78" s="202"/>
      <c r="RI78" s="202"/>
      <c r="RJ78" s="202"/>
      <c r="RK78" s="202"/>
      <c r="RL78" s="202"/>
      <c r="RM78" s="202"/>
      <c r="RN78" s="202"/>
      <c r="RO78" s="202"/>
      <c r="RP78" s="202"/>
      <c r="RQ78" s="202"/>
      <c r="RR78" s="202"/>
      <c r="RS78" s="202"/>
      <c r="RT78" s="202"/>
      <c r="RU78" s="202"/>
      <c r="RV78" s="202"/>
      <c r="RW78" s="202"/>
      <c r="RX78" s="202"/>
      <c r="RY78" s="202"/>
      <c r="RZ78" s="202"/>
      <c r="SA78" s="202"/>
      <c r="SB78" s="202"/>
      <c r="SC78" s="202"/>
      <c r="SD78" s="202"/>
      <c r="SE78" s="202"/>
      <c r="SF78" s="202"/>
      <c r="SG78" s="202"/>
      <c r="SH78" s="202"/>
      <c r="SI78" s="202"/>
      <c r="SJ78" s="202"/>
      <c r="SK78" s="202"/>
      <c r="SL78" s="202"/>
      <c r="SM78" s="202"/>
      <c r="SN78" s="202"/>
      <c r="SO78" s="202"/>
      <c r="SP78" s="202"/>
      <c r="SQ78" s="202"/>
      <c r="SR78" s="202"/>
      <c r="SS78" s="202"/>
      <c r="ST78" s="202"/>
      <c r="SU78" s="202"/>
      <c r="SV78" s="202"/>
      <c r="SW78" s="202"/>
      <c r="SX78" s="202"/>
      <c r="SY78" s="202"/>
      <c r="SZ78" s="202"/>
      <c r="TA78" s="202"/>
      <c r="TB78" s="202"/>
      <c r="TC78" s="202"/>
      <c r="TD78" s="202"/>
      <c r="TE78" s="202"/>
      <c r="TF78" s="202"/>
      <c r="TG78" s="202"/>
      <c r="TH78" s="202"/>
      <c r="TI78" s="202"/>
      <c r="TJ78" s="202"/>
      <c r="TK78" s="202"/>
      <c r="TL78" s="202"/>
      <c r="TM78" s="202"/>
      <c r="TN78" s="202"/>
      <c r="TO78" s="202"/>
      <c r="TP78" s="202"/>
      <c r="TQ78" s="202"/>
      <c r="TR78" s="202"/>
      <c r="TS78" s="202"/>
      <c r="TT78" s="202"/>
      <c r="TU78" s="202"/>
      <c r="TV78" s="202"/>
      <c r="TW78" s="202"/>
      <c r="TX78" s="202"/>
      <c r="TY78" s="202"/>
      <c r="TZ78" s="202"/>
      <c r="UA78" s="202"/>
      <c r="UB78" s="202"/>
      <c r="UC78" s="202"/>
      <c r="UD78" s="202"/>
      <c r="UE78" s="202"/>
      <c r="UF78" s="202"/>
      <c r="UG78" s="202"/>
      <c r="UH78" s="202"/>
      <c r="UI78" s="202"/>
      <c r="UJ78" s="202"/>
      <c r="UK78" s="202"/>
      <c r="UL78" s="202"/>
      <c r="UM78" s="202"/>
      <c r="UN78" s="202"/>
      <c r="UO78" s="202"/>
      <c r="UP78" s="202"/>
      <c r="UQ78" s="202"/>
      <c r="UR78" s="202"/>
      <c r="US78" s="202"/>
      <c r="UT78" s="202"/>
      <c r="UU78" s="202"/>
      <c r="UV78" s="202"/>
      <c r="UW78" s="202"/>
      <c r="UX78" s="202"/>
      <c r="UY78" s="202"/>
      <c r="UZ78" s="202"/>
      <c r="VA78" s="202"/>
      <c r="VB78" s="202"/>
      <c r="VC78" s="202"/>
      <c r="VD78" s="202"/>
      <c r="VE78" s="202"/>
      <c r="VF78" s="202"/>
      <c r="VG78" s="202"/>
      <c r="VH78" s="202"/>
      <c r="VI78" s="202"/>
      <c r="VJ78" s="202"/>
      <c r="VK78" s="202"/>
      <c r="VL78" s="202"/>
      <c r="VM78" s="202"/>
      <c r="VN78" s="202"/>
      <c r="VO78" s="202"/>
      <c r="VP78" s="202"/>
      <c r="VQ78" s="202"/>
      <c r="VR78" s="202"/>
      <c r="VS78" s="202"/>
      <c r="VT78" s="202"/>
      <c r="VU78" s="202"/>
      <c r="VV78" s="202"/>
      <c r="VW78" s="202"/>
      <c r="VX78" s="202"/>
      <c r="VY78" s="202"/>
      <c r="VZ78" s="202"/>
      <c r="WA78" s="202"/>
      <c r="WB78" s="202"/>
      <c r="WC78" s="202"/>
      <c r="WD78" s="202"/>
      <c r="WE78" s="202"/>
      <c r="WF78" s="202"/>
      <c r="WG78" s="202"/>
      <c r="WH78" s="202"/>
      <c r="WI78" s="202"/>
      <c r="WJ78" s="202"/>
      <c r="WK78" s="202"/>
      <c r="WL78" s="202"/>
      <c r="WM78" s="202"/>
      <c r="WN78" s="202"/>
      <c r="WO78" s="202"/>
      <c r="WP78" s="202"/>
      <c r="WQ78" s="202"/>
      <c r="WR78" s="202"/>
      <c r="WS78" s="202"/>
      <c r="WT78" s="202"/>
      <c r="WU78" s="202"/>
      <c r="WV78" s="202"/>
      <c r="WW78" s="202"/>
      <c r="WX78" s="202"/>
      <c r="WY78" s="202"/>
      <c r="WZ78" s="202"/>
      <c r="XA78" s="202"/>
      <c r="XB78" s="202"/>
      <c r="XC78" s="202"/>
      <c r="XD78" s="202"/>
      <c r="XE78" s="202"/>
      <c r="XF78" s="202"/>
      <c r="XG78" s="202"/>
      <c r="XH78" s="202"/>
      <c r="XI78" s="202"/>
      <c r="XJ78" s="202"/>
      <c r="XK78" s="202"/>
      <c r="XL78" s="202"/>
      <c r="XM78" s="202"/>
      <c r="XN78" s="202"/>
      <c r="XO78" s="202"/>
      <c r="XP78" s="202"/>
      <c r="XQ78" s="202"/>
      <c r="XR78" s="202"/>
      <c r="XS78" s="202"/>
      <c r="XT78" s="202"/>
      <c r="XU78" s="202"/>
      <c r="XV78" s="202"/>
      <c r="XW78" s="202"/>
      <c r="XX78" s="202"/>
      <c r="XY78" s="202"/>
      <c r="XZ78" s="202"/>
      <c r="YA78" s="202"/>
      <c r="YB78" s="202"/>
      <c r="YC78" s="202"/>
      <c r="YD78" s="202"/>
      <c r="YE78" s="202"/>
      <c r="YF78" s="202"/>
      <c r="YG78" s="202"/>
      <c r="YH78" s="202"/>
      <c r="YI78" s="202"/>
      <c r="YJ78" s="202"/>
      <c r="YK78" s="202"/>
      <c r="YL78" s="202"/>
      <c r="YM78" s="202"/>
      <c r="YN78" s="202"/>
      <c r="YO78" s="202"/>
      <c r="YP78" s="202"/>
      <c r="YQ78" s="202"/>
      <c r="YR78" s="202"/>
      <c r="YS78" s="202"/>
      <c r="YT78" s="202"/>
      <c r="YU78" s="202"/>
      <c r="YV78" s="202"/>
      <c r="YW78" s="202"/>
      <c r="YX78" s="202"/>
      <c r="YY78" s="202"/>
      <c r="YZ78" s="202"/>
      <c r="ZA78" s="202"/>
      <c r="ZB78" s="202"/>
      <c r="ZC78" s="202"/>
      <c r="ZD78" s="202"/>
      <c r="ZE78" s="202"/>
      <c r="ZF78" s="202"/>
      <c r="ZG78" s="202"/>
      <c r="ZH78" s="202"/>
      <c r="ZI78" s="202"/>
      <c r="ZJ78" s="202"/>
      <c r="ZK78" s="202"/>
      <c r="ZL78" s="202"/>
      <c r="ZM78" s="202"/>
      <c r="ZN78" s="202"/>
      <c r="ZO78" s="202"/>
      <c r="ZP78" s="202"/>
      <c r="ZQ78" s="202"/>
      <c r="ZR78" s="202"/>
      <c r="ZS78" s="202"/>
      <c r="ZT78" s="202"/>
      <c r="ZU78" s="202"/>
      <c r="ZV78" s="202"/>
      <c r="ZW78" s="202"/>
      <c r="ZX78" s="202"/>
      <c r="ZY78" s="202"/>
      <c r="ZZ78" s="202"/>
      <c r="AAA78" s="202"/>
      <c r="AAB78" s="202"/>
      <c r="AAC78" s="202"/>
      <c r="AAD78" s="202"/>
      <c r="AAE78" s="202"/>
      <c r="AAF78" s="202"/>
      <c r="AAG78" s="202"/>
      <c r="AAH78" s="202"/>
      <c r="AAI78" s="202"/>
      <c r="AAJ78" s="202"/>
      <c r="AAK78" s="202"/>
      <c r="AAL78" s="202"/>
      <c r="AAM78" s="202"/>
      <c r="AAN78" s="202"/>
      <c r="AAO78" s="202"/>
      <c r="AAP78" s="202"/>
      <c r="AAQ78" s="202"/>
      <c r="AAR78" s="202"/>
      <c r="AAS78" s="202"/>
      <c r="AAT78" s="202"/>
      <c r="AAU78" s="202"/>
      <c r="AAV78" s="202"/>
      <c r="AAW78" s="202"/>
      <c r="AAX78" s="202"/>
      <c r="AAY78" s="202"/>
      <c r="AAZ78" s="202"/>
      <c r="ABA78" s="202"/>
      <c r="ABB78" s="202"/>
      <c r="ABC78" s="202"/>
      <c r="ABD78" s="202"/>
      <c r="ABE78" s="202"/>
      <c r="ABF78" s="202"/>
      <c r="ABG78" s="202"/>
      <c r="ABH78" s="202"/>
      <c r="ABI78" s="202"/>
      <c r="ABJ78" s="202"/>
      <c r="ABK78" s="202"/>
      <c r="ABL78" s="202"/>
      <c r="ABM78" s="202"/>
      <c r="ABN78" s="202"/>
      <c r="ABO78" s="202"/>
      <c r="ABP78" s="202"/>
      <c r="ABQ78" s="202"/>
      <c r="ABR78" s="202"/>
      <c r="ABS78" s="202"/>
      <c r="ABT78" s="202"/>
      <c r="ABU78" s="202"/>
      <c r="ABV78" s="202"/>
      <c r="ABW78" s="202"/>
      <c r="ABX78" s="202"/>
      <c r="ABY78" s="202"/>
      <c r="ABZ78" s="202"/>
      <c r="ACA78" s="202"/>
      <c r="ACB78" s="202"/>
      <c r="ACC78" s="202"/>
      <c r="ACD78" s="202"/>
      <c r="ACE78" s="202"/>
      <c r="ACF78" s="202"/>
      <c r="ACG78" s="202"/>
      <c r="ACH78" s="202"/>
      <c r="ACI78" s="202"/>
      <c r="ACJ78" s="202"/>
      <c r="ACK78" s="202"/>
      <c r="ACL78" s="202"/>
      <c r="ACM78" s="202"/>
      <c r="ACN78" s="202"/>
      <c r="ACO78" s="202"/>
      <c r="ACP78" s="202"/>
      <c r="ACQ78" s="202"/>
      <c r="ACR78" s="202"/>
      <c r="ACS78" s="202"/>
      <c r="ACT78" s="202"/>
      <c r="ACU78" s="202"/>
      <c r="ACV78" s="202"/>
      <c r="ACW78" s="202"/>
      <c r="ACX78" s="202"/>
      <c r="ACY78" s="202"/>
      <c r="ACZ78" s="202"/>
      <c r="ADA78" s="202"/>
      <c r="ADB78" s="202"/>
      <c r="ADC78" s="202"/>
      <c r="ADD78" s="202"/>
      <c r="ADE78" s="202"/>
      <c r="ADF78" s="202"/>
      <c r="ADG78" s="202"/>
      <c r="ADH78" s="202"/>
      <c r="ADI78" s="202"/>
      <c r="ADJ78" s="202"/>
      <c r="ADK78" s="202"/>
      <c r="ADL78" s="202"/>
      <c r="ADM78" s="202"/>
      <c r="ADN78" s="202"/>
      <c r="ADO78" s="202"/>
      <c r="ADP78" s="202"/>
      <c r="ADQ78" s="202"/>
      <c r="ADR78" s="202"/>
      <c r="ADS78" s="202"/>
      <c r="ADT78" s="202"/>
      <c r="ADU78" s="202"/>
      <c r="ADV78" s="202"/>
      <c r="ADW78" s="202"/>
      <c r="ADX78" s="202"/>
      <c r="ADY78" s="202"/>
      <c r="ADZ78" s="202"/>
      <c r="AEA78" s="202"/>
      <c r="AEB78" s="202"/>
      <c r="AEC78" s="202"/>
      <c r="AED78" s="202"/>
      <c r="AEE78" s="202"/>
      <c r="AEF78" s="202"/>
      <c r="AEG78" s="202"/>
      <c r="AEH78" s="202"/>
      <c r="AEI78" s="202"/>
      <c r="AEJ78" s="202"/>
      <c r="AEK78" s="202"/>
      <c r="AEL78" s="202"/>
      <c r="AEM78" s="202"/>
      <c r="AEN78" s="202"/>
      <c r="AEO78" s="202"/>
      <c r="AEP78" s="202"/>
      <c r="AEQ78" s="202"/>
      <c r="AER78" s="202"/>
      <c r="AES78" s="202"/>
      <c r="AET78" s="202"/>
      <c r="AEU78" s="202"/>
      <c r="AEV78" s="202"/>
      <c r="AEW78" s="202"/>
      <c r="AEX78" s="202"/>
      <c r="AEY78" s="202"/>
      <c r="AEZ78" s="202"/>
      <c r="AFA78" s="202"/>
      <c r="AFB78" s="202"/>
      <c r="AFC78" s="202"/>
      <c r="AFD78" s="202"/>
      <c r="AFE78" s="202"/>
      <c r="AFF78" s="202"/>
      <c r="AFG78" s="202"/>
      <c r="AFH78" s="202"/>
      <c r="AFI78" s="202"/>
      <c r="AFJ78" s="202"/>
      <c r="AFK78" s="202"/>
      <c r="AFL78" s="202"/>
      <c r="AFM78" s="202"/>
      <c r="AFN78" s="202"/>
      <c r="AFO78" s="202"/>
      <c r="AFP78" s="202"/>
      <c r="AFQ78" s="202"/>
      <c r="AFR78" s="202"/>
      <c r="AFS78" s="202"/>
      <c r="AFT78" s="202"/>
      <c r="AFU78" s="202"/>
      <c r="AFV78" s="202"/>
      <c r="AFW78" s="202"/>
      <c r="AFX78" s="202"/>
      <c r="AFY78" s="202"/>
      <c r="AFZ78" s="202"/>
      <c r="AGA78" s="202"/>
      <c r="AGB78" s="202"/>
      <c r="AGC78" s="202"/>
      <c r="AGD78" s="202"/>
      <c r="AGE78" s="202"/>
      <c r="AGF78" s="202"/>
      <c r="AGG78" s="202"/>
      <c r="AGH78" s="202"/>
      <c r="AGI78" s="202"/>
      <c r="AGJ78" s="202"/>
      <c r="AGK78" s="202"/>
      <c r="AGL78" s="202"/>
      <c r="AGM78" s="202"/>
      <c r="AGN78" s="202"/>
      <c r="AGO78" s="202"/>
      <c r="AGP78" s="202"/>
      <c r="AGQ78" s="202"/>
      <c r="AGR78" s="202"/>
      <c r="AGS78" s="202"/>
      <c r="AGT78" s="202"/>
      <c r="AGU78" s="202"/>
      <c r="AGV78" s="202"/>
      <c r="AGW78" s="202"/>
      <c r="AGX78" s="202"/>
      <c r="AGY78" s="202"/>
      <c r="AGZ78" s="202"/>
      <c r="AHA78" s="202"/>
      <c r="AHB78" s="202"/>
      <c r="AHC78" s="202"/>
      <c r="AHD78" s="202"/>
      <c r="AHE78" s="202"/>
      <c r="AHF78" s="202"/>
      <c r="AHG78" s="202"/>
      <c r="AHH78" s="202"/>
      <c r="AHI78" s="202"/>
      <c r="AHJ78" s="202"/>
      <c r="AHK78" s="202"/>
      <c r="AHL78" s="202"/>
      <c r="AHM78" s="202"/>
      <c r="AHN78" s="202"/>
      <c r="AHO78" s="202"/>
      <c r="AHP78" s="202"/>
      <c r="AHQ78" s="202"/>
      <c r="AHR78" s="202"/>
      <c r="AHS78" s="202"/>
      <c r="AHT78" s="202"/>
      <c r="AHU78" s="202"/>
      <c r="AHV78" s="202"/>
      <c r="AHW78" s="202"/>
      <c r="AHX78" s="202"/>
      <c r="AHY78" s="202"/>
      <c r="AHZ78" s="202"/>
      <c r="AIA78" s="202"/>
      <c r="AIB78" s="202"/>
      <c r="AIC78" s="202"/>
      <c r="AID78" s="202"/>
      <c r="AIE78" s="202"/>
      <c r="AIF78" s="202"/>
      <c r="AIG78" s="202"/>
      <c r="AIH78" s="202"/>
      <c r="AII78" s="202"/>
      <c r="AIJ78" s="202"/>
      <c r="AIK78" s="202"/>
      <c r="AIL78" s="202"/>
      <c r="AIM78" s="202"/>
      <c r="AIN78" s="202"/>
      <c r="AIO78" s="202"/>
      <c r="AIP78" s="202"/>
      <c r="AIQ78" s="202"/>
      <c r="AIR78" s="202"/>
      <c r="AIS78" s="202"/>
      <c r="AIT78" s="202"/>
      <c r="AIU78" s="202"/>
      <c r="AIV78" s="202"/>
      <c r="AIW78" s="202"/>
      <c r="AIX78" s="202"/>
      <c r="AIY78" s="202"/>
      <c r="AIZ78" s="202"/>
      <c r="AJA78" s="202"/>
      <c r="AJB78" s="202"/>
      <c r="AJC78" s="202"/>
      <c r="AJD78" s="202"/>
      <c r="AJE78" s="202"/>
      <c r="AJF78" s="202"/>
      <c r="AJG78" s="202"/>
      <c r="AJH78" s="202"/>
      <c r="AJI78" s="202"/>
      <c r="AJJ78" s="202"/>
      <c r="AJK78" s="202"/>
      <c r="AJL78" s="202"/>
      <c r="AJM78" s="202"/>
      <c r="AJN78" s="202"/>
      <c r="AJO78" s="202"/>
      <c r="AJP78" s="202"/>
      <c r="AJQ78" s="202"/>
      <c r="AJR78" s="202"/>
      <c r="AJS78" s="202"/>
      <c r="AJT78" s="202"/>
      <c r="AJU78" s="202"/>
      <c r="AJV78" s="202"/>
      <c r="AJW78" s="202"/>
      <c r="AJX78" s="202"/>
      <c r="AJY78" s="202"/>
      <c r="AJZ78" s="202"/>
      <c r="AKA78" s="202"/>
      <c r="AKB78" s="202"/>
      <c r="AKC78" s="202"/>
      <c r="AKD78" s="202"/>
      <c r="AKE78" s="202"/>
      <c r="AKF78" s="202"/>
      <c r="AKG78" s="202"/>
      <c r="AKH78" s="202"/>
      <c r="AKI78" s="202"/>
      <c r="AKJ78" s="202"/>
      <c r="AKK78" s="202"/>
      <c r="AKL78" s="202"/>
      <c r="AKM78" s="202"/>
      <c r="AKN78" s="202"/>
      <c r="AKO78" s="202"/>
      <c r="AKP78" s="202"/>
      <c r="AKQ78" s="202"/>
      <c r="AKR78" s="202"/>
      <c r="AKS78" s="202"/>
      <c r="AKT78" s="202"/>
      <c r="AKU78" s="202"/>
      <c r="AKV78" s="202"/>
      <c r="AKW78" s="202"/>
      <c r="AKX78" s="202"/>
      <c r="AKY78" s="202"/>
      <c r="AKZ78" s="202"/>
      <c r="ALA78" s="202"/>
      <c r="ALB78" s="202"/>
      <c r="ALC78" s="202"/>
      <c r="ALD78" s="202"/>
      <c r="ALE78" s="202"/>
      <c r="ALF78" s="202"/>
      <c r="ALG78" s="202"/>
      <c r="ALH78" s="202"/>
      <c r="ALI78" s="202"/>
      <c r="ALJ78" s="202"/>
      <c r="ALK78" s="202"/>
      <c r="ALL78" s="202"/>
      <c r="ALM78" s="202"/>
      <c r="ALN78" s="202"/>
      <c r="ALO78" s="202"/>
      <c r="ALP78" s="202"/>
      <c r="ALQ78" s="202"/>
      <c r="ALR78" s="202"/>
      <c r="ALS78" s="202"/>
      <c r="ALT78" s="202"/>
      <c r="ALU78" s="202"/>
      <c r="ALV78" s="202"/>
      <c r="ALW78" s="202"/>
      <c r="ALX78" s="202"/>
      <c r="ALY78" s="202"/>
      <c r="ALZ78" s="202"/>
      <c r="AMA78" s="202"/>
      <c r="AMB78" s="202"/>
      <c r="AMC78" s="202"/>
      <c r="AMD78" s="202"/>
      <c r="AME78" s="202"/>
      <c r="AMF78" s="202"/>
      <c r="AMG78" s="202"/>
      <c r="AMH78" s="202"/>
      <c r="AMI78" s="202"/>
      <c r="AMJ78" s="202"/>
      <c r="AMK78" s="202"/>
      <c r="AML78" s="202"/>
      <c r="AMM78" s="202"/>
      <c r="AMN78" s="202"/>
      <c r="AMO78" s="202"/>
      <c r="AMP78" s="202"/>
      <c r="AMQ78" s="202"/>
      <c r="AMR78" s="202"/>
      <c r="AMS78" s="202"/>
      <c r="AMT78" s="202"/>
      <c r="AMU78" s="202"/>
      <c r="AMV78" s="202"/>
      <c r="AMW78" s="202"/>
      <c r="AMX78" s="202"/>
      <c r="AMY78" s="202"/>
      <c r="AMZ78" s="202"/>
      <c r="ANA78" s="202"/>
      <c r="ANB78" s="202"/>
      <c r="ANC78" s="202"/>
      <c r="AND78" s="202"/>
      <c r="ANE78" s="202"/>
      <c r="ANF78" s="202"/>
      <c r="ANG78" s="202"/>
      <c r="ANH78" s="202"/>
      <c r="ANI78" s="202"/>
      <c r="ANJ78" s="202"/>
      <c r="ANK78" s="202"/>
      <c r="ANL78" s="202"/>
      <c r="ANM78" s="202"/>
      <c r="ANN78" s="202"/>
      <c r="ANO78" s="202"/>
      <c r="ANP78" s="202"/>
      <c r="ANQ78" s="202"/>
      <c r="ANR78" s="202"/>
      <c r="ANS78" s="202"/>
      <c r="ANT78" s="202"/>
      <c r="ANU78" s="202"/>
      <c r="ANV78" s="202"/>
      <c r="ANW78" s="202"/>
      <c r="ANX78" s="202"/>
      <c r="ANY78" s="202"/>
      <c r="ANZ78" s="202"/>
      <c r="AOA78" s="202"/>
      <c r="AOB78" s="202"/>
      <c r="AOC78" s="202"/>
      <c r="AOD78" s="202"/>
      <c r="AOE78" s="202"/>
      <c r="AOF78" s="202"/>
      <c r="AOG78" s="202"/>
      <c r="AOH78" s="202"/>
      <c r="AOI78" s="202"/>
      <c r="AOJ78" s="202"/>
      <c r="AOK78" s="202"/>
      <c r="AOL78" s="202"/>
      <c r="AOM78" s="202"/>
      <c r="AON78" s="202"/>
      <c r="AOO78" s="202"/>
      <c r="AOP78" s="202"/>
      <c r="AOQ78" s="202"/>
      <c r="AOR78" s="202"/>
      <c r="AOS78" s="202"/>
      <c r="AOT78" s="202"/>
      <c r="AOU78" s="202"/>
      <c r="AOV78" s="202"/>
      <c r="AOW78" s="202"/>
      <c r="AOX78" s="202"/>
      <c r="AOY78" s="202"/>
      <c r="AOZ78" s="202"/>
      <c r="APA78" s="202"/>
      <c r="APB78" s="202"/>
      <c r="APC78" s="202"/>
      <c r="APD78" s="202"/>
      <c r="APE78" s="202"/>
      <c r="APF78" s="202"/>
      <c r="APG78" s="202"/>
      <c r="APH78" s="202"/>
      <c r="API78" s="202"/>
      <c r="APJ78" s="202"/>
      <c r="APK78" s="202"/>
      <c r="APL78" s="202"/>
      <c r="APM78" s="202"/>
      <c r="APN78" s="202"/>
      <c r="APO78" s="202"/>
      <c r="APP78" s="202"/>
      <c r="APQ78" s="202"/>
      <c r="APR78" s="202"/>
      <c r="APS78" s="202"/>
      <c r="APT78" s="202"/>
      <c r="APU78" s="202"/>
      <c r="APV78" s="202"/>
      <c r="APW78" s="202"/>
      <c r="APX78" s="202"/>
      <c r="APY78" s="202"/>
      <c r="APZ78" s="202"/>
      <c r="AQA78" s="202"/>
      <c r="AQB78" s="202"/>
      <c r="AQC78" s="202"/>
      <c r="AQD78" s="202"/>
      <c r="AQE78" s="202"/>
      <c r="AQF78" s="202"/>
      <c r="AQG78" s="202"/>
      <c r="AQH78" s="202"/>
      <c r="AQI78" s="202"/>
      <c r="AQJ78" s="202"/>
      <c r="AQK78" s="202"/>
      <c r="AQL78" s="202"/>
      <c r="AQM78" s="202"/>
      <c r="AQN78" s="202"/>
      <c r="AQO78" s="202"/>
      <c r="AQP78" s="202"/>
      <c r="AQQ78" s="202"/>
      <c r="AQR78" s="202"/>
      <c r="AQS78" s="202"/>
      <c r="AQT78" s="202"/>
      <c r="AQU78" s="202"/>
      <c r="AQV78" s="202"/>
      <c r="AQW78" s="202"/>
      <c r="AQX78" s="202"/>
      <c r="AQY78" s="202"/>
      <c r="AQZ78" s="202"/>
      <c r="ARA78" s="202"/>
      <c r="ARB78" s="202"/>
      <c r="ARC78" s="202"/>
      <c r="ARD78" s="202"/>
      <c r="ARE78" s="202"/>
      <c r="ARF78" s="202"/>
      <c r="ARG78" s="202"/>
      <c r="ARH78" s="202"/>
      <c r="ARI78" s="202"/>
      <c r="ARJ78" s="202"/>
      <c r="ARK78" s="202"/>
      <c r="ARL78" s="202"/>
      <c r="ARM78" s="202"/>
      <c r="ARN78" s="202"/>
      <c r="ARO78" s="202"/>
      <c r="ARP78" s="202"/>
      <c r="ARQ78" s="202"/>
      <c r="ARR78" s="202"/>
      <c r="ARS78" s="202"/>
      <c r="ART78" s="202"/>
      <c r="ARU78" s="202"/>
      <c r="ARV78" s="202"/>
      <c r="ARW78" s="202"/>
      <c r="ARX78" s="202"/>
      <c r="ARY78" s="202"/>
      <c r="ARZ78" s="202"/>
      <c r="ASA78" s="202"/>
      <c r="ASB78" s="202"/>
      <c r="ASC78" s="202"/>
      <c r="ASD78" s="202"/>
      <c r="ASE78" s="202"/>
      <c r="ASF78" s="202"/>
      <c r="ASG78" s="202"/>
      <c r="ASH78" s="202"/>
      <c r="ASI78" s="202"/>
      <c r="ASJ78" s="202"/>
      <c r="ASK78" s="202"/>
      <c r="ASL78" s="202"/>
      <c r="ASM78" s="202"/>
      <c r="ASN78" s="202"/>
      <c r="ASO78" s="202"/>
      <c r="ASP78" s="202"/>
      <c r="ASQ78" s="202"/>
      <c r="ASR78" s="202"/>
      <c r="ASS78" s="202"/>
      <c r="AST78" s="202"/>
      <c r="ASU78" s="202"/>
      <c r="ASV78" s="202"/>
      <c r="ASW78" s="202"/>
      <c r="ASX78" s="202"/>
      <c r="ASY78" s="202"/>
      <c r="ASZ78" s="202"/>
      <c r="ATA78" s="202"/>
      <c r="ATB78" s="202"/>
      <c r="ATC78" s="202"/>
      <c r="ATD78" s="202"/>
      <c r="ATE78" s="202"/>
      <c r="ATF78" s="202"/>
      <c r="ATG78" s="202"/>
      <c r="ATH78" s="202"/>
      <c r="ATI78" s="202"/>
      <c r="ATJ78" s="202"/>
      <c r="ATK78" s="202"/>
      <c r="ATL78" s="202"/>
      <c r="ATM78" s="202"/>
      <c r="ATN78" s="202"/>
      <c r="ATO78" s="202"/>
      <c r="ATP78" s="202"/>
      <c r="ATQ78" s="202"/>
      <c r="ATR78" s="202"/>
      <c r="ATS78" s="202"/>
      <c r="ATT78" s="202"/>
      <c r="ATU78" s="202"/>
      <c r="ATV78" s="202"/>
      <c r="ATW78" s="202"/>
      <c r="ATX78" s="202"/>
      <c r="ATY78" s="202"/>
      <c r="ATZ78" s="202"/>
      <c r="AUA78" s="202"/>
      <c r="AUB78" s="202"/>
      <c r="AUC78" s="202"/>
      <c r="AUD78" s="202"/>
      <c r="AUE78" s="202"/>
      <c r="AUF78" s="202"/>
      <c r="AUG78" s="202"/>
      <c r="AUH78" s="202"/>
      <c r="AUI78" s="202"/>
      <c r="AUJ78" s="202"/>
      <c r="AUK78" s="202"/>
      <c r="AUL78" s="202"/>
      <c r="AUM78" s="202"/>
      <c r="AUN78" s="202"/>
      <c r="AUO78" s="202"/>
      <c r="AUP78" s="202"/>
      <c r="AUQ78" s="202"/>
      <c r="AUR78" s="202"/>
      <c r="AUS78" s="202"/>
      <c r="AUT78" s="202"/>
      <c r="AUU78" s="202"/>
      <c r="AUV78" s="202"/>
      <c r="AUW78" s="202"/>
      <c r="AUX78" s="202"/>
      <c r="AUY78" s="202"/>
      <c r="AUZ78" s="202"/>
      <c r="AVA78" s="202"/>
      <c r="AVB78" s="202"/>
      <c r="AVC78" s="202"/>
      <c r="AVD78" s="202"/>
      <c r="AVE78" s="202"/>
      <c r="AVF78" s="202"/>
      <c r="AVG78" s="202"/>
      <c r="AVH78" s="202"/>
      <c r="AVI78" s="202"/>
      <c r="AVJ78" s="202"/>
      <c r="AVK78" s="202"/>
      <c r="AVL78" s="202"/>
      <c r="AVM78" s="202"/>
      <c r="AVN78" s="202"/>
      <c r="AVO78" s="202"/>
      <c r="AVP78" s="202"/>
      <c r="AVQ78" s="202"/>
      <c r="AVR78" s="202"/>
      <c r="AVS78" s="202"/>
      <c r="AVT78" s="202"/>
      <c r="AVU78" s="202"/>
      <c r="AVV78" s="202"/>
      <c r="AVW78" s="202"/>
      <c r="AVX78" s="202"/>
      <c r="AVY78" s="202"/>
      <c r="AVZ78" s="202"/>
      <c r="AWA78" s="202"/>
      <c r="AWB78" s="202"/>
      <c r="AWC78" s="202"/>
      <c r="AWD78" s="202"/>
      <c r="AWE78" s="202"/>
      <c r="AWF78" s="202"/>
      <c r="AWG78" s="202"/>
      <c r="AWH78" s="202"/>
      <c r="AWI78" s="202"/>
      <c r="AWJ78" s="202"/>
      <c r="AWK78" s="202"/>
      <c r="AWL78" s="202"/>
      <c r="AWM78" s="202"/>
      <c r="AWN78" s="202"/>
      <c r="AWO78" s="202"/>
      <c r="AWP78" s="202"/>
      <c r="AWQ78" s="202"/>
      <c r="AWR78" s="202"/>
      <c r="AWS78" s="202"/>
      <c r="AWT78" s="202"/>
      <c r="AWU78" s="202"/>
      <c r="AWV78" s="202"/>
      <c r="AWW78" s="202"/>
      <c r="AWX78" s="202"/>
      <c r="AWY78" s="202"/>
      <c r="AWZ78" s="202"/>
      <c r="AXA78" s="202"/>
      <c r="AXB78" s="202"/>
      <c r="AXC78" s="202"/>
      <c r="AXD78" s="202"/>
      <c r="AXE78" s="202"/>
      <c r="AXF78" s="202"/>
      <c r="AXG78" s="202"/>
      <c r="AXH78" s="202"/>
      <c r="AXI78" s="202"/>
      <c r="AXJ78" s="202"/>
      <c r="AXK78" s="202"/>
      <c r="AXL78" s="202"/>
      <c r="AXM78" s="202"/>
      <c r="AXN78" s="202"/>
      <c r="AXO78" s="202"/>
      <c r="AXP78" s="202"/>
      <c r="AXQ78" s="202"/>
      <c r="AXR78" s="202"/>
      <c r="AXS78" s="202"/>
      <c r="AXT78" s="202"/>
      <c r="AXU78" s="202"/>
      <c r="AXV78" s="202"/>
      <c r="AXW78" s="202"/>
      <c r="AXX78" s="202"/>
      <c r="AXY78" s="202"/>
      <c r="AXZ78" s="202"/>
      <c r="AYA78" s="202"/>
      <c r="AYB78" s="202"/>
      <c r="AYC78" s="202"/>
      <c r="AYD78" s="202"/>
      <c r="AYE78" s="202"/>
      <c r="AYF78" s="202"/>
      <c r="AYG78" s="202"/>
      <c r="AYH78" s="202"/>
      <c r="AYI78" s="202"/>
      <c r="AYJ78" s="202"/>
      <c r="AYK78" s="202"/>
      <c r="AYL78" s="202"/>
      <c r="AYM78" s="202"/>
      <c r="AYN78" s="202"/>
      <c r="AYO78" s="202"/>
      <c r="AYP78" s="202"/>
      <c r="AYQ78" s="202"/>
      <c r="AYR78" s="202"/>
      <c r="AYS78" s="202"/>
      <c r="AYT78" s="202"/>
      <c r="AYU78" s="202"/>
      <c r="AYV78" s="202"/>
      <c r="AYW78" s="202"/>
      <c r="AYX78" s="202"/>
      <c r="AYY78" s="202"/>
      <c r="AYZ78" s="202"/>
      <c r="AZA78" s="202"/>
      <c r="AZB78" s="202"/>
      <c r="AZC78" s="202"/>
      <c r="AZD78" s="202"/>
      <c r="AZE78" s="202"/>
      <c r="AZF78" s="202"/>
      <c r="AZG78" s="202"/>
      <c r="AZH78" s="202"/>
      <c r="AZI78" s="202"/>
      <c r="AZJ78" s="202"/>
      <c r="AZK78" s="202"/>
      <c r="AZL78" s="202"/>
      <c r="AZM78" s="202"/>
      <c r="AZN78" s="202"/>
      <c r="AZO78" s="202"/>
      <c r="AZP78" s="202"/>
      <c r="AZQ78" s="202"/>
      <c r="AZR78" s="202"/>
      <c r="AZS78" s="202"/>
      <c r="AZT78" s="202"/>
      <c r="AZU78" s="202"/>
      <c r="AZV78" s="202"/>
      <c r="AZW78" s="202"/>
      <c r="AZX78" s="202"/>
      <c r="AZY78" s="202"/>
      <c r="AZZ78" s="202"/>
      <c r="BAA78" s="202"/>
      <c r="BAB78" s="202"/>
      <c r="BAC78" s="202"/>
      <c r="BAD78" s="202"/>
      <c r="BAE78" s="202"/>
      <c r="BAF78" s="202"/>
      <c r="BAG78" s="202"/>
      <c r="BAH78" s="202"/>
      <c r="BAI78" s="202"/>
      <c r="BAJ78" s="202"/>
      <c r="BAK78" s="202"/>
      <c r="BAL78" s="202"/>
      <c r="BAM78" s="202"/>
      <c r="BAN78" s="202"/>
      <c r="BAO78" s="202"/>
      <c r="BAP78" s="202"/>
      <c r="BAQ78" s="202"/>
      <c r="BAR78" s="202"/>
      <c r="BAS78" s="202"/>
      <c r="BAT78" s="202"/>
      <c r="BAU78" s="202"/>
      <c r="BAV78" s="202"/>
      <c r="BAW78" s="202"/>
      <c r="BAX78" s="202"/>
      <c r="BAY78" s="202"/>
      <c r="BAZ78" s="202"/>
      <c r="BBA78" s="202"/>
      <c r="BBB78" s="202"/>
      <c r="BBC78" s="202"/>
      <c r="BBD78" s="202"/>
      <c r="BBE78" s="202"/>
      <c r="BBF78" s="202"/>
      <c r="BBG78" s="202"/>
      <c r="BBH78" s="202"/>
      <c r="BBI78" s="202"/>
      <c r="BBJ78" s="202"/>
      <c r="BBK78" s="202"/>
      <c r="BBL78" s="202"/>
      <c r="BBM78" s="202"/>
      <c r="BBN78" s="202"/>
      <c r="BBO78" s="202"/>
      <c r="BBP78" s="202"/>
      <c r="BBQ78" s="202"/>
      <c r="BBR78" s="202"/>
      <c r="BBS78" s="202"/>
      <c r="BBT78" s="202"/>
      <c r="BBU78" s="202"/>
      <c r="BBV78" s="202"/>
      <c r="BBW78" s="202"/>
      <c r="BBX78" s="202"/>
      <c r="BBY78" s="202"/>
      <c r="BBZ78" s="202"/>
      <c r="BCA78" s="202"/>
      <c r="BCB78" s="202"/>
      <c r="BCC78" s="202"/>
      <c r="BCD78" s="202"/>
      <c r="BCE78" s="202"/>
      <c r="BCF78" s="202"/>
      <c r="BCG78" s="202"/>
      <c r="BCH78" s="202"/>
      <c r="BCI78" s="202"/>
      <c r="BCJ78" s="202"/>
      <c r="BCK78" s="202"/>
      <c r="BCL78" s="202"/>
      <c r="BCM78" s="202"/>
      <c r="BCN78" s="202"/>
      <c r="BCO78" s="202"/>
      <c r="BCP78" s="202"/>
      <c r="BCQ78" s="202"/>
      <c r="BCR78" s="202"/>
      <c r="BCS78" s="202"/>
      <c r="BCT78" s="202"/>
      <c r="BCU78" s="202"/>
      <c r="BCV78" s="202"/>
      <c r="BCW78" s="202"/>
      <c r="BCX78" s="202"/>
      <c r="BCY78" s="202"/>
      <c r="BCZ78" s="202"/>
      <c r="BDA78" s="202"/>
      <c r="BDB78" s="202"/>
      <c r="BDC78" s="202"/>
      <c r="BDD78" s="202"/>
      <c r="BDE78" s="202"/>
      <c r="BDF78" s="202"/>
      <c r="BDG78" s="202"/>
      <c r="BDH78" s="202"/>
      <c r="BDI78" s="202"/>
      <c r="BDJ78" s="202"/>
      <c r="BDK78" s="202"/>
      <c r="BDL78" s="202"/>
      <c r="BDM78" s="202"/>
      <c r="BDN78" s="202"/>
      <c r="BDO78" s="202"/>
      <c r="BDP78" s="202"/>
      <c r="BDQ78" s="202"/>
      <c r="BDR78" s="202"/>
      <c r="BDS78" s="202"/>
      <c r="BDT78" s="202"/>
      <c r="BDU78" s="202"/>
      <c r="BDV78" s="202"/>
      <c r="BDW78" s="202"/>
      <c r="BDX78" s="202"/>
      <c r="BDY78" s="202"/>
      <c r="BDZ78" s="202"/>
      <c r="BEA78" s="202"/>
      <c r="BEB78" s="202"/>
      <c r="BEC78" s="202"/>
      <c r="BED78" s="202"/>
      <c r="BEE78" s="202"/>
      <c r="BEF78" s="202"/>
      <c r="BEG78" s="202"/>
      <c r="BEH78" s="202"/>
      <c r="BEI78" s="202"/>
      <c r="BEJ78" s="202"/>
      <c r="BEK78" s="202"/>
      <c r="BEL78" s="202"/>
      <c r="BEM78" s="202"/>
      <c r="BEN78" s="202"/>
      <c r="BEO78" s="202"/>
      <c r="BEP78" s="202"/>
      <c r="BEQ78" s="202"/>
      <c r="BER78" s="202"/>
      <c r="BES78" s="202"/>
      <c r="BET78" s="202"/>
      <c r="BEU78" s="202"/>
      <c r="BEV78" s="202"/>
      <c r="BEW78" s="202"/>
      <c r="BEX78" s="202"/>
      <c r="BEY78" s="202"/>
      <c r="BEZ78" s="202"/>
      <c r="BFA78" s="202"/>
      <c r="BFB78" s="202"/>
      <c r="BFC78" s="202"/>
      <c r="BFD78" s="202"/>
      <c r="BFE78" s="202"/>
      <c r="BFF78" s="202"/>
      <c r="BFG78" s="202"/>
      <c r="BFH78" s="202"/>
      <c r="BFI78" s="202"/>
      <c r="BFJ78" s="202"/>
      <c r="BFK78" s="202"/>
      <c r="BFL78" s="202"/>
      <c r="BFM78" s="202"/>
      <c r="BFN78" s="202"/>
      <c r="BFO78" s="202"/>
      <c r="BFP78" s="202"/>
      <c r="BFQ78" s="202"/>
      <c r="BFR78" s="202"/>
      <c r="BFS78" s="202"/>
      <c r="BFT78" s="202"/>
      <c r="BFU78" s="202"/>
      <c r="BFV78" s="202"/>
      <c r="BFW78" s="202"/>
      <c r="BFX78" s="202"/>
      <c r="BFY78" s="202"/>
      <c r="BFZ78" s="202"/>
      <c r="BGA78" s="202"/>
      <c r="BGB78" s="202"/>
      <c r="BGC78" s="202"/>
      <c r="BGD78" s="202"/>
      <c r="BGE78" s="202"/>
      <c r="BGF78" s="202"/>
      <c r="BGG78" s="202"/>
      <c r="BGH78" s="202"/>
      <c r="BGI78" s="202"/>
      <c r="BGJ78" s="202"/>
      <c r="BGK78" s="202"/>
      <c r="BGL78" s="202"/>
      <c r="BGM78" s="202"/>
      <c r="BGN78" s="202"/>
      <c r="BGO78" s="202"/>
      <c r="BGP78" s="202"/>
      <c r="BGQ78" s="202"/>
      <c r="BGR78" s="202"/>
      <c r="BGS78" s="202"/>
      <c r="BGT78" s="202"/>
      <c r="BGU78" s="202"/>
      <c r="BGV78" s="202"/>
      <c r="BGW78" s="202"/>
      <c r="BGX78" s="202"/>
      <c r="BGY78" s="202"/>
      <c r="BGZ78" s="202"/>
      <c r="BHA78" s="202"/>
      <c r="BHB78" s="202"/>
      <c r="BHC78" s="202"/>
      <c r="BHD78" s="202"/>
      <c r="BHE78" s="202"/>
      <c r="BHF78" s="202"/>
      <c r="BHG78" s="202"/>
      <c r="BHH78" s="202"/>
      <c r="BHI78" s="202"/>
      <c r="BHJ78" s="202"/>
      <c r="BHK78" s="202"/>
      <c r="BHL78" s="202"/>
      <c r="BHM78" s="202"/>
      <c r="BHN78" s="202"/>
      <c r="BHO78" s="202"/>
      <c r="BHP78" s="202"/>
      <c r="BHQ78" s="202"/>
      <c r="BHR78" s="202"/>
      <c r="BHS78" s="202"/>
      <c r="BHT78" s="202"/>
      <c r="BHU78" s="202"/>
      <c r="BHV78" s="202"/>
      <c r="BHW78" s="202"/>
      <c r="BHX78" s="202"/>
      <c r="BHY78" s="202"/>
      <c r="BHZ78" s="202"/>
      <c r="BIA78" s="202"/>
      <c r="BIB78" s="202"/>
      <c r="BIC78" s="202"/>
      <c r="BID78" s="202"/>
      <c r="BIE78" s="202"/>
      <c r="BIF78" s="202"/>
      <c r="BIG78" s="202"/>
      <c r="BIH78" s="202"/>
      <c r="BII78" s="202"/>
      <c r="BIJ78" s="202"/>
      <c r="BIK78" s="202"/>
      <c r="BIL78" s="202"/>
      <c r="BIM78" s="202"/>
      <c r="BIN78" s="202"/>
      <c r="BIO78" s="202"/>
      <c r="BIP78" s="202"/>
      <c r="BIQ78" s="202"/>
      <c r="BIR78" s="202"/>
      <c r="BIS78" s="202"/>
      <c r="BIT78" s="202"/>
      <c r="BIU78" s="202"/>
      <c r="BIV78" s="202"/>
      <c r="BIW78" s="202"/>
      <c r="BIX78" s="202"/>
      <c r="BIY78" s="202"/>
      <c r="BIZ78" s="202"/>
      <c r="BJA78" s="202"/>
      <c r="BJB78" s="202"/>
      <c r="BJC78" s="202"/>
      <c r="BJD78" s="202"/>
      <c r="BJE78" s="202"/>
      <c r="BJF78" s="202"/>
      <c r="BJG78" s="202"/>
      <c r="BJH78" s="202"/>
      <c r="BJI78" s="202"/>
      <c r="BJJ78" s="202"/>
      <c r="BJK78" s="202"/>
      <c r="BJL78" s="202"/>
      <c r="BJM78" s="202"/>
      <c r="BJN78" s="202"/>
      <c r="BJO78" s="202"/>
      <c r="BJP78" s="202"/>
      <c r="BJQ78" s="202"/>
      <c r="BJR78" s="202"/>
      <c r="BJS78" s="202"/>
      <c r="BJT78" s="202"/>
      <c r="BJU78" s="202"/>
      <c r="BJV78" s="202"/>
      <c r="BJW78" s="202"/>
      <c r="BJX78" s="202"/>
      <c r="BJY78" s="202"/>
      <c r="BJZ78" s="202"/>
      <c r="BKA78" s="202"/>
      <c r="BKB78" s="202"/>
      <c r="BKC78" s="202"/>
      <c r="BKD78" s="202"/>
      <c r="BKE78" s="202"/>
      <c r="BKF78" s="202"/>
      <c r="BKG78" s="202"/>
      <c r="BKH78" s="202"/>
      <c r="BKI78" s="202"/>
      <c r="BKJ78" s="202"/>
      <c r="BKK78" s="202"/>
      <c r="BKL78" s="202"/>
      <c r="BKM78" s="202"/>
      <c r="BKN78" s="202"/>
      <c r="BKO78" s="202"/>
      <c r="BKP78" s="202"/>
      <c r="BKQ78" s="202"/>
      <c r="BKR78" s="202"/>
      <c r="BKS78" s="202"/>
      <c r="BKT78" s="202"/>
      <c r="BKU78" s="202"/>
      <c r="BKV78" s="202"/>
      <c r="BKW78" s="202"/>
      <c r="BKX78" s="202"/>
      <c r="BKY78" s="202"/>
      <c r="BKZ78" s="202"/>
      <c r="BLA78" s="202"/>
      <c r="BLB78" s="202"/>
      <c r="BLC78" s="202"/>
      <c r="BLD78" s="202"/>
      <c r="BLE78" s="202"/>
      <c r="BLF78" s="202"/>
      <c r="BLG78" s="202"/>
      <c r="BLH78" s="202"/>
      <c r="BLI78" s="202"/>
      <c r="BLJ78" s="202"/>
      <c r="BLK78" s="202"/>
      <c r="BLL78" s="202"/>
      <c r="BLM78" s="202"/>
      <c r="BLN78" s="202"/>
      <c r="BLO78" s="202"/>
      <c r="BLP78" s="202"/>
      <c r="BLQ78" s="202"/>
      <c r="BLR78" s="202"/>
      <c r="BLS78" s="202"/>
      <c r="BLT78" s="202"/>
      <c r="BLU78" s="202"/>
      <c r="BLV78" s="202"/>
      <c r="BLW78" s="202"/>
      <c r="BLX78" s="202"/>
      <c r="BLY78" s="202"/>
      <c r="BLZ78" s="202"/>
      <c r="BMA78" s="202"/>
      <c r="BMB78" s="202"/>
      <c r="BMC78" s="202"/>
      <c r="BMD78" s="202"/>
      <c r="BME78" s="202"/>
      <c r="BMF78" s="202"/>
      <c r="BMG78" s="202"/>
      <c r="BMH78" s="202"/>
      <c r="BMI78" s="202"/>
      <c r="BMJ78" s="202"/>
      <c r="BMK78" s="202"/>
      <c r="BML78" s="202"/>
      <c r="BMM78" s="202"/>
      <c r="BMN78" s="202"/>
      <c r="BMO78" s="202"/>
      <c r="BMP78" s="202"/>
      <c r="BMQ78" s="202"/>
      <c r="BMR78" s="202"/>
      <c r="BMS78" s="202"/>
      <c r="BMT78" s="202"/>
      <c r="BMU78" s="202"/>
      <c r="BMV78" s="202"/>
      <c r="BMW78" s="202"/>
      <c r="BMX78" s="202"/>
      <c r="BMY78" s="202"/>
      <c r="BMZ78" s="202"/>
      <c r="BNA78" s="202"/>
      <c r="BNB78" s="202"/>
      <c r="BNC78" s="202"/>
      <c r="BND78" s="202"/>
      <c r="BNE78" s="202"/>
      <c r="BNF78" s="202"/>
      <c r="BNG78" s="202"/>
      <c r="BNH78" s="202"/>
      <c r="BNI78" s="202"/>
      <c r="BNJ78" s="202"/>
      <c r="BNK78" s="202"/>
      <c r="BNL78" s="202"/>
      <c r="BNM78" s="202"/>
      <c r="BNN78" s="202"/>
      <c r="BNO78" s="202"/>
      <c r="BNP78" s="202"/>
      <c r="BNQ78" s="202"/>
      <c r="BNR78" s="202"/>
      <c r="BNS78" s="202"/>
      <c r="BNT78" s="202"/>
      <c r="BNU78" s="202"/>
      <c r="BNV78" s="202"/>
      <c r="BNW78" s="202"/>
      <c r="BNX78" s="202"/>
      <c r="BNY78" s="202"/>
      <c r="BNZ78" s="202"/>
      <c r="BOA78" s="202"/>
      <c r="BOB78" s="202"/>
      <c r="BOC78" s="202"/>
      <c r="BOD78" s="202"/>
      <c r="BOE78" s="202"/>
      <c r="BOF78" s="202"/>
      <c r="BOG78" s="202"/>
      <c r="BOH78" s="202"/>
      <c r="BOI78" s="202"/>
      <c r="BOJ78" s="202"/>
      <c r="BOK78" s="202"/>
      <c r="BOL78" s="202"/>
      <c r="BOM78" s="202"/>
      <c r="BON78" s="202"/>
      <c r="BOO78" s="202"/>
      <c r="BOP78" s="202"/>
      <c r="BOQ78" s="202"/>
      <c r="BOR78" s="202"/>
      <c r="BOS78" s="202"/>
      <c r="BOT78" s="202"/>
      <c r="BOU78" s="202"/>
      <c r="BOV78" s="202"/>
      <c r="BOW78" s="202"/>
      <c r="BOX78" s="202"/>
      <c r="BOY78" s="202"/>
      <c r="BOZ78" s="202"/>
      <c r="BPA78" s="202"/>
      <c r="BPB78" s="202"/>
      <c r="BPC78" s="202"/>
      <c r="BPD78" s="202"/>
      <c r="BPE78" s="202"/>
      <c r="BPF78" s="202"/>
      <c r="BPG78" s="202"/>
      <c r="BPH78" s="202"/>
      <c r="BPI78" s="202"/>
      <c r="BPJ78" s="202"/>
      <c r="BPK78" s="202"/>
      <c r="BPL78" s="202"/>
      <c r="BPM78" s="202"/>
      <c r="BPN78" s="202"/>
      <c r="BPO78" s="202"/>
      <c r="BPP78" s="202"/>
      <c r="BPQ78" s="202"/>
      <c r="BPR78" s="202"/>
      <c r="BPS78" s="202"/>
      <c r="BPT78" s="202"/>
      <c r="BPU78" s="202"/>
      <c r="BPV78" s="202"/>
      <c r="BPW78" s="202"/>
      <c r="BPX78" s="202"/>
      <c r="BPY78" s="202"/>
      <c r="BPZ78" s="202"/>
      <c r="BQA78" s="202"/>
      <c r="BQB78" s="202"/>
      <c r="BQC78" s="202"/>
      <c r="BQD78" s="202"/>
      <c r="BQE78" s="202"/>
      <c r="BQF78" s="202"/>
      <c r="BQG78" s="202"/>
      <c r="BQH78" s="202"/>
      <c r="BQI78" s="202"/>
      <c r="BQJ78" s="202"/>
      <c r="BQK78" s="202"/>
      <c r="BQL78" s="202"/>
      <c r="BQM78" s="202"/>
      <c r="BQN78" s="202"/>
      <c r="BQO78" s="202"/>
      <c r="BQP78" s="202"/>
      <c r="BQQ78" s="202"/>
      <c r="BQR78" s="202"/>
      <c r="BQS78" s="202"/>
      <c r="BQT78" s="202"/>
      <c r="BQU78" s="202"/>
      <c r="BQV78" s="202"/>
      <c r="BQW78" s="202"/>
      <c r="BQX78" s="202"/>
      <c r="BQY78" s="202"/>
      <c r="BQZ78" s="202"/>
      <c r="BRA78" s="202"/>
      <c r="BRB78" s="202"/>
      <c r="BRC78" s="202"/>
      <c r="BRD78" s="202"/>
      <c r="BRE78" s="202"/>
      <c r="BRF78" s="202"/>
      <c r="BRG78" s="202"/>
      <c r="BRH78" s="202"/>
      <c r="BRI78" s="202"/>
      <c r="BRJ78" s="202"/>
      <c r="BRK78" s="202"/>
      <c r="BRL78" s="202"/>
      <c r="BRM78" s="202"/>
      <c r="BRN78" s="202"/>
      <c r="BRO78" s="202"/>
      <c r="BRP78" s="202"/>
      <c r="BRQ78" s="202"/>
      <c r="BRR78" s="202"/>
      <c r="BRS78" s="202"/>
      <c r="BRT78" s="202"/>
      <c r="BRU78" s="202"/>
      <c r="BRV78" s="202"/>
      <c r="BRW78" s="202"/>
      <c r="BRX78" s="202"/>
      <c r="BRY78" s="202"/>
      <c r="BRZ78" s="202"/>
      <c r="BSA78" s="202"/>
      <c r="BSB78" s="202"/>
      <c r="BSC78" s="202"/>
      <c r="BSD78" s="202"/>
      <c r="BSE78" s="202"/>
      <c r="BSF78" s="202"/>
      <c r="BSG78" s="202"/>
      <c r="BSH78" s="202"/>
      <c r="BSI78" s="202"/>
      <c r="BSJ78" s="202"/>
      <c r="BSK78" s="202"/>
      <c r="BSL78" s="202"/>
      <c r="BSM78" s="202"/>
      <c r="BSN78" s="202"/>
      <c r="BSO78" s="202"/>
      <c r="BSP78" s="202"/>
      <c r="BSQ78" s="202"/>
      <c r="BSR78" s="202"/>
      <c r="BSS78" s="202"/>
      <c r="BST78" s="202"/>
      <c r="BSU78" s="202"/>
      <c r="BSV78" s="202"/>
      <c r="BSW78" s="202"/>
      <c r="BSX78" s="202"/>
      <c r="BSY78" s="202"/>
      <c r="BSZ78" s="202"/>
      <c r="BTA78" s="202"/>
      <c r="BTB78" s="202"/>
      <c r="BTC78" s="202"/>
      <c r="BTD78" s="202"/>
      <c r="BTE78" s="202"/>
      <c r="BTF78" s="202"/>
      <c r="BTG78" s="202"/>
      <c r="BTH78" s="202"/>
      <c r="BTI78" s="202"/>
      <c r="BTJ78" s="202"/>
      <c r="BTK78" s="202"/>
      <c r="BTL78" s="202"/>
      <c r="BTM78" s="202"/>
      <c r="BTN78" s="202"/>
      <c r="BTO78" s="202"/>
      <c r="BTP78" s="202"/>
      <c r="BTQ78" s="202"/>
      <c r="BTR78" s="202"/>
      <c r="BTS78" s="202"/>
      <c r="BTT78" s="202"/>
      <c r="BTU78" s="202"/>
      <c r="BTV78" s="202"/>
      <c r="BTW78" s="202"/>
      <c r="BTX78" s="202"/>
      <c r="BTY78" s="202"/>
      <c r="BTZ78" s="202"/>
      <c r="BUA78" s="202"/>
      <c r="BUB78" s="202"/>
      <c r="BUC78" s="202"/>
      <c r="BUD78" s="202"/>
      <c r="BUE78" s="202"/>
      <c r="BUF78" s="202"/>
      <c r="BUG78" s="202"/>
      <c r="BUH78" s="202"/>
      <c r="BUI78" s="202"/>
      <c r="BUJ78" s="202"/>
      <c r="BUK78" s="202"/>
      <c r="BUL78" s="202"/>
      <c r="BUM78" s="202"/>
      <c r="BUN78" s="202"/>
      <c r="BUO78" s="202"/>
      <c r="BUP78" s="202"/>
      <c r="BUQ78" s="202"/>
      <c r="BUR78" s="202"/>
      <c r="BUS78" s="202"/>
      <c r="BUT78" s="202"/>
      <c r="BUU78" s="202"/>
      <c r="BUV78" s="202"/>
      <c r="BUW78" s="202"/>
      <c r="BUX78" s="202"/>
      <c r="BUY78" s="202"/>
      <c r="BUZ78" s="202"/>
      <c r="BVA78" s="202"/>
      <c r="BVB78" s="202"/>
      <c r="BVC78" s="202"/>
      <c r="BVD78" s="202"/>
      <c r="BVE78" s="202"/>
      <c r="BVF78" s="202"/>
      <c r="BVG78" s="202"/>
      <c r="BVH78" s="202"/>
      <c r="BVI78" s="202"/>
      <c r="BVJ78" s="202"/>
      <c r="BVK78" s="202"/>
      <c r="BVL78" s="202"/>
      <c r="BVM78" s="202"/>
      <c r="BVN78" s="202"/>
      <c r="BVO78" s="202"/>
      <c r="BVP78" s="202"/>
      <c r="BVQ78" s="202"/>
      <c r="BVR78" s="202"/>
      <c r="BVS78" s="202"/>
      <c r="BVT78" s="202"/>
      <c r="BVU78" s="202"/>
      <c r="BVV78" s="202"/>
      <c r="BVW78" s="202"/>
      <c r="BVX78" s="202"/>
      <c r="BVY78" s="202"/>
      <c r="BVZ78" s="202"/>
      <c r="BWA78" s="202"/>
      <c r="BWB78" s="202"/>
      <c r="BWC78" s="202"/>
      <c r="BWD78" s="202"/>
      <c r="BWE78" s="202"/>
      <c r="BWF78" s="202"/>
      <c r="BWG78" s="202"/>
      <c r="BWH78" s="202"/>
      <c r="BWI78" s="202"/>
      <c r="BWJ78" s="202"/>
      <c r="BWK78" s="202"/>
      <c r="BWL78" s="202"/>
      <c r="BWM78" s="202"/>
      <c r="BWN78" s="202"/>
      <c r="BWO78" s="202"/>
      <c r="BWP78" s="202"/>
      <c r="BWQ78" s="202"/>
      <c r="BWR78" s="202"/>
      <c r="BWS78" s="202"/>
      <c r="BWT78" s="202"/>
      <c r="BWU78" s="202"/>
      <c r="BWV78" s="202"/>
      <c r="BWW78" s="202"/>
      <c r="BWX78" s="202"/>
      <c r="BWY78" s="202"/>
      <c r="BWZ78" s="202"/>
      <c r="BXA78" s="202"/>
      <c r="BXB78" s="202"/>
      <c r="BXC78" s="202"/>
      <c r="BXD78" s="202"/>
      <c r="BXE78" s="202"/>
      <c r="BXF78" s="202"/>
      <c r="BXG78" s="202"/>
      <c r="BXH78" s="202"/>
      <c r="BXI78" s="202"/>
      <c r="BXJ78" s="202"/>
      <c r="BXK78" s="202"/>
      <c r="BXL78" s="202"/>
      <c r="BXM78" s="202"/>
      <c r="BXN78" s="202"/>
      <c r="BXO78" s="202"/>
      <c r="BXP78" s="202"/>
      <c r="BXQ78" s="202"/>
      <c r="BXR78" s="202"/>
      <c r="BXS78" s="202"/>
      <c r="BXT78" s="202"/>
      <c r="BXU78" s="202"/>
      <c r="BXV78" s="202"/>
      <c r="BXW78" s="202"/>
      <c r="BXX78" s="202"/>
      <c r="BXY78" s="202"/>
      <c r="BXZ78" s="202"/>
      <c r="BYA78" s="202"/>
      <c r="BYB78" s="202"/>
      <c r="BYC78" s="202"/>
      <c r="BYD78" s="202"/>
      <c r="BYE78" s="202"/>
      <c r="BYF78" s="202"/>
      <c r="BYG78" s="202"/>
      <c r="BYH78" s="202"/>
      <c r="BYI78" s="202"/>
      <c r="BYJ78" s="202"/>
      <c r="BYK78" s="202"/>
      <c r="BYL78" s="202"/>
      <c r="BYM78" s="202"/>
      <c r="BYN78" s="202"/>
      <c r="BYO78" s="202"/>
      <c r="BYP78" s="202"/>
      <c r="BYQ78" s="202"/>
      <c r="BYR78" s="202"/>
      <c r="BYS78" s="202"/>
      <c r="BYT78" s="202"/>
      <c r="BYU78" s="202"/>
      <c r="BYV78" s="202"/>
      <c r="BYW78" s="202"/>
      <c r="BYX78" s="202"/>
      <c r="BYY78" s="202"/>
      <c r="BYZ78" s="202"/>
      <c r="BZA78" s="202"/>
      <c r="BZB78" s="202"/>
      <c r="BZC78" s="202"/>
      <c r="BZD78" s="202"/>
      <c r="BZE78" s="202"/>
      <c r="BZF78" s="202"/>
      <c r="BZG78" s="202"/>
      <c r="BZH78" s="202"/>
      <c r="BZI78" s="202"/>
      <c r="BZJ78" s="202"/>
      <c r="BZK78" s="202"/>
      <c r="BZL78" s="202"/>
      <c r="BZM78" s="202"/>
      <c r="BZN78" s="202"/>
      <c r="BZO78" s="202"/>
      <c r="BZP78" s="202"/>
      <c r="BZQ78" s="202"/>
      <c r="BZR78" s="202"/>
      <c r="BZS78" s="202"/>
      <c r="BZT78" s="202"/>
      <c r="BZU78" s="202"/>
      <c r="BZV78" s="202"/>
      <c r="BZW78" s="202"/>
      <c r="BZX78" s="202"/>
      <c r="BZY78" s="202"/>
      <c r="BZZ78" s="202"/>
      <c r="CAA78" s="202"/>
      <c r="CAB78" s="202"/>
      <c r="CAC78" s="202"/>
      <c r="CAD78" s="202"/>
      <c r="CAE78" s="202"/>
      <c r="CAF78" s="202"/>
      <c r="CAG78" s="202"/>
      <c r="CAH78" s="202"/>
      <c r="CAI78" s="202"/>
      <c r="CAJ78" s="202"/>
      <c r="CAK78" s="202"/>
      <c r="CAL78" s="202"/>
      <c r="CAM78" s="202"/>
      <c r="CAN78" s="202"/>
      <c r="CAO78" s="202"/>
      <c r="CAP78" s="202"/>
      <c r="CAQ78" s="202"/>
      <c r="CAR78" s="202"/>
      <c r="CAS78" s="202"/>
      <c r="CAT78" s="202"/>
      <c r="CAU78" s="202"/>
      <c r="CAV78" s="202"/>
      <c r="CAW78" s="202"/>
      <c r="CAX78" s="202"/>
      <c r="CAY78" s="202"/>
      <c r="CAZ78" s="202"/>
      <c r="CBA78" s="202"/>
      <c r="CBB78" s="202"/>
      <c r="CBC78" s="202"/>
      <c r="CBD78" s="202"/>
      <c r="CBE78" s="202"/>
      <c r="CBF78" s="202"/>
      <c r="CBG78" s="202"/>
      <c r="CBH78" s="202"/>
      <c r="CBI78" s="202"/>
      <c r="CBJ78" s="202"/>
      <c r="CBK78" s="202"/>
      <c r="CBL78" s="202"/>
      <c r="CBM78" s="202"/>
      <c r="CBN78" s="202"/>
      <c r="CBO78" s="202"/>
      <c r="CBP78" s="202"/>
      <c r="CBQ78" s="202"/>
      <c r="CBR78" s="202"/>
      <c r="CBS78" s="202"/>
      <c r="CBT78" s="202"/>
      <c r="CBU78" s="202"/>
      <c r="CBV78" s="202"/>
      <c r="CBW78" s="202"/>
      <c r="CBX78" s="202"/>
      <c r="CBY78" s="202"/>
      <c r="CBZ78" s="202"/>
      <c r="CCA78" s="202"/>
      <c r="CCB78" s="202"/>
      <c r="CCC78" s="202"/>
      <c r="CCD78" s="202"/>
      <c r="CCE78" s="202"/>
      <c r="CCF78" s="202"/>
      <c r="CCG78" s="202"/>
      <c r="CCH78" s="202"/>
      <c r="CCI78" s="202"/>
      <c r="CCJ78" s="202"/>
      <c r="CCK78" s="202"/>
      <c r="CCL78" s="202"/>
      <c r="CCM78" s="202"/>
      <c r="CCN78" s="202"/>
      <c r="CCO78" s="202"/>
      <c r="CCP78" s="202"/>
      <c r="CCQ78" s="202"/>
      <c r="CCR78" s="202"/>
      <c r="CCS78" s="202"/>
      <c r="CCT78" s="202"/>
      <c r="CCU78" s="202"/>
      <c r="CCV78" s="202"/>
      <c r="CCW78" s="202"/>
      <c r="CCX78" s="202"/>
      <c r="CCY78" s="202"/>
      <c r="CCZ78" s="202"/>
      <c r="CDA78" s="202"/>
      <c r="CDB78" s="202"/>
      <c r="CDC78" s="202"/>
      <c r="CDD78" s="202"/>
      <c r="CDE78" s="202"/>
      <c r="CDF78" s="202"/>
      <c r="CDG78" s="202"/>
      <c r="CDH78" s="202"/>
      <c r="CDI78" s="202"/>
      <c r="CDJ78" s="202"/>
      <c r="CDK78" s="202"/>
      <c r="CDL78" s="202"/>
      <c r="CDM78" s="202"/>
      <c r="CDN78" s="202"/>
      <c r="CDO78" s="202"/>
      <c r="CDP78" s="202"/>
      <c r="CDQ78" s="202"/>
      <c r="CDR78" s="202"/>
      <c r="CDS78" s="202"/>
      <c r="CDT78" s="202"/>
      <c r="CDU78" s="202"/>
      <c r="CDV78" s="202"/>
      <c r="CDW78" s="202"/>
      <c r="CDX78" s="202"/>
      <c r="CDY78" s="202"/>
      <c r="CDZ78" s="202"/>
      <c r="CEA78" s="202"/>
      <c r="CEB78" s="202"/>
      <c r="CEC78" s="202"/>
      <c r="CED78" s="202"/>
      <c r="CEE78" s="202"/>
      <c r="CEF78" s="202"/>
      <c r="CEG78" s="202"/>
      <c r="CEH78" s="202"/>
      <c r="CEI78" s="202"/>
      <c r="CEJ78" s="202"/>
      <c r="CEK78" s="202"/>
      <c r="CEL78" s="202"/>
      <c r="CEM78" s="202"/>
      <c r="CEN78" s="202"/>
      <c r="CEO78" s="202"/>
      <c r="CEP78" s="202"/>
      <c r="CEQ78" s="202"/>
      <c r="CER78" s="202"/>
      <c r="CES78" s="202"/>
      <c r="CET78" s="202"/>
      <c r="CEU78" s="202"/>
      <c r="CEV78" s="202"/>
      <c r="CEW78" s="202"/>
      <c r="CEX78" s="202"/>
      <c r="CEY78" s="202"/>
      <c r="CEZ78" s="202"/>
      <c r="CFA78" s="202"/>
      <c r="CFB78" s="202"/>
      <c r="CFC78" s="202"/>
      <c r="CFD78" s="202"/>
      <c r="CFE78" s="202"/>
      <c r="CFF78" s="202"/>
      <c r="CFG78" s="202"/>
      <c r="CFH78" s="202"/>
      <c r="CFI78" s="202"/>
      <c r="CFJ78" s="202"/>
      <c r="CFK78" s="202"/>
      <c r="CFL78" s="202"/>
      <c r="CFM78" s="202"/>
      <c r="CFN78" s="202"/>
      <c r="CFO78" s="202"/>
      <c r="CFP78" s="202"/>
      <c r="CFQ78" s="202"/>
      <c r="CFR78" s="202"/>
      <c r="CFS78" s="202"/>
      <c r="CFT78" s="202"/>
      <c r="CFU78" s="202"/>
      <c r="CFV78" s="202"/>
      <c r="CFW78" s="202"/>
      <c r="CFX78" s="202"/>
      <c r="CFY78" s="202"/>
      <c r="CFZ78" s="202"/>
      <c r="CGA78" s="202"/>
      <c r="CGB78" s="202"/>
      <c r="CGC78" s="202"/>
      <c r="CGD78" s="202"/>
      <c r="CGE78" s="202"/>
      <c r="CGF78" s="202"/>
      <c r="CGG78" s="202"/>
      <c r="CGH78" s="202"/>
      <c r="CGI78" s="202"/>
      <c r="CGJ78" s="202"/>
      <c r="CGK78" s="202"/>
      <c r="CGL78" s="202"/>
      <c r="CGM78" s="202"/>
      <c r="CGN78" s="202"/>
      <c r="CGO78" s="202"/>
      <c r="CGP78" s="202"/>
      <c r="CGQ78" s="202"/>
      <c r="CGR78" s="202"/>
      <c r="CGS78" s="202"/>
      <c r="CGT78" s="202"/>
      <c r="CGU78" s="202"/>
      <c r="CGV78" s="202"/>
      <c r="CGW78" s="202"/>
      <c r="CGX78" s="202"/>
      <c r="CGY78" s="202"/>
      <c r="CGZ78" s="202"/>
      <c r="CHA78" s="202"/>
      <c r="CHB78" s="202"/>
      <c r="CHC78" s="202"/>
      <c r="CHD78" s="202"/>
      <c r="CHE78" s="202"/>
      <c r="CHF78" s="202"/>
      <c r="CHG78" s="202"/>
      <c r="CHH78" s="202"/>
      <c r="CHI78" s="202"/>
      <c r="CHJ78" s="202"/>
      <c r="CHK78" s="202"/>
      <c r="CHL78" s="202"/>
      <c r="CHM78" s="202"/>
      <c r="CHN78" s="202"/>
      <c r="CHO78" s="202"/>
      <c r="CHP78" s="202"/>
      <c r="CHQ78" s="202"/>
      <c r="CHR78" s="202"/>
      <c r="CHS78" s="202"/>
      <c r="CHT78" s="202"/>
      <c r="CHU78" s="202"/>
      <c r="CHV78" s="202"/>
      <c r="CHW78" s="202"/>
      <c r="CHX78" s="202"/>
      <c r="CHY78" s="202"/>
      <c r="CHZ78" s="202"/>
      <c r="CIA78" s="202"/>
      <c r="CIB78" s="202"/>
      <c r="CIC78" s="202"/>
      <c r="CID78" s="202"/>
      <c r="CIE78" s="202"/>
      <c r="CIF78" s="202"/>
      <c r="CIG78" s="202"/>
      <c r="CIH78" s="202"/>
      <c r="CII78" s="202"/>
      <c r="CIJ78" s="202"/>
      <c r="CIK78" s="202"/>
      <c r="CIL78" s="202"/>
      <c r="CIM78" s="202"/>
      <c r="CIN78" s="202"/>
      <c r="CIO78" s="202"/>
      <c r="CIP78" s="202"/>
      <c r="CIQ78" s="202"/>
      <c r="CIR78" s="202"/>
      <c r="CIS78" s="202"/>
      <c r="CIT78" s="202"/>
      <c r="CIU78" s="202"/>
      <c r="CIV78" s="202"/>
      <c r="CIW78" s="202"/>
      <c r="CIX78" s="202"/>
      <c r="CIY78" s="202"/>
      <c r="CIZ78" s="202"/>
      <c r="CJA78" s="202"/>
      <c r="CJB78" s="202"/>
      <c r="CJC78" s="202"/>
      <c r="CJD78" s="202"/>
      <c r="CJE78" s="202"/>
      <c r="CJF78" s="202"/>
      <c r="CJG78" s="202"/>
      <c r="CJH78" s="202"/>
      <c r="CJI78" s="202"/>
      <c r="CJJ78" s="202"/>
      <c r="CJK78" s="202"/>
      <c r="CJL78" s="202"/>
      <c r="CJM78" s="202"/>
      <c r="CJN78" s="202"/>
      <c r="CJO78" s="202"/>
      <c r="CJP78" s="202"/>
      <c r="CJQ78" s="202"/>
      <c r="CJR78" s="202"/>
      <c r="CJS78" s="202"/>
      <c r="CJT78" s="202"/>
      <c r="CJU78" s="202"/>
      <c r="CJV78" s="202"/>
      <c r="CJW78" s="202"/>
      <c r="CJX78" s="202"/>
      <c r="CJY78" s="202"/>
      <c r="CJZ78" s="202"/>
      <c r="CKA78" s="202"/>
      <c r="CKB78" s="202"/>
      <c r="CKC78" s="202"/>
      <c r="CKD78" s="202"/>
      <c r="CKE78" s="202"/>
      <c r="CKF78" s="202"/>
      <c r="CKG78" s="202"/>
      <c r="CKH78" s="202"/>
      <c r="CKI78" s="202"/>
      <c r="CKJ78" s="202"/>
      <c r="CKK78" s="202"/>
      <c r="CKL78" s="202"/>
      <c r="CKM78" s="202"/>
      <c r="CKN78" s="202"/>
      <c r="CKO78" s="202"/>
      <c r="CKP78" s="202"/>
      <c r="CKQ78" s="202"/>
      <c r="CKR78" s="202"/>
      <c r="CKS78" s="202"/>
      <c r="CKT78" s="202"/>
      <c r="CKU78" s="202"/>
      <c r="CKV78" s="202"/>
      <c r="CKW78" s="202"/>
      <c r="CKX78" s="202"/>
      <c r="CKY78" s="202"/>
      <c r="CKZ78" s="202"/>
      <c r="CLA78" s="202"/>
      <c r="CLB78" s="202"/>
      <c r="CLC78" s="202"/>
      <c r="CLD78" s="202"/>
      <c r="CLE78" s="202"/>
      <c r="CLF78" s="202"/>
      <c r="CLG78" s="202"/>
      <c r="CLH78" s="202"/>
      <c r="CLI78" s="202"/>
      <c r="CLJ78" s="202"/>
      <c r="CLK78" s="202"/>
      <c r="CLL78" s="202"/>
      <c r="CLM78" s="202"/>
      <c r="CLN78" s="202"/>
      <c r="CLO78" s="202"/>
      <c r="CLP78" s="202"/>
      <c r="CLQ78" s="202"/>
      <c r="CLR78" s="202"/>
      <c r="CLS78" s="202"/>
      <c r="CLT78" s="202"/>
      <c r="CLU78" s="202"/>
      <c r="CLV78" s="202"/>
      <c r="CLW78" s="202"/>
      <c r="CLX78" s="202"/>
      <c r="CLY78" s="202"/>
      <c r="CLZ78" s="202"/>
      <c r="CMA78" s="202"/>
      <c r="CMB78" s="202"/>
      <c r="CMC78" s="202"/>
      <c r="CMD78" s="202"/>
      <c r="CME78" s="202"/>
      <c r="CMF78" s="202"/>
      <c r="CMG78" s="202"/>
      <c r="CMH78" s="202"/>
      <c r="CMI78" s="202"/>
      <c r="CMJ78" s="202"/>
      <c r="CMK78" s="202"/>
      <c r="CML78" s="202"/>
      <c r="CMM78" s="202"/>
      <c r="CMN78" s="202"/>
      <c r="CMO78" s="202"/>
      <c r="CMP78" s="202"/>
      <c r="CMQ78" s="202"/>
      <c r="CMR78" s="202"/>
      <c r="CMS78" s="202"/>
      <c r="CMT78" s="202"/>
      <c r="CMU78" s="202"/>
      <c r="CMV78" s="202"/>
      <c r="CMW78" s="202"/>
      <c r="CMX78" s="202"/>
      <c r="CMY78" s="202"/>
      <c r="CMZ78" s="202"/>
      <c r="CNA78" s="202"/>
      <c r="CNB78" s="202"/>
      <c r="CNC78" s="202"/>
      <c r="CND78" s="202"/>
      <c r="CNE78" s="202"/>
      <c r="CNF78" s="202"/>
      <c r="CNG78" s="202"/>
      <c r="CNH78" s="202"/>
      <c r="CNI78" s="202"/>
      <c r="CNJ78" s="202"/>
      <c r="CNK78" s="202"/>
      <c r="CNL78" s="202"/>
      <c r="CNM78" s="202"/>
      <c r="CNN78" s="202"/>
      <c r="CNO78" s="202"/>
      <c r="CNP78" s="202"/>
      <c r="CNQ78" s="202"/>
      <c r="CNR78" s="202"/>
      <c r="CNS78" s="202"/>
      <c r="CNT78" s="202"/>
      <c r="CNU78" s="202"/>
      <c r="CNV78" s="202"/>
      <c r="CNW78" s="202"/>
      <c r="CNX78" s="202"/>
      <c r="CNY78" s="202"/>
      <c r="CNZ78" s="202"/>
      <c r="COA78" s="202"/>
      <c r="COB78" s="202"/>
      <c r="COC78" s="202"/>
      <c r="COD78" s="202"/>
      <c r="COE78" s="202"/>
      <c r="COF78" s="202"/>
      <c r="COG78" s="202"/>
      <c r="COH78" s="202"/>
      <c r="COI78" s="202"/>
      <c r="COJ78" s="202"/>
      <c r="COK78" s="202"/>
      <c r="COL78" s="202"/>
      <c r="COM78" s="202"/>
      <c r="CON78" s="202"/>
      <c r="COO78" s="202"/>
      <c r="COP78" s="202"/>
      <c r="COQ78" s="202"/>
      <c r="COR78" s="202"/>
      <c r="COS78" s="202"/>
      <c r="COT78" s="202"/>
      <c r="COU78" s="202"/>
      <c r="COV78" s="202"/>
      <c r="COW78" s="202"/>
      <c r="COX78" s="202"/>
      <c r="COY78" s="202"/>
      <c r="COZ78" s="202"/>
      <c r="CPA78" s="202"/>
      <c r="CPB78" s="202"/>
      <c r="CPC78" s="202"/>
      <c r="CPD78" s="202"/>
      <c r="CPE78" s="202"/>
      <c r="CPF78" s="202"/>
      <c r="CPG78" s="202"/>
      <c r="CPH78" s="202"/>
      <c r="CPI78" s="202"/>
      <c r="CPJ78" s="202"/>
      <c r="CPK78" s="202"/>
      <c r="CPL78" s="202"/>
      <c r="CPM78" s="202"/>
      <c r="CPN78" s="202"/>
      <c r="CPO78" s="202"/>
      <c r="CPP78" s="202"/>
      <c r="CPQ78" s="202"/>
      <c r="CPR78" s="202"/>
      <c r="CPS78" s="202"/>
      <c r="CPT78" s="202"/>
      <c r="CPU78" s="202"/>
      <c r="CPV78" s="202"/>
      <c r="CPW78" s="202"/>
      <c r="CPX78" s="202"/>
      <c r="CPY78" s="202"/>
      <c r="CPZ78" s="202"/>
      <c r="CQA78" s="202"/>
      <c r="CQB78" s="202"/>
      <c r="CQC78" s="202"/>
      <c r="CQD78" s="202"/>
      <c r="CQE78" s="202"/>
      <c r="CQF78" s="202"/>
      <c r="CQG78" s="202"/>
      <c r="CQH78" s="202"/>
      <c r="CQI78" s="202"/>
      <c r="CQJ78" s="202"/>
      <c r="CQK78" s="202"/>
      <c r="CQL78" s="202"/>
      <c r="CQM78" s="202"/>
      <c r="CQN78" s="202"/>
      <c r="CQO78" s="202"/>
      <c r="CQP78" s="202"/>
      <c r="CQQ78" s="202"/>
      <c r="CQR78" s="202"/>
      <c r="CQS78" s="202"/>
      <c r="CQT78" s="202"/>
      <c r="CQU78" s="202"/>
      <c r="CQV78" s="202"/>
      <c r="CQW78" s="202"/>
      <c r="CQX78" s="202"/>
      <c r="CQY78" s="202"/>
      <c r="CQZ78" s="202"/>
      <c r="CRA78" s="202"/>
      <c r="CRB78" s="202"/>
      <c r="CRC78" s="202"/>
      <c r="CRD78" s="202"/>
      <c r="CRE78" s="202"/>
      <c r="CRF78" s="202"/>
      <c r="CRG78" s="202"/>
      <c r="CRH78" s="202"/>
      <c r="CRI78" s="202"/>
      <c r="CRJ78" s="202"/>
      <c r="CRK78" s="202"/>
      <c r="CRL78" s="202"/>
      <c r="CRM78" s="202"/>
      <c r="CRN78" s="202"/>
      <c r="CRO78" s="202"/>
      <c r="CRP78" s="202"/>
      <c r="CRQ78" s="202"/>
      <c r="CRR78" s="202"/>
      <c r="CRS78" s="202"/>
      <c r="CRT78" s="202"/>
      <c r="CRU78" s="202"/>
      <c r="CRV78" s="202"/>
      <c r="CRW78" s="202"/>
      <c r="CRX78" s="202"/>
      <c r="CRY78" s="202"/>
      <c r="CRZ78" s="202"/>
      <c r="CSA78" s="202"/>
      <c r="CSB78" s="202"/>
      <c r="CSC78" s="202"/>
      <c r="CSD78" s="202"/>
      <c r="CSE78" s="202"/>
      <c r="CSF78" s="202"/>
      <c r="CSG78" s="202"/>
      <c r="CSH78" s="202"/>
      <c r="CSI78" s="202"/>
      <c r="CSJ78" s="202"/>
      <c r="CSK78" s="202"/>
      <c r="CSL78" s="202"/>
      <c r="CSM78" s="202"/>
      <c r="CSN78" s="202"/>
      <c r="CSO78" s="202"/>
      <c r="CSP78" s="202"/>
      <c r="CSQ78" s="202"/>
      <c r="CSR78" s="202"/>
      <c r="CSS78" s="202"/>
      <c r="CST78" s="202"/>
      <c r="CSU78" s="202"/>
      <c r="CSV78" s="202"/>
      <c r="CSW78" s="202"/>
      <c r="CSX78" s="202"/>
      <c r="CSY78" s="202"/>
      <c r="CSZ78" s="202"/>
      <c r="CTA78" s="202"/>
      <c r="CTB78" s="202"/>
      <c r="CTC78" s="202"/>
      <c r="CTD78" s="202"/>
      <c r="CTE78" s="202"/>
      <c r="CTF78" s="202"/>
      <c r="CTG78" s="202"/>
      <c r="CTH78" s="202"/>
      <c r="CTI78" s="202"/>
      <c r="CTJ78" s="202"/>
      <c r="CTK78" s="202"/>
      <c r="CTL78" s="202"/>
      <c r="CTM78" s="202"/>
      <c r="CTN78" s="202"/>
      <c r="CTO78" s="202"/>
      <c r="CTP78" s="202"/>
      <c r="CTQ78" s="202"/>
      <c r="CTR78" s="202"/>
      <c r="CTS78" s="202"/>
      <c r="CTT78" s="202"/>
      <c r="CTU78" s="202"/>
      <c r="CTV78" s="202"/>
      <c r="CTW78" s="202"/>
      <c r="CTX78" s="202"/>
      <c r="CTY78" s="202"/>
      <c r="CTZ78" s="202"/>
      <c r="CUA78" s="202"/>
      <c r="CUB78" s="202"/>
      <c r="CUC78" s="202"/>
      <c r="CUD78" s="202"/>
      <c r="CUE78" s="202"/>
      <c r="CUF78" s="202"/>
      <c r="CUG78" s="202"/>
      <c r="CUH78" s="202"/>
      <c r="CUI78" s="202"/>
      <c r="CUJ78" s="202"/>
      <c r="CUK78" s="202"/>
      <c r="CUL78" s="202"/>
      <c r="CUM78" s="202"/>
      <c r="CUN78" s="202"/>
      <c r="CUO78" s="202"/>
      <c r="CUP78" s="202"/>
      <c r="CUQ78" s="202"/>
      <c r="CUR78" s="202"/>
      <c r="CUS78" s="202"/>
      <c r="CUT78" s="202"/>
      <c r="CUU78" s="202"/>
      <c r="CUV78" s="202"/>
      <c r="CUW78" s="202"/>
      <c r="CUX78" s="202"/>
      <c r="CUY78" s="202"/>
      <c r="CUZ78" s="202"/>
      <c r="CVA78" s="202"/>
      <c r="CVB78" s="202"/>
      <c r="CVC78" s="202"/>
      <c r="CVD78" s="202"/>
      <c r="CVE78" s="202"/>
      <c r="CVF78" s="202"/>
      <c r="CVG78" s="202"/>
      <c r="CVH78" s="202"/>
      <c r="CVI78" s="202"/>
      <c r="CVJ78" s="202"/>
      <c r="CVK78" s="202"/>
      <c r="CVL78" s="202"/>
      <c r="CVM78" s="202"/>
      <c r="CVN78" s="202"/>
      <c r="CVO78" s="202"/>
      <c r="CVP78" s="202"/>
      <c r="CVQ78" s="202"/>
      <c r="CVR78" s="202"/>
      <c r="CVS78" s="202"/>
      <c r="CVT78" s="202"/>
      <c r="CVU78" s="202"/>
      <c r="CVV78" s="202"/>
      <c r="CVW78" s="202"/>
      <c r="CVX78" s="202"/>
      <c r="CVY78" s="202"/>
      <c r="CVZ78" s="202"/>
      <c r="CWA78" s="202"/>
      <c r="CWB78" s="202"/>
      <c r="CWC78" s="202"/>
      <c r="CWD78" s="202"/>
      <c r="CWE78" s="202"/>
      <c r="CWF78" s="202"/>
      <c r="CWG78" s="202"/>
      <c r="CWH78" s="202"/>
      <c r="CWI78" s="202"/>
      <c r="CWJ78" s="202"/>
      <c r="CWK78" s="202"/>
      <c r="CWL78" s="202"/>
      <c r="CWM78" s="202"/>
      <c r="CWN78" s="202"/>
      <c r="CWO78" s="202"/>
      <c r="CWP78" s="202"/>
      <c r="CWQ78" s="202"/>
      <c r="CWR78" s="202"/>
      <c r="CWS78" s="202"/>
      <c r="CWT78" s="202"/>
      <c r="CWU78" s="202"/>
      <c r="CWV78" s="202"/>
      <c r="CWW78" s="202"/>
      <c r="CWX78" s="202"/>
      <c r="CWY78" s="202"/>
      <c r="CWZ78" s="202"/>
      <c r="CXA78" s="202"/>
      <c r="CXB78" s="202"/>
      <c r="CXC78" s="202"/>
      <c r="CXD78" s="202"/>
      <c r="CXE78" s="202"/>
      <c r="CXF78" s="202"/>
      <c r="CXG78" s="202"/>
      <c r="CXH78" s="202"/>
      <c r="CXI78" s="202"/>
      <c r="CXJ78" s="202"/>
      <c r="CXK78" s="202"/>
      <c r="CXL78" s="202"/>
      <c r="CXM78" s="202"/>
      <c r="CXN78" s="202"/>
      <c r="CXO78" s="202"/>
      <c r="CXP78" s="202"/>
      <c r="CXQ78" s="202"/>
      <c r="CXR78" s="202"/>
      <c r="CXS78" s="202"/>
      <c r="CXT78" s="202"/>
      <c r="CXU78" s="202"/>
      <c r="CXV78" s="202"/>
      <c r="CXW78" s="202"/>
      <c r="CXX78" s="202"/>
      <c r="CXY78" s="202"/>
      <c r="CXZ78" s="202"/>
      <c r="CYA78" s="202"/>
      <c r="CYB78" s="202"/>
      <c r="CYC78" s="202"/>
      <c r="CYD78" s="202"/>
      <c r="CYE78" s="202"/>
      <c r="CYF78" s="202"/>
      <c r="CYG78" s="202"/>
      <c r="CYH78" s="202"/>
      <c r="CYI78" s="202"/>
      <c r="CYJ78" s="202"/>
      <c r="CYK78" s="202"/>
      <c r="CYL78" s="202"/>
      <c r="CYM78" s="202"/>
      <c r="CYN78" s="202"/>
      <c r="CYO78" s="202"/>
      <c r="CYP78" s="202"/>
      <c r="CYQ78" s="202"/>
      <c r="CYR78" s="202"/>
      <c r="CYS78" s="202"/>
      <c r="CYT78" s="202"/>
      <c r="CYU78" s="202"/>
      <c r="CYV78" s="202"/>
      <c r="CYW78" s="202"/>
      <c r="CYX78" s="202"/>
      <c r="CYY78" s="202"/>
      <c r="CYZ78" s="202"/>
      <c r="CZA78" s="202"/>
      <c r="CZB78" s="202"/>
      <c r="CZC78" s="202"/>
      <c r="CZD78" s="202"/>
      <c r="CZE78" s="202"/>
      <c r="CZF78" s="202"/>
      <c r="CZG78" s="202"/>
      <c r="CZH78" s="202"/>
      <c r="CZI78" s="202"/>
      <c r="CZJ78" s="202"/>
      <c r="CZK78" s="202"/>
      <c r="CZL78" s="202"/>
      <c r="CZM78" s="202"/>
      <c r="CZN78" s="202"/>
      <c r="CZO78" s="202"/>
      <c r="CZP78" s="202"/>
      <c r="CZQ78" s="202"/>
      <c r="CZR78" s="202"/>
      <c r="CZS78" s="202"/>
      <c r="CZT78" s="202"/>
      <c r="CZU78" s="202"/>
      <c r="CZV78" s="202"/>
      <c r="CZW78" s="202"/>
      <c r="CZX78" s="202"/>
      <c r="CZY78" s="202"/>
      <c r="CZZ78" s="202"/>
      <c r="DAA78" s="202"/>
      <c r="DAB78" s="202"/>
      <c r="DAC78" s="202"/>
      <c r="DAD78" s="202"/>
      <c r="DAE78" s="202"/>
      <c r="DAF78" s="202"/>
      <c r="DAG78" s="202"/>
      <c r="DAH78" s="202"/>
      <c r="DAI78" s="202"/>
      <c r="DAJ78" s="202"/>
      <c r="DAK78" s="202"/>
      <c r="DAL78" s="202"/>
      <c r="DAM78" s="202"/>
      <c r="DAN78" s="202"/>
      <c r="DAO78" s="202"/>
      <c r="DAP78" s="202"/>
      <c r="DAQ78" s="202"/>
      <c r="DAR78" s="202"/>
      <c r="DAS78" s="202"/>
      <c r="DAT78" s="202"/>
      <c r="DAU78" s="202"/>
      <c r="DAV78" s="202"/>
      <c r="DAW78" s="202"/>
      <c r="DAX78" s="202"/>
      <c r="DAY78" s="202"/>
      <c r="DAZ78" s="202"/>
      <c r="DBA78" s="202"/>
      <c r="DBB78" s="202"/>
      <c r="DBC78" s="202"/>
      <c r="DBD78" s="202"/>
      <c r="DBE78" s="202"/>
      <c r="DBF78" s="202"/>
      <c r="DBG78" s="202"/>
      <c r="DBH78" s="202"/>
      <c r="DBI78" s="202"/>
      <c r="DBJ78" s="202"/>
      <c r="DBK78" s="202"/>
      <c r="DBL78" s="202"/>
      <c r="DBM78" s="202"/>
      <c r="DBN78" s="202"/>
      <c r="DBO78" s="202"/>
      <c r="DBP78" s="202"/>
      <c r="DBQ78" s="202"/>
      <c r="DBR78" s="202"/>
      <c r="DBS78" s="202"/>
      <c r="DBT78" s="202"/>
      <c r="DBU78" s="202"/>
      <c r="DBV78" s="202"/>
      <c r="DBW78" s="202"/>
      <c r="DBX78" s="202"/>
      <c r="DBY78" s="202"/>
      <c r="DBZ78" s="202"/>
      <c r="DCA78" s="202"/>
      <c r="DCB78" s="202"/>
      <c r="DCC78" s="202"/>
      <c r="DCD78" s="202"/>
      <c r="DCE78" s="202"/>
      <c r="DCF78" s="202"/>
      <c r="DCG78" s="202"/>
      <c r="DCH78" s="202"/>
      <c r="DCI78" s="202"/>
      <c r="DCJ78" s="202"/>
      <c r="DCK78" s="202"/>
      <c r="DCL78" s="202"/>
      <c r="DCM78" s="202"/>
      <c r="DCN78" s="202"/>
      <c r="DCO78" s="202"/>
      <c r="DCP78" s="202"/>
      <c r="DCQ78" s="202"/>
      <c r="DCR78" s="202"/>
      <c r="DCS78" s="202"/>
      <c r="DCT78" s="202"/>
      <c r="DCU78" s="202"/>
      <c r="DCV78" s="202"/>
      <c r="DCW78" s="202"/>
      <c r="DCX78" s="202"/>
      <c r="DCY78" s="202"/>
      <c r="DCZ78" s="202"/>
      <c r="DDA78" s="202"/>
      <c r="DDB78" s="202"/>
      <c r="DDC78" s="202"/>
      <c r="DDD78" s="202"/>
      <c r="DDE78" s="202"/>
      <c r="DDF78" s="202"/>
      <c r="DDG78" s="202"/>
      <c r="DDH78" s="202"/>
      <c r="DDI78" s="202"/>
      <c r="DDJ78" s="202"/>
      <c r="DDK78" s="202"/>
      <c r="DDL78" s="202"/>
      <c r="DDM78" s="202"/>
      <c r="DDN78" s="202"/>
      <c r="DDO78" s="202"/>
      <c r="DDP78" s="202"/>
      <c r="DDQ78" s="202"/>
      <c r="DDR78" s="202"/>
      <c r="DDS78" s="202"/>
      <c r="DDT78" s="202"/>
      <c r="DDU78" s="202"/>
      <c r="DDV78" s="202"/>
      <c r="DDW78" s="202"/>
      <c r="DDX78" s="202"/>
      <c r="DDY78" s="202"/>
      <c r="DDZ78" s="202"/>
      <c r="DEA78" s="202"/>
      <c r="DEB78" s="202"/>
      <c r="DEC78" s="202"/>
      <c r="DED78" s="202"/>
      <c r="DEE78" s="202"/>
      <c r="DEF78" s="202"/>
      <c r="DEG78" s="202"/>
      <c r="DEH78" s="202"/>
      <c r="DEI78" s="202"/>
      <c r="DEJ78" s="202"/>
      <c r="DEK78" s="202"/>
      <c r="DEL78" s="202"/>
      <c r="DEM78" s="202"/>
      <c r="DEN78" s="202"/>
      <c r="DEO78" s="202"/>
      <c r="DEP78" s="202"/>
      <c r="DEQ78" s="202"/>
      <c r="DER78" s="202"/>
      <c r="DES78" s="202"/>
      <c r="DET78" s="202"/>
      <c r="DEU78" s="202"/>
      <c r="DEV78" s="202"/>
      <c r="DEW78" s="202"/>
      <c r="DEX78" s="202"/>
      <c r="DEY78" s="202"/>
      <c r="DEZ78" s="202"/>
      <c r="DFA78" s="202"/>
      <c r="DFB78" s="202"/>
      <c r="DFC78" s="202"/>
      <c r="DFD78" s="202"/>
      <c r="DFE78" s="202"/>
      <c r="DFF78" s="202"/>
      <c r="DFG78" s="202"/>
      <c r="DFH78" s="202"/>
      <c r="DFI78" s="202"/>
      <c r="DFJ78" s="202"/>
      <c r="DFK78" s="202"/>
      <c r="DFL78" s="202"/>
      <c r="DFM78" s="202"/>
      <c r="DFN78" s="202"/>
      <c r="DFO78" s="202"/>
      <c r="DFP78" s="202"/>
      <c r="DFQ78" s="202"/>
      <c r="DFR78" s="202"/>
      <c r="DFS78" s="202"/>
      <c r="DFT78" s="202"/>
      <c r="DFU78" s="202"/>
      <c r="DFV78" s="202"/>
      <c r="DFW78" s="202"/>
      <c r="DFX78" s="202"/>
      <c r="DFY78" s="202"/>
      <c r="DFZ78" s="202"/>
      <c r="DGA78" s="202"/>
      <c r="DGB78" s="202"/>
      <c r="DGC78" s="202"/>
      <c r="DGD78" s="202"/>
      <c r="DGE78" s="202"/>
      <c r="DGF78" s="202"/>
      <c r="DGG78" s="202"/>
      <c r="DGH78" s="202"/>
      <c r="DGI78" s="202"/>
      <c r="DGJ78" s="202"/>
      <c r="DGK78" s="202"/>
      <c r="DGL78" s="202"/>
      <c r="DGM78" s="202"/>
      <c r="DGN78" s="202"/>
      <c r="DGO78" s="202"/>
      <c r="DGP78" s="202"/>
      <c r="DGQ78" s="202"/>
      <c r="DGR78" s="202"/>
      <c r="DGS78" s="202"/>
      <c r="DGT78" s="202"/>
      <c r="DGU78" s="202"/>
      <c r="DGV78" s="202"/>
      <c r="DGW78" s="202"/>
      <c r="DGX78" s="202"/>
      <c r="DGY78" s="202"/>
      <c r="DGZ78" s="202"/>
      <c r="DHA78" s="202"/>
      <c r="DHB78" s="202"/>
      <c r="DHC78" s="202"/>
      <c r="DHD78" s="202"/>
      <c r="DHE78" s="202"/>
      <c r="DHF78" s="202"/>
      <c r="DHG78" s="202"/>
      <c r="DHH78" s="202"/>
      <c r="DHI78" s="202"/>
      <c r="DHJ78" s="202"/>
      <c r="DHK78" s="202"/>
      <c r="DHL78" s="202"/>
      <c r="DHM78" s="202"/>
      <c r="DHN78" s="202"/>
      <c r="DHO78" s="202"/>
      <c r="DHP78" s="202"/>
      <c r="DHQ78" s="202"/>
      <c r="DHR78" s="202"/>
      <c r="DHS78" s="202"/>
      <c r="DHT78" s="202"/>
      <c r="DHU78" s="202"/>
      <c r="DHV78" s="202"/>
      <c r="DHW78" s="202"/>
      <c r="DHX78" s="202"/>
      <c r="DHY78" s="202"/>
      <c r="DHZ78" s="202"/>
      <c r="DIA78" s="202"/>
      <c r="DIB78" s="202"/>
      <c r="DIC78" s="202"/>
      <c r="DID78" s="202"/>
      <c r="DIE78" s="202"/>
      <c r="DIF78" s="202"/>
      <c r="DIG78" s="202"/>
      <c r="DIH78" s="202"/>
      <c r="DII78" s="202"/>
      <c r="DIJ78" s="202"/>
      <c r="DIK78" s="202"/>
      <c r="DIL78" s="202"/>
      <c r="DIM78" s="202"/>
      <c r="DIN78" s="202"/>
      <c r="DIO78" s="202"/>
      <c r="DIP78" s="202"/>
      <c r="DIQ78" s="202"/>
      <c r="DIR78" s="202"/>
      <c r="DIS78" s="202"/>
      <c r="DIT78" s="202"/>
      <c r="DIU78" s="202"/>
      <c r="DIV78" s="202"/>
      <c r="DIW78" s="202"/>
      <c r="DIX78" s="202"/>
      <c r="DIY78" s="202"/>
      <c r="DIZ78" s="202"/>
      <c r="DJA78" s="202"/>
      <c r="DJB78" s="202"/>
      <c r="DJC78" s="202"/>
      <c r="DJD78" s="202"/>
      <c r="DJE78" s="202"/>
      <c r="DJF78" s="202"/>
      <c r="DJG78" s="202"/>
      <c r="DJH78" s="202"/>
      <c r="DJI78" s="202"/>
      <c r="DJJ78" s="202"/>
      <c r="DJK78" s="202"/>
      <c r="DJL78" s="202"/>
      <c r="DJM78" s="202"/>
      <c r="DJN78" s="202"/>
      <c r="DJO78" s="202"/>
      <c r="DJP78" s="202"/>
      <c r="DJQ78" s="202"/>
      <c r="DJR78" s="202"/>
      <c r="DJS78" s="202"/>
      <c r="DJT78" s="202"/>
      <c r="DJU78" s="202"/>
      <c r="DJV78" s="202"/>
      <c r="DJW78" s="202"/>
      <c r="DJX78" s="202"/>
      <c r="DJY78" s="202"/>
      <c r="DJZ78" s="202"/>
      <c r="DKA78" s="202"/>
      <c r="DKB78" s="202"/>
      <c r="DKC78" s="202"/>
      <c r="DKD78" s="202"/>
      <c r="DKE78" s="202"/>
      <c r="DKF78" s="202"/>
      <c r="DKG78" s="202"/>
      <c r="DKH78" s="202"/>
      <c r="DKI78" s="202"/>
      <c r="DKJ78" s="202"/>
      <c r="DKK78" s="202"/>
      <c r="DKL78" s="202"/>
      <c r="DKM78" s="202"/>
      <c r="DKN78" s="202"/>
      <c r="DKO78" s="202"/>
      <c r="DKP78" s="202"/>
      <c r="DKQ78" s="202"/>
      <c r="DKR78" s="202"/>
      <c r="DKS78" s="202"/>
      <c r="DKT78" s="202"/>
      <c r="DKU78" s="202"/>
      <c r="DKV78" s="202"/>
      <c r="DKW78" s="202"/>
      <c r="DKX78" s="202"/>
      <c r="DKY78" s="202"/>
      <c r="DKZ78" s="202"/>
      <c r="DLA78" s="202"/>
      <c r="DLB78" s="202"/>
      <c r="DLC78" s="202"/>
      <c r="DLD78" s="202"/>
      <c r="DLE78" s="202"/>
      <c r="DLF78" s="202"/>
      <c r="DLG78" s="202"/>
      <c r="DLH78" s="202"/>
      <c r="DLI78" s="202"/>
      <c r="DLJ78" s="202"/>
      <c r="DLK78" s="202"/>
      <c r="DLL78" s="202"/>
      <c r="DLM78" s="202"/>
      <c r="DLN78" s="202"/>
      <c r="DLO78" s="202"/>
      <c r="DLP78" s="202"/>
      <c r="DLQ78" s="202"/>
      <c r="DLR78" s="202"/>
      <c r="DLS78" s="202"/>
      <c r="DLT78" s="202"/>
      <c r="DLU78" s="202"/>
      <c r="DLV78" s="202"/>
      <c r="DLW78" s="202"/>
      <c r="DLX78" s="202"/>
      <c r="DLY78" s="202"/>
      <c r="DLZ78" s="202"/>
      <c r="DMA78" s="202"/>
      <c r="DMB78" s="202"/>
      <c r="DMC78" s="202"/>
      <c r="DMD78" s="202"/>
      <c r="DME78" s="202"/>
      <c r="DMF78" s="202"/>
      <c r="DMG78" s="202"/>
      <c r="DMH78" s="202"/>
      <c r="DMI78" s="202"/>
      <c r="DMJ78" s="202"/>
      <c r="DMK78" s="202"/>
      <c r="DML78" s="202"/>
      <c r="DMM78" s="202"/>
      <c r="DMN78" s="202"/>
      <c r="DMO78" s="202"/>
      <c r="DMP78" s="202"/>
      <c r="DMQ78" s="202"/>
      <c r="DMR78" s="202"/>
      <c r="DMS78" s="202"/>
      <c r="DMT78" s="202"/>
      <c r="DMU78" s="202"/>
      <c r="DMV78" s="202"/>
      <c r="DMW78" s="202"/>
      <c r="DMX78" s="202"/>
      <c r="DMY78" s="202"/>
      <c r="DMZ78" s="202"/>
      <c r="DNA78" s="202"/>
      <c r="DNB78" s="202"/>
      <c r="DNC78" s="202"/>
      <c r="DND78" s="202"/>
      <c r="DNE78" s="202"/>
      <c r="DNF78" s="202"/>
      <c r="DNG78" s="202"/>
      <c r="DNH78" s="202"/>
      <c r="DNI78" s="202"/>
      <c r="DNJ78" s="202"/>
      <c r="DNK78" s="202"/>
      <c r="DNL78" s="202"/>
      <c r="DNM78" s="202"/>
      <c r="DNN78" s="202"/>
      <c r="DNO78" s="202"/>
      <c r="DNP78" s="202"/>
      <c r="DNQ78" s="202"/>
      <c r="DNR78" s="202"/>
      <c r="DNS78" s="202"/>
      <c r="DNT78" s="202"/>
      <c r="DNU78" s="202"/>
      <c r="DNV78" s="202"/>
      <c r="DNW78" s="202"/>
      <c r="DNX78" s="202"/>
      <c r="DNY78" s="202"/>
      <c r="DNZ78" s="202"/>
      <c r="DOA78" s="202"/>
      <c r="DOB78" s="202"/>
      <c r="DOC78" s="202"/>
      <c r="DOD78" s="202"/>
      <c r="DOE78" s="202"/>
      <c r="DOF78" s="202"/>
      <c r="DOG78" s="202"/>
      <c r="DOH78" s="202"/>
      <c r="DOI78" s="202"/>
      <c r="DOJ78" s="202"/>
      <c r="DOK78" s="202"/>
      <c r="DOL78" s="202"/>
      <c r="DOM78" s="202"/>
      <c r="DON78" s="202"/>
      <c r="DOO78" s="202"/>
      <c r="DOP78" s="202"/>
      <c r="DOQ78" s="202"/>
      <c r="DOR78" s="202"/>
      <c r="DOS78" s="202"/>
      <c r="DOT78" s="202"/>
      <c r="DOU78" s="202"/>
      <c r="DOV78" s="202"/>
      <c r="DOW78" s="202"/>
      <c r="DOX78" s="202"/>
      <c r="DOY78" s="202"/>
      <c r="DOZ78" s="202"/>
      <c r="DPA78" s="202"/>
      <c r="DPB78" s="202"/>
      <c r="DPC78" s="202"/>
      <c r="DPD78" s="202"/>
      <c r="DPE78" s="202"/>
      <c r="DPF78" s="202"/>
      <c r="DPG78" s="202"/>
      <c r="DPH78" s="202"/>
      <c r="DPI78" s="202"/>
      <c r="DPJ78" s="202"/>
      <c r="DPK78" s="202"/>
      <c r="DPL78" s="202"/>
      <c r="DPM78" s="202"/>
      <c r="DPN78" s="202"/>
      <c r="DPO78" s="202"/>
      <c r="DPP78" s="202"/>
      <c r="DPQ78" s="202"/>
      <c r="DPR78" s="202"/>
      <c r="DPS78" s="202"/>
      <c r="DPT78" s="202"/>
      <c r="DPU78" s="202"/>
      <c r="DPV78" s="202"/>
      <c r="DPW78" s="202"/>
      <c r="DPX78" s="202"/>
      <c r="DPY78" s="202"/>
      <c r="DPZ78" s="202"/>
      <c r="DQA78" s="202"/>
      <c r="DQB78" s="202"/>
      <c r="DQC78" s="202"/>
      <c r="DQD78" s="202"/>
      <c r="DQE78" s="202"/>
      <c r="DQF78" s="202"/>
      <c r="DQG78" s="202"/>
      <c r="DQH78" s="202"/>
      <c r="DQI78" s="202"/>
      <c r="DQJ78" s="202"/>
      <c r="DQK78" s="202"/>
      <c r="DQL78" s="202"/>
      <c r="DQM78" s="202"/>
      <c r="DQN78" s="202"/>
      <c r="DQO78" s="202"/>
      <c r="DQP78" s="202"/>
      <c r="DQQ78" s="202"/>
      <c r="DQR78" s="202"/>
      <c r="DQS78" s="202"/>
      <c r="DQT78" s="202"/>
      <c r="DQU78" s="202"/>
      <c r="DQV78" s="202"/>
      <c r="DQW78" s="202"/>
      <c r="DQX78" s="202"/>
      <c r="DQY78" s="202"/>
      <c r="DQZ78" s="202"/>
      <c r="DRA78" s="202"/>
      <c r="DRB78" s="202"/>
      <c r="DRC78" s="202"/>
      <c r="DRD78" s="202"/>
      <c r="DRE78" s="202"/>
      <c r="DRF78" s="202"/>
      <c r="DRG78" s="202"/>
      <c r="DRH78" s="202"/>
      <c r="DRI78" s="202"/>
      <c r="DRJ78" s="202"/>
      <c r="DRK78" s="202"/>
      <c r="DRL78" s="202"/>
      <c r="DRM78" s="202"/>
      <c r="DRN78" s="202"/>
      <c r="DRO78" s="202"/>
      <c r="DRP78" s="202"/>
      <c r="DRQ78" s="202"/>
      <c r="DRR78" s="202"/>
      <c r="DRS78" s="202"/>
      <c r="DRT78" s="202"/>
      <c r="DRU78" s="202"/>
      <c r="DRV78" s="202"/>
      <c r="DRW78" s="202"/>
      <c r="DRX78" s="202"/>
      <c r="DRY78" s="202"/>
      <c r="DRZ78" s="202"/>
      <c r="DSA78" s="202"/>
      <c r="DSB78" s="202"/>
      <c r="DSC78" s="202"/>
      <c r="DSD78" s="202"/>
      <c r="DSE78" s="202"/>
      <c r="DSF78" s="202"/>
      <c r="DSG78" s="202"/>
      <c r="DSH78" s="202"/>
      <c r="DSI78" s="202"/>
      <c r="DSJ78" s="202"/>
      <c r="DSK78" s="202"/>
      <c r="DSL78" s="202"/>
      <c r="DSM78" s="202"/>
      <c r="DSN78" s="202"/>
      <c r="DSO78" s="202"/>
      <c r="DSP78" s="202"/>
      <c r="DSQ78" s="202"/>
      <c r="DSR78" s="202"/>
      <c r="DSS78" s="202"/>
      <c r="DST78" s="202"/>
      <c r="DSU78" s="202"/>
      <c r="DSV78" s="202"/>
      <c r="DSW78" s="202"/>
      <c r="DSX78" s="202"/>
      <c r="DSY78" s="202"/>
      <c r="DSZ78" s="202"/>
      <c r="DTA78" s="202"/>
      <c r="DTB78" s="202"/>
      <c r="DTC78" s="202"/>
      <c r="DTD78" s="202"/>
      <c r="DTE78" s="202"/>
      <c r="DTF78" s="202"/>
      <c r="DTG78" s="202"/>
      <c r="DTH78" s="202"/>
      <c r="DTI78" s="202"/>
      <c r="DTJ78" s="202"/>
      <c r="DTK78" s="202"/>
      <c r="DTL78" s="202"/>
      <c r="DTM78" s="202"/>
      <c r="DTN78" s="202"/>
      <c r="DTO78" s="202"/>
      <c r="DTP78" s="202"/>
      <c r="DTQ78" s="202"/>
      <c r="DTR78" s="202"/>
      <c r="DTS78" s="202"/>
      <c r="DTT78" s="202"/>
      <c r="DTU78" s="202"/>
      <c r="DTV78" s="202"/>
      <c r="DTW78" s="202"/>
      <c r="DTX78" s="202"/>
      <c r="DTY78" s="202"/>
      <c r="DTZ78" s="202"/>
      <c r="DUA78" s="202"/>
      <c r="DUB78" s="202"/>
      <c r="DUC78" s="202"/>
      <c r="DUD78" s="202"/>
      <c r="DUE78" s="202"/>
      <c r="DUF78" s="202"/>
      <c r="DUG78" s="202"/>
      <c r="DUH78" s="202"/>
      <c r="DUI78" s="202"/>
      <c r="DUJ78" s="202"/>
      <c r="DUK78" s="202"/>
      <c r="DUL78" s="202"/>
      <c r="DUM78" s="202"/>
      <c r="DUN78" s="202"/>
      <c r="DUO78" s="202"/>
      <c r="DUP78" s="202"/>
      <c r="DUQ78" s="202"/>
      <c r="DUR78" s="202"/>
      <c r="DUS78" s="202"/>
      <c r="DUT78" s="202"/>
      <c r="DUU78" s="202"/>
      <c r="DUV78" s="202"/>
      <c r="DUW78" s="202"/>
      <c r="DUX78" s="202"/>
      <c r="DUY78" s="202"/>
      <c r="DUZ78" s="202"/>
      <c r="DVA78" s="202"/>
      <c r="DVB78" s="202"/>
      <c r="DVC78" s="202"/>
      <c r="DVD78" s="202"/>
      <c r="DVE78" s="202"/>
      <c r="DVF78" s="202"/>
      <c r="DVG78" s="202"/>
      <c r="DVH78" s="202"/>
      <c r="DVI78" s="202"/>
      <c r="DVJ78" s="202"/>
      <c r="DVK78" s="202"/>
      <c r="DVL78" s="202"/>
      <c r="DVM78" s="202"/>
      <c r="DVN78" s="202"/>
      <c r="DVO78" s="202"/>
      <c r="DVP78" s="202"/>
      <c r="DVQ78" s="202"/>
      <c r="DVR78" s="202"/>
      <c r="DVS78" s="202"/>
      <c r="DVT78" s="202"/>
      <c r="DVU78" s="202"/>
      <c r="DVV78" s="202"/>
      <c r="DVW78" s="202"/>
      <c r="DVX78" s="202"/>
      <c r="DVY78" s="202"/>
      <c r="DVZ78" s="202"/>
      <c r="DWA78" s="202"/>
      <c r="DWB78" s="202"/>
      <c r="DWC78" s="202"/>
      <c r="DWD78" s="202"/>
      <c r="DWE78" s="202"/>
      <c r="DWF78" s="202"/>
      <c r="DWG78" s="202"/>
      <c r="DWH78" s="202"/>
      <c r="DWI78" s="202"/>
      <c r="DWJ78" s="202"/>
      <c r="DWK78" s="202"/>
      <c r="DWL78" s="202"/>
      <c r="DWM78" s="202"/>
      <c r="DWN78" s="202"/>
      <c r="DWO78" s="202"/>
      <c r="DWP78" s="202"/>
      <c r="DWQ78" s="202"/>
      <c r="DWR78" s="202"/>
      <c r="DWS78" s="202"/>
      <c r="DWT78" s="202"/>
      <c r="DWU78" s="202"/>
      <c r="DWV78" s="202"/>
      <c r="DWW78" s="202"/>
      <c r="DWX78" s="202"/>
      <c r="DWY78" s="202"/>
      <c r="DWZ78" s="202"/>
      <c r="DXA78" s="202"/>
      <c r="DXB78" s="202"/>
      <c r="DXC78" s="202"/>
      <c r="DXD78" s="202"/>
      <c r="DXE78" s="202"/>
      <c r="DXF78" s="202"/>
      <c r="DXG78" s="202"/>
      <c r="DXH78" s="202"/>
      <c r="DXI78" s="202"/>
      <c r="DXJ78" s="202"/>
      <c r="DXK78" s="202"/>
      <c r="DXL78" s="202"/>
      <c r="DXM78" s="202"/>
      <c r="DXN78" s="202"/>
      <c r="DXO78" s="202"/>
      <c r="DXP78" s="202"/>
      <c r="DXQ78" s="202"/>
      <c r="DXR78" s="202"/>
      <c r="DXS78" s="202"/>
      <c r="DXT78" s="202"/>
      <c r="DXU78" s="202"/>
      <c r="DXV78" s="202"/>
      <c r="DXW78" s="202"/>
      <c r="DXX78" s="202"/>
      <c r="DXY78" s="202"/>
      <c r="DXZ78" s="202"/>
      <c r="DYA78" s="202"/>
      <c r="DYB78" s="202"/>
      <c r="DYC78" s="202"/>
      <c r="DYD78" s="202"/>
      <c r="DYE78" s="202"/>
      <c r="DYF78" s="202"/>
      <c r="DYG78" s="202"/>
      <c r="DYH78" s="202"/>
      <c r="DYI78" s="202"/>
      <c r="DYJ78" s="202"/>
      <c r="DYK78" s="202"/>
      <c r="DYL78" s="202"/>
      <c r="DYM78" s="202"/>
      <c r="DYN78" s="202"/>
      <c r="DYO78" s="202"/>
      <c r="DYP78" s="202"/>
      <c r="DYQ78" s="202"/>
      <c r="DYR78" s="202"/>
      <c r="DYS78" s="202"/>
      <c r="DYT78" s="202"/>
      <c r="DYU78" s="202"/>
      <c r="DYV78" s="202"/>
      <c r="DYW78" s="202"/>
      <c r="DYX78" s="202"/>
      <c r="DYY78" s="202"/>
      <c r="DYZ78" s="202"/>
      <c r="DZA78" s="202"/>
      <c r="DZB78" s="202"/>
      <c r="DZC78" s="202"/>
      <c r="DZD78" s="202"/>
      <c r="DZE78" s="202"/>
      <c r="DZF78" s="202"/>
      <c r="DZG78" s="202"/>
      <c r="DZH78" s="202"/>
      <c r="DZI78" s="202"/>
      <c r="DZJ78" s="202"/>
      <c r="DZK78" s="202"/>
      <c r="DZL78" s="202"/>
      <c r="DZM78" s="202"/>
      <c r="DZN78" s="202"/>
      <c r="DZO78" s="202"/>
      <c r="DZP78" s="202"/>
      <c r="DZQ78" s="202"/>
      <c r="DZR78" s="202"/>
      <c r="DZS78" s="202"/>
      <c r="DZT78" s="202"/>
      <c r="DZU78" s="202"/>
      <c r="DZV78" s="202"/>
      <c r="DZW78" s="202"/>
      <c r="DZX78" s="202"/>
      <c r="DZY78" s="202"/>
      <c r="DZZ78" s="202"/>
      <c r="EAA78" s="202"/>
      <c r="EAB78" s="202"/>
      <c r="EAC78" s="202"/>
      <c r="EAD78" s="202"/>
      <c r="EAE78" s="202"/>
      <c r="EAF78" s="202"/>
      <c r="EAG78" s="202"/>
      <c r="EAH78" s="202"/>
      <c r="EAI78" s="202"/>
      <c r="EAJ78" s="202"/>
      <c r="EAK78" s="202"/>
      <c r="EAL78" s="202"/>
      <c r="EAM78" s="202"/>
      <c r="EAN78" s="202"/>
      <c r="EAO78" s="202"/>
      <c r="EAP78" s="202"/>
      <c r="EAQ78" s="202"/>
      <c r="EAR78" s="202"/>
      <c r="EAS78" s="202"/>
      <c r="EAT78" s="202"/>
      <c r="EAU78" s="202"/>
      <c r="EAV78" s="202"/>
      <c r="EAW78" s="202"/>
      <c r="EAX78" s="202"/>
      <c r="EAY78" s="202"/>
      <c r="EAZ78" s="202"/>
      <c r="EBA78" s="202"/>
      <c r="EBB78" s="202"/>
      <c r="EBC78" s="202"/>
      <c r="EBD78" s="202"/>
      <c r="EBE78" s="202"/>
      <c r="EBF78" s="202"/>
      <c r="EBG78" s="202"/>
      <c r="EBH78" s="202"/>
      <c r="EBI78" s="202"/>
      <c r="EBJ78" s="202"/>
      <c r="EBK78" s="202"/>
      <c r="EBL78" s="202"/>
      <c r="EBM78" s="202"/>
      <c r="EBN78" s="202"/>
      <c r="EBO78" s="202"/>
      <c r="EBP78" s="202"/>
      <c r="EBQ78" s="202"/>
      <c r="EBR78" s="202"/>
      <c r="EBS78" s="202"/>
      <c r="EBT78" s="202"/>
      <c r="EBU78" s="202"/>
      <c r="EBV78" s="202"/>
      <c r="EBW78" s="202"/>
      <c r="EBX78" s="202"/>
      <c r="EBY78" s="202"/>
      <c r="EBZ78" s="202"/>
      <c r="ECA78" s="202"/>
      <c r="ECB78" s="202"/>
      <c r="ECC78" s="202"/>
      <c r="ECD78" s="202"/>
      <c r="ECE78" s="202"/>
      <c r="ECF78" s="202"/>
      <c r="ECG78" s="202"/>
      <c r="ECH78" s="202"/>
      <c r="ECI78" s="202"/>
      <c r="ECJ78" s="202"/>
      <c r="ECK78" s="202"/>
      <c r="ECL78" s="202"/>
      <c r="ECM78" s="202"/>
      <c r="ECN78" s="202"/>
      <c r="ECO78" s="202"/>
      <c r="ECP78" s="202"/>
      <c r="ECQ78" s="202"/>
      <c r="ECR78" s="202"/>
      <c r="ECS78" s="202"/>
      <c r="ECT78" s="202"/>
      <c r="ECU78" s="202"/>
      <c r="ECV78" s="202"/>
      <c r="ECW78" s="202"/>
      <c r="ECX78" s="202"/>
      <c r="ECY78" s="202"/>
      <c r="ECZ78" s="202"/>
      <c r="EDA78" s="202"/>
      <c r="EDB78" s="202"/>
      <c r="EDC78" s="202"/>
      <c r="EDD78" s="202"/>
      <c r="EDE78" s="202"/>
      <c r="EDF78" s="202"/>
      <c r="EDG78" s="202"/>
      <c r="EDH78" s="202"/>
      <c r="EDI78" s="202"/>
      <c r="EDJ78" s="202"/>
      <c r="EDK78" s="202"/>
      <c r="EDL78" s="202"/>
      <c r="EDM78" s="202"/>
      <c r="EDN78" s="202"/>
      <c r="EDO78" s="202"/>
      <c r="EDP78" s="202"/>
      <c r="EDQ78" s="202"/>
      <c r="EDR78" s="202"/>
      <c r="EDS78" s="202"/>
      <c r="EDT78" s="202"/>
      <c r="EDU78" s="202"/>
      <c r="EDV78" s="202"/>
      <c r="EDW78" s="202"/>
      <c r="EDX78" s="202"/>
      <c r="EDY78" s="202"/>
      <c r="EDZ78" s="202"/>
      <c r="EEA78" s="202"/>
      <c r="EEB78" s="202"/>
      <c r="EEC78" s="202"/>
      <c r="EED78" s="202"/>
      <c r="EEE78" s="202"/>
      <c r="EEF78" s="202"/>
      <c r="EEG78" s="202"/>
      <c r="EEH78" s="202"/>
      <c r="EEI78" s="202"/>
      <c r="EEJ78" s="202"/>
      <c r="EEK78" s="202"/>
      <c r="EEL78" s="202"/>
      <c r="EEM78" s="202"/>
      <c r="EEN78" s="202"/>
      <c r="EEO78" s="202"/>
      <c r="EEP78" s="202"/>
      <c r="EEQ78" s="202"/>
      <c r="EER78" s="202"/>
      <c r="EES78" s="202"/>
      <c r="EET78" s="202"/>
      <c r="EEU78" s="202"/>
      <c r="EEV78" s="202"/>
      <c r="EEW78" s="202"/>
      <c r="EEX78" s="202"/>
      <c r="EEY78" s="202"/>
      <c r="EEZ78" s="202"/>
      <c r="EFA78" s="202"/>
      <c r="EFB78" s="202"/>
      <c r="EFC78" s="202"/>
      <c r="EFD78" s="202"/>
      <c r="EFE78" s="202"/>
      <c r="EFF78" s="202"/>
      <c r="EFG78" s="202"/>
      <c r="EFH78" s="202"/>
      <c r="EFI78" s="202"/>
      <c r="EFJ78" s="202"/>
      <c r="EFK78" s="202"/>
      <c r="EFL78" s="202"/>
      <c r="EFM78" s="202"/>
      <c r="EFN78" s="202"/>
      <c r="EFO78" s="202"/>
      <c r="EFP78" s="202"/>
      <c r="EFQ78" s="202"/>
      <c r="EFR78" s="202"/>
      <c r="EFS78" s="202"/>
      <c r="EFT78" s="202"/>
      <c r="EFU78" s="202"/>
      <c r="EFV78" s="202"/>
      <c r="EFW78" s="202"/>
      <c r="EFX78" s="202"/>
      <c r="EFY78" s="202"/>
      <c r="EFZ78" s="202"/>
      <c r="EGA78" s="202"/>
      <c r="EGB78" s="202"/>
      <c r="EGC78" s="202"/>
      <c r="EGD78" s="202"/>
      <c r="EGE78" s="202"/>
      <c r="EGF78" s="202"/>
      <c r="EGG78" s="202"/>
      <c r="EGH78" s="202"/>
      <c r="EGI78" s="202"/>
      <c r="EGJ78" s="202"/>
      <c r="EGK78" s="202"/>
      <c r="EGL78" s="202"/>
      <c r="EGM78" s="202"/>
      <c r="EGN78" s="202"/>
      <c r="EGO78" s="202"/>
      <c r="EGP78" s="202"/>
      <c r="EGQ78" s="202"/>
      <c r="EGR78" s="202"/>
      <c r="EGS78" s="202"/>
      <c r="EGT78" s="202"/>
      <c r="EGU78" s="202"/>
      <c r="EGV78" s="202"/>
      <c r="EGW78" s="202"/>
      <c r="EGX78" s="202"/>
      <c r="EGY78" s="202"/>
      <c r="EGZ78" s="202"/>
      <c r="EHA78" s="202"/>
      <c r="EHB78" s="202"/>
      <c r="EHC78" s="202"/>
      <c r="EHD78" s="202"/>
      <c r="EHE78" s="202"/>
      <c r="EHF78" s="202"/>
      <c r="EHG78" s="202"/>
      <c r="EHH78" s="202"/>
      <c r="EHI78" s="202"/>
      <c r="EHJ78" s="202"/>
      <c r="EHK78" s="202"/>
      <c r="EHL78" s="202"/>
      <c r="EHM78" s="202"/>
      <c r="EHN78" s="202"/>
      <c r="EHO78" s="202"/>
      <c r="EHP78" s="202"/>
      <c r="EHQ78" s="202"/>
      <c r="EHR78" s="202"/>
      <c r="EHS78" s="202"/>
      <c r="EHT78" s="202"/>
      <c r="EHU78" s="202"/>
      <c r="EHV78" s="202"/>
      <c r="EHW78" s="202"/>
      <c r="EHX78" s="202"/>
      <c r="EHY78" s="202"/>
      <c r="EHZ78" s="202"/>
      <c r="EIA78" s="202"/>
      <c r="EIB78" s="202"/>
      <c r="EIC78" s="202"/>
      <c r="EID78" s="202"/>
      <c r="EIE78" s="202"/>
      <c r="EIF78" s="202"/>
      <c r="EIG78" s="202"/>
      <c r="EIH78" s="202"/>
      <c r="EII78" s="202"/>
      <c r="EIJ78" s="202"/>
      <c r="EIK78" s="202"/>
      <c r="EIL78" s="202"/>
      <c r="EIM78" s="202"/>
      <c r="EIN78" s="202"/>
      <c r="EIO78" s="202"/>
      <c r="EIP78" s="202"/>
      <c r="EIQ78" s="202"/>
      <c r="EIR78" s="202"/>
      <c r="EIS78" s="202"/>
      <c r="EIT78" s="202"/>
      <c r="EIU78" s="202"/>
      <c r="EIV78" s="202"/>
      <c r="EIW78" s="202"/>
      <c r="EIX78" s="202"/>
      <c r="EIY78" s="202"/>
      <c r="EIZ78" s="202"/>
      <c r="EJA78" s="202"/>
      <c r="EJB78" s="202"/>
      <c r="EJC78" s="202"/>
      <c r="EJD78" s="202"/>
      <c r="EJE78" s="202"/>
      <c r="EJF78" s="202"/>
      <c r="EJG78" s="202"/>
      <c r="EJH78" s="202"/>
      <c r="EJI78" s="202"/>
      <c r="EJJ78" s="202"/>
      <c r="EJK78" s="202"/>
      <c r="EJL78" s="202"/>
      <c r="EJM78" s="202"/>
      <c r="EJN78" s="202"/>
      <c r="EJO78" s="202"/>
      <c r="EJP78" s="202"/>
      <c r="EJQ78" s="202"/>
      <c r="EJR78" s="202"/>
      <c r="EJS78" s="202"/>
      <c r="EJT78" s="202"/>
      <c r="EJU78" s="202"/>
      <c r="EJV78" s="202"/>
      <c r="EJW78" s="202"/>
      <c r="EJX78" s="202"/>
      <c r="EJY78" s="202"/>
      <c r="EJZ78" s="202"/>
      <c r="EKA78" s="202"/>
      <c r="EKB78" s="202"/>
      <c r="EKC78" s="202"/>
      <c r="EKD78" s="202"/>
      <c r="EKE78" s="202"/>
      <c r="EKF78" s="202"/>
      <c r="EKG78" s="202"/>
      <c r="EKH78" s="202"/>
      <c r="EKI78" s="202"/>
      <c r="EKJ78" s="202"/>
      <c r="EKK78" s="202"/>
      <c r="EKL78" s="202"/>
      <c r="EKM78" s="202"/>
      <c r="EKN78" s="202"/>
      <c r="EKO78" s="202"/>
      <c r="EKP78" s="202"/>
      <c r="EKQ78" s="202"/>
      <c r="EKR78" s="202"/>
      <c r="EKS78" s="202"/>
      <c r="EKT78" s="202"/>
      <c r="EKU78" s="202"/>
      <c r="EKV78" s="202"/>
      <c r="EKW78" s="202"/>
      <c r="EKX78" s="202"/>
      <c r="EKY78" s="202"/>
      <c r="EKZ78" s="202"/>
      <c r="ELA78" s="202"/>
      <c r="ELB78" s="202"/>
      <c r="ELC78" s="202"/>
      <c r="ELD78" s="202"/>
      <c r="ELE78" s="202"/>
      <c r="ELF78" s="202"/>
      <c r="ELG78" s="202"/>
      <c r="ELH78" s="202"/>
      <c r="ELI78" s="202"/>
      <c r="ELJ78" s="202"/>
      <c r="ELK78" s="202"/>
      <c r="ELL78" s="202"/>
      <c r="ELM78" s="202"/>
      <c r="ELN78" s="202"/>
      <c r="ELO78" s="202"/>
      <c r="ELP78" s="202"/>
      <c r="ELQ78" s="202"/>
      <c r="ELR78" s="202"/>
      <c r="ELS78" s="202"/>
      <c r="ELT78" s="202"/>
      <c r="ELU78" s="202"/>
      <c r="ELV78" s="202"/>
      <c r="ELW78" s="202"/>
      <c r="ELX78" s="202"/>
      <c r="ELY78" s="202"/>
      <c r="ELZ78" s="202"/>
      <c r="EMA78" s="202"/>
      <c r="EMB78" s="202"/>
      <c r="EMC78" s="202"/>
      <c r="EMD78" s="202"/>
      <c r="EME78" s="202"/>
      <c r="EMF78" s="202"/>
      <c r="EMG78" s="202"/>
      <c r="EMH78" s="202"/>
      <c r="EMI78" s="202"/>
      <c r="EMJ78" s="202"/>
      <c r="EMK78" s="202"/>
      <c r="EML78" s="202"/>
      <c r="EMM78" s="202"/>
      <c r="EMN78" s="202"/>
      <c r="EMO78" s="202"/>
      <c r="EMP78" s="202"/>
      <c r="EMQ78" s="202"/>
      <c r="EMR78" s="202"/>
      <c r="EMS78" s="202"/>
      <c r="EMT78" s="202"/>
      <c r="EMU78" s="202"/>
      <c r="EMV78" s="202"/>
      <c r="EMW78" s="202"/>
      <c r="EMX78" s="202"/>
      <c r="EMY78" s="202"/>
      <c r="EMZ78" s="202"/>
      <c r="ENA78" s="202"/>
      <c r="ENB78" s="202"/>
      <c r="ENC78" s="202"/>
      <c r="END78" s="202"/>
      <c r="ENE78" s="202"/>
      <c r="ENF78" s="202"/>
      <c r="ENG78" s="202"/>
      <c r="ENH78" s="202"/>
      <c r="ENI78" s="202"/>
      <c r="ENJ78" s="202"/>
      <c r="ENK78" s="202"/>
      <c r="ENL78" s="202"/>
      <c r="ENM78" s="202"/>
      <c r="ENN78" s="202"/>
      <c r="ENO78" s="202"/>
      <c r="ENP78" s="202"/>
      <c r="ENQ78" s="202"/>
      <c r="ENR78" s="202"/>
      <c r="ENS78" s="202"/>
      <c r="ENT78" s="202"/>
      <c r="ENU78" s="202"/>
      <c r="ENV78" s="202"/>
      <c r="ENW78" s="202"/>
      <c r="ENX78" s="202"/>
      <c r="ENY78" s="202"/>
      <c r="ENZ78" s="202"/>
      <c r="EOA78" s="202"/>
      <c r="EOB78" s="202"/>
      <c r="EOC78" s="202"/>
      <c r="EOD78" s="202"/>
      <c r="EOE78" s="202"/>
      <c r="EOF78" s="202"/>
      <c r="EOG78" s="202"/>
      <c r="EOH78" s="202"/>
      <c r="EOI78" s="202"/>
      <c r="EOJ78" s="202"/>
      <c r="EOK78" s="202"/>
      <c r="EOL78" s="202"/>
      <c r="EOM78" s="202"/>
      <c r="EON78" s="202"/>
      <c r="EOO78" s="202"/>
      <c r="EOP78" s="202"/>
      <c r="EOQ78" s="202"/>
      <c r="EOR78" s="202"/>
      <c r="EOS78" s="202"/>
      <c r="EOT78" s="202"/>
      <c r="EOU78" s="202"/>
      <c r="EOV78" s="202"/>
      <c r="EOW78" s="202"/>
      <c r="EOX78" s="202"/>
      <c r="EOY78" s="202"/>
      <c r="EOZ78" s="202"/>
      <c r="EPA78" s="202"/>
      <c r="EPB78" s="202"/>
      <c r="EPC78" s="202"/>
      <c r="EPD78" s="202"/>
      <c r="EPE78" s="202"/>
      <c r="EPF78" s="202"/>
      <c r="EPG78" s="202"/>
      <c r="EPH78" s="202"/>
      <c r="EPI78" s="202"/>
      <c r="EPJ78" s="202"/>
      <c r="EPK78" s="202"/>
      <c r="EPL78" s="202"/>
      <c r="EPM78" s="202"/>
      <c r="EPN78" s="202"/>
      <c r="EPO78" s="202"/>
      <c r="EPP78" s="202"/>
      <c r="EPQ78" s="202"/>
      <c r="EPR78" s="202"/>
      <c r="EPS78" s="202"/>
      <c r="EPT78" s="202"/>
      <c r="EPU78" s="202"/>
      <c r="EPV78" s="202"/>
      <c r="EPW78" s="202"/>
      <c r="EPX78" s="202"/>
      <c r="EPY78" s="202"/>
      <c r="EPZ78" s="202"/>
      <c r="EQA78" s="202"/>
      <c r="EQB78" s="202"/>
      <c r="EQC78" s="202"/>
      <c r="EQD78" s="202"/>
      <c r="EQE78" s="202"/>
      <c r="EQF78" s="202"/>
      <c r="EQG78" s="202"/>
      <c r="EQH78" s="202"/>
      <c r="EQI78" s="202"/>
      <c r="EQJ78" s="202"/>
      <c r="EQK78" s="202"/>
      <c r="EQL78" s="202"/>
      <c r="EQM78" s="202"/>
      <c r="EQN78" s="202"/>
      <c r="EQO78" s="202"/>
      <c r="EQP78" s="202"/>
      <c r="EQQ78" s="202"/>
      <c r="EQR78" s="202"/>
      <c r="EQS78" s="202"/>
      <c r="EQT78" s="202"/>
      <c r="EQU78" s="202"/>
      <c r="EQV78" s="202"/>
      <c r="EQW78" s="202"/>
      <c r="EQX78" s="202"/>
      <c r="EQY78" s="202"/>
      <c r="EQZ78" s="202"/>
      <c r="ERA78" s="202"/>
      <c r="ERB78" s="202"/>
      <c r="ERC78" s="202"/>
      <c r="ERD78" s="202"/>
      <c r="ERE78" s="202"/>
      <c r="ERF78" s="202"/>
      <c r="ERG78" s="202"/>
      <c r="ERH78" s="202"/>
      <c r="ERI78" s="202"/>
      <c r="ERJ78" s="202"/>
      <c r="ERK78" s="202"/>
      <c r="ERL78" s="202"/>
      <c r="ERM78" s="202"/>
      <c r="ERN78" s="202"/>
      <c r="ERO78" s="202"/>
      <c r="ERP78" s="202"/>
      <c r="ERQ78" s="202"/>
      <c r="ERR78" s="202"/>
      <c r="ERS78" s="202"/>
      <c r="ERT78" s="202"/>
      <c r="ERU78" s="202"/>
      <c r="ERV78" s="202"/>
      <c r="ERW78" s="202"/>
      <c r="ERX78" s="202"/>
      <c r="ERY78" s="202"/>
      <c r="ERZ78" s="202"/>
      <c r="ESA78" s="202"/>
      <c r="ESB78" s="202"/>
      <c r="ESC78" s="202"/>
      <c r="ESD78" s="202"/>
      <c r="ESE78" s="202"/>
      <c r="ESF78" s="202"/>
      <c r="ESG78" s="202"/>
      <c r="ESH78" s="202"/>
      <c r="ESI78" s="202"/>
      <c r="ESJ78" s="202"/>
      <c r="ESK78" s="202"/>
      <c r="ESL78" s="202"/>
      <c r="ESM78" s="202"/>
      <c r="ESN78" s="202"/>
      <c r="ESO78" s="202"/>
      <c r="ESP78" s="202"/>
      <c r="ESQ78" s="202"/>
      <c r="ESR78" s="202"/>
      <c r="ESS78" s="202"/>
      <c r="EST78" s="202"/>
      <c r="ESU78" s="202"/>
      <c r="ESV78" s="202"/>
      <c r="ESW78" s="202"/>
      <c r="ESX78" s="202"/>
      <c r="ESY78" s="202"/>
      <c r="ESZ78" s="202"/>
      <c r="ETA78" s="202"/>
      <c r="ETB78" s="202"/>
      <c r="ETC78" s="202"/>
      <c r="ETD78" s="202"/>
      <c r="ETE78" s="202"/>
      <c r="ETF78" s="202"/>
      <c r="ETG78" s="202"/>
      <c r="ETH78" s="202"/>
      <c r="ETI78" s="202"/>
      <c r="ETJ78" s="202"/>
      <c r="ETK78" s="202"/>
      <c r="ETL78" s="202"/>
      <c r="ETM78" s="202"/>
      <c r="ETN78" s="202"/>
      <c r="ETO78" s="202"/>
      <c r="ETP78" s="202"/>
      <c r="ETQ78" s="202"/>
      <c r="ETR78" s="202"/>
      <c r="ETS78" s="202"/>
      <c r="ETT78" s="202"/>
      <c r="ETU78" s="202"/>
      <c r="ETV78" s="202"/>
      <c r="ETW78" s="202"/>
      <c r="ETX78" s="202"/>
      <c r="ETY78" s="202"/>
      <c r="ETZ78" s="202"/>
      <c r="EUA78" s="202"/>
      <c r="EUB78" s="202"/>
      <c r="EUC78" s="202"/>
      <c r="EUD78" s="202"/>
      <c r="EUE78" s="202"/>
      <c r="EUF78" s="202"/>
      <c r="EUG78" s="202"/>
      <c r="EUH78" s="202"/>
      <c r="EUI78" s="202"/>
      <c r="EUJ78" s="202"/>
      <c r="EUK78" s="202"/>
      <c r="EUL78" s="202"/>
      <c r="EUM78" s="202"/>
      <c r="EUN78" s="202"/>
      <c r="EUO78" s="202"/>
      <c r="EUP78" s="202"/>
      <c r="EUQ78" s="202"/>
      <c r="EUR78" s="202"/>
      <c r="EUS78" s="202"/>
      <c r="EUT78" s="202"/>
      <c r="EUU78" s="202"/>
      <c r="EUV78" s="202"/>
      <c r="EUW78" s="202"/>
      <c r="EUX78" s="202"/>
      <c r="EUY78" s="202"/>
      <c r="EUZ78" s="202"/>
      <c r="EVA78" s="202"/>
      <c r="EVB78" s="202"/>
      <c r="EVC78" s="202"/>
      <c r="EVD78" s="202"/>
      <c r="EVE78" s="202"/>
      <c r="EVF78" s="202"/>
      <c r="EVG78" s="202"/>
      <c r="EVH78" s="202"/>
      <c r="EVI78" s="202"/>
      <c r="EVJ78" s="202"/>
      <c r="EVK78" s="202"/>
      <c r="EVL78" s="202"/>
      <c r="EVM78" s="202"/>
      <c r="EVN78" s="202"/>
      <c r="EVO78" s="202"/>
      <c r="EVP78" s="202"/>
      <c r="EVQ78" s="202"/>
      <c r="EVR78" s="202"/>
      <c r="EVS78" s="202"/>
      <c r="EVT78" s="202"/>
      <c r="EVU78" s="202"/>
      <c r="EVV78" s="202"/>
      <c r="EVW78" s="202"/>
      <c r="EVX78" s="202"/>
      <c r="EVY78" s="202"/>
      <c r="EVZ78" s="202"/>
      <c r="EWA78" s="202"/>
      <c r="EWB78" s="202"/>
      <c r="EWC78" s="202"/>
      <c r="EWD78" s="202"/>
      <c r="EWE78" s="202"/>
      <c r="EWF78" s="202"/>
      <c r="EWG78" s="202"/>
      <c r="EWH78" s="202"/>
      <c r="EWI78" s="202"/>
      <c r="EWJ78" s="202"/>
      <c r="EWK78" s="202"/>
      <c r="EWL78" s="202"/>
      <c r="EWM78" s="202"/>
      <c r="EWN78" s="202"/>
      <c r="EWO78" s="202"/>
      <c r="EWP78" s="202"/>
      <c r="EWQ78" s="202"/>
      <c r="EWR78" s="202"/>
      <c r="EWS78" s="202"/>
      <c r="EWT78" s="202"/>
      <c r="EWU78" s="202"/>
      <c r="EWV78" s="202"/>
      <c r="EWW78" s="202"/>
      <c r="EWX78" s="202"/>
      <c r="EWY78" s="202"/>
      <c r="EWZ78" s="202"/>
      <c r="EXA78" s="202"/>
      <c r="EXB78" s="202"/>
      <c r="EXC78" s="202"/>
      <c r="EXD78" s="202"/>
      <c r="EXE78" s="202"/>
      <c r="EXF78" s="202"/>
      <c r="EXG78" s="202"/>
      <c r="EXH78" s="202"/>
      <c r="EXI78" s="202"/>
      <c r="EXJ78" s="202"/>
      <c r="EXK78" s="202"/>
      <c r="EXL78" s="202"/>
      <c r="EXM78" s="202"/>
      <c r="EXN78" s="202"/>
      <c r="EXO78" s="202"/>
      <c r="EXP78" s="202"/>
      <c r="EXQ78" s="202"/>
      <c r="EXR78" s="202"/>
      <c r="EXS78" s="202"/>
      <c r="EXT78" s="202"/>
      <c r="EXU78" s="202"/>
      <c r="EXV78" s="202"/>
      <c r="EXW78" s="202"/>
      <c r="EXX78" s="202"/>
      <c r="EXY78" s="202"/>
      <c r="EXZ78" s="202"/>
      <c r="EYA78" s="202"/>
      <c r="EYB78" s="202"/>
      <c r="EYC78" s="202"/>
      <c r="EYD78" s="202"/>
      <c r="EYE78" s="202"/>
      <c r="EYF78" s="202"/>
      <c r="EYG78" s="202"/>
      <c r="EYH78" s="202"/>
      <c r="EYI78" s="202"/>
      <c r="EYJ78" s="202"/>
      <c r="EYK78" s="202"/>
      <c r="EYL78" s="202"/>
      <c r="EYM78" s="202"/>
      <c r="EYN78" s="202"/>
      <c r="EYO78" s="202"/>
      <c r="EYP78" s="202"/>
      <c r="EYQ78" s="202"/>
      <c r="EYR78" s="202"/>
      <c r="EYS78" s="202"/>
      <c r="EYT78" s="202"/>
      <c r="EYU78" s="202"/>
      <c r="EYV78" s="202"/>
      <c r="EYW78" s="202"/>
      <c r="EYX78" s="202"/>
      <c r="EYY78" s="202"/>
      <c r="EYZ78" s="202"/>
      <c r="EZA78" s="202"/>
      <c r="EZB78" s="202"/>
      <c r="EZC78" s="202"/>
      <c r="EZD78" s="202"/>
      <c r="EZE78" s="202"/>
      <c r="EZF78" s="202"/>
      <c r="EZG78" s="202"/>
      <c r="EZH78" s="202"/>
      <c r="EZI78" s="202"/>
      <c r="EZJ78" s="202"/>
      <c r="EZK78" s="202"/>
      <c r="EZL78" s="202"/>
      <c r="EZM78" s="202"/>
      <c r="EZN78" s="202"/>
      <c r="EZO78" s="202"/>
      <c r="EZP78" s="202"/>
      <c r="EZQ78" s="202"/>
      <c r="EZR78" s="202"/>
      <c r="EZS78" s="202"/>
      <c r="EZT78" s="202"/>
      <c r="EZU78" s="202"/>
      <c r="EZV78" s="202"/>
      <c r="EZW78" s="202"/>
      <c r="EZX78" s="202"/>
      <c r="EZY78" s="202"/>
      <c r="EZZ78" s="202"/>
      <c r="FAA78" s="202"/>
      <c r="FAB78" s="202"/>
      <c r="FAC78" s="202"/>
      <c r="FAD78" s="202"/>
      <c r="FAE78" s="202"/>
      <c r="FAF78" s="202"/>
      <c r="FAG78" s="202"/>
      <c r="FAH78" s="202"/>
      <c r="FAI78" s="202"/>
      <c r="FAJ78" s="202"/>
      <c r="FAK78" s="202"/>
      <c r="FAL78" s="202"/>
      <c r="FAM78" s="202"/>
      <c r="FAN78" s="202"/>
      <c r="FAO78" s="202"/>
      <c r="FAP78" s="202"/>
      <c r="FAQ78" s="202"/>
      <c r="FAR78" s="202"/>
      <c r="FAS78" s="202"/>
      <c r="FAT78" s="202"/>
      <c r="FAU78" s="202"/>
      <c r="FAV78" s="202"/>
      <c r="FAW78" s="202"/>
      <c r="FAX78" s="202"/>
      <c r="FAY78" s="202"/>
      <c r="FAZ78" s="202"/>
      <c r="FBA78" s="202"/>
      <c r="FBB78" s="202"/>
      <c r="FBC78" s="202"/>
      <c r="FBD78" s="202"/>
      <c r="FBE78" s="202"/>
      <c r="FBF78" s="202"/>
      <c r="FBG78" s="202"/>
      <c r="FBH78" s="202"/>
      <c r="FBI78" s="202"/>
      <c r="FBJ78" s="202"/>
      <c r="FBK78" s="202"/>
      <c r="FBL78" s="202"/>
      <c r="FBM78" s="202"/>
      <c r="FBN78" s="202"/>
      <c r="FBO78" s="202"/>
      <c r="FBP78" s="202"/>
      <c r="FBQ78" s="202"/>
      <c r="FBR78" s="202"/>
      <c r="FBS78" s="202"/>
      <c r="FBT78" s="202"/>
      <c r="FBU78" s="202"/>
      <c r="FBV78" s="202"/>
      <c r="FBW78" s="202"/>
      <c r="FBX78" s="202"/>
      <c r="FBY78" s="202"/>
      <c r="FBZ78" s="202"/>
      <c r="FCA78" s="202"/>
      <c r="FCB78" s="202"/>
      <c r="FCC78" s="202"/>
      <c r="FCD78" s="202"/>
      <c r="FCE78" s="202"/>
      <c r="FCF78" s="202"/>
      <c r="FCG78" s="202"/>
      <c r="FCH78" s="202"/>
      <c r="FCI78" s="202"/>
      <c r="FCJ78" s="202"/>
      <c r="FCK78" s="202"/>
      <c r="FCL78" s="202"/>
      <c r="FCM78" s="202"/>
      <c r="FCN78" s="202"/>
      <c r="FCO78" s="202"/>
      <c r="FCP78" s="202"/>
      <c r="FCQ78" s="202"/>
      <c r="FCR78" s="202"/>
      <c r="FCS78" s="202"/>
      <c r="FCT78" s="202"/>
      <c r="FCU78" s="202"/>
      <c r="FCV78" s="202"/>
      <c r="FCW78" s="202"/>
      <c r="FCX78" s="202"/>
      <c r="FCY78" s="202"/>
      <c r="FCZ78" s="202"/>
      <c r="FDA78" s="202"/>
      <c r="FDB78" s="202"/>
      <c r="FDC78" s="202"/>
      <c r="FDD78" s="202"/>
      <c r="FDE78" s="202"/>
      <c r="FDF78" s="202"/>
      <c r="FDG78" s="202"/>
      <c r="FDH78" s="202"/>
      <c r="FDI78" s="202"/>
      <c r="FDJ78" s="202"/>
      <c r="FDK78" s="202"/>
      <c r="FDL78" s="202"/>
      <c r="FDM78" s="202"/>
      <c r="FDN78" s="202"/>
      <c r="FDO78" s="202"/>
      <c r="FDP78" s="202"/>
      <c r="FDQ78" s="202"/>
      <c r="FDR78" s="202"/>
      <c r="FDS78" s="202"/>
      <c r="FDT78" s="202"/>
      <c r="FDU78" s="202"/>
      <c r="FDV78" s="202"/>
      <c r="FDW78" s="202"/>
      <c r="FDX78" s="202"/>
      <c r="FDY78" s="202"/>
      <c r="FDZ78" s="202"/>
      <c r="FEA78" s="202"/>
      <c r="FEB78" s="202"/>
      <c r="FEC78" s="202"/>
      <c r="FED78" s="202"/>
      <c r="FEE78" s="202"/>
      <c r="FEF78" s="202"/>
      <c r="FEG78" s="202"/>
      <c r="FEH78" s="202"/>
      <c r="FEI78" s="202"/>
      <c r="FEJ78" s="202"/>
      <c r="FEK78" s="202"/>
      <c r="FEL78" s="202"/>
      <c r="FEM78" s="202"/>
      <c r="FEN78" s="202"/>
      <c r="FEO78" s="202"/>
      <c r="FEP78" s="202"/>
      <c r="FEQ78" s="202"/>
      <c r="FER78" s="202"/>
      <c r="FES78" s="202"/>
      <c r="FET78" s="202"/>
      <c r="FEU78" s="202"/>
      <c r="FEV78" s="202"/>
      <c r="FEW78" s="202"/>
      <c r="FEX78" s="202"/>
      <c r="FEY78" s="202"/>
      <c r="FEZ78" s="202"/>
      <c r="FFA78" s="202"/>
      <c r="FFB78" s="202"/>
      <c r="FFC78" s="202"/>
      <c r="FFD78" s="202"/>
      <c r="FFE78" s="202"/>
      <c r="FFF78" s="202"/>
      <c r="FFG78" s="202"/>
      <c r="FFH78" s="202"/>
      <c r="FFI78" s="202"/>
      <c r="FFJ78" s="202"/>
      <c r="FFK78" s="202"/>
      <c r="FFL78" s="202"/>
      <c r="FFM78" s="202"/>
      <c r="FFN78" s="202"/>
      <c r="FFO78" s="202"/>
      <c r="FFP78" s="202"/>
      <c r="FFQ78" s="202"/>
      <c r="FFR78" s="202"/>
      <c r="FFS78" s="202"/>
      <c r="FFT78" s="202"/>
      <c r="FFU78" s="202"/>
      <c r="FFV78" s="202"/>
      <c r="FFW78" s="202"/>
      <c r="FFX78" s="202"/>
      <c r="FFY78" s="202"/>
      <c r="FFZ78" s="202"/>
      <c r="FGA78" s="202"/>
      <c r="FGB78" s="202"/>
      <c r="FGC78" s="202"/>
      <c r="FGD78" s="202"/>
      <c r="FGE78" s="202"/>
      <c r="FGF78" s="202"/>
      <c r="FGG78" s="202"/>
      <c r="FGH78" s="202"/>
      <c r="FGI78" s="202"/>
      <c r="FGJ78" s="202"/>
      <c r="FGK78" s="202"/>
      <c r="FGL78" s="202"/>
      <c r="FGM78" s="202"/>
      <c r="FGN78" s="202"/>
      <c r="FGO78" s="202"/>
      <c r="FGP78" s="202"/>
      <c r="FGQ78" s="202"/>
      <c r="FGR78" s="202"/>
      <c r="FGS78" s="202"/>
      <c r="FGT78" s="202"/>
      <c r="FGU78" s="202"/>
      <c r="FGV78" s="202"/>
      <c r="FGW78" s="202"/>
      <c r="FGX78" s="202"/>
      <c r="FGY78" s="202"/>
      <c r="FGZ78" s="202"/>
      <c r="FHA78" s="202"/>
      <c r="FHB78" s="202"/>
      <c r="FHC78" s="202"/>
      <c r="FHD78" s="202"/>
      <c r="FHE78" s="202"/>
      <c r="FHF78" s="202"/>
      <c r="FHG78" s="202"/>
      <c r="FHH78" s="202"/>
      <c r="FHI78" s="202"/>
      <c r="FHJ78" s="202"/>
      <c r="FHK78" s="202"/>
      <c r="FHL78" s="202"/>
      <c r="FHM78" s="202"/>
      <c r="FHN78" s="202"/>
      <c r="FHO78" s="202"/>
      <c r="FHP78" s="202"/>
      <c r="FHQ78" s="202"/>
      <c r="FHR78" s="202"/>
      <c r="FHS78" s="202"/>
      <c r="FHT78" s="202"/>
      <c r="FHU78" s="202"/>
      <c r="FHV78" s="202"/>
      <c r="FHW78" s="202"/>
      <c r="FHX78" s="202"/>
      <c r="FHY78" s="202"/>
      <c r="FHZ78" s="202"/>
      <c r="FIA78" s="202"/>
      <c r="FIB78" s="202"/>
      <c r="FIC78" s="202"/>
      <c r="FID78" s="202"/>
      <c r="FIE78" s="202"/>
      <c r="FIF78" s="202"/>
      <c r="FIG78" s="202"/>
      <c r="FIH78" s="202"/>
      <c r="FII78" s="202"/>
      <c r="FIJ78" s="202"/>
      <c r="FIK78" s="202"/>
      <c r="FIL78" s="202"/>
      <c r="FIM78" s="202"/>
      <c r="FIN78" s="202"/>
      <c r="FIO78" s="202"/>
      <c r="FIP78" s="202"/>
      <c r="FIQ78" s="202"/>
      <c r="FIR78" s="202"/>
      <c r="FIS78" s="202"/>
      <c r="FIT78" s="202"/>
      <c r="FIU78" s="202"/>
      <c r="FIV78" s="202"/>
      <c r="FIW78" s="202"/>
      <c r="FIX78" s="202"/>
      <c r="FIY78" s="202"/>
      <c r="FIZ78" s="202"/>
      <c r="FJA78" s="202"/>
      <c r="FJB78" s="202"/>
      <c r="FJC78" s="202"/>
      <c r="FJD78" s="202"/>
      <c r="FJE78" s="202"/>
      <c r="FJF78" s="202"/>
      <c r="FJG78" s="202"/>
      <c r="FJH78" s="202"/>
      <c r="FJI78" s="202"/>
      <c r="FJJ78" s="202"/>
      <c r="FJK78" s="202"/>
      <c r="FJL78" s="202"/>
      <c r="FJM78" s="202"/>
      <c r="FJN78" s="202"/>
      <c r="FJO78" s="202"/>
      <c r="FJP78" s="202"/>
      <c r="FJQ78" s="202"/>
      <c r="FJR78" s="202"/>
      <c r="FJS78" s="202"/>
      <c r="FJT78" s="202"/>
      <c r="FJU78" s="202"/>
      <c r="FJV78" s="202"/>
      <c r="FJW78" s="202"/>
      <c r="FJX78" s="202"/>
      <c r="FJY78" s="202"/>
      <c r="FJZ78" s="202"/>
      <c r="FKA78" s="202"/>
      <c r="FKB78" s="202"/>
      <c r="FKC78" s="202"/>
      <c r="FKD78" s="202"/>
      <c r="FKE78" s="202"/>
      <c r="FKF78" s="202"/>
      <c r="FKG78" s="202"/>
      <c r="FKH78" s="202"/>
      <c r="FKI78" s="202"/>
      <c r="FKJ78" s="202"/>
      <c r="FKK78" s="202"/>
      <c r="FKL78" s="202"/>
      <c r="FKM78" s="202"/>
      <c r="FKN78" s="202"/>
      <c r="FKO78" s="202"/>
      <c r="FKP78" s="202"/>
      <c r="FKQ78" s="202"/>
      <c r="FKR78" s="202"/>
      <c r="FKS78" s="202"/>
      <c r="FKT78" s="202"/>
      <c r="FKU78" s="202"/>
      <c r="FKV78" s="202"/>
      <c r="FKW78" s="202"/>
      <c r="FKX78" s="202"/>
      <c r="FKY78" s="202"/>
      <c r="FKZ78" s="202"/>
      <c r="FLA78" s="202"/>
      <c r="FLB78" s="202"/>
      <c r="FLC78" s="202"/>
      <c r="FLD78" s="202"/>
      <c r="FLE78" s="202"/>
      <c r="FLF78" s="202"/>
      <c r="FLG78" s="202"/>
      <c r="FLH78" s="202"/>
      <c r="FLI78" s="202"/>
      <c r="FLJ78" s="202"/>
      <c r="FLK78" s="202"/>
      <c r="FLL78" s="202"/>
      <c r="FLM78" s="202"/>
      <c r="FLN78" s="202"/>
      <c r="FLO78" s="202"/>
      <c r="FLP78" s="202"/>
      <c r="FLQ78" s="202"/>
      <c r="FLR78" s="202"/>
      <c r="FLS78" s="202"/>
      <c r="FLT78" s="202"/>
      <c r="FLU78" s="202"/>
      <c r="FLV78" s="202"/>
      <c r="FLW78" s="202"/>
      <c r="FLX78" s="202"/>
      <c r="FLY78" s="202"/>
      <c r="FLZ78" s="202"/>
      <c r="FMA78" s="202"/>
      <c r="FMB78" s="202"/>
      <c r="FMC78" s="202"/>
      <c r="FMD78" s="202"/>
      <c r="FME78" s="202"/>
      <c r="FMF78" s="202"/>
      <c r="FMG78" s="202"/>
      <c r="FMH78" s="202"/>
      <c r="FMI78" s="202"/>
      <c r="FMJ78" s="202"/>
      <c r="FMK78" s="202"/>
      <c r="FML78" s="202"/>
      <c r="FMM78" s="202"/>
      <c r="FMN78" s="202"/>
      <c r="FMO78" s="202"/>
      <c r="FMP78" s="202"/>
      <c r="FMQ78" s="202"/>
      <c r="FMR78" s="202"/>
      <c r="FMS78" s="202"/>
      <c r="FMT78" s="202"/>
      <c r="FMU78" s="202"/>
      <c r="FMV78" s="202"/>
      <c r="FMW78" s="202"/>
      <c r="FMX78" s="202"/>
      <c r="FMY78" s="202"/>
      <c r="FMZ78" s="202"/>
      <c r="FNA78" s="202"/>
      <c r="FNB78" s="202"/>
      <c r="FNC78" s="202"/>
      <c r="FND78" s="202"/>
      <c r="FNE78" s="202"/>
      <c r="FNF78" s="202"/>
      <c r="FNG78" s="202"/>
      <c r="FNH78" s="202"/>
      <c r="FNI78" s="202"/>
      <c r="FNJ78" s="202"/>
      <c r="FNK78" s="202"/>
      <c r="FNL78" s="202"/>
      <c r="FNM78" s="202"/>
      <c r="FNN78" s="202"/>
      <c r="FNO78" s="202"/>
      <c r="FNP78" s="202"/>
      <c r="FNQ78" s="202"/>
      <c r="FNR78" s="202"/>
      <c r="FNS78" s="202"/>
      <c r="FNT78" s="202"/>
      <c r="FNU78" s="202"/>
      <c r="FNV78" s="202"/>
      <c r="FNW78" s="202"/>
      <c r="FNX78" s="202"/>
      <c r="FNY78" s="202"/>
      <c r="FNZ78" s="202"/>
      <c r="FOA78" s="202"/>
      <c r="FOB78" s="202"/>
      <c r="FOC78" s="202"/>
      <c r="FOD78" s="202"/>
      <c r="FOE78" s="202"/>
      <c r="FOF78" s="202"/>
      <c r="FOG78" s="202"/>
      <c r="FOH78" s="202"/>
      <c r="FOI78" s="202"/>
      <c r="FOJ78" s="202"/>
      <c r="FOK78" s="202"/>
      <c r="FOL78" s="202"/>
      <c r="FOM78" s="202"/>
      <c r="FON78" s="202"/>
      <c r="FOO78" s="202"/>
      <c r="FOP78" s="202"/>
      <c r="FOQ78" s="202"/>
      <c r="FOR78" s="202"/>
      <c r="FOS78" s="202"/>
      <c r="FOT78" s="202"/>
      <c r="FOU78" s="202"/>
      <c r="FOV78" s="202"/>
      <c r="FOW78" s="202"/>
      <c r="FOX78" s="202"/>
      <c r="FOY78" s="202"/>
      <c r="FOZ78" s="202"/>
      <c r="FPA78" s="202"/>
      <c r="FPB78" s="202"/>
      <c r="FPC78" s="202"/>
      <c r="FPD78" s="202"/>
      <c r="FPE78" s="202"/>
      <c r="FPF78" s="202"/>
      <c r="FPG78" s="202"/>
      <c r="FPH78" s="202"/>
      <c r="FPI78" s="202"/>
      <c r="FPJ78" s="202"/>
      <c r="FPK78" s="202"/>
      <c r="FPL78" s="202"/>
      <c r="FPM78" s="202"/>
      <c r="FPN78" s="202"/>
      <c r="FPO78" s="202"/>
      <c r="FPP78" s="202"/>
      <c r="FPQ78" s="202"/>
      <c r="FPR78" s="202"/>
      <c r="FPS78" s="202"/>
      <c r="FPT78" s="202"/>
      <c r="FPU78" s="202"/>
      <c r="FPV78" s="202"/>
      <c r="FPW78" s="202"/>
      <c r="FPX78" s="202"/>
      <c r="FPY78" s="202"/>
      <c r="FPZ78" s="202"/>
      <c r="FQA78" s="202"/>
      <c r="FQB78" s="202"/>
      <c r="FQC78" s="202"/>
      <c r="FQD78" s="202"/>
      <c r="FQE78" s="202"/>
      <c r="FQF78" s="202"/>
      <c r="FQG78" s="202"/>
      <c r="FQH78" s="202"/>
      <c r="FQI78" s="202"/>
      <c r="FQJ78" s="202"/>
      <c r="FQK78" s="202"/>
      <c r="FQL78" s="202"/>
      <c r="FQM78" s="202"/>
      <c r="FQN78" s="202"/>
      <c r="FQO78" s="202"/>
      <c r="FQP78" s="202"/>
      <c r="FQQ78" s="202"/>
      <c r="FQR78" s="202"/>
      <c r="FQS78" s="202"/>
      <c r="FQT78" s="202"/>
      <c r="FQU78" s="202"/>
      <c r="FQV78" s="202"/>
      <c r="FQW78" s="202"/>
      <c r="FQX78" s="202"/>
      <c r="FQY78" s="202"/>
      <c r="FQZ78" s="202"/>
      <c r="FRA78" s="202"/>
      <c r="FRB78" s="202"/>
      <c r="FRC78" s="202"/>
      <c r="FRD78" s="202"/>
      <c r="FRE78" s="202"/>
      <c r="FRF78" s="202"/>
      <c r="FRG78" s="202"/>
      <c r="FRH78" s="202"/>
      <c r="FRI78" s="202"/>
      <c r="FRJ78" s="202"/>
      <c r="FRK78" s="202"/>
      <c r="FRL78" s="202"/>
      <c r="FRM78" s="202"/>
      <c r="FRN78" s="202"/>
      <c r="FRO78" s="202"/>
      <c r="FRP78" s="202"/>
      <c r="FRQ78" s="202"/>
      <c r="FRR78" s="202"/>
      <c r="FRS78" s="202"/>
      <c r="FRT78" s="202"/>
      <c r="FRU78" s="202"/>
      <c r="FRV78" s="202"/>
      <c r="FRW78" s="202"/>
      <c r="FRX78" s="202"/>
      <c r="FRY78" s="202"/>
      <c r="FRZ78" s="202"/>
      <c r="FSA78" s="202"/>
      <c r="FSB78" s="202"/>
      <c r="FSC78" s="202"/>
      <c r="FSD78" s="202"/>
      <c r="FSE78" s="202"/>
      <c r="FSF78" s="202"/>
      <c r="FSG78" s="202"/>
      <c r="FSH78" s="202"/>
      <c r="FSI78" s="202"/>
      <c r="FSJ78" s="202"/>
      <c r="FSK78" s="202"/>
      <c r="FSL78" s="202"/>
      <c r="FSM78" s="202"/>
      <c r="FSN78" s="202"/>
      <c r="FSO78" s="202"/>
      <c r="FSP78" s="202"/>
      <c r="FSQ78" s="202"/>
      <c r="FSR78" s="202"/>
      <c r="FSS78" s="202"/>
      <c r="FST78" s="202"/>
      <c r="FSU78" s="202"/>
      <c r="FSV78" s="202"/>
      <c r="FSW78" s="202"/>
      <c r="FSX78" s="202"/>
      <c r="FSY78" s="202"/>
      <c r="FSZ78" s="202"/>
      <c r="FTA78" s="202"/>
      <c r="FTB78" s="202"/>
      <c r="FTC78" s="202"/>
      <c r="FTD78" s="202"/>
      <c r="FTE78" s="202"/>
      <c r="FTF78" s="202"/>
      <c r="FTG78" s="202"/>
      <c r="FTH78" s="202"/>
      <c r="FTI78" s="202"/>
      <c r="FTJ78" s="202"/>
      <c r="FTK78" s="202"/>
      <c r="FTL78" s="202"/>
      <c r="FTM78" s="202"/>
      <c r="FTN78" s="202"/>
      <c r="FTO78" s="202"/>
      <c r="FTP78" s="202"/>
      <c r="FTQ78" s="202"/>
      <c r="FTR78" s="202"/>
      <c r="FTS78" s="202"/>
      <c r="FTT78" s="202"/>
      <c r="FTU78" s="202"/>
      <c r="FTV78" s="202"/>
      <c r="FTW78" s="202"/>
      <c r="FTX78" s="202"/>
      <c r="FTY78" s="202"/>
      <c r="FTZ78" s="202"/>
      <c r="FUA78" s="202"/>
      <c r="FUB78" s="202"/>
      <c r="FUC78" s="202"/>
      <c r="FUD78" s="202"/>
      <c r="FUE78" s="202"/>
      <c r="FUF78" s="202"/>
      <c r="FUG78" s="202"/>
      <c r="FUH78" s="202"/>
      <c r="FUI78" s="202"/>
      <c r="FUJ78" s="202"/>
      <c r="FUK78" s="202"/>
      <c r="FUL78" s="202"/>
      <c r="FUM78" s="202"/>
      <c r="FUN78" s="202"/>
      <c r="FUO78" s="202"/>
      <c r="FUP78" s="202"/>
      <c r="FUQ78" s="202"/>
      <c r="FUR78" s="202"/>
      <c r="FUS78" s="202"/>
      <c r="FUT78" s="202"/>
      <c r="FUU78" s="202"/>
      <c r="FUV78" s="202"/>
      <c r="FUW78" s="202"/>
      <c r="FUX78" s="202"/>
      <c r="FUY78" s="202"/>
      <c r="FUZ78" s="202"/>
      <c r="FVA78" s="202"/>
      <c r="FVB78" s="202"/>
      <c r="FVC78" s="202"/>
      <c r="FVD78" s="202"/>
      <c r="FVE78" s="202"/>
      <c r="FVF78" s="202"/>
      <c r="FVG78" s="202"/>
      <c r="FVH78" s="202"/>
      <c r="FVI78" s="202"/>
      <c r="FVJ78" s="202"/>
      <c r="FVK78" s="202"/>
      <c r="FVL78" s="202"/>
      <c r="FVM78" s="202"/>
      <c r="FVN78" s="202"/>
      <c r="FVO78" s="202"/>
      <c r="FVP78" s="202"/>
      <c r="FVQ78" s="202"/>
      <c r="FVR78" s="202"/>
      <c r="FVS78" s="202"/>
      <c r="FVT78" s="202"/>
      <c r="FVU78" s="202"/>
      <c r="FVV78" s="202"/>
      <c r="FVW78" s="202"/>
      <c r="FVX78" s="202"/>
      <c r="FVY78" s="202"/>
      <c r="FVZ78" s="202"/>
      <c r="FWA78" s="202"/>
      <c r="FWB78" s="202"/>
      <c r="FWC78" s="202"/>
      <c r="FWD78" s="202"/>
      <c r="FWE78" s="202"/>
      <c r="FWF78" s="202"/>
      <c r="FWG78" s="202"/>
      <c r="FWH78" s="202"/>
      <c r="FWI78" s="202"/>
      <c r="FWJ78" s="202"/>
      <c r="FWK78" s="202"/>
      <c r="FWL78" s="202"/>
      <c r="FWM78" s="202"/>
      <c r="FWN78" s="202"/>
      <c r="FWO78" s="202"/>
      <c r="FWP78" s="202"/>
      <c r="FWQ78" s="202"/>
      <c r="FWR78" s="202"/>
      <c r="FWS78" s="202"/>
      <c r="FWT78" s="202"/>
      <c r="FWU78" s="202"/>
      <c r="FWV78" s="202"/>
      <c r="FWW78" s="202"/>
      <c r="FWX78" s="202"/>
      <c r="FWY78" s="202"/>
      <c r="FWZ78" s="202"/>
      <c r="FXA78" s="202"/>
      <c r="FXB78" s="202"/>
      <c r="FXC78" s="202"/>
      <c r="FXD78" s="202"/>
      <c r="FXE78" s="202"/>
      <c r="FXF78" s="202"/>
      <c r="FXG78" s="202"/>
      <c r="FXH78" s="202"/>
      <c r="FXI78" s="202"/>
      <c r="FXJ78" s="202"/>
      <c r="FXK78" s="202"/>
      <c r="FXL78" s="202"/>
      <c r="FXM78" s="202"/>
      <c r="FXN78" s="202"/>
      <c r="FXO78" s="202"/>
      <c r="FXP78" s="202"/>
      <c r="FXQ78" s="202"/>
      <c r="FXR78" s="202"/>
      <c r="FXS78" s="202"/>
      <c r="FXT78" s="202"/>
      <c r="FXU78" s="202"/>
      <c r="FXV78" s="202"/>
      <c r="FXW78" s="202"/>
      <c r="FXX78" s="202"/>
      <c r="FXY78" s="202"/>
      <c r="FXZ78" s="202"/>
      <c r="FYA78" s="202"/>
      <c r="FYB78" s="202"/>
      <c r="FYC78" s="202"/>
      <c r="FYD78" s="202"/>
      <c r="FYE78" s="202"/>
      <c r="FYF78" s="202"/>
      <c r="FYG78" s="202"/>
      <c r="FYH78" s="202"/>
      <c r="FYI78" s="202"/>
      <c r="FYJ78" s="202"/>
      <c r="FYK78" s="202"/>
      <c r="FYL78" s="202"/>
      <c r="FYM78" s="202"/>
      <c r="FYN78" s="202"/>
      <c r="FYO78" s="202"/>
      <c r="FYP78" s="202"/>
      <c r="FYQ78" s="202"/>
      <c r="FYR78" s="202"/>
      <c r="FYS78" s="202"/>
      <c r="FYT78" s="202"/>
      <c r="FYU78" s="202"/>
      <c r="FYV78" s="202"/>
      <c r="FYW78" s="202"/>
      <c r="FYX78" s="202"/>
      <c r="FYY78" s="202"/>
      <c r="FYZ78" s="202"/>
      <c r="FZA78" s="202"/>
      <c r="FZB78" s="202"/>
      <c r="FZC78" s="202"/>
      <c r="FZD78" s="202"/>
      <c r="FZE78" s="202"/>
      <c r="FZF78" s="202"/>
      <c r="FZG78" s="202"/>
      <c r="FZH78" s="202"/>
      <c r="FZI78" s="202"/>
      <c r="FZJ78" s="202"/>
      <c r="FZK78" s="202"/>
      <c r="FZL78" s="202"/>
      <c r="FZM78" s="202"/>
      <c r="FZN78" s="202"/>
      <c r="FZO78" s="202"/>
      <c r="FZP78" s="202"/>
      <c r="FZQ78" s="202"/>
      <c r="FZR78" s="202"/>
      <c r="FZS78" s="202"/>
      <c r="FZT78" s="202"/>
      <c r="FZU78" s="202"/>
      <c r="FZV78" s="202"/>
      <c r="FZW78" s="202"/>
      <c r="FZX78" s="202"/>
      <c r="FZY78" s="202"/>
      <c r="FZZ78" s="202"/>
      <c r="GAA78" s="202"/>
      <c r="GAB78" s="202"/>
      <c r="GAC78" s="202"/>
      <c r="GAD78" s="202"/>
      <c r="GAE78" s="202"/>
      <c r="GAF78" s="202"/>
      <c r="GAG78" s="202"/>
      <c r="GAH78" s="202"/>
      <c r="GAI78" s="202"/>
      <c r="GAJ78" s="202"/>
      <c r="GAK78" s="202"/>
      <c r="GAL78" s="202"/>
      <c r="GAM78" s="202"/>
      <c r="GAN78" s="202"/>
      <c r="GAO78" s="202"/>
      <c r="GAP78" s="202"/>
      <c r="GAQ78" s="202"/>
      <c r="GAR78" s="202"/>
      <c r="GAS78" s="202"/>
      <c r="GAT78" s="202"/>
      <c r="GAU78" s="202"/>
      <c r="GAV78" s="202"/>
      <c r="GAW78" s="202"/>
      <c r="GAX78" s="202"/>
      <c r="GAY78" s="202"/>
      <c r="GAZ78" s="202"/>
      <c r="GBA78" s="202"/>
      <c r="GBB78" s="202"/>
      <c r="GBC78" s="202"/>
      <c r="GBD78" s="202"/>
      <c r="GBE78" s="202"/>
      <c r="GBF78" s="202"/>
      <c r="GBG78" s="202"/>
      <c r="GBH78" s="202"/>
      <c r="GBI78" s="202"/>
      <c r="GBJ78" s="202"/>
      <c r="GBK78" s="202"/>
      <c r="GBL78" s="202"/>
      <c r="GBM78" s="202"/>
      <c r="GBN78" s="202"/>
      <c r="GBO78" s="202"/>
      <c r="GBP78" s="202"/>
      <c r="GBQ78" s="202"/>
      <c r="GBR78" s="202"/>
      <c r="GBS78" s="202"/>
      <c r="GBT78" s="202"/>
      <c r="GBU78" s="202"/>
      <c r="GBV78" s="202"/>
      <c r="GBW78" s="202"/>
      <c r="GBX78" s="202"/>
      <c r="GBY78" s="202"/>
      <c r="GBZ78" s="202"/>
      <c r="GCA78" s="202"/>
      <c r="GCB78" s="202"/>
      <c r="GCC78" s="202"/>
      <c r="GCD78" s="202"/>
      <c r="GCE78" s="202"/>
      <c r="GCF78" s="202"/>
      <c r="GCG78" s="202"/>
      <c r="GCH78" s="202"/>
      <c r="GCI78" s="202"/>
      <c r="GCJ78" s="202"/>
      <c r="GCK78" s="202"/>
      <c r="GCL78" s="202"/>
      <c r="GCM78" s="202"/>
      <c r="GCN78" s="202"/>
      <c r="GCO78" s="202"/>
      <c r="GCP78" s="202"/>
      <c r="GCQ78" s="202"/>
      <c r="GCR78" s="202"/>
      <c r="GCS78" s="202"/>
      <c r="GCT78" s="202"/>
      <c r="GCU78" s="202"/>
      <c r="GCV78" s="202"/>
      <c r="GCW78" s="202"/>
      <c r="GCX78" s="202"/>
      <c r="GCY78" s="202"/>
      <c r="GCZ78" s="202"/>
      <c r="GDA78" s="202"/>
      <c r="GDB78" s="202"/>
      <c r="GDC78" s="202"/>
      <c r="GDD78" s="202"/>
      <c r="GDE78" s="202"/>
      <c r="GDF78" s="202"/>
      <c r="GDG78" s="202"/>
      <c r="GDH78" s="202"/>
      <c r="GDI78" s="202"/>
      <c r="GDJ78" s="202"/>
      <c r="GDK78" s="202"/>
      <c r="GDL78" s="202"/>
      <c r="GDM78" s="202"/>
      <c r="GDN78" s="202"/>
      <c r="GDO78" s="202"/>
      <c r="GDP78" s="202"/>
      <c r="GDQ78" s="202"/>
      <c r="GDR78" s="202"/>
      <c r="GDS78" s="202"/>
      <c r="GDT78" s="202"/>
      <c r="GDU78" s="202"/>
      <c r="GDV78" s="202"/>
      <c r="GDW78" s="202"/>
      <c r="GDX78" s="202"/>
      <c r="GDY78" s="202"/>
      <c r="GDZ78" s="202"/>
      <c r="GEA78" s="202"/>
      <c r="GEB78" s="202"/>
      <c r="GEC78" s="202"/>
      <c r="GED78" s="202"/>
      <c r="GEE78" s="202"/>
      <c r="GEF78" s="202"/>
      <c r="GEG78" s="202"/>
      <c r="GEH78" s="202"/>
      <c r="GEI78" s="202"/>
      <c r="GEJ78" s="202"/>
      <c r="GEK78" s="202"/>
      <c r="GEL78" s="202"/>
      <c r="GEM78" s="202"/>
      <c r="GEN78" s="202"/>
      <c r="GEO78" s="202"/>
      <c r="GEP78" s="202"/>
      <c r="GEQ78" s="202"/>
      <c r="GER78" s="202"/>
      <c r="GES78" s="202"/>
      <c r="GET78" s="202"/>
      <c r="GEU78" s="202"/>
      <c r="GEV78" s="202"/>
      <c r="GEW78" s="202"/>
      <c r="GEX78" s="202"/>
      <c r="GEY78" s="202"/>
      <c r="GEZ78" s="202"/>
      <c r="GFA78" s="202"/>
      <c r="GFB78" s="202"/>
      <c r="GFC78" s="202"/>
      <c r="GFD78" s="202"/>
      <c r="GFE78" s="202"/>
      <c r="GFF78" s="202"/>
      <c r="GFG78" s="202"/>
      <c r="GFH78" s="202"/>
      <c r="GFI78" s="202"/>
      <c r="GFJ78" s="202"/>
      <c r="GFK78" s="202"/>
      <c r="GFL78" s="202"/>
      <c r="GFM78" s="202"/>
      <c r="GFN78" s="202"/>
      <c r="GFO78" s="202"/>
      <c r="GFP78" s="202"/>
      <c r="GFQ78" s="202"/>
      <c r="GFR78" s="202"/>
      <c r="GFS78" s="202"/>
      <c r="GFT78" s="202"/>
      <c r="GFU78" s="202"/>
      <c r="GFV78" s="202"/>
      <c r="GFW78" s="202"/>
      <c r="GFX78" s="202"/>
      <c r="GFY78" s="202"/>
      <c r="GFZ78" s="202"/>
      <c r="GGA78" s="202"/>
      <c r="GGB78" s="202"/>
      <c r="GGC78" s="202"/>
      <c r="GGD78" s="202"/>
      <c r="GGE78" s="202"/>
      <c r="GGF78" s="202"/>
      <c r="GGG78" s="202"/>
      <c r="GGH78" s="202"/>
      <c r="GGI78" s="202"/>
      <c r="GGJ78" s="202"/>
      <c r="GGK78" s="202"/>
      <c r="GGL78" s="202"/>
      <c r="GGM78" s="202"/>
      <c r="GGN78" s="202"/>
      <c r="GGO78" s="202"/>
      <c r="GGP78" s="202"/>
      <c r="GGQ78" s="202"/>
      <c r="GGR78" s="202"/>
      <c r="GGS78" s="202"/>
      <c r="GGT78" s="202"/>
      <c r="GGU78" s="202"/>
      <c r="GGV78" s="202"/>
      <c r="GGW78" s="202"/>
      <c r="GGX78" s="202"/>
      <c r="GGY78" s="202"/>
      <c r="GGZ78" s="202"/>
      <c r="GHA78" s="202"/>
      <c r="GHB78" s="202"/>
      <c r="GHC78" s="202"/>
      <c r="GHD78" s="202"/>
      <c r="GHE78" s="202"/>
      <c r="GHF78" s="202"/>
      <c r="GHG78" s="202"/>
      <c r="GHH78" s="202"/>
      <c r="GHI78" s="202"/>
      <c r="GHJ78" s="202"/>
      <c r="GHK78" s="202"/>
      <c r="GHL78" s="202"/>
      <c r="GHM78" s="202"/>
      <c r="GHN78" s="202"/>
      <c r="GHO78" s="202"/>
      <c r="GHP78" s="202"/>
      <c r="GHQ78" s="202"/>
      <c r="GHR78" s="202"/>
      <c r="GHS78" s="202"/>
      <c r="GHT78" s="202"/>
      <c r="GHU78" s="202"/>
      <c r="GHV78" s="202"/>
      <c r="GHW78" s="202"/>
      <c r="GHX78" s="202"/>
      <c r="GHY78" s="202"/>
      <c r="GHZ78" s="202"/>
      <c r="GIA78" s="202"/>
      <c r="GIB78" s="202"/>
      <c r="GIC78" s="202"/>
      <c r="GID78" s="202"/>
      <c r="GIE78" s="202"/>
      <c r="GIF78" s="202"/>
      <c r="GIG78" s="202"/>
      <c r="GIH78" s="202"/>
      <c r="GII78" s="202"/>
      <c r="GIJ78" s="202"/>
      <c r="GIK78" s="202"/>
      <c r="GIL78" s="202"/>
      <c r="GIM78" s="202"/>
      <c r="GIN78" s="202"/>
      <c r="GIO78" s="202"/>
      <c r="GIP78" s="202"/>
      <c r="GIQ78" s="202"/>
      <c r="GIR78" s="202"/>
      <c r="GIS78" s="202"/>
      <c r="GIT78" s="202"/>
      <c r="GIU78" s="202"/>
      <c r="GIV78" s="202"/>
      <c r="GIW78" s="202"/>
      <c r="GIX78" s="202"/>
      <c r="GIY78" s="202"/>
      <c r="GIZ78" s="202"/>
      <c r="GJA78" s="202"/>
      <c r="GJB78" s="202"/>
      <c r="GJC78" s="202"/>
      <c r="GJD78" s="202"/>
      <c r="GJE78" s="202"/>
      <c r="GJF78" s="202"/>
      <c r="GJG78" s="202"/>
      <c r="GJH78" s="202"/>
      <c r="GJI78" s="202"/>
      <c r="GJJ78" s="202"/>
      <c r="GJK78" s="202"/>
      <c r="GJL78" s="202"/>
      <c r="GJM78" s="202"/>
      <c r="GJN78" s="202"/>
      <c r="GJO78" s="202"/>
      <c r="GJP78" s="202"/>
      <c r="GJQ78" s="202"/>
      <c r="GJR78" s="202"/>
      <c r="GJS78" s="202"/>
      <c r="GJT78" s="202"/>
      <c r="GJU78" s="202"/>
      <c r="GJV78" s="202"/>
      <c r="GJW78" s="202"/>
      <c r="GJX78" s="202"/>
      <c r="GJY78" s="202"/>
      <c r="GJZ78" s="202"/>
      <c r="GKA78" s="202"/>
      <c r="GKB78" s="202"/>
      <c r="GKC78" s="202"/>
      <c r="GKD78" s="202"/>
      <c r="GKE78" s="202"/>
      <c r="GKF78" s="202"/>
      <c r="GKG78" s="202"/>
      <c r="GKH78" s="202"/>
      <c r="GKI78" s="202"/>
      <c r="GKJ78" s="202"/>
      <c r="GKK78" s="202"/>
      <c r="GKL78" s="202"/>
      <c r="GKM78" s="202"/>
      <c r="GKN78" s="202"/>
      <c r="GKO78" s="202"/>
      <c r="GKP78" s="202"/>
      <c r="GKQ78" s="202"/>
      <c r="GKR78" s="202"/>
      <c r="GKS78" s="202"/>
      <c r="GKT78" s="202"/>
      <c r="GKU78" s="202"/>
      <c r="GKV78" s="202"/>
      <c r="GKW78" s="202"/>
      <c r="GKX78" s="202"/>
      <c r="GKY78" s="202"/>
      <c r="GKZ78" s="202"/>
      <c r="GLA78" s="202"/>
      <c r="GLB78" s="202"/>
      <c r="GLC78" s="202"/>
      <c r="GLD78" s="202"/>
      <c r="GLE78" s="202"/>
      <c r="GLF78" s="202"/>
      <c r="GLG78" s="202"/>
      <c r="GLH78" s="202"/>
      <c r="GLI78" s="202"/>
      <c r="GLJ78" s="202"/>
      <c r="GLK78" s="202"/>
      <c r="GLL78" s="202"/>
      <c r="GLM78" s="202"/>
      <c r="GLN78" s="202"/>
      <c r="GLO78" s="202"/>
      <c r="GLP78" s="202"/>
      <c r="GLQ78" s="202"/>
      <c r="GLR78" s="202"/>
      <c r="GLS78" s="202"/>
      <c r="GLT78" s="202"/>
      <c r="GLU78" s="202"/>
      <c r="GLV78" s="202"/>
      <c r="GLW78" s="202"/>
      <c r="GLX78" s="202"/>
      <c r="GLY78" s="202"/>
      <c r="GLZ78" s="202"/>
      <c r="GMA78" s="202"/>
      <c r="GMB78" s="202"/>
      <c r="GMC78" s="202"/>
      <c r="GMD78" s="202"/>
      <c r="GME78" s="202"/>
      <c r="GMF78" s="202"/>
      <c r="GMG78" s="202"/>
      <c r="GMH78" s="202"/>
      <c r="GMI78" s="202"/>
      <c r="GMJ78" s="202"/>
      <c r="GMK78" s="202"/>
      <c r="GML78" s="202"/>
      <c r="GMM78" s="202"/>
      <c r="GMN78" s="202"/>
      <c r="GMO78" s="202"/>
      <c r="GMP78" s="202"/>
      <c r="GMQ78" s="202"/>
      <c r="GMR78" s="202"/>
      <c r="GMS78" s="202"/>
      <c r="GMT78" s="202"/>
      <c r="GMU78" s="202"/>
      <c r="GMV78" s="202"/>
      <c r="GMW78" s="202"/>
      <c r="GMX78" s="202"/>
      <c r="GMY78" s="202"/>
      <c r="GMZ78" s="202"/>
      <c r="GNA78" s="202"/>
      <c r="GNB78" s="202"/>
      <c r="GNC78" s="202"/>
      <c r="GND78" s="202"/>
      <c r="GNE78" s="202"/>
      <c r="GNF78" s="202"/>
      <c r="GNG78" s="202"/>
      <c r="GNH78" s="202"/>
      <c r="GNI78" s="202"/>
      <c r="GNJ78" s="202"/>
      <c r="GNK78" s="202"/>
      <c r="GNL78" s="202"/>
      <c r="GNM78" s="202"/>
      <c r="GNN78" s="202"/>
      <c r="GNO78" s="202"/>
      <c r="GNP78" s="202"/>
      <c r="GNQ78" s="202"/>
      <c r="GNR78" s="202"/>
      <c r="GNS78" s="202"/>
      <c r="GNT78" s="202"/>
      <c r="GNU78" s="202"/>
      <c r="GNV78" s="202"/>
      <c r="GNW78" s="202"/>
      <c r="GNX78" s="202"/>
      <c r="GNY78" s="202"/>
      <c r="GNZ78" s="202"/>
      <c r="GOA78" s="202"/>
      <c r="GOB78" s="202"/>
      <c r="GOC78" s="202"/>
      <c r="GOD78" s="202"/>
      <c r="GOE78" s="202"/>
      <c r="GOF78" s="202"/>
      <c r="GOG78" s="202"/>
      <c r="GOH78" s="202"/>
      <c r="GOI78" s="202"/>
      <c r="GOJ78" s="202"/>
      <c r="GOK78" s="202"/>
      <c r="GOL78" s="202"/>
      <c r="GOM78" s="202"/>
      <c r="GON78" s="202"/>
      <c r="GOO78" s="202"/>
      <c r="GOP78" s="202"/>
      <c r="GOQ78" s="202"/>
      <c r="GOR78" s="202"/>
      <c r="GOS78" s="202"/>
      <c r="GOT78" s="202"/>
      <c r="GOU78" s="202"/>
      <c r="GOV78" s="202"/>
      <c r="GOW78" s="202"/>
      <c r="GOX78" s="202"/>
      <c r="GOY78" s="202"/>
      <c r="GOZ78" s="202"/>
      <c r="GPA78" s="202"/>
      <c r="GPB78" s="202"/>
      <c r="GPC78" s="202"/>
      <c r="GPD78" s="202"/>
      <c r="GPE78" s="202"/>
      <c r="GPF78" s="202"/>
      <c r="GPG78" s="202"/>
      <c r="GPH78" s="202"/>
      <c r="GPI78" s="202"/>
      <c r="GPJ78" s="202"/>
      <c r="GPK78" s="202"/>
      <c r="GPL78" s="202"/>
      <c r="GPM78" s="202"/>
      <c r="GPN78" s="202"/>
      <c r="GPO78" s="202"/>
      <c r="GPP78" s="202"/>
      <c r="GPQ78" s="202"/>
      <c r="GPR78" s="202"/>
      <c r="GPS78" s="202"/>
      <c r="GPT78" s="202"/>
      <c r="GPU78" s="202"/>
      <c r="GPV78" s="202"/>
      <c r="GPW78" s="202"/>
      <c r="GPX78" s="202"/>
      <c r="GPY78" s="202"/>
      <c r="GPZ78" s="202"/>
      <c r="GQA78" s="202"/>
      <c r="GQB78" s="202"/>
      <c r="GQC78" s="202"/>
      <c r="GQD78" s="202"/>
      <c r="GQE78" s="202"/>
      <c r="GQF78" s="202"/>
      <c r="GQG78" s="202"/>
      <c r="GQH78" s="202"/>
      <c r="GQI78" s="202"/>
      <c r="GQJ78" s="202"/>
      <c r="GQK78" s="202"/>
      <c r="GQL78" s="202"/>
      <c r="GQM78" s="202"/>
      <c r="GQN78" s="202"/>
      <c r="GQO78" s="202"/>
      <c r="GQP78" s="202"/>
      <c r="GQQ78" s="202"/>
      <c r="GQR78" s="202"/>
      <c r="GQS78" s="202"/>
      <c r="GQT78" s="202"/>
      <c r="GQU78" s="202"/>
      <c r="GQV78" s="202"/>
      <c r="GQW78" s="202"/>
      <c r="GQX78" s="202"/>
      <c r="GQY78" s="202"/>
      <c r="GQZ78" s="202"/>
      <c r="GRA78" s="202"/>
      <c r="GRB78" s="202"/>
      <c r="GRC78" s="202"/>
      <c r="GRD78" s="202"/>
      <c r="GRE78" s="202"/>
      <c r="GRF78" s="202"/>
      <c r="GRG78" s="202"/>
      <c r="GRH78" s="202"/>
      <c r="GRI78" s="202"/>
      <c r="GRJ78" s="202"/>
      <c r="GRK78" s="202"/>
      <c r="GRL78" s="202"/>
      <c r="GRM78" s="202"/>
      <c r="GRN78" s="202"/>
      <c r="GRO78" s="202"/>
      <c r="GRP78" s="202"/>
      <c r="GRQ78" s="202"/>
      <c r="GRR78" s="202"/>
      <c r="GRS78" s="202"/>
      <c r="GRT78" s="202"/>
      <c r="GRU78" s="202"/>
      <c r="GRV78" s="202"/>
      <c r="GRW78" s="202"/>
      <c r="GRX78" s="202"/>
      <c r="GRY78" s="202"/>
      <c r="GRZ78" s="202"/>
      <c r="GSA78" s="202"/>
      <c r="GSB78" s="202"/>
      <c r="GSC78" s="202"/>
      <c r="GSD78" s="202"/>
      <c r="GSE78" s="202"/>
      <c r="GSF78" s="202"/>
      <c r="GSG78" s="202"/>
      <c r="GSH78" s="202"/>
      <c r="GSI78" s="202"/>
      <c r="GSJ78" s="202"/>
      <c r="GSK78" s="202"/>
      <c r="GSL78" s="202"/>
      <c r="GSM78" s="202"/>
      <c r="GSN78" s="202"/>
      <c r="GSO78" s="202"/>
      <c r="GSP78" s="202"/>
      <c r="GSQ78" s="202"/>
      <c r="GSR78" s="202"/>
      <c r="GSS78" s="202"/>
      <c r="GST78" s="202"/>
      <c r="GSU78" s="202"/>
      <c r="GSV78" s="202"/>
      <c r="GSW78" s="202"/>
      <c r="GSX78" s="202"/>
      <c r="GSY78" s="202"/>
      <c r="GSZ78" s="202"/>
      <c r="GTA78" s="202"/>
      <c r="GTB78" s="202"/>
      <c r="GTC78" s="202"/>
      <c r="GTD78" s="202"/>
      <c r="GTE78" s="202"/>
      <c r="GTF78" s="202"/>
      <c r="GTG78" s="202"/>
      <c r="GTH78" s="202"/>
      <c r="GTI78" s="202"/>
      <c r="GTJ78" s="202"/>
      <c r="GTK78" s="202"/>
      <c r="GTL78" s="202"/>
      <c r="GTM78" s="202"/>
      <c r="GTN78" s="202"/>
      <c r="GTO78" s="202"/>
      <c r="GTP78" s="202"/>
      <c r="GTQ78" s="202"/>
      <c r="GTR78" s="202"/>
      <c r="GTS78" s="202"/>
      <c r="GTT78" s="202"/>
      <c r="GTU78" s="202"/>
      <c r="GTV78" s="202"/>
      <c r="GTW78" s="202"/>
      <c r="GTX78" s="202"/>
      <c r="GTY78" s="202"/>
      <c r="GTZ78" s="202"/>
      <c r="GUA78" s="202"/>
      <c r="GUB78" s="202"/>
      <c r="GUC78" s="202"/>
      <c r="GUD78" s="202"/>
      <c r="GUE78" s="202"/>
      <c r="GUF78" s="202"/>
      <c r="GUG78" s="202"/>
      <c r="GUH78" s="202"/>
      <c r="GUI78" s="202"/>
      <c r="GUJ78" s="202"/>
      <c r="GUK78" s="202"/>
      <c r="GUL78" s="202"/>
      <c r="GUM78" s="202"/>
      <c r="GUN78" s="202"/>
      <c r="GUO78" s="202"/>
      <c r="GUP78" s="202"/>
      <c r="GUQ78" s="202"/>
      <c r="GUR78" s="202"/>
      <c r="GUS78" s="202"/>
      <c r="GUT78" s="202"/>
      <c r="GUU78" s="202"/>
      <c r="GUV78" s="202"/>
      <c r="GUW78" s="202"/>
      <c r="GUX78" s="202"/>
      <c r="GUY78" s="202"/>
      <c r="GUZ78" s="202"/>
      <c r="GVA78" s="202"/>
      <c r="GVB78" s="202"/>
      <c r="GVC78" s="202"/>
      <c r="GVD78" s="202"/>
      <c r="GVE78" s="202"/>
      <c r="GVF78" s="202"/>
      <c r="GVG78" s="202"/>
      <c r="GVH78" s="202"/>
      <c r="GVI78" s="202"/>
      <c r="GVJ78" s="202"/>
      <c r="GVK78" s="202"/>
      <c r="GVL78" s="202"/>
      <c r="GVM78" s="202"/>
      <c r="GVN78" s="202"/>
      <c r="GVO78" s="202"/>
      <c r="GVP78" s="202"/>
      <c r="GVQ78" s="202"/>
      <c r="GVR78" s="202"/>
      <c r="GVS78" s="202"/>
      <c r="GVT78" s="202"/>
      <c r="GVU78" s="202"/>
      <c r="GVV78" s="202"/>
      <c r="GVW78" s="202"/>
      <c r="GVX78" s="202"/>
      <c r="GVY78" s="202"/>
      <c r="GVZ78" s="202"/>
      <c r="GWA78" s="202"/>
      <c r="GWB78" s="202"/>
      <c r="GWC78" s="202"/>
      <c r="GWD78" s="202"/>
      <c r="GWE78" s="202"/>
      <c r="GWF78" s="202"/>
      <c r="GWG78" s="202"/>
      <c r="GWH78" s="202"/>
      <c r="GWI78" s="202"/>
      <c r="GWJ78" s="202"/>
      <c r="GWK78" s="202"/>
      <c r="GWL78" s="202"/>
      <c r="GWM78" s="202"/>
      <c r="GWN78" s="202"/>
      <c r="GWO78" s="202"/>
      <c r="GWP78" s="202"/>
      <c r="GWQ78" s="202"/>
      <c r="GWR78" s="202"/>
      <c r="GWS78" s="202"/>
      <c r="GWT78" s="202"/>
      <c r="GWU78" s="202"/>
      <c r="GWV78" s="202"/>
      <c r="GWW78" s="202"/>
      <c r="GWX78" s="202"/>
      <c r="GWY78" s="202"/>
      <c r="GWZ78" s="202"/>
      <c r="GXA78" s="202"/>
      <c r="GXB78" s="202"/>
      <c r="GXC78" s="202"/>
      <c r="GXD78" s="202"/>
      <c r="GXE78" s="202"/>
      <c r="GXF78" s="202"/>
      <c r="GXG78" s="202"/>
      <c r="GXH78" s="202"/>
      <c r="GXI78" s="202"/>
      <c r="GXJ78" s="202"/>
      <c r="GXK78" s="202"/>
      <c r="GXL78" s="202"/>
      <c r="GXM78" s="202"/>
      <c r="GXN78" s="202"/>
      <c r="GXO78" s="202"/>
      <c r="GXP78" s="202"/>
      <c r="GXQ78" s="202"/>
      <c r="GXR78" s="202"/>
      <c r="GXS78" s="202"/>
      <c r="GXT78" s="202"/>
      <c r="GXU78" s="202"/>
      <c r="GXV78" s="202"/>
      <c r="GXW78" s="202"/>
      <c r="GXX78" s="202"/>
      <c r="GXY78" s="202"/>
      <c r="GXZ78" s="202"/>
      <c r="GYA78" s="202"/>
      <c r="GYB78" s="202"/>
      <c r="GYC78" s="202"/>
      <c r="GYD78" s="202"/>
      <c r="GYE78" s="202"/>
      <c r="GYF78" s="202"/>
      <c r="GYG78" s="202"/>
      <c r="GYH78" s="202"/>
      <c r="GYI78" s="202"/>
      <c r="GYJ78" s="202"/>
      <c r="GYK78" s="202"/>
      <c r="GYL78" s="202"/>
      <c r="GYM78" s="202"/>
      <c r="GYN78" s="202"/>
      <c r="GYO78" s="202"/>
      <c r="GYP78" s="202"/>
      <c r="GYQ78" s="202"/>
      <c r="GYR78" s="202"/>
      <c r="GYS78" s="202"/>
      <c r="GYT78" s="202"/>
      <c r="GYU78" s="202"/>
      <c r="GYV78" s="202"/>
      <c r="GYW78" s="202"/>
      <c r="GYX78" s="202"/>
      <c r="GYY78" s="202"/>
      <c r="GYZ78" s="202"/>
      <c r="GZA78" s="202"/>
      <c r="GZB78" s="202"/>
      <c r="GZC78" s="202"/>
      <c r="GZD78" s="202"/>
      <c r="GZE78" s="202"/>
      <c r="GZF78" s="202"/>
      <c r="GZG78" s="202"/>
      <c r="GZH78" s="202"/>
      <c r="GZI78" s="202"/>
      <c r="GZJ78" s="202"/>
      <c r="GZK78" s="202"/>
      <c r="GZL78" s="202"/>
      <c r="GZM78" s="202"/>
      <c r="GZN78" s="202"/>
      <c r="GZO78" s="202"/>
      <c r="GZP78" s="202"/>
      <c r="GZQ78" s="202"/>
      <c r="GZR78" s="202"/>
      <c r="GZS78" s="202"/>
      <c r="GZT78" s="202"/>
      <c r="GZU78" s="202"/>
      <c r="GZV78" s="202"/>
      <c r="GZW78" s="202"/>
      <c r="GZX78" s="202"/>
      <c r="GZY78" s="202"/>
      <c r="GZZ78" s="202"/>
      <c r="HAA78" s="202"/>
      <c r="HAB78" s="202"/>
      <c r="HAC78" s="202"/>
      <c r="HAD78" s="202"/>
      <c r="HAE78" s="202"/>
      <c r="HAF78" s="202"/>
      <c r="HAG78" s="202"/>
      <c r="HAH78" s="202"/>
      <c r="HAI78" s="202"/>
      <c r="HAJ78" s="202"/>
      <c r="HAK78" s="202"/>
      <c r="HAL78" s="202"/>
      <c r="HAM78" s="202"/>
      <c r="HAN78" s="202"/>
      <c r="HAO78" s="202"/>
      <c r="HAP78" s="202"/>
      <c r="HAQ78" s="202"/>
      <c r="HAR78" s="202"/>
      <c r="HAS78" s="202"/>
      <c r="HAT78" s="202"/>
      <c r="HAU78" s="202"/>
      <c r="HAV78" s="202"/>
      <c r="HAW78" s="202"/>
      <c r="HAX78" s="202"/>
      <c r="HAY78" s="202"/>
      <c r="HAZ78" s="202"/>
      <c r="HBA78" s="202"/>
      <c r="HBB78" s="202"/>
      <c r="HBC78" s="202"/>
      <c r="HBD78" s="202"/>
      <c r="HBE78" s="202"/>
      <c r="HBF78" s="202"/>
      <c r="HBG78" s="202"/>
      <c r="HBH78" s="202"/>
      <c r="HBI78" s="202"/>
      <c r="HBJ78" s="202"/>
      <c r="HBK78" s="202"/>
      <c r="HBL78" s="202"/>
      <c r="HBM78" s="202"/>
      <c r="HBN78" s="202"/>
      <c r="HBO78" s="202"/>
      <c r="HBP78" s="202"/>
      <c r="HBQ78" s="202"/>
      <c r="HBR78" s="202"/>
      <c r="HBS78" s="202"/>
      <c r="HBT78" s="202"/>
      <c r="HBU78" s="202"/>
      <c r="HBV78" s="202"/>
      <c r="HBW78" s="202"/>
      <c r="HBX78" s="202"/>
      <c r="HBY78" s="202"/>
      <c r="HBZ78" s="202"/>
      <c r="HCA78" s="202"/>
      <c r="HCB78" s="202"/>
      <c r="HCC78" s="202"/>
      <c r="HCD78" s="202"/>
      <c r="HCE78" s="202"/>
      <c r="HCF78" s="202"/>
      <c r="HCG78" s="202"/>
      <c r="HCH78" s="202"/>
      <c r="HCI78" s="202"/>
      <c r="HCJ78" s="202"/>
      <c r="HCK78" s="202"/>
      <c r="HCL78" s="202"/>
      <c r="HCM78" s="202"/>
      <c r="HCN78" s="202"/>
      <c r="HCO78" s="202"/>
      <c r="HCP78" s="202"/>
      <c r="HCQ78" s="202"/>
      <c r="HCR78" s="202"/>
      <c r="HCS78" s="202"/>
      <c r="HCT78" s="202"/>
      <c r="HCU78" s="202"/>
      <c r="HCV78" s="202"/>
      <c r="HCW78" s="202"/>
      <c r="HCX78" s="202"/>
      <c r="HCY78" s="202"/>
      <c r="HCZ78" s="202"/>
      <c r="HDA78" s="202"/>
      <c r="HDB78" s="202"/>
      <c r="HDC78" s="202"/>
      <c r="HDD78" s="202"/>
      <c r="HDE78" s="202"/>
      <c r="HDF78" s="202"/>
      <c r="HDG78" s="202"/>
      <c r="HDH78" s="202"/>
      <c r="HDI78" s="202"/>
      <c r="HDJ78" s="202"/>
      <c r="HDK78" s="202"/>
      <c r="HDL78" s="202"/>
      <c r="HDM78" s="202"/>
      <c r="HDN78" s="202"/>
      <c r="HDO78" s="202"/>
      <c r="HDP78" s="202"/>
      <c r="HDQ78" s="202"/>
      <c r="HDR78" s="202"/>
      <c r="HDS78" s="202"/>
      <c r="HDT78" s="202"/>
      <c r="HDU78" s="202"/>
      <c r="HDV78" s="202"/>
      <c r="HDW78" s="202"/>
      <c r="HDX78" s="202"/>
      <c r="HDY78" s="202"/>
      <c r="HDZ78" s="202"/>
      <c r="HEA78" s="202"/>
      <c r="HEB78" s="202"/>
      <c r="HEC78" s="202"/>
      <c r="HED78" s="202"/>
      <c r="HEE78" s="202"/>
      <c r="HEF78" s="202"/>
      <c r="HEG78" s="202"/>
      <c r="HEH78" s="202"/>
      <c r="HEI78" s="202"/>
      <c r="HEJ78" s="202"/>
      <c r="HEK78" s="202"/>
      <c r="HEL78" s="202"/>
      <c r="HEM78" s="202"/>
      <c r="HEN78" s="202"/>
      <c r="HEO78" s="202"/>
      <c r="HEP78" s="202"/>
      <c r="HEQ78" s="202"/>
      <c r="HER78" s="202"/>
      <c r="HES78" s="202"/>
      <c r="HET78" s="202"/>
      <c r="HEU78" s="202"/>
      <c r="HEV78" s="202"/>
      <c r="HEW78" s="202"/>
      <c r="HEX78" s="202"/>
      <c r="HEY78" s="202"/>
      <c r="HEZ78" s="202"/>
      <c r="HFA78" s="202"/>
      <c r="HFB78" s="202"/>
      <c r="HFC78" s="202"/>
      <c r="HFD78" s="202"/>
      <c r="HFE78" s="202"/>
      <c r="HFF78" s="202"/>
      <c r="HFG78" s="202"/>
      <c r="HFH78" s="202"/>
      <c r="HFI78" s="202"/>
      <c r="HFJ78" s="202"/>
      <c r="HFK78" s="202"/>
      <c r="HFL78" s="202"/>
      <c r="HFM78" s="202"/>
      <c r="HFN78" s="202"/>
      <c r="HFO78" s="202"/>
      <c r="HFP78" s="202"/>
      <c r="HFQ78" s="202"/>
      <c r="HFR78" s="202"/>
      <c r="HFS78" s="202"/>
      <c r="HFT78" s="202"/>
      <c r="HFU78" s="202"/>
      <c r="HFV78" s="202"/>
      <c r="HFW78" s="202"/>
      <c r="HFX78" s="202"/>
      <c r="HFY78" s="202"/>
      <c r="HFZ78" s="202"/>
      <c r="HGA78" s="202"/>
      <c r="HGB78" s="202"/>
      <c r="HGC78" s="202"/>
      <c r="HGD78" s="202"/>
      <c r="HGE78" s="202"/>
      <c r="HGF78" s="202"/>
      <c r="HGG78" s="202"/>
      <c r="HGH78" s="202"/>
      <c r="HGI78" s="202"/>
      <c r="HGJ78" s="202"/>
      <c r="HGK78" s="202"/>
      <c r="HGL78" s="202"/>
      <c r="HGM78" s="202"/>
      <c r="HGN78" s="202"/>
      <c r="HGO78" s="202"/>
      <c r="HGP78" s="202"/>
      <c r="HGQ78" s="202"/>
      <c r="HGR78" s="202"/>
      <c r="HGS78" s="202"/>
      <c r="HGT78" s="202"/>
      <c r="HGU78" s="202"/>
      <c r="HGV78" s="202"/>
      <c r="HGW78" s="202"/>
      <c r="HGX78" s="202"/>
      <c r="HGY78" s="202"/>
      <c r="HGZ78" s="202"/>
      <c r="HHA78" s="202"/>
      <c r="HHB78" s="202"/>
      <c r="HHC78" s="202"/>
      <c r="HHD78" s="202"/>
      <c r="HHE78" s="202"/>
      <c r="HHF78" s="202"/>
      <c r="HHG78" s="202"/>
      <c r="HHH78" s="202"/>
      <c r="HHI78" s="202"/>
      <c r="HHJ78" s="202"/>
      <c r="HHK78" s="202"/>
      <c r="HHL78" s="202"/>
      <c r="HHM78" s="202"/>
      <c r="HHN78" s="202"/>
      <c r="HHO78" s="202"/>
      <c r="HHP78" s="202"/>
      <c r="HHQ78" s="202"/>
      <c r="HHR78" s="202"/>
      <c r="HHS78" s="202"/>
      <c r="HHT78" s="202"/>
      <c r="HHU78" s="202"/>
      <c r="HHV78" s="202"/>
      <c r="HHW78" s="202"/>
      <c r="HHX78" s="202"/>
      <c r="HHY78" s="202"/>
      <c r="HHZ78" s="202"/>
      <c r="HIA78" s="202"/>
      <c r="HIB78" s="202"/>
      <c r="HIC78" s="202"/>
      <c r="HID78" s="202"/>
      <c r="HIE78" s="202"/>
      <c r="HIF78" s="202"/>
      <c r="HIG78" s="202"/>
      <c r="HIH78" s="202"/>
      <c r="HII78" s="202"/>
      <c r="HIJ78" s="202"/>
      <c r="HIK78" s="202"/>
      <c r="HIL78" s="202"/>
      <c r="HIM78" s="202"/>
      <c r="HIN78" s="202"/>
      <c r="HIO78" s="202"/>
      <c r="HIP78" s="202"/>
      <c r="HIQ78" s="202"/>
      <c r="HIR78" s="202"/>
      <c r="HIS78" s="202"/>
      <c r="HIT78" s="202"/>
      <c r="HIU78" s="202"/>
      <c r="HIV78" s="202"/>
      <c r="HIW78" s="202"/>
      <c r="HIX78" s="202"/>
      <c r="HIY78" s="202"/>
      <c r="HIZ78" s="202"/>
      <c r="HJA78" s="202"/>
      <c r="HJB78" s="202"/>
      <c r="HJC78" s="202"/>
      <c r="HJD78" s="202"/>
      <c r="HJE78" s="202"/>
      <c r="HJF78" s="202"/>
      <c r="HJG78" s="202"/>
      <c r="HJH78" s="202"/>
      <c r="HJI78" s="202"/>
      <c r="HJJ78" s="202"/>
      <c r="HJK78" s="202"/>
      <c r="HJL78" s="202"/>
      <c r="HJM78" s="202"/>
      <c r="HJN78" s="202"/>
      <c r="HJO78" s="202"/>
      <c r="HJP78" s="202"/>
      <c r="HJQ78" s="202"/>
      <c r="HJR78" s="202"/>
      <c r="HJS78" s="202"/>
      <c r="HJT78" s="202"/>
      <c r="HJU78" s="202"/>
      <c r="HJV78" s="202"/>
      <c r="HJW78" s="202"/>
      <c r="HJX78" s="202"/>
      <c r="HJY78" s="202"/>
      <c r="HJZ78" s="202"/>
      <c r="HKA78" s="202"/>
      <c r="HKB78" s="202"/>
      <c r="HKC78" s="202"/>
      <c r="HKD78" s="202"/>
      <c r="HKE78" s="202"/>
      <c r="HKF78" s="202"/>
      <c r="HKG78" s="202"/>
      <c r="HKH78" s="202"/>
      <c r="HKI78" s="202"/>
      <c r="HKJ78" s="202"/>
      <c r="HKK78" s="202"/>
      <c r="HKL78" s="202"/>
      <c r="HKM78" s="202"/>
      <c r="HKN78" s="202"/>
      <c r="HKO78" s="202"/>
      <c r="HKP78" s="202"/>
      <c r="HKQ78" s="202"/>
      <c r="HKR78" s="202"/>
      <c r="HKS78" s="202"/>
      <c r="HKT78" s="202"/>
      <c r="HKU78" s="202"/>
      <c r="HKV78" s="202"/>
      <c r="HKW78" s="202"/>
      <c r="HKX78" s="202"/>
      <c r="HKY78" s="202"/>
      <c r="HKZ78" s="202"/>
      <c r="HLA78" s="202"/>
      <c r="HLB78" s="202"/>
      <c r="HLC78" s="202"/>
      <c r="HLD78" s="202"/>
      <c r="HLE78" s="202"/>
      <c r="HLF78" s="202"/>
      <c r="HLG78" s="202"/>
      <c r="HLH78" s="202"/>
      <c r="HLI78" s="202"/>
      <c r="HLJ78" s="202"/>
      <c r="HLK78" s="202"/>
      <c r="HLL78" s="202"/>
      <c r="HLM78" s="202"/>
      <c r="HLN78" s="202"/>
      <c r="HLO78" s="202"/>
      <c r="HLP78" s="202"/>
      <c r="HLQ78" s="202"/>
      <c r="HLR78" s="202"/>
      <c r="HLS78" s="202"/>
      <c r="HLT78" s="202"/>
      <c r="HLU78" s="202"/>
      <c r="HLV78" s="202"/>
      <c r="HLW78" s="202"/>
      <c r="HLX78" s="202"/>
      <c r="HLY78" s="202"/>
      <c r="HLZ78" s="202"/>
      <c r="HMA78" s="202"/>
      <c r="HMB78" s="202"/>
      <c r="HMC78" s="202"/>
      <c r="HMD78" s="202"/>
      <c r="HME78" s="202"/>
      <c r="HMF78" s="202"/>
      <c r="HMG78" s="202"/>
      <c r="HMH78" s="202"/>
      <c r="HMI78" s="202"/>
      <c r="HMJ78" s="202"/>
      <c r="HMK78" s="202"/>
      <c r="HML78" s="202"/>
      <c r="HMM78" s="202"/>
      <c r="HMN78" s="202"/>
      <c r="HMO78" s="202"/>
      <c r="HMP78" s="202"/>
      <c r="HMQ78" s="202"/>
      <c r="HMR78" s="202"/>
      <c r="HMS78" s="202"/>
      <c r="HMT78" s="202"/>
      <c r="HMU78" s="202"/>
      <c r="HMV78" s="202"/>
      <c r="HMW78" s="202"/>
      <c r="HMX78" s="202"/>
      <c r="HMY78" s="202"/>
      <c r="HMZ78" s="202"/>
      <c r="HNA78" s="202"/>
      <c r="HNB78" s="202"/>
      <c r="HNC78" s="202"/>
      <c r="HND78" s="202"/>
      <c r="HNE78" s="202"/>
      <c r="HNF78" s="202"/>
      <c r="HNG78" s="202"/>
      <c r="HNH78" s="202"/>
      <c r="HNI78" s="202"/>
      <c r="HNJ78" s="202"/>
      <c r="HNK78" s="202"/>
      <c r="HNL78" s="202"/>
      <c r="HNM78" s="202"/>
      <c r="HNN78" s="202"/>
      <c r="HNO78" s="202"/>
      <c r="HNP78" s="202"/>
      <c r="HNQ78" s="202"/>
      <c r="HNR78" s="202"/>
      <c r="HNS78" s="202"/>
      <c r="HNT78" s="202"/>
      <c r="HNU78" s="202"/>
      <c r="HNV78" s="202"/>
      <c r="HNW78" s="202"/>
      <c r="HNX78" s="202"/>
      <c r="HNY78" s="202"/>
      <c r="HNZ78" s="202"/>
      <c r="HOA78" s="202"/>
      <c r="HOB78" s="202"/>
      <c r="HOC78" s="202"/>
      <c r="HOD78" s="202"/>
      <c r="HOE78" s="202"/>
      <c r="HOF78" s="202"/>
      <c r="HOG78" s="202"/>
      <c r="HOH78" s="202"/>
      <c r="HOI78" s="202"/>
      <c r="HOJ78" s="202"/>
      <c r="HOK78" s="202"/>
      <c r="HOL78" s="202"/>
      <c r="HOM78" s="202"/>
      <c r="HON78" s="202"/>
      <c r="HOO78" s="202"/>
      <c r="HOP78" s="202"/>
      <c r="HOQ78" s="202"/>
      <c r="HOR78" s="202"/>
      <c r="HOS78" s="202"/>
      <c r="HOT78" s="202"/>
      <c r="HOU78" s="202"/>
      <c r="HOV78" s="202"/>
      <c r="HOW78" s="202"/>
      <c r="HOX78" s="202"/>
      <c r="HOY78" s="202"/>
      <c r="HOZ78" s="202"/>
      <c r="HPA78" s="202"/>
      <c r="HPB78" s="202"/>
      <c r="HPC78" s="202"/>
      <c r="HPD78" s="202"/>
      <c r="HPE78" s="202"/>
      <c r="HPF78" s="202"/>
      <c r="HPG78" s="202"/>
      <c r="HPH78" s="202"/>
      <c r="HPI78" s="202"/>
      <c r="HPJ78" s="202"/>
      <c r="HPK78" s="202"/>
      <c r="HPL78" s="202"/>
      <c r="HPM78" s="202"/>
      <c r="HPN78" s="202"/>
      <c r="HPO78" s="202"/>
      <c r="HPP78" s="202"/>
      <c r="HPQ78" s="202"/>
      <c r="HPR78" s="202"/>
      <c r="HPS78" s="202"/>
      <c r="HPT78" s="202"/>
      <c r="HPU78" s="202"/>
      <c r="HPV78" s="202"/>
      <c r="HPW78" s="202"/>
      <c r="HPX78" s="202"/>
      <c r="HPY78" s="202"/>
      <c r="HPZ78" s="202"/>
      <c r="HQA78" s="202"/>
      <c r="HQB78" s="202"/>
      <c r="HQC78" s="202"/>
      <c r="HQD78" s="202"/>
      <c r="HQE78" s="202"/>
      <c r="HQF78" s="202"/>
      <c r="HQG78" s="202"/>
      <c r="HQH78" s="202"/>
      <c r="HQI78" s="202"/>
      <c r="HQJ78" s="202"/>
      <c r="HQK78" s="202"/>
      <c r="HQL78" s="202"/>
      <c r="HQM78" s="202"/>
      <c r="HQN78" s="202"/>
      <c r="HQO78" s="202"/>
      <c r="HQP78" s="202"/>
      <c r="HQQ78" s="202"/>
      <c r="HQR78" s="202"/>
      <c r="HQS78" s="202"/>
      <c r="HQT78" s="202"/>
      <c r="HQU78" s="202"/>
      <c r="HQV78" s="202"/>
      <c r="HQW78" s="202"/>
      <c r="HQX78" s="202"/>
      <c r="HQY78" s="202"/>
      <c r="HQZ78" s="202"/>
      <c r="HRA78" s="202"/>
      <c r="HRB78" s="202"/>
      <c r="HRC78" s="202"/>
      <c r="HRD78" s="202"/>
      <c r="HRE78" s="202"/>
      <c r="HRF78" s="202"/>
      <c r="HRG78" s="202"/>
      <c r="HRH78" s="202"/>
      <c r="HRI78" s="202"/>
      <c r="HRJ78" s="202"/>
      <c r="HRK78" s="202"/>
      <c r="HRL78" s="202"/>
      <c r="HRM78" s="202"/>
      <c r="HRN78" s="202"/>
      <c r="HRO78" s="202"/>
      <c r="HRP78" s="202"/>
      <c r="HRQ78" s="202"/>
      <c r="HRR78" s="202"/>
      <c r="HRS78" s="202"/>
      <c r="HRT78" s="202"/>
      <c r="HRU78" s="202"/>
      <c r="HRV78" s="202"/>
      <c r="HRW78" s="202"/>
      <c r="HRX78" s="202"/>
      <c r="HRY78" s="202"/>
      <c r="HRZ78" s="202"/>
      <c r="HSA78" s="202"/>
      <c r="HSB78" s="202"/>
      <c r="HSC78" s="202"/>
      <c r="HSD78" s="202"/>
      <c r="HSE78" s="202"/>
      <c r="HSF78" s="202"/>
      <c r="HSG78" s="202"/>
      <c r="HSH78" s="202"/>
      <c r="HSI78" s="202"/>
      <c r="HSJ78" s="202"/>
      <c r="HSK78" s="202"/>
      <c r="HSL78" s="202"/>
      <c r="HSM78" s="202"/>
      <c r="HSN78" s="202"/>
      <c r="HSO78" s="202"/>
      <c r="HSP78" s="202"/>
      <c r="HSQ78" s="202"/>
      <c r="HSR78" s="202"/>
      <c r="HSS78" s="202"/>
      <c r="HST78" s="202"/>
      <c r="HSU78" s="202"/>
      <c r="HSV78" s="202"/>
      <c r="HSW78" s="202"/>
      <c r="HSX78" s="202"/>
      <c r="HSY78" s="202"/>
      <c r="HSZ78" s="202"/>
      <c r="HTA78" s="202"/>
      <c r="HTB78" s="202"/>
      <c r="HTC78" s="202"/>
      <c r="HTD78" s="202"/>
      <c r="HTE78" s="202"/>
      <c r="HTF78" s="202"/>
      <c r="HTG78" s="202"/>
      <c r="HTH78" s="202"/>
      <c r="HTI78" s="202"/>
      <c r="HTJ78" s="202"/>
      <c r="HTK78" s="202"/>
      <c r="HTL78" s="202"/>
      <c r="HTM78" s="202"/>
      <c r="HTN78" s="202"/>
      <c r="HTO78" s="202"/>
      <c r="HTP78" s="202"/>
      <c r="HTQ78" s="202"/>
      <c r="HTR78" s="202"/>
      <c r="HTS78" s="202"/>
      <c r="HTT78" s="202"/>
      <c r="HTU78" s="202"/>
      <c r="HTV78" s="202"/>
      <c r="HTW78" s="202"/>
      <c r="HTX78" s="202"/>
      <c r="HTY78" s="202"/>
      <c r="HTZ78" s="202"/>
      <c r="HUA78" s="202"/>
      <c r="HUB78" s="202"/>
      <c r="HUC78" s="202"/>
      <c r="HUD78" s="202"/>
      <c r="HUE78" s="202"/>
      <c r="HUF78" s="202"/>
      <c r="HUG78" s="202"/>
      <c r="HUH78" s="202"/>
      <c r="HUI78" s="202"/>
      <c r="HUJ78" s="202"/>
      <c r="HUK78" s="202"/>
      <c r="HUL78" s="202"/>
      <c r="HUM78" s="202"/>
      <c r="HUN78" s="202"/>
      <c r="HUO78" s="202"/>
      <c r="HUP78" s="202"/>
      <c r="HUQ78" s="202"/>
      <c r="HUR78" s="202"/>
      <c r="HUS78" s="202"/>
      <c r="HUT78" s="202"/>
      <c r="HUU78" s="202"/>
      <c r="HUV78" s="202"/>
      <c r="HUW78" s="202"/>
      <c r="HUX78" s="202"/>
      <c r="HUY78" s="202"/>
      <c r="HUZ78" s="202"/>
      <c r="HVA78" s="202"/>
      <c r="HVB78" s="202"/>
      <c r="HVC78" s="202"/>
      <c r="HVD78" s="202"/>
      <c r="HVE78" s="202"/>
      <c r="HVF78" s="202"/>
      <c r="HVG78" s="202"/>
      <c r="HVH78" s="202"/>
      <c r="HVI78" s="202"/>
      <c r="HVJ78" s="202"/>
      <c r="HVK78" s="202"/>
      <c r="HVL78" s="202"/>
      <c r="HVM78" s="202"/>
      <c r="HVN78" s="202"/>
      <c r="HVO78" s="202"/>
      <c r="HVP78" s="202"/>
      <c r="HVQ78" s="202"/>
      <c r="HVR78" s="202"/>
      <c r="HVS78" s="202"/>
      <c r="HVT78" s="202"/>
      <c r="HVU78" s="202"/>
      <c r="HVV78" s="202"/>
      <c r="HVW78" s="202"/>
      <c r="HVX78" s="202"/>
      <c r="HVY78" s="202"/>
      <c r="HVZ78" s="202"/>
      <c r="HWA78" s="202"/>
      <c r="HWB78" s="202"/>
      <c r="HWC78" s="202"/>
      <c r="HWD78" s="202"/>
      <c r="HWE78" s="202"/>
      <c r="HWF78" s="202"/>
      <c r="HWG78" s="202"/>
      <c r="HWH78" s="202"/>
      <c r="HWI78" s="202"/>
      <c r="HWJ78" s="202"/>
      <c r="HWK78" s="202"/>
      <c r="HWL78" s="202"/>
      <c r="HWM78" s="202"/>
      <c r="HWN78" s="202"/>
      <c r="HWO78" s="202"/>
      <c r="HWP78" s="202"/>
      <c r="HWQ78" s="202"/>
      <c r="HWR78" s="202"/>
      <c r="HWS78" s="202"/>
      <c r="HWT78" s="202"/>
      <c r="HWU78" s="202"/>
      <c r="HWV78" s="202"/>
      <c r="HWW78" s="202"/>
      <c r="HWX78" s="202"/>
      <c r="HWY78" s="202"/>
      <c r="HWZ78" s="202"/>
      <c r="HXA78" s="202"/>
      <c r="HXB78" s="202"/>
      <c r="HXC78" s="202"/>
      <c r="HXD78" s="202"/>
      <c r="HXE78" s="202"/>
      <c r="HXF78" s="202"/>
      <c r="HXG78" s="202"/>
      <c r="HXH78" s="202"/>
      <c r="HXI78" s="202"/>
      <c r="HXJ78" s="202"/>
      <c r="HXK78" s="202"/>
      <c r="HXL78" s="202"/>
      <c r="HXM78" s="202"/>
      <c r="HXN78" s="202"/>
      <c r="HXO78" s="202"/>
      <c r="HXP78" s="202"/>
      <c r="HXQ78" s="202"/>
      <c r="HXR78" s="202"/>
      <c r="HXS78" s="202"/>
      <c r="HXT78" s="202"/>
      <c r="HXU78" s="202"/>
      <c r="HXV78" s="202"/>
      <c r="HXW78" s="202"/>
      <c r="HXX78" s="202"/>
      <c r="HXY78" s="202"/>
      <c r="HXZ78" s="202"/>
      <c r="HYA78" s="202"/>
      <c r="HYB78" s="202"/>
      <c r="HYC78" s="202"/>
      <c r="HYD78" s="202"/>
      <c r="HYE78" s="202"/>
      <c r="HYF78" s="202"/>
      <c r="HYG78" s="202"/>
      <c r="HYH78" s="202"/>
      <c r="HYI78" s="202"/>
      <c r="HYJ78" s="202"/>
      <c r="HYK78" s="202"/>
      <c r="HYL78" s="202"/>
      <c r="HYM78" s="202"/>
      <c r="HYN78" s="202"/>
      <c r="HYO78" s="202"/>
      <c r="HYP78" s="202"/>
      <c r="HYQ78" s="202"/>
      <c r="HYR78" s="202"/>
      <c r="HYS78" s="202"/>
      <c r="HYT78" s="202"/>
      <c r="HYU78" s="202"/>
      <c r="HYV78" s="202"/>
      <c r="HYW78" s="202"/>
      <c r="HYX78" s="202"/>
      <c r="HYY78" s="202"/>
      <c r="HYZ78" s="202"/>
      <c r="HZA78" s="202"/>
      <c r="HZB78" s="202"/>
      <c r="HZC78" s="202"/>
      <c r="HZD78" s="202"/>
      <c r="HZE78" s="202"/>
      <c r="HZF78" s="202"/>
      <c r="HZG78" s="202"/>
      <c r="HZH78" s="202"/>
      <c r="HZI78" s="202"/>
      <c r="HZJ78" s="202"/>
      <c r="HZK78" s="202"/>
      <c r="HZL78" s="202"/>
      <c r="HZM78" s="202"/>
      <c r="HZN78" s="202"/>
      <c r="HZO78" s="202"/>
      <c r="HZP78" s="202"/>
      <c r="HZQ78" s="202"/>
      <c r="HZR78" s="202"/>
      <c r="HZS78" s="202"/>
      <c r="HZT78" s="202"/>
      <c r="HZU78" s="202"/>
      <c r="HZV78" s="202"/>
      <c r="HZW78" s="202"/>
      <c r="HZX78" s="202"/>
      <c r="HZY78" s="202"/>
      <c r="HZZ78" s="202"/>
      <c r="IAA78" s="202"/>
      <c r="IAB78" s="202"/>
      <c r="IAC78" s="202"/>
      <c r="IAD78" s="202"/>
      <c r="IAE78" s="202"/>
      <c r="IAF78" s="202"/>
      <c r="IAG78" s="202"/>
      <c r="IAH78" s="202"/>
      <c r="IAI78" s="202"/>
      <c r="IAJ78" s="202"/>
      <c r="IAK78" s="202"/>
      <c r="IAL78" s="202"/>
      <c r="IAM78" s="202"/>
      <c r="IAN78" s="202"/>
      <c r="IAO78" s="202"/>
      <c r="IAP78" s="202"/>
      <c r="IAQ78" s="202"/>
      <c r="IAR78" s="202"/>
      <c r="IAS78" s="202"/>
      <c r="IAT78" s="202"/>
      <c r="IAU78" s="202"/>
      <c r="IAV78" s="202"/>
      <c r="IAW78" s="202"/>
      <c r="IAX78" s="202"/>
      <c r="IAY78" s="202"/>
      <c r="IAZ78" s="202"/>
      <c r="IBA78" s="202"/>
      <c r="IBB78" s="202"/>
      <c r="IBC78" s="202"/>
      <c r="IBD78" s="202"/>
      <c r="IBE78" s="202"/>
      <c r="IBF78" s="202"/>
      <c r="IBG78" s="202"/>
      <c r="IBH78" s="202"/>
      <c r="IBI78" s="202"/>
      <c r="IBJ78" s="202"/>
      <c r="IBK78" s="202"/>
      <c r="IBL78" s="202"/>
      <c r="IBM78" s="202"/>
      <c r="IBN78" s="202"/>
      <c r="IBO78" s="202"/>
      <c r="IBP78" s="202"/>
      <c r="IBQ78" s="202"/>
      <c r="IBR78" s="202"/>
      <c r="IBS78" s="202"/>
      <c r="IBT78" s="202"/>
      <c r="IBU78" s="202"/>
      <c r="IBV78" s="202"/>
      <c r="IBW78" s="202"/>
      <c r="IBX78" s="202"/>
      <c r="IBY78" s="202"/>
      <c r="IBZ78" s="202"/>
      <c r="ICA78" s="202"/>
      <c r="ICB78" s="202"/>
      <c r="ICC78" s="202"/>
      <c r="ICD78" s="202"/>
      <c r="ICE78" s="202"/>
      <c r="ICF78" s="202"/>
      <c r="ICG78" s="202"/>
      <c r="ICH78" s="202"/>
      <c r="ICI78" s="202"/>
      <c r="ICJ78" s="202"/>
      <c r="ICK78" s="202"/>
      <c r="ICL78" s="202"/>
      <c r="ICM78" s="202"/>
      <c r="ICN78" s="202"/>
      <c r="ICO78" s="202"/>
      <c r="ICP78" s="202"/>
      <c r="ICQ78" s="202"/>
      <c r="ICR78" s="202"/>
      <c r="ICS78" s="202"/>
      <c r="ICT78" s="202"/>
      <c r="ICU78" s="202"/>
      <c r="ICV78" s="202"/>
      <c r="ICW78" s="202"/>
      <c r="ICX78" s="202"/>
      <c r="ICY78" s="202"/>
      <c r="ICZ78" s="202"/>
      <c r="IDA78" s="202"/>
      <c r="IDB78" s="202"/>
      <c r="IDC78" s="202"/>
      <c r="IDD78" s="202"/>
      <c r="IDE78" s="202"/>
      <c r="IDF78" s="202"/>
      <c r="IDG78" s="202"/>
      <c r="IDH78" s="202"/>
      <c r="IDI78" s="202"/>
      <c r="IDJ78" s="202"/>
      <c r="IDK78" s="202"/>
      <c r="IDL78" s="202"/>
      <c r="IDM78" s="202"/>
      <c r="IDN78" s="202"/>
      <c r="IDO78" s="202"/>
      <c r="IDP78" s="202"/>
      <c r="IDQ78" s="202"/>
      <c r="IDR78" s="202"/>
      <c r="IDS78" s="202"/>
      <c r="IDT78" s="202"/>
      <c r="IDU78" s="202"/>
      <c r="IDV78" s="202"/>
      <c r="IDW78" s="202"/>
      <c r="IDX78" s="202"/>
      <c r="IDY78" s="202"/>
      <c r="IDZ78" s="202"/>
      <c r="IEA78" s="202"/>
      <c r="IEB78" s="202"/>
      <c r="IEC78" s="202"/>
      <c r="IED78" s="202"/>
      <c r="IEE78" s="202"/>
      <c r="IEF78" s="202"/>
      <c r="IEG78" s="202"/>
      <c r="IEH78" s="202"/>
      <c r="IEI78" s="202"/>
      <c r="IEJ78" s="202"/>
      <c r="IEK78" s="202"/>
      <c r="IEL78" s="202"/>
      <c r="IEM78" s="202"/>
      <c r="IEN78" s="202"/>
      <c r="IEO78" s="202"/>
      <c r="IEP78" s="202"/>
      <c r="IEQ78" s="202"/>
      <c r="IER78" s="202"/>
      <c r="IES78" s="202"/>
      <c r="IET78" s="202"/>
      <c r="IEU78" s="202"/>
      <c r="IEV78" s="202"/>
      <c r="IEW78" s="202"/>
      <c r="IEX78" s="202"/>
      <c r="IEY78" s="202"/>
      <c r="IEZ78" s="202"/>
      <c r="IFA78" s="202"/>
      <c r="IFB78" s="202"/>
      <c r="IFC78" s="202"/>
      <c r="IFD78" s="202"/>
      <c r="IFE78" s="202"/>
      <c r="IFF78" s="202"/>
      <c r="IFG78" s="202"/>
      <c r="IFH78" s="202"/>
      <c r="IFI78" s="202"/>
      <c r="IFJ78" s="202"/>
      <c r="IFK78" s="202"/>
      <c r="IFL78" s="202"/>
      <c r="IFM78" s="202"/>
      <c r="IFN78" s="202"/>
      <c r="IFO78" s="202"/>
      <c r="IFP78" s="202"/>
      <c r="IFQ78" s="202"/>
      <c r="IFR78" s="202"/>
      <c r="IFS78" s="202"/>
      <c r="IFT78" s="202"/>
      <c r="IFU78" s="202"/>
      <c r="IFV78" s="202"/>
      <c r="IFW78" s="202"/>
      <c r="IFX78" s="202"/>
      <c r="IFY78" s="202"/>
      <c r="IFZ78" s="202"/>
      <c r="IGA78" s="202"/>
      <c r="IGB78" s="202"/>
      <c r="IGC78" s="202"/>
      <c r="IGD78" s="202"/>
      <c r="IGE78" s="202"/>
      <c r="IGF78" s="202"/>
      <c r="IGG78" s="202"/>
      <c r="IGH78" s="202"/>
      <c r="IGI78" s="202"/>
      <c r="IGJ78" s="202"/>
      <c r="IGK78" s="202"/>
      <c r="IGL78" s="202"/>
      <c r="IGM78" s="202"/>
      <c r="IGN78" s="202"/>
      <c r="IGO78" s="202"/>
      <c r="IGP78" s="202"/>
      <c r="IGQ78" s="202"/>
      <c r="IGR78" s="202"/>
      <c r="IGS78" s="202"/>
      <c r="IGT78" s="202"/>
      <c r="IGU78" s="202"/>
      <c r="IGV78" s="202"/>
      <c r="IGW78" s="202"/>
      <c r="IGX78" s="202"/>
      <c r="IGY78" s="202"/>
      <c r="IGZ78" s="202"/>
      <c r="IHA78" s="202"/>
      <c r="IHB78" s="202"/>
      <c r="IHC78" s="202"/>
      <c r="IHD78" s="202"/>
      <c r="IHE78" s="202"/>
      <c r="IHF78" s="202"/>
      <c r="IHG78" s="202"/>
      <c r="IHH78" s="202"/>
      <c r="IHI78" s="202"/>
      <c r="IHJ78" s="202"/>
      <c r="IHK78" s="202"/>
      <c r="IHL78" s="202"/>
      <c r="IHM78" s="202"/>
      <c r="IHN78" s="202"/>
      <c r="IHO78" s="202"/>
      <c r="IHP78" s="202"/>
      <c r="IHQ78" s="202"/>
      <c r="IHR78" s="202"/>
      <c r="IHS78" s="202"/>
      <c r="IHT78" s="202"/>
      <c r="IHU78" s="202"/>
      <c r="IHV78" s="202"/>
      <c r="IHW78" s="202"/>
      <c r="IHX78" s="202"/>
      <c r="IHY78" s="202"/>
      <c r="IHZ78" s="202"/>
      <c r="IIA78" s="202"/>
      <c r="IIB78" s="202"/>
      <c r="IIC78" s="202"/>
      <c r="IID78" s="202"/>
      <c r="IIE78" s="202"/>
      <c r="IIF78" s="202"/>
      <c r="IIG78" s="202"/>
      <c r="IIH78" s="202"/>
      <c r="III78" s="202"/>
      <c r="IIJ78" s="202"/>
      <c r="IIK78" s="202"/>
      <c r="IIL78" s="202"/>
      <c r="IIM78" s="202"/>
      <c r="IIN78" s="202"/>
      <c r="IIO78" s="202"/>
      <c r="IIP78" s="202"/>
      <c r="IIQ78" s="202"/>
      <c r="IIR78" s="202"/>
      <c r="IIS78" s="202"/>
      <c r="IIT78" s="202"/>
      <c r="IIU78" s="202"/>
      <c r="IIV78" s="202"/>
      <c r="IIW78" s="202"/>
      <c r="IIX78" s="202"/>
      <c r="IIY78" s="202"/>
      <c r="IIZ78" s="202"/>
      <c r="IJA78" s="202"/>
      <c r="IJB78" s="202"/>
      <c r="IJC78" s="202"/>
      <c r="IJD78" s="202"/>
      <c r="IJE78" s="202"/>
      <c r="IJF78" s="202"/>
      <c r="IJG78" s="202"/>
      <c r="IJH78" s="202"/>
      <c r="IJI78" s="202"/>
      <c r="IJJ78" s="202"/>
      <c r="IJK78" s="202"/>
      <c r="IJL78" s="202"/>
      <c r="IJM78" s="202"/>
      <c r="IJN78" s="202"/>
      <c r="IJO78" s="202"/>
      <c r="IJP78" s="202"/>
      <c r="IJQ78" s="202"/>
      <c r="IJR78" s="202"/>
      <c r="IJS78" s="202"/>
      <c r="IJT78" s="202"/>
      <c r="IJU78" s="202"/>
      <c r="IJV78" s="202"/>
      <c r="IJW78" s="202"/>
      <c r="IJX78" s="202"/>
      <c r="IJY78" s="202"/>
      <c r="IJZ78" s="202"/>
      <c r="IKA78" s="202"/>
      <c r="IKB78" s="202"/>
      <c r="IKC78" s="202"/>
      <c r="IKD78" s="202"/>
      <c r="IKE78" s="202"/>
      <c r="IKF78" s="202"/>
      <c r="IKG78" s="202"/>
      <c r="IKH78" s="202"/>
      <c r="IKI78" s="202"/>
      <c r="IKJ78" s="202"/>
      <c r="IKK78" s="202"/>
      <c r="IKL78" s="202"/>
      <c r="IKM78" s="202"/>
      <c r="IKN78" s="202"/>
      <c r="IKO78" s="202"/>
      <c r="IKP78" s="202"/>
      <c r="IKQ78" s="202"/>
      <c r="IKR78" s="202"/>
      <c r="IKS78" s="202"/>
      <c r="IKT78" s="202"/>
      <c r="IKU78" s="202"/>
      <c r="IKV78" s="202"/>
      <c r="IKW78" s="202"/>
      <c r="IKX78" s="202"/>
      <c r="IKY78" s="202"/>
      <c r="IKZ78" s="202"/>
      <c r="ILA78" s="202"/>
      <c r="ILB78" s="202"/>
      <c r="ILC78" s="202"/>
      <c r="ILD78" s="202"/>
      <c r="ILE78" s="202"/>
      <c r="ILF78" s="202"/>
      <c r="ILG78" s="202"/>
      <c r="ILH78" s="202"/>
      <c r="ILI78" s="202"/>
      <c r="ILJ78" s="202"/>
      <c r="ILK78" s="202"/>
      <c r="ILL78" s="202"/>
      <c r="ILM78" s="202"/>
      <c r="ILN78" s="202"/>
      <c r="ILO78" s="202"/>
      <c r="ILP78" s="202"/>
      <c r="ILQ78" s="202"/>
      <c r="ILR78" s="202"/>
      <c r="ILS78" s="202"/>
      <c r="ILT78" s="202"/>
      <c r="ILU78" s="202"/>
      <c r="ILV78" s="202"/>
      <c r="ILW78" s="202"/>
      <c r="ILX78" s="202"/>
      <c r="ILY78" s="202"/>
      <c r="ILZ78" s="202"/>
      <c r="IMA78" s="202"/>
      <c r="IMB78" s="202"/>
      <c r="IMC78" s="202"/>
      <c r="IMD78" s="202"/>
      <c r="IME78" s="202"/>
      <c r="IMF78" s="202"/>
      <c r="IMG78" s="202"/>
      <c r="IMH78" s="202"/>
      <c r="IMI78" s="202"/>
      <c r="IMJ78" s="202"/>
      <c r="IMK78" s="202"/>
      <c r="IML78" s="202"/>
      <c r="IMM78" s="202"/>
      <c r="IMN78" s="202"/>
      <c r="IMO78" s="202"/>
      <c r="IMP78" s="202"/>
      <c r="IMQ78" s="202"/>
      <c r="IMR78" s="202"/>
      <c r="IMS78" s="202"/>
      <c r="IMT78" s="202"/>
      <c r="IMU78" s="202"/>
      <c r="IMV78" s="202"/>
      <c r="IMW78" s="202"/>
      <c r="IMX78" s="202"/>
      <c r="IMY78" s="202"/>
      <c r="IMZ78" s="202"/>
      <c r="INA78" s="202"/>
      <c r="INB78" s="202"/>
      <c r="INC78" s="202"/>
      <c r="IND78" s="202"/>
      <c r="INE78" s="202"/>
      <c r="INF78" s="202"/>
      <c r="ING78" s="202"/>
      <c r="INH78" s="202"/>
      <c r="INI78" s="202"/>
      <c r="INJ78" s="202"/>
      <c r="INK78" s="202"/>
      <c r="INL78" s="202"/>
      <c r="INM78" s="202"/>
      <c r="INN78" s="202"/>
      <c r="INO78" s="202"/>
      <c r="INP78" s="202"/>
      <c r="INQ78" s="202"/>
      <c r="INR78" s="202"/>
      <c r="INS78" s="202"/>
      <c r="INT78" s="202"/>
      <c r="INU78" s="202"/>
      <c r="INV78" s="202"/>
      <c r="INW78" s="202"/>
      <c r="INX78" s="202"/>
      <c r="INY78" s="202"/>
      <c r="INZ78" s="202"/>
      <c r="IOA78" s="202"/>
      <c r="IOB78" s="202"/>
      <c r="IOC78" s="202"/>
      <c r="IOD78" s="202"/>
      <c r="IOE78" s="202"/>
      <c r="IOF78" s="202"/>
      <c r="IOG78" s="202"/>
      <c r="IOH78" s="202"/>
      <c r="IOI78" s="202"/>
      <c r="IOJ78" s="202"/>
      <c r="IOK78" s="202"/>
      <c r="IOL78" s="202"/>
      <c r="IOM78" s="202"/>
      <c r="ION78" s="202"/>
      <c r="IOO78" s="202"/>
      <c r="IOP78" s="202"/>
      <c r="IOQ78" s="202"/>
      <c r="IOR78" s="202"/>
      <c r="IOS78" s="202"/>
      <c r="IOT78" s="202"/>
      <c r="IOU78" s="202"/>
      <c r="IOV78" s="202"/>
      <c r="IOW78" s="202"/>
      <c r="IOX78" s="202"/>
      <c r="IOY78" s="202"/>
      <c r="IOZ78" s="202"/>
      <c r="IPA78" s="202"/>
      <c r="IPB78" s="202"/>
      <c r="IPC78" s="202"/>
      <c r="IPD78" s="202"/>
      <c r="IPE78" s="202"/>
      <c r="IPF78" s="202"/>
      <c r="IPG78" s="202"/>
      <c r="IPH78" s="202"/>
      <c r="IPI78" s="202"/>
      <c r="IPJ78" s="202"/>
      <c r="IPK78" s="202"/>
      <c r="IPL78" s="202"/>
      <c r="IPM78" s="202"/>
      <c r="IPN78" s="202"/>
      <c r="IPO78" s="202"/>
      <c r="IPP78" s="202"/>
      <c r="IPQ78" s="202"/>
      <c r="IPR78" s="202"/>
      <c r="IPS78" s="202"/>
      <c r="IPT78" s="202"/>
      <c r="IPU78" s="202"/>
      <c r="IPV78" s="202"/>
      <c r="IPW78" s="202"/>
      <c r="IPX78" s="202"/>
      <c r="IPY78" s="202"/>
      <c r="IPZ78" s="202"/>
      <c r="IQA78" s="202"/>
      <c r="IQB78" s="202"/>
      <c r="IQC78" s="202"/>
      <c r="IQD78" s="202"/>
      <c r="IQE78" s="202"/>
      <c r="IQF78" s="202"/>
      <c r="IQG78" s="202"/>
      <c r="IQH78" s="202"/>
      <c r="IQI78" s="202"/>
      <c r="IQJ78" s="202"/>
      <c r="IQK78" s="202"/>
      <c r="IQL78" s="202"/>
      <c r="IQM78" s="202"/>
      <c r="IQN78" s="202"/>
      <c r="IQO78" s="202"/>
      <c r="IQP78" s="202"/>
      <c r="IQQ78" s="202"/>
      <c r="IQR78" s="202"/>
      <c r="IQS78" s="202"/>
      <c r="IQT78" s="202"/>
      <c r="IQU78" s="202"/>
      <c r="IQV78" s="202"/>
      <c r="IQW78" s="202"/>
      <c r="IQX78" s="202"/>
      <c r="IQY78" s="202"/>
      <c r="IQZ78" s="202"/>
      <c r="IRA78" s="202"/>
      <c r="IRB78" s="202"/>
      <c r="IRC78" s="202"/>
      <c r="IRD78" s="202"/>
      <c r="IRE78" s="202"/>
      <c r="IRF78" s="202"/>
      <c r="IRG78" s="202"/>
      <c r="IRH78" s="202"/>
      <c r="IRI78" s="202"/>
      <c r="IRJ78" s="202"/>
      <c r="IRK78" s="202"/>
      <c r="IRL78" s="202"/>
      <c r="IRM78" s="202"/>
      <c r="IRN78" s="202"/>
      <c r="IRO78" s="202"/>
      <c r="IRP78" s="202"/>
      <c r="IRQ78" s="202"/>
      <c r="IRR78" s="202"/>
      <c r="IRS78" s="202"/>
      <c r="IRT78" s="202"/>
      <c r="IRU78" s="202"/>
      <c r="IRV78" s="202"/>
      <c r="IRW78" s="202"/>
      <c r="IRX78" s="202"/>
      <c r="IRY78" s="202"/>
      <c r="IRZ78" s="202"/>
      <c r="ISA78" s="202"/>
      <c r="ISB78" s="202"/>
      <c r="ISC78" s="202"/>
      <c r="ISD78" s="202"/>
      <c r="ISE78" s="202"/>
      <c r="ISF78" s="202"/>
      <c r="ISG78" s="202"/>
      <c r="ISH78" s="202"/>
      <c r="ISI78" s="202"/>
      <c r="ISJ78" s="202"/>
      <c r="ISK78" s="202"/>
      <c r="ISL78" s="202"/>
      <c r="ISM78" s="202"/>
      <c r="ISN78" s="202"/>
      <c r="ISO78" s="202"/>
      <c r="ISP78" s="202"/>
      <c r="ISQ78" s="202"/>
      <c r="ISR78" s="202"/>
      <c r="ISS78" s="202"/>
      <c r="IST78" s="202"/>
      <c r="ISU78" s="202"/>
      <c r="ISV78" s="202"/>
      <c r="ISW78" s="202"/>
      <c r="ISX78" s="202"/>
      <c r="ISY78" s="202"/>
      <c r="ISZ78" s="202"/>
      <c r="ITA78" s="202"/>
      <c r="ITB78" s="202"/>
      <c r="ITC78" s="202"/>
      <c r="ITD78" s="202"/>
      <c r="ITE78" s="202"/>
      <c r="ITF78" s="202"/>
      <c r="ITG78" s="202"/>
      <c r="ITH78" s="202"/>
      <c r="ITI78" s="202"/>
      <c r="ITJ78" s="202"/>
      <c r="ITK78" s="202"/>
      <c r="ITL78" s="202"/>
      <c r="ITM78" s="202"/>
      <c r="ITN78" s="202"/>
      <c r="ITO78" s="202"/>
      <c r="ITP78" s="202"/>
      <c r="ITQ78" s="202"/>
      <c r="ITR78" s="202"/>
      <c r="ITS78" s="202"/>
      <c r="ITT78" s="202"/>
      <c r="ITU78" s="202"/>
      <c r="ITV78" s="202"/>
      <c r="ITW78" s="202"/>
      <c r="ITX78" s="202"/>
      <c r="ITY78" s="202"/>
      <c r="ITZ78" s="202"/>
      <c r="IUA78" s="202"/>
      <c r="IUB78" s="202"/>
      <c r="IUC78" s="202"/>
      <c r="IUD78" s="202"/>
      <c r="IUE78" s="202"/>
      <c r="IUF78" s="202"/>
      <c r="IUG78" s="202"/>
      <c r="IUH78" s="202"/>
      <c r="IUI78" s="202"/>
      <c r="IUJ78" s="202"/>
      <c r="IUK78" s="202"/>
      <c r="IUL78" s="202"/>
      <c r="IUM78" s="202"/>
      <c r="IUN78" s="202"/>
      <c r="IUO78" s="202"/>
      <c r="IUP78" s="202"/>
      <c r="IUQ78" s="202"/>
      <c r="IUR78" s="202"/>
      <c r="IUS78" s="202"/>
      <c r="IUT78" s="202"/>
      <c r="IUU78" s="202"/>
      <c r="IUV78" s="202"/>
      <c r="IUW78" s="202"/>
      <c r="IUX78" s="202"/>
      <c r="IUY78" s="202"/>
      <c r="IUZ78" s="202"/>
      <c r="IVA78" s="202"/>
      <c r="IVB78" s="202"/>
      <c r="IVC78" s="202"/>
      <c r="IVD78" s="202"/>
      <c r="IVE78" s="202"/>
      <c r="IVF78" s="202"/>
      <c r="IVG78" s="202"/>
      <c r="IVH78" s="202"/>
      <c r="IVI78" s="202"/>
      <c r="IVJ78" s="202"/>
      <c r="IVK78" s="202"/>
      <c r="IVL78" s="202"/>
      <c r="IVM78" s="202"/>
      <c r="IVN78" s="202"/>
      <c r="IVO78" s="202"/>
      <c r="IVP78" s="202"/>
      <c r="IVQ78" s="202"/>
      <c r="IVR78" s="202"/>
      <c r="IVS78" s="202"/>
      <c r="IVT78" s="202"/>
      <c r="IVU78" s="202"/>
      <c r="IVV78" s="202"/>
      <c r="IVW78" s="202"/>
      <c r="IVX78" s="202"/>
      <c r="IVY78" s="202"/>
      <c r="IVZ78" s="202"/>
      <c r="IWA78" s="202"/>
      <c r="IWB78" s="202"/>
      <c r="IWC78" s="202"/>
      <c r="IWD78" s="202"/>
      <c r="IWE78" s="202"/>
      <c r="IWF78" s="202"/>
      <c r="IWG78" s="202"/>
      <c r="IWH78" s="202"/>
      <c r="IWI78" s="202"/>
      <c r="IWJ78" s="202"/>
      <c r="IWK78" s="202"/>
      <c r="IWL78" s="202"/>
      <c r="IWM78" s="202"/>
      <c r="IWN78" s="202"/>
      <c r="IWO78" s="202"/>
      <c r="IWP78" s="202"/>
      <c r="IWQ78" s="202"/>
      <c r="IWR78" s="202"/>
      <c r="IWS78" s="202"/>
      <c r="IWT78" s="202"/>
      <c r="IWU78" s="202"/>
      <c r="IWV78" s="202"/>
      <c r="IWW78" s="202"/>
      <c r="IWX78" s="202"/>
      <c r="IWY78" s="202"/>
      <c r="IWZ78" s="202"/>
      <c r="IXA78" s="202"/>
      <c r="IXB78" s="202"/>
      <c r="IXC78" s="202"/>
      <c r="IXD78" s="202"/>
      <c r="IXE78" s="202"/>
      <c r="IXF78" s="202"/>
      <c r="IXG78" s="202"/>
      <c r="IXH78" s="202"/>
      <c r="IXI78" s="202"/>
      <c r="IXJ78" s="202"/>
      <c r="IXK78" s="202"/>
      <c r="IXL78" s="202"/>
      <c r="IXM78" s="202"/>
      <c r="IXN78" s="202"/>
      <c r="IXO78" s="202"/>
      <c r="IXP78" s="202"/>
      <c r="IXQ78" s="202"/>
      <c r="IXR78" s="202"/>
      <c r="IXS78" s="202"/>
      <c r="IXT78" s="202"/>
      <c r="IXU78" s="202"/>
      <c r="IXV78" s="202"/>
      <c r="IXW78" s="202"/>
      <c r="IXX78" s="202"/>
      <c r="IXY78" s="202"/>
      <c r="IXZ78" s="202"/>
      <c r="IYA78" s="202"/>
      <c r="IYB78" s="202"/>
      <c r="IYC78" s="202"/>
      <c r="IYD78" s="202"/>
      <c r="IYE78" s="202"/>
      <c r="IYF78" s="202"/>
      <c r="IYG78" s="202"/>
      <c r="IYH78" s="202"/>
      <c r="IYI78" s="202"/>
      <c r="IYJ78" s="202"/>
      <c r="IYK78" s="202"/>
      <c r="IYL78" s="202"/>
      <c r="IYM78" s="202"/>
      <c r="IYN78" s="202"/>
      <c r="IYO78" s="202"/>
      <c r="IYP78" s="202"/>
      <c r="IYQ78" s="202"/>
      <c r="IYR78" s="202"/>
      <c r="IYS78" s="202"/>
      <c r="IYT78" s="202"/>
      <c r="IYU78" s="202"/>
      <c r="IYV78" s="202"/>
      <c r="IYW78" s="202"/>
      <c r="IYX78" s="202"/>
      <c r="IYY78" s="202"/>
      <c r="IYZ78" s="202"/>
      <c r="IZA78" s="202"/>
      <c r="IZB78" s="202"/>
      <c r="IZC78" s="202"/>
      <c r="IZD78" s="202"/>
      <c r="IZE78" s="202"/>
      <c r="IZF78" s="202"/>
      <c r="IZG78" s="202"/>
      <c r="IZH78" s="202"/>
      <c r="IZI78" s="202"/>
      <c r="IZJ78" s="202"/>
      <c r="IZK78" s="202"/>
      <c r="IZL78" s="202"/>
      <c r="IZM78" s="202"/>
      <c r="IZN78" s="202"/>
      <c r="IZO78" s="202"/>
      <c r="IZP78" s="202"/>
      <c r="IZQ78" s="202"/>
      <c r="IZR78" s="202"/>
      <c r="IZS78" s="202"/>
      <c r="IZT78" s="202"/>
      <c r="IZU78" s="202"/>
      <c r="IZV78" s="202"/>
      <c r="IZW78" s="202"/>
      <c r="IZX78" s="202"/>
      <c r="IZY78" s="202"/>
      <c r="IZZ78" s="202"/>
      <c r="JAA78" s="202"/>
      <c r="JAB78" s="202"/>
      <c r="JAC78" s="202"/>
      <c r="JAD78" s="202"/>
      <c r="JAE78" s="202"/>
      <c r="JAF78" s="202"/>
      <c r="JAG78" s="202"/>
      <c r="JAH78" s="202"/>
      <c r="JAI78" s="202"/>
      <c r="JAJ78" s="202"/>
      <c r="JAK78" s="202"/>
      <c r="JAL78" s="202"/>
      <c r="JAM78" s="202"/>
      <c r="JAN78" s="202"/>
      <c r="JAO78" s="202"/>
      <c r="JAP78" s="202"/>
      <c r="JAQ78" s="202"/>
      <c r="JAR78" s="202"/>
      <c r="JAS78" s="202"/>
      <c r="JAT78" s="202"/>
      <c r="JAU78" s="202"/>
      <c r="JAV78" s="202"/>
      <c r="JAW78" s="202"/>
      <c r="JAX78" s="202"/>
      <c r="JAY78" s="202"/>
      <c r="JAZ78" s="202"/>
      <c r="JBA78" s="202"/>
      <c r="JBB78" s="202"/>
      <c r="JBC78" s="202"/>
      <c r="JBD78" s="202"/>
      <c r="JBE78" s="202"/>
      <c r="JBF78" s="202"/>
      <c r="JBG78" s="202"/>
      <c r="JBH78" s="202"/>
      <c r="JBI78" s="202"/>
      <c r="JBJ78" s="202"/>
      <c r="JBK78" s="202"/>
      <c r="JBL78" s="202"/>
      <c r="JBM78" s="202"/>
      <c r="JBN78" s="202"/>
      <c r="JBO78" s="202"/>
      <c r="JBP78" s="202"/>
      <c r="JBQ78" s="202"/>
      <c r="JBR78" s="202"/>
      <c r="JBS78" s="202"/>
      <c r="JBT78" s="202"/>
      <c r="JBU78" s="202"/>
      <c r="JBV78" s="202"/>
      <c r="JBW78" s="202"/>
      <c r="JBX78" s="202"/>
      <c r="JBY78" s="202"/>
      <c r="JBZ78" s="202"/>
      <c r="JCA78" s="202"/>
      <c r="JCB78" s="202"/>
      <c r="JCC78" s="202"/>
      <c r="JCD78" s="202"/>
      <c r="JCE78" s="202"/>
      <c r="JCF78" s="202"/>
      <c r="JCG78" s="202"/>
      <c r="JCH78" s="202"/>
      <c r="JCI78" s="202"/>
      <c r="JCJ78" s="202"/>
      <c r="JCK78" s="202"/>
      <c r="JCL78" s="202"/>
      <c r="JCM78" s="202"/>
      <c r="JCN78" s="202"/>
      <c r="JCO78" s="202"/>
      <c r="JCP78" s="202"/>
      <c r="JCQ78" s="202"/>
      <c r="JCR78" s="202"/>
      <c r="JCS78" s="202"/>
      <c r="JCT78" s="202"/>
      <c r="JCU78" s="202"/>
      <c r="JCV78" s="202"/>
      <c r="JCW78" s="202"/>
      <c r="JCX78" s="202"/>
      <c r="JCY78" s="202"/>
      <c r="JCZ78" s="202"/>
      <c r="JDA78" s="202"/>
      <c r="JDB78" s="202"/>
      <c r="JDC78" s="202"/>
      <c r="JDD78" s="202"/>
      <c r="JDE78" s="202"/>
      <c r="JDF78" s="202"/>
      <c r="JDG78" s="202"/>
      <c r="JDH78" s="202"/>
      <c r="JDI78" s="202"/>
      <c r="JDJ78" s="202"/>
      <c r="JDK78" s="202"/>
      <c r="JDL78" s="202"/>
      <c r="JDM78" s="202"/>
      <c r="JDN78" s="202"/>
      <c r="JDO78" s="202"/>
      <c r="JDP78" s="202"/>
      <c r="JDQ78" s="202"/>
      <c r="JDR78" s="202"/>
      <c r="JDS78" s="202"/>
      <c r="JDT78" s="202"/>
      <c r="JDU78" s="202"/>
      <c r="JDV78" s="202"/>
      <c r="JDW78" s="202"/>
      <c r="JDX78" s="202"/>
      <c r="JDY78" s="202"/>
      <c r="JDZ78" s="202"/>
      <c r="JEA78" s="202"/>
      <c r="JEB78" s="202"/>
      <c r="JEC78" s="202"/>
      <c r="JED78" s="202"/>
      <c r="JEE78" s="202"/>
      <c r="JEF78" s="202"/>
      <c r="JEG78" s="202"/>
      <c r="JEH78" s="202"/>
      <c r="JEI78" s="202"/>
      <c r="JEJ78" s="202"/>
      <c r="JEK78" s="202"/>
      <c r="JEL78" s="202"/>
      <c r="JEM78" s="202"/>
      <c r="JEN78" s="202"/>
      <c r="JEO78" s="202"/>
      <c r="JEP78" s="202"/>
      <c r="JEQ78" s="202"/>
      <c r="JER78" s="202"/>
      <c r="JES78" s="202"/>
      <c r="JET78" s="202"/>
      <c r="JEU78" s="202"/>
      <c r="JEV78" s="202"/>
      <c r="JEW78" s="202"/>
      <c r="JEX78" s="202"/>
      <c r="JEY78" s="202"/>
      <c r="JEZ78" s="202"/>
      <c r="JFA78" s="202"/>
      <c r="JFB78" s="202"/>
      <c r="JFC78" s="202"/>
      <c r="JFD78" s="202"/>
      <c r="JFE78" s="202"/>
      <c r="JFF78" s="202"/>
      <c r="JFG78" s="202"/>
      <c r="JFH78" s="202"/>
      <c r="JFI78" s="202"/>
      <c r="JFJ78" s="202"/>
      <c r="JFK78" s="202"/>
      <c r="JFL78" s="202"/>
      <c r="JFM78" s="202"/>
      <c r="JFN78" s="202"/>
      <c r="JFO78" s="202"/>
      <c r="JFP78" s="202"/>
      <c r="JFQ78" s="202"/>
      <c r="JFR78" s="202"/>
      <c r="JFS78" s="202"/>
      <c r="JFT78" s="202"/>
      <c r="JFU78" s="202"/>
      <c r="JFV78" s="202"/>
      <c r="JFW78" s="202"/>
      <c r="JFX78" s="202"/>
      <c r="JFY78" s="202"/>
      <c r="JFZ78" s="202"/>
      <c r="JGA78" s="202"/>
      <c r="JGB78" s="202"/>
      <c r="JGC78" s="202"/>
      <c r="JGD78" s="202"/>
      <c r="JGE78" s="202"/>
      <c r="JGF78" s="202"/>
      <c r="JGG78" s="202"/>
      <c r="JGH78" s="202"/>
      <c r="JGI78" s="202"/>
      <c r="JGJ78" s="202"/>
      <c r="JGK78" s="202"/>
      <c r="JGL78" s="202"/>
      <c r="JGM78" s="202"/>
      <c r="JGN78" s="202"/>
      <c r="JGO78" s="202"/>
      <c r="JGP78" s="202"/>
      <c r="JGQ78" s="202"/>
      <c r="JGR78" s="202"/>
      <c r="JGS78" s="202"/>
      <c r="JGT78" s="202"/>
      <c r="JGU78" s="202"/>
      <c r="JGV78" s="202"/>
      <c r="JGW78" s="202"/>
      <c r="JGX78" s="202"/>
      <c r="JGY78" s="202"/>
      <c r="JGZ78" s="202"/>
      <c r="JHA78" s="202"/>
      <c r="JHB78" s="202"/>
      <c r="JHC78" s="202"/>
      <c r="JHD78" s="202"/>
      <c r="JHE78" s="202"/>
      <c r="JHF78" s="202"/>
      <c r="JHG78" s="202"/>
      <c r="JHH78" s="202"/>
      <c r="JHI78" s="202"/>
      <c r="JHJ78" s="202"/>
      <c r="JHK78" s="202"/>
      <c r="JHL78" s="202"/>
      <c r="JHM78" s="202"/>
      <c r="JHN78" s="202"/>
      <c r="JHO78" s="202"/>
      <c r="JHP78" s="202"/>
      <c r="JHQ78" s="202"/>
      <c r="JHR78" s="202"/>
      <c r="JHS78" s="202"/>
      <c r="JHT78" s="202"/>
      <c r="JHU78" s="202"/>
      <c r="JHV78" s="202"/>
      <c r="JHW78" s="202"/>
      <c r="JHX78" s="202"/>
      <c r="JHY78" s="202"/>
      <c r="JHZ78" s="202"/>
      <c r="JIA78" s="202"/>
      <c r="JIB78" s="202"/>
      <c r="JIC78" s="202"/>
      <c r="JID78" s="202"/>
      <c r="JIE78" s="202"/>
      <c r="JIF78" s="202"/>
      <c r="JIG78" s="202"/>
      <c r="JIH78" s="202"/>
      <c r="JII78" s="202"/>
      <c r="JIJ78" s="202"/>
      <c r="JIK78" s="202"/>
      <c r="JIL78" s="202"/>
      <c r="JIM78" s="202"/>
      <c r="JIN78" s="202"/>
      <c r="JIO78" s="202"/>
      <c r="JIP78" s="202"/>
      <c r="JIQ78" s="202"/>
      <c r="JIR78" s="202"/>
      <c r="JIS78" s="202"/>
      <c r="JIT78" s="202"/>
      <c r="JIU78" s="202"/>
      <c r="JIV78" s="202"/>
      <c r="JIW78" s="202"/>
      <c r="JIX78" s="202"/>
      <c r="JIY78" s="202"/>
      <c r="JIZ78" s="202"/>
      <c r="JJA78" s="202"/>
      <c r="JJB78" s="202"/>
      <c r="JJC78" s="202"/>
      <c r="JJD78" s="202"/>
      <c r="JJE78" s="202"/>
      <c r="JJF78" s="202"/>
      <c r="JJG78" s="202"/>
      <c r="JJH78" s="202"/>
      <c r="JJI78" s="202"/>
      <c r="JJJ78" s="202"/>
      <c r="JJK78" s="202"/>
      <c r="JJL78" s="202"/>
      <c r="JJM78" s="202"/>
      <c r="JJN78" s="202"/>
      <c r="JJO78" s="202"/>
      <c r="JJP78" s="202"/>
      <c r="JJQ78" s="202"/>
      <c r="JJR78" s="202"/>
      <c r="JJS78" s="202"/>
      <c r="JJT78" s="202"/>
      <c r="JJU78" s="202"/>
      <c r="JJV78" s="202"/>
      <c r="JJW78" s="202"/>
      <c r="JJX78" s="202"/>
      <c r="JJY78" s="202"/>
      <c r="JJZ78" s="202"/>
      <c r="JKA78" s="202"/>
      <c r="JKB78" s="202"/>
      <c r="JKC78" s="202"/>
      <c r="JKD78" s="202"/>
      <c r="JKE78" s="202"/>
      <c r="JKF78" s="202"/>
      <c r="JKG78" s="202"/>
      <c r="JKH78" s="202"/>
      <c r="JKI78" s="202"/>
      <c r="JKJ78" s="202"/>
      <c r="JKK78" s="202"/>
      <c r="JKL78" s="202"/>
      <c r="JKM78" s="202"/>
      <c r="JKN78" s="202"/>
      <c r="JKO78" s="202"/>
      <c r="JKP78" s="202"/>
      <c r="JKQ78" s="202"/>
      <c r="JKR78" s="202"/>
      <c r="JKS78" s="202"/>
      <c r="JKT78" s="202"/>
      <c r="JKU78" s="202"/>
      <c r="JKV78" s="202"/>
      <c r="JKW78" s="202"/>
      <c r="JKX78" s="202"/>
      <c r="JKY78" s="202"/>
      <c r="JKZ78" s="202"/>
      <c r="JLA78" s="202"/>
      <c r="JLB78" s="202"/>
      <c r="JLC78" s="202"/>
      <c r="JLD78" s="202"/>
      <c r="JLE78" s="202"/>
      <c r="JLF78" s="202"/>
      <c r="JLG78" s="202"/>
      <c r="JLH78" s="202"/>
      <c r="JLI78" s="202"/>
      <c r="JLJ78" s="202"/>
      <c r="JLK78" s="202"/>
      <c r="JLL78" s="202"/>
      <c r="JLM78" s="202"/>
      <c r="JLN78" s="202"/>
      <c r="JLO78" s="202"/>
      <c r="JLP78" s="202"/>
      <c r="JLQ78" s="202"/>
      <c r="JLR78" s="202"/>
      <c r="JLS78" s="202"/>
      <c r="JLT78" s="202"/>
      <c r="JLU78" s="202"/>
      <c r="JLV78" s="202"/>
      <c r="JLW78" s="202"/>
      <c r="JLX78" s="202"/>
      <c r="JLY78" s="202"/>
      <c r="JLZ78" s="202"/>
      <c r="JMA78" s="202"/>
      <c r="JMB78" s="202"/>
      <c r="JMC78" s="202"/>
      <c r="JMD78" s="202"/>
      <c r="JME78" s="202"/>
      <c r="JMF78" s="202"/>
      <c r="JMG78" s="202"/>
      <c r="JMH78" s="202"/>
      <c r="JMI78" s="202"/>
      <c r="JMJ78" s="202"/>
      <c r="JMK78" s="202"/>
      <c r="JML78" s="202"/>
      <c r="JMM78" s="202"/>
      <c r="JMN78" s="202"/>
      <c r="JMO78" s="202"/>
      <c r="JMP78" s="202"/>
      <c r="JMQ78" s="202"/>
      <c r="JMR78" s="202"/>
      <c r="JMS78" s="202"/>
      <c r="JMT78" s="202"/>
      <c r="JMU78" s="202"/>
      <c r="JMV78" s="202"/>
      <c r="JMW78" s="202"/>
      <c r="JMX78" s="202"/>
      <c r="JMY78" s="202"/>
      <c r="JMZ78" s="202"/>
      <c r="JNA78" s="202"/>
      <c r="JNB78" s="202"/>
      <c r="JNC78" s="202"/>
      <c r="JND78" s="202"/>
      <c r="JNE78" s="202"/>
      <c r="JNF78" s="202"/>
      <c r="JNG78" s="202"/>
      <c r="JNH78" s="202"/>
      <c r="JNI78" s="202"/>
      <c r="JNJ78" s="202"/>
      <c r="JNK78" s="202"/>
      <c r="JNL78" s="202"/>
      <c r="JNM78" s="202"/>
      <c r="JNN78" s="202"/>
      <c r="JNO78" s="202"/>
      <c r="JNP78" s="202"/>
      <c r="JNQ78" s="202"/>
      <c r="JNR78" s="202"/>
      <c r="JNS78" s="202"/>
      <c r="JNT78" s="202"/>
      <c r="JNU78" s="202"/>
      <c r="JNV78" s="202"/>
      <c r="JNW78" s="202"/>
      <c r="JNX78" s="202"/>
      <c r="JNY78" s="202"/>
      <c r="JNZ78" s="202"/>
      <c r="JOA78" s="202"/>
      <c r="JOB78" s="202"/>
      <c r="JOC78" s="202"/>
      <c r="JOD78" s="202"/>
      <c r="JOE78" s="202"/>
      <c r="JOF78" s="202"/>
      <c r="JOG78" s="202"/>
      <c r="JOH78" s="202"/>
      <c r="JOI78" s="202"/>
      <c r="JOJ78" s="202"/>
      <c r="JOK78" s="202"/>
      <c r="JOL78" s="202"/>
      <c r="JOM78" s="202"/>
      <c r="JON78" s="202"/>
      <c r="JOO78" s="202"/>
      <c r="JOP78" s="202"/>
      <c r="JOQ78" s="202"/>
      <c r="JOR78" s="202"/>
      <c r="JOS78" s="202"/>
      <c r="JOT78" s="202"/>
      <c r="JOU78" s="202"/>
      <c r="JOV78" s="202"/>
      <c r="JOW78" s="202"/>
      <c r="JOX78" s="202"/>
      <c r="JOY78" s="202"/>
      <c r="JOZ78" s="202"/>
      <c r="JPA78" s="202"/>
      <c r="JPB78" s="202"/>
      <c r="JPC78" s="202"/>
      <c r="JPD78" s="202"/>
      <c r="JPE78" s="202"/>
      <c r="JPF78" s="202"/>
      <c r="JPG78" s="202"/>
      <c r="JPH78" s="202"/>
      <c r="JPI78" s="202"/>
      <c r="JPJ78" s="202"/>
      <c r="JPK78" s="202"/>
      <c r="JPL78" s="202"/>
      <c r="JPM78" s="202"/>
      <c r="JPN78" s="202"/>
      <c r="JPO78" s="202"/>
      <c r="JPP78" s="202"/>
      <c r="JPQ78" s="202"/>
      <c r="JPR78" s="202"/>
      <c r="JPS78" s="202"/>
      <c r="JPT78" s="202"/>
      <c r="JPU78" s="202"/>
      <c r="JPV78" s="202"/>
      <c r="JPW78" s="202"/>
      <c r="JPX78" s="202"/>
      <c r="JPY78" s="202"/>
      <c r="JPZ78" s="202"/>
      <c r="JQA78" s="202"/>
      <c r="JQB78" s="202"/>
      <c r="JQC78" s="202"/>
      <c r="JQD78" s="202"/>
      <c r="JQE78" s="202"/>
      <c r="JQF78" s="202"/>
      <c r="JQG78" s="202"/>
      <c r="JQH78" s="202"/>
      <c r="JQI78" s="202"/>
      <c r="JQJ78" s="202"/>
      <c r="JQK78" s="202"/>
      <c r="JQL78" s="202"/>
      <c r="JQM78" s="202"/>
      <c r="JQN78" s="202"/>
      <c r="JQO78" s="202"/>
      <c r="JQP78" s="202"/>
      <c r="JQQ78" s="202"/>
      <c r="JQR78" s="202"/>
      <c r="JQS78" s="202"/>
      <c r="JQT78" s="202"/>
      <c r="JQU78" s="202"/>
      <c r="JQV78" s="202"/>
      <c r="JQW78" s="202"/>
      <c r="JQX78" s="202"/>
      <c r="JQY78" s="202"/>
      <c r="JQZ78" s="202"/>
      <c r="JRA78" s="202"/>
      <c r="JRB78" s="202"/>
      <c r="JRC78" s="202"/>
      <c r="JRD78" s="202"/>
      <c r="JRE78" s="202"/>
      <c r="JRF78" s="202"/>
      <c r="JRG78" s="202"/>
      <c r="JRH78" s="202"/>
      <c r="JRI78" s="202"/>
      <c r="JRJ78" s="202"/>
      <c r="JRK78" s="202"/>
      <c r="JRL78" s="202"/>
      <c r="JRM78" s="202"/>
      <c r="JRN78" s="202"/>
      <c r="JRO78" s="202"/>
      <c r="JRP78" s="202"/>
      <c r="JRQ78" s="202"/>
      <c r="JRR78" s="202"/>
      <c r="JRS78" s="202"/>
      <c r="JRT78" s="202"/>
      <c r="JRU78" s="202"/>
      <c r="JRV78" s="202"/>
      <c r="JRW78" s="202"/>
      <c r="JRX78" s="202"/>
      <c r="JRY78" s="202"/>
      <c r="JRZ78" s="202"/>
      <c r="JSA78" s="202"/>
      <c r="JSB78" s="202"/>
      <c r="JSC78" s="202"/>
      <c r="JSD78" s="202"/>
      <c r="JSE78" s="202"/>
      <c r="JSF78" s="202"/>
      <c r="JSG78" s="202"/>
      <c r="JSH78" s="202"/>
      <c r="JSI78" s="202"/>
      <c r="JSJ78" s="202"/>
      <c r="JSK78" s="202"/>
      <c r="JSL78" s="202"/>
      <c r="JSM78" s="202"/>
      <c r="JSN78" s="202"/>
      <c r="JSO78" s="202"/>
      <c r="JSP78" s="202"/>
      <c r="JSQ78" s="202"/>
      <c r="JSR78" s="202"/>
      <c r="JSS78" s="202"/>
      <c r="JST78" s="202"/>
      <c r="JSU78" s="202"/>
      <c r="JSV78" s="202"/>
      <c r="JSW78" s="202"/>
      <c r="JSX78" s="202"/>
      <c r="JSY78" s="202"/>
      <c r="JSZ78" s="202"/>
      <c r="JTA78" s="202"/>
      <c r="JTB78" s="202"/>
      <c r="JTC78" s="202"/>
      <c r="JTD78" s="202"/>
      <c r="JTE78" s="202"/>
      <c r="JTF78" s="202"/>
      <c r="JTG78" s="202"/>
      <c r="JTH78" s="202"/>
      <c r="JTI78" s="202"/>
      <c r="JTJ78" s="202"/>
      <c r="JTK78" s="202"/>
      <c r="JTL78" s="202"/>
      <c r="JTM78" s="202"/>
      <c r="JTN78" s="202"/>
      <c r="JTO78" s="202"/>
      <c r="JTP78" s="202"/>
      <c r="JTQ78" s="202"/>
      <c r="JTR78" s="202"/>
      <c r="JTS78" s="202"/>
      <c r="JTT78" s="202"/>
      <c r="JTU78" s="202"/>
      <c r="JTV78" s="202"/>
      <c r="JTW78" s="202"/>
      <c r="JTX78" s="202"/>
      <c r="JTY78" s="202"/>
      <c r="JTZ78" s="202"/>
      <c r="JUA78" s="202"/>
      <c r="JUB78" s="202"/>
      <c r="JUC78" s="202"/>
      <c r="JUD78" s="202"/>
      <c r="JUE78" s="202"/>
      <c r="JUF78" s="202"/>
      <c r="JUG78" s="202"/>
      <c r="JUH78" s="202"/>
      <c r="JUI78" s="202"/>
      <c r="JUJ78" s="202"/>
      <c r="JUK78" s="202"/>
      <c r="JUL78" s="202"/>
      <c r="JUM78" s="202"/>
      <c r="JUN78" s="202"/>
      <c r="JUO78" s="202"/>
      <c r="JUP78" s="202"/>
      <c r="JUQ78" s="202"/>
      <c r="JUR78" s="202"/>
      <c r="JUS78" s="202"/>
      <c r="JUT78" s="202"/>
      <c r="JUU78" s="202"/>
      <c r="JUV78" s="202"/>
      <c r="JUW78" s="202"/>
      <c r="JUX78" s="202"/>
      <c r="JUY78" s="202"/>
      <c r="JUZ78" s="202"/>
      <c r="JVA78" s="202"/>
      <c r="JVB78" s="202"/>
      <c r="JVC78" s="202"/>
      <c r="JVD78" s="202"/>
      <c r="JVE78" s="202"/>
      <c r="JVF78" s="202"/>
      <c r="JVG78" s="202"/>
      <c r="JVH78" s="202"/>
      <c r="JVI78" s="202"/>
      <c r="JVJ78" s="202"/>
      <c r="JVK78" s="202"/>
      <c r="JVL78" s="202"/>
      <c r="JVM78" s="202"/>
      <c r="JVN78" s="202"/>
      <c r="JVO78" s="202"/>
      <c r="JVP78" s="202"/>
      <c r="JVQ78" s="202"/>
      <c r="JVR78" s="202"/>
      <c r="JVS78" s="202"/>
      <c r="JVT78" s="202"/>
      <c r="JVU78" s="202"/>
      <c r="JVV78" s="202"/>
      <c r="JVW78" s="202"/>
      <c r="JVX78" s="202"/>
      <c r="JVY78" s="202"/>
      <c r="JVZ78" s="202"/>
      <c r="JWA78" s="202"/>
      <c r="JWB78" s="202"/>
      <c r="JWC78" s="202"/>
      <c r="JWD78" s="202"/>
      <c r="JWE78" s="202"/>
      <c r="JWF78" s="202"/>
      <c r="JWG78" s="202"/>
      <c r="JWH78" s="202"/>
      <c r="JWI78" s="202"/>
      <c r="JWJ78" s="202"/>
      <c r="JWK78" s="202"/>
      <c r="JWL78" s="202"/>
      <c r="JWM78" s="202"/>
      <c r="JWN78" s="202"/>
      <c r="JWO78" s="202"/>
      <c r="JWP78" s="202"/>
      <c r="JWQ78" s="202"/>
      <c r="JWR78" s="202"/>
      <c r="JWS78" s="202"/>
      <c r="JWT78" s="202"/>
      <c r="JWU78" s="202"/>
      <c r="JWV78" s="202"/>
      <c r="JWW78" s="202"/>
      <c r="JWX78" s="202"/>
      <c r="JWY78" s="202"/>
      <c r="JWZ78" s="202"/>
      <c r="JXA78" s="202"/>
      <c r="JXB78" s="202"/>
      <c r="JXC78" s="202"/>
      <c r="JXD78" s="202"/>
      <c r="JXE78" s="202"/>
      <c r="JXF78" s="202"/>
      <c r="JXG78" s="202"/>
      <c r="JXH78" s="202"/>
      <c r="JXI78" s="202"/>
      <c r="JXJ78" s="202"/>
      <c r="JXK78" s="202"/>
      <c r="JXL78" s="202"/>
      <c r="JXM78" s="202"/>
      <c r="JXN78" s="202"/>
      <c r="JXO78" s="202"/>
      <c r="JXP78" s="202"/>
      <c r="JXQ78" s="202"/>
      <c r="JXR78" s="202"/>
      <c r="JXS78" s="202"/>
      <c r="JXT78" s="202"/>
      <c r="JXU78" s="202"/>
      <c r="JXV78" s="202"/>
      <c r="JXW78" s="202"/>
      <c r="JXX78" s="202"/>
      <c r="JXY78" s="202"/>
      <c r="JXZ78" s="202"/>
      <c r="JYA78" s="202"/>
      <c r="JYB78" s="202"/>
      <c r="JYC78" s="202"/>
      <c r="JYD78" s="202"/>
      <c r="JYE78" s="202"/>
      <c r="JYF78" s="202"/>
      <c r="JYG78" s="202"/>
      <c r="JYH78" s="202"/>
      <c r="JYI78" s="202"/>
      <c r="JYJ78" s="202"/>
      <c r="JYK78" s="202"/>
      <c r="JYL78" s="202"/>
      <c r="JYM78" s="202"/>
      <c r="JYN78" s="202"/>
      <c r="JYO78" s="202"/>
      <c r="JYP78" s="202"/>
      <c r="JYQ78" s="202"/>
      <c r="JYR78" s="202"/>
      <c r="JYS78" s="202"/>
      <c r="JYT78" s="202"/>
      <c r="JYU78" s="202"/>
      <c r="JYV78" s="202"/>
      <c r="JYW78" s="202"/>
      <c r="JYX78" s="202"/>
      <c r="JYY78" s="202"/>
      <c r="JYZ78" s="202"/>
      <c r="JZA78" s="202"/>
      <c r="JZB78" s="202"/>
      <c r="JZC78" s="202"/>
      <c r="JZD78" s="202"/>
      <c r="JZE78" s="202"/>
      <c r="JZF78" s="202"/>
      <c r="JZG78" s="202"/>
      <c r="JZH78" s="202"/>
      <c r="JZI78" s="202"/>
      <c r="JZJ78" s="202"/>
      <c r="JZK78" s="202"/>
      <c r="JZL78" s="202"/>
      <c r="JZM78" s="202"/>
      <c r="JZN78" s="202"/>
      <c r="JZO78" s="202"/>
      <c r="JZP78" s="202"/>
      <c r="JZQ78" s="202"/>
      <c r="JZR78" s="202"/>
      <c r="JZS78" s="202"/>
      <c r="JZT78" s="202"/>
      <c r="JZU78" s="202"/>
      <c r="JZV78" s="202"/>
      <c r="JZW78" s="202"/>
      <c r="JZX78" s="202"/>
      <c r="JZY78" s="202"/>
      <c r="JZZ78" s="202"/>
      <c r="KAA78" s="202"/>
      <c r="KAB78" s="202"/>
      <c r="KAC78" s="202"/>
      <c r="KAD78" s="202"/>
      <c r="KAE78" s="202"/>
      <c r="KAF78" s="202"/>
      <c r="KAG78" s="202"/>
      <c r="KAH78" s="202"/>
      <c r="KAI78" s="202"/>
      <c r="KAJ78" s="202"/>
      <c r="KAK78" s="202"/>
      <c r="KAL78" s="202"/>
      <c r="KAM78" s="202"/>
      <c r="KAN78" s="202"/>
      <c r="KAO78" s="202"/>
      <c r="KAP78" s="202"/>
      <c r="KAQ78" s="202"/>
      <c r="KAR78" s="202"/>
      <c r="KAS78" s="202"/>
      <c r="KAT78" s="202"/>
      <c r="KAU78" s="202"/>
      <c r="KAV78" s="202"/>
      <c r="KAW78" s="202"/>
      <c r="KAX78" s="202"/>
      <c r="KAY78" s="202"/>
      <c r="KAZ78" s="202"/>
      <c r="KBA78" s="202"/>
      <c r="KBB78" s="202"/>
      <c r="KBC78" s="202"/>
      <c r="KBD78" s="202"/>
      <c r="KBE78" s="202"/>
      <c r="KBF78" s="202"/>
      <c r="KBG78" s="202"/>
      <c r="KBH78" s="202"/>
      <c r="KBI78" s="202"/>
      <c r="KBJ78" s="202"/>
      <c r="KBK78" s="202"/>
      <c r="KBL78" s="202"/>
      <c r="KBM78" s="202"/>
      <c r="KBN78" s="202"/>
      <c r="KBO78" s="202"/>
      <c r="KBP78" s="202"/>
      <c r="KBQ78" s="202"/>
      <c r="KBR78" s="202"/>
      <c r="KBS78" s="202"/>
      <c r="KBT78" s="202"/>
      <c r="KBU78" s="202"/>
      <c r="KBV78" s="202"/>
      <c r="KBW78" s="202"/>
      <c r="KBX78" s="202"/>
      <c r="KBY78" s="202"/>
      <c r="KBZ78" s="202"/>
      <c r="KCA78" s="202"/>
      <c r="KCB78" s="202"/>
      <c r="KCC78" s="202"/>
      <c r="KCD78" s="202"/>
      <c r="KCE78" s="202"/>
      <c r="KCF78" s="202"/>
      <c r="KCG78" s="202"/>
      <c r="KCH78" s="202"/>
      <c r="KCI78" s="202"/>
      <c r="KCJ78" s="202"/>
      <c r="KCK78" s="202"/>
      <c r="KCL78" s="202"/>
      <c r="KCM78" s="202"/>
      <c r="KCN78" s="202"/>
      <c r="KCO78" s="202"/>
      <c r="KCP78" s="202"/>
      <c r="KCQ78" s="202"/>
      <c r="KCR78" s="202"/>
      <c r="KCS78" s="202"/>
      <c r="KCT78" s="202"/>
      <c r="KCU78" s="202"/>
      <c r="KCV78" s="202"/>
      <c r="KCW78" s="202"/>
      <c r="KCX78" s="202"/>
      <c r="KCY78" s="202"/>
      <c r="KCZ78" s="202"/>
      <c r="KDA78" s="202"/>
      <c r="KDB78" s="202"/>
      <c r="KDC78" s="202"/>
      <c r="KDD78" s="202"/>
      <c r="KDE78" s="202"/>
      <c r="KDF78" s="202"/>
      <c r="KDG78" s="202"/>
      <c r="KDH78" s="202"/>
      <c r="KDI78" s="202"/>
      <c r="KDJ78" s="202"/>
      <c r="KDK78" s="202"/>
      <c r="KDL78" s="202"/>
      <c r="KDM78" s="202"/>
      <c r="KDN78" s="202"/>
      <c r="KDO78" s="202"/>
      <c r="KDP78" s="202"/>
      <c r="KDQ78" s="202"/>
      <c r="KDR78" s="202"/>
      <c r="KDS78" s="202"/>
      <c r="KDT78" s="202"/>
      <c r="KDU78" s="202"/>
      <c r="KDV78" s="202"/>
      <c r="KDW78" s="202"/>
      <c r="KDX78" s="202"/>
      <c r="KDY78" s="202"/>
      <c r="KDZ78" s="202"/>
      <c r="KEA78" s="202"/>
      <c r="KEB78" s="202"/>
      <c r="KEC78" s="202"/>
      <c r="KED78" s="202"/>
      <c r="KEE78" s="202"/>
      <c r="KEF78" s="202"/>
      <c r="KEG78" s="202"/>
      <c r="KEH78" s="202"/>
      <c r="KEI78" s="202"/>
      <c r="KEJ78" s="202"/>
      <c r="KEK78" s="202"/>
      <c r="KEL78" s="202"/>
      <c r="KEM78" s="202"/>
      <c r="KEN78" s="202"/>
      <c r="KEO78" s="202"/>
      <c r="KEP78" s="202"/>
      <c r="KEQ78" s="202"/>
      <c r="KER78" s="202"/>
      <c r="KES78" s="202"/>
      <c r="KET78" s="202"/>
      <c r="KEU78" s="202"/>
      <c r="KEV78" s="202"/>
      <c r="KEW78" s="202"/>
      <c r="KEX78" s="202"/>
      <c r="KEY78" s="202"/>
      <c r="KEZ78" s="202"/>
      <c r="KFA78" s="202"/>
      <c r="KFB78" s="202"/>
      <c r="KFC78" s="202"/>
      <c r="KFD78" s="202"/>
      <c r="KFE78" s="202"/>
      <c r="KFF78" s="202"/>
      <c r="KFG78" s="202"/>
      <c r="KFH78" s="202"/>
      <c r="KFI78" s="202"/>
      <c r="KFJ78" s="202"/>
      <c r="KFK78" s="202"/>
      <c r="KFL78" s="202"/>
      <c r="KFM78" s="202"/>
      <c r="KFN78" s="202"/>
      <c r="KFO78" s="202"/>
      <c r="KFP78" s="202"/>
      <c r="KFQ78" s="202"/>
      <c r="KFR78" s="202"/>
      <c r="KFS78" s="202"/>
      <c r="KFT78" s="202"/>
      <c r="KFU78" s="202"/>
      <c r="KFV78" s="202"/>
      <c r="KFW78" s="202"/>
      <c r="KFX78" s="202"/>
      <c r="KFY78" s="202"/>
      <c r="KFZ78" s="202"/>
      <c r="KGA78" s="202"/>
      <c r="KGB78" s="202"/>
      <c r="KGC78" s="202"/>
      <c r="KGD78" s="202"/>
      <c r="KGE78" s="202"/>
      <c r="KGF78" s="202"/>
      <c r="KGG78" s="202"/>
      <c r="KGH78" s="202"/>
      <c r="KGI78" s="202"/>
      <c r="KGJ78" s="202"/>
      <c r="KGK78" s="202"/>
      <c r="KGL78" s="202"/>
      <c r="KGM78" s="202"/>
      <c r="KGN78" s="202"/>
      <c r="KGO78" s="202"/>
      <c r="KGP78" s="202"/>
      <c r="KGQ78" s="202"/>
      <c r="KGR78" s="202"/>
      <c r="KGS78" s="202"/>
      <c r="KGT78" s="202"/>
      <c r="KGU78" s="202"/>
      <c r="KGV78" s="202"/>
      <c r="KGW78" s="202"/>
      <c r="KGX78" s="202"/>
      <c r="KGY78" s="202"/>
      <c r="KGZ78" s="202"/>
      <c r="KHA78" s="202"/>
      <c r="KHB78" s="202"/>
      <c r="KHC78" s="202"/>
      <c r="KHD78" s="202"/>
      <c r="KHE78" s="202"/>
      <c r="KHF78" s="202"/>
      <c r="KHG78" s="202"/>
      <c r="KHH78" s="202"/>
      <c r="KHI78" s="202"/>
      <c r="KHJ78" s="202"/>
      <c r="KHK78" s="202"/>
      <c r="KHL78" s="202"/>
      <c r="KHM78" s="202"/>
      <c r="KHN78" s="202"/>
      <c r="KHO78" s="202"/>
      <c r="KHP78" s="202"/>
      <c r="KHQ78" s="202"/>
      <c r="KHR78" s="202"/>
      <c r="KHS78" s="202"/>
      <c r="KHT78" s="202"/>
      <c r="KHU78" s="202"/>
      <c r="KHV78" s="202"/>
      <c r="KHW78" s="202"/>
      <c r="KHX78" s="202"/>
      <c r="KHY78" s="202"/>
      <c r="KHZ78" s="202"/>
      <c r="KIA78" s="202"/>
      <c r="KIB78" s="202"/>
      <c r="KIC78" s="202"/>
      <c r="KID78" s="202"/>
      <c r="KIE78" s="202"/>
      <c r="KIF78" s="202"/>
      <c r="KIG78" s="202"/>
      <c r="KIH78" s="202"/>
      <c r="KII78" s="202"/>
      <c r="KIJ78" s="202"/>
      <c r="KIK78" s="202"/>
      <c r="KIL78" s="202"/>
      <c r="KIM78" s="202"/>
      <c r="KIN78" s="202"/>
      <c r="KIO78" s="202"/>
      <c r="KIP78" s="202"/>
      <c r="KIQ78" s="202"/>
      <c r="KIR78" s="202"/>
      <c r="KIS78" s="202"/>
      <c r="KIT78" s="202"/>
      <c r="KIU78" s="202"/>
      <c r="KIV78" s="202"/>
      <c r="KIW78" s="202"/>
      <c r="KIX78" s="202"/>
      <c r="KIY78" s="202"/>
      <c r="KIZ78" s="202"/>
      <c r="KJA78" s="202"/>
      <c r="KJB78" s="202"/>
      <c r="KJC78" s="202"/>
      <c r="KJD78" s="202"/>
      <c r="KJE78" s="202"/>
      <c r="KJF78" s="202"/>
      <c r="KJG78" s="202"/>
      <c r="KJH78" s="202"/>
      <c r="KJI78" s="202"/>
      <c r="KJJ78" s="202"/>
      <c r="KJK78" s="202"/>
      <c r="KJL78" s="202"/>
      <c r="KJM78" s="202"/>
      <c r="KJN78" s="202"/>
      <c r="KJO78" s="202"/>
      <c r="KJP78" s="202"/>
      <c r="KJQ78" s="202"/>
      <c r="KJR78" s="202"/>
      <c r="KJS78" s="202"/>
      <c r="KJT78" s="202"/>
      <c r="KJU78" s="202"/>
      <c r="KJV78" s="202"/>
      <c r="KJW78" s="202"/>
      <c r="KJX78" s="202"/>
      <c r="KJY78" s="202"/>
      <c r="KJZ78" s="202"/>
      <c r="KKA78" s="202"/>
      <c r="KKB78" s="202"/>
      <c r="KKC78" s="202"/>
      <c r="KKD78" s="202"/>
      <c r="KKE78" s="202"/>
      <c r="KKF78" s="202"/>
      <c r="KKG78" s="202"/>
      <c r="KKH78" s="202"/>
      <c r="KKI78" s="202"/>
      <c r="KKJ78" s="202"/>
      <c r="KKK78" s="202"/>
      <c r="KKL78" s="202"/>
      <c r="KKM78" s="202"/>
      <c r="KKN78" s="202"/>
      <c r="KKO78" s="202"/>
      <c r="KKP78" s="202"/>
      <c r="KKQ78" s="202"/>
      <c r="KKR78" s="202"/>
      <c r="KKS78" s="202"/>
      <c r="KKT78" s="202"/>
      <c r="KKU78" s="202"/>
      <c r="KKV78" s="202"/>
      <c r="KKW78" s="202"/>
      <c r="KKX78" s="202"/>
      <c r="KKY78" s="202"/>
      <c r="KKZ78" s="202"/>
      <c r="KLA78" s="202"/>
      <c r="KLB78" s="202"/>
      <c r="KLC78" s="202"/>
      <c r="KLD78" s="202"/>
      <c r="KLE78" s="202"/>
      <c r="KLF78" s="202"/>
      <c r="KLG78" s="202"/>
      <c r="KLH78" s="202"/>
      <c r="KLI78" s="202"/>
      <c r="KLJ78" s="202"/>
      <c r="KLK78" s="202"/>
      <c r="KLL78" s="202"/>
      <c r="KLM78" s="202"/>
      <c r="KLN78" s="202"/>
      <c r="KLO78" s="202"/>
      <c r="KLP78" s="202"/>
      <c r="KLQ78" s="202"/>
      <c r="KLR78" s="202"/>
      <c r="KLS78" s="202"/>
      <c r="KLT78" s="202"/>
      <c r="KLU78" s="202"/>
      <c r="KLV78" s="202"/>
      <c r="KLW78" s="202"/>
      <c r="KLX78" s="202"/>
      <c r="KLY78" s="202"/>
      <c r="KLZ78" s="202"/>
      <c r="KMA78" s="202"/>
      <c r="KMB78" s="202"/>
      <c r="KMC78" s="202"/>
      <c r="KMD78" s="202"/>
      <c r="KME78" s="202"/>
      <c r="KMF78" s="202"/>
      <c r="KMG78" s="202"/>
      <c r="KMH78" s="202"/>
      <c r="KMI78" s="202"/>
      <c r="KMJ78" s="202"/>
      <c r="KMK78" s="202"/>
      <c r="KML78" s="202"/>
      <c r="KMM78" s="202"/>
      <c r="KMN78" s="202"/>
      <c r="KMO78" s="202"/>
      <c r="KMP78" s="202"/>
      <c r="KMQ78" s="202"/>
      <c r="KMR78" s="202"/>
      <c r="KMS78" s="202"/>
      <c r="KMT78" s="202"/>
      <c r="KMU78" s="202"/>
      <c r="KMV78" s="202"/>
      <c r="KMW78" s="202"/>
      <c r="KMX78" s="202"/>
      <c r="KMY78" s="202"/>
      <c r="KMZ78" s="202"/>
      <c r="KNA78" s="202"/>
      <c r="KNB78" s="202"/>
      <c r="KNC78" s="202"/>
      <c r="KND78" s="202"/>
      <c r="KNE78" s="202"/>
      <c r="KNF78" s="202"/>
      <c r="KNG78" s="202"/>
      <c r="KNH78" s="202"/>
      <c r="KNI78" s="202"/>
      <c r="KNJ78" s="202"/>
      <c r="KNK78" s="202"/>
      <c r="KNL78" s="202"/>
      <c r="KNM78" s="202"/>
      <c r="KNN78" s="202"/>
      <c r="KNO78" s="202"/>
      <c r="KNP78" s="202"/>
      <c r="KNQ78" s="202"/>
      <c r="KNR78" s="202"/>
      <c r="KNS78" s="202"/>
      <c r="KNT78" s="202"/>
      <c r="KNU78" s="202"/>
      <c r="KNV78" s="202"/>
      <c r="KNW78" s="202"/>
      <c r="KNX78" s="202"/>
      <c r="KNY78" s="202"/>
      <c r="KNZ78" s="202"/>
      <c r="KOA78" s="202"/>
      <c r="KOB78" s="202"/>
      <c r="KOC78" s="202"/>
      <c r="KOD78" s="202"/>
      <c r="KOE78" s="202"/>
      <c r="KOF78" s="202"/>
      <c r="KOG78" s="202"/>
      <c r="KOH78" s="202"/>
      <c r="KOI78" s="202"/>
      <c r="KOJ78" s="202"/>
      <c r="KOK78" s="202"/>
      <c r="KOL78" s="202"/>
      <c r="KOM78" s="202"/>
      <c r="KON78" s="202"/>
      <c r="KOO78" s="202"/>
      <c r="KOP78" s="202"/>
      <c r="KOQ78" s="202"/>
      <c r="KOR78" s="202"/>
      <c r="KOS78" s="202"/>
      <c r="KOT78" s="202"/>
      <c r="KOU78" s="202"/>
      <c r="KOV78" s="202"/>
      <c r="KOW78" s="202"/>
      <c r="KOX78" s="202"/>
      <c r="KOY78" s="202"/>
      <c r="KOZ78" s="202"/>
      <c r="KPA78" s="202"/>
      <c r="KPB78" s="202"/>
      <c r="KPC78" s="202"/>
      <c r="KPD78" s="202"/>
      <c r="KPE78" s="202"/>
      <c r="KPF78" s="202"/>
      <c r="KPG78" s="202"/>
      <c r="KPH78" s="202"/>
      <c r="KPI78" s="202"/>
      <c r="KPJ78" s="202"/>
      <c r="KPK78" s="202"/>
      <c r="KPL78" s="202"/>
      <c r="KPM78" s="202"/>
      <c r="KPN78" s="202"/>
      <c r="KPO78" s="202"/>
      <c r="KPP78" s="202"/>
      <c r="KPQ78" s="202"/>
      <c r="KPR78" s="202"/>
      <c r="KPS78" s="202"/>
      <c r="KPT78" s="202"/>
      <c r="KPU78" s="202"/>
      <c r="KPV78" s="202"/>
      <c r="KPW78" s="202"/>
      <c r="KPX78" s="202"/>
      <c r="KPY78" s="202"/>
      <c r="KPZ78" s="202"/>
      <c r="KQA78" s="202"/>
      <c r="KQB78" s="202"/>
      <c r="KQC78" s="202"/>
      <c r="KQD78" s="202"/>
      <c r="KQE78" s="202"/>
      <c r="KQF78" s="202"/>
      <c r="KQG78" s="202"/>
      <c r="KQH78" s="202"/>
      <c r="KQI78" s="202"/>
      <c r="KQJ78" s="202"/>
      <c r="KQK78" s="202"/>
      <c r="KQL78" s="202"/>
      <c r="KQM78" s="202"/>
      <c r="KQN78" s="202"/>
      <c r="KQO78" s="202"/>
      <c r="KQP78" s="202"/>
      <c r="KQQ78" s="202"/>
      <c r="KQR78" s="202"/>
      <c r="KQS78" s="202"/>
      <c r="KQT78" s="202"/>
      <c r="KQU78" s="202"/>
      <c r="KQV78" s="202"/>
      <c r="KQW78" s="202"/>
      <c r="KQX78" s="202"/>
      <c r="KQY78" s="202"/>
      <c r="KQZ78" s="202"/>
      <c r="KRA78" s="202"/>
      <c r="KRB78" s="202"/>
      <c r="KRC78" s="202"/>
      <c r="KRD78" s="202"/>
      <c r="KRE78" s="202"/>
      <c r="KRF78" s="202"/>
      <c r="KRG78" s="202"/>
      <c r="KRH78" s="202"/>
      <c r="KRI78" s="202"/>
      <c r="KRJ78" s="202"/>
      <c r="KRK78" s="202"/>
      <c r="KRL78" s="202"/>
      <c r="KRM78" s="202"/>
      <c r="KRN78" s="202"/>
      <c r="KRO78" s="202"/>
      <c r="KRP78" s="202"/>
      <c r="KRQ78" s="202"/>
      <c r="KRR78" s="202"/>
      <c r="KRS78" s="202"/>
      <c r="KRT78" s="202"/>
      <c r="KRU78" s="202"/>
      <c r="KRV78" s="202"/>
      <c r="KRW78" s="202"/>
      <c r="KRX78" s="202"/>
      <c r="KRY78" s="202"/>
      <c r="KRZ78" s="202"/>
      <c r="KSA78" s="202"/>
      <c r="KSB78" s="202"/>
      <c r="KSC78" s="202"/>
      <c r="KSD78" s="202"/>
      <c r="KSE78" s="202"/>
      <c r="KSF78" s="202"/>
      <c r="KSG78" s="202"/>
      <c r="KSH78" s="202"/>
      <c r="KSI78" s="202"/>
      <c r="KSJ78" s="202"/>
      <c r="KSK78" s="202"/>
      <c r="KSL78" s="202"/>
      <c r="KSM78" s="202"/>
      <c r="KSN78" s="202"/>
      <c r="KSO78" s="202"/>
      <c r="KSP78" s="202"/>
      <c r="KSQ78" s="202"/>
      <c r="KSR78" s="202"/>
      <c r="KSS78" s="202"/>
      <c r="KST78" s="202"/>
      <c r="KSU78" s="202"/>
      <c r="KSV78" s="202"/>
      <c r="KSW78" s="202"/>
      <c r="KSX78" s="202"/>
      <c r="KSY78" s="202"/>
      <c r="KSZ78" s="202"/>
      <c r="KTA78" s="202"/>
      <c r="KTB78" s="202"/>
      <c r="KTC78" s="202"/>
      <c r="KTD78" s="202"/>
      <c r="KTE78" s="202"/>
      <c r="KTF78" s="202"/>
      <c r="KTG78" s="202"/>
      <c r="KTH78" s="202"/>
      <c r="KTI78" s="202"/>
      <c r="KTJ78" s="202"/>
      <c r="KTK78" s="202"/>
      <c r="KTL78" s="202"/>
      <c r="KTM78" s="202"/>
      <c r="KTN78" s="202"/>
      <c r="KTO78" s="202"/>
      <c r="KTP78" s="202"/>
      <c r="KTQ78" s="202"/>
      <c r="KTR78" s="202"/>
      <c r="KTS78" s="202"/>
      <c r="KTT78" s="202"/>
      <c r="KTU78" s="202"/>
      <c r="KTV78" s="202"/>
      <c r="KTW78" s="202"/>
      <c r="KTX78" s="202"/>
      <c r="KTY78" s="202"/>
      <c r="KTZ78" s="202"/>
      <c r="KUA78" s="202"/>
      <c r="KUB78" s="202"/>
      <c r="KUC78" s="202"/>
      <c r="KUD78" s="202"/>
      <c r="KUE78" s="202"/>
      <c r="KUF78" s="202"/>
      <c r="KUG78" s="202"/>
      <c r="KUH78" s="202"/>
      <c r="KUI78" s="202"/>
      <c r="KUJ78" s="202"/>
      <c r="KUK78" s="202"/>
      <c r="KUL78" s="202"/>
      <c r="KUM78" s="202"/>
      <c r="KUN78" s="202"/>
      <c r="KUO78" s="202"/>
      <c r="KUP78" s="202"/>
      <c r="KUQ78" s="202"/>
      <c r="KUR78" s="202"/>
      <c r="KUS78" s="202"/>
      <c r="KUT78" s="202"/>
      <c r="KUU78" s="202"/>
      <c r="KUV78" s="202"/>
      <c r="KUW78" s="202"/>
      <c r="KUX78" s="202"/>
      <c r="KUY78" s="202"/>
      <c r="KUZ78" s="202"/>
      <c r="KVA78" s="202"/>
      <c r="KVB78" s="202"/>
      <c r="KVC78" s="202"/>
      <c r="KVD78" s="202"/>
      <c r="KVE78" s="202"/>
      <c r="KVF78" s="202"/>
      <c r="KVG78" s="202"/>
      <c r="KVH78" s="202"/>
      <c r="KVI78" s="202"/>
      <c r="KVJ78" s="202"/>
      <c r="KVK78" s="202"/>
      <c r="KVL78" s="202"/>
      <c r="KVM78" s="202"/>
      <c r="KVN78" s="202"/>
      <c r="KVO78" s="202"/>
      <c r="KVP78" s="202"/>
      <c r="KVQ78" s="202"/>
      <c r="KVR78" s="202"/>
      <c r="KVS78" s="202"/>
      <c r="KVT78" s="202"/>
      <c r="KVU78" s="202"/>
      <c r="KVV78" s="202"/>
      <c r="KVW78" s="202"/>
      <c r="KVX78" s="202"/>
      <c r="KVY78" s="202"/>
      <c r="KVZ78" s="202"/>
      <c r="KWA78" s="202"/>
      <c r="KWB78" s="202"/>
      <c r="KWC78" s="202"/>
      <c r="KWD78" s="202"/>
      <c r="KWE78" s="202"/>
      <c r="KWF78" s="202"/>
      <c r="KWG78" s="202"/>
      <c r="KWH78" s="202"/>
      <c r="KWI78" s="202"/>
      <c r="KWJ78" s="202"/>
      <c r="KWK78" s="202"/>
      <c r="KWL78" s="202"/>
      <c r="KWM78" s="202"/>
      <c r="KWN78" s="202"/>
      <c r="KWO78" s="202"/>
      <c r="KWP78" s="202"/>
      <c r="KWQ78" s="202"/>
      <c r="KWR78" s="202"/>
      <c r="KWS78" s="202"/>
      <c r="KWT78" s="202"/>
      <c r="KWU78" s="202"/>
      <c r="KWV78" s="202"/>
      <c r="KWW78" s="202"/>
      <c r="KWX78" s="202"/>
      <c r="KWY78" s="202"/>
      <c r="KWZ78" s="202"/>
      <c r="KXA78" s="202"/>
      <c r="KXB78" s="202"/>
      <c r="KXC78" s="202"/>
      <c r="KXD78" s="202"/>
      <c r="KXE78" s="202"/>
      <c r="KXF78" s="202"/>
      <c r="KXG78" s="202"/>
      <c r="KXH78" s="202"/>
      <c r="KXI78" s="202"/>
      <c r="KXJ78" s="202"/>
      <c r="KXK78" s="202"/>
      <c r="KXL78" s="202"/>
      <c r="KXM78" s="202"/>
      <c r="KXN78" s="202"/>
      <c r="KXO78" s="202"/>
      <c r="KXP78" s="202"/>
      <c r="KXQ78" s="202"/>
      <c r="KXR78" s="202"/>
      <c r="KXS78" s="202"/>
      <c r="KXT78" s="202"/>
      <c r="KXU78" s="202"/>
      <c r="KXV78" s="202"/>
      <c r="KXW78" s="202"/>
      <c r="KXX78" s="202"/>
      <c r="KXY78" s="202"/>
      <c r="KXZ78" s="202"/>
      <c r="KYA78" s="202"/>
      <c r="KYB78" s="202"/>
      <c r="KYC78" s="202"/>
      <c r="KYD78" s="202"/>
      <c r="KYE78" s="202"/>
      <c r="KYF78" s="202"/>
      <c r="KYG78" s="202"/>
      <c r="KYH78" s="202"/>
      <c r="KYI78" s="202"/>
      <c r="KYJ78" s="202"/>
      <c r="KYK78" s="202"/>
      <c r="KYL78" s="202"/>
      <c r="KYM78" s="202"/>
      <c r="KYN78" s="202"/>
      <c r="KYO78" s="202"/>
      <c r="KYP78" s="202"/>
      <c r="KYQ78" s="202"/>
      <c r="KYR78" s="202"/>
      <c r="KYS78" s="202"/>
      <c r="KYT78" s="202"/>
      <c r="KYU78" s="202"/>
      <c r="KYV78" s="202"/>
      <c r="KYW78" s="202"/>
      <c r="KYX78" s="202"/>
      <c r="KYY78" s="202"/>
      <c r="KYZ78" s="202"/>
      <c r="KZA78" s="202"/>
      <c r="KZB78" s="202"/>
      <c r="KZC78" s="202"/>
      <c r="KZD78" s="202"/>
      <c r="KZE78" s="202"/>
      <c r="KZF78" s="202"/>
      <c r="KZG78" s="202"/>
      <c r="KZH78" s="202"/>
      <c r="KZI78" s="202"/>
      <c r="KZJ78" s="202"/>
      <c r="KZK78" s="202"/>
      <c r="KZL78" s="202"/>
      <c r="KZM78" s="202"/>
      <c r="KZN78" s="202"/>
      <c r="KZO78" s="202"/>
      <c r="KZP78" s="202"/>
      <c r="KZQ78" s="202"/>
      <c r="KZR78" s="202"/>
      <c r="KZS78" s="202"/>
      <c r="KZT78" s="202"/>
      <c r="KZU78" s="202"/>
      <c r="KZV78" s="202"/>
      <c r="KZW78" s="202"/>
      <c r="KZX78" s="202"/>
      <c r="KZY78" s="202"/>
      <c r="KZZ78" s="202"/>
      <c r="LAA78" s="202"/>
      <c r="LAB78" s="202"/>
      <c r="LAC78" s="202"/>
      <c r="LAD78" s="202"/>
      <c r="LAE78" s="202"/>
      <c r="LAF78" s="202"/>
      <c r="LAG78" s="202"/>
      <c r="LAH78" s="202"/>
      <c r="LAI78" s="202"/>
      <c r="LAJ78" s="202"/>
      <c r="LAK78" s="202"/>
      <c r="LAL78" s="202"/>
      <c r="LAM78" s="202"/>
      <c r="LAN78" s="202"/>
      <c r="LAO78" s="202"/>
      <c r="LAP78" s="202"/>
      <c r="LAQ78" s="202"/>
      <c r="LAR78" s="202"/>
      <c r="LAS78" s="202"/>
      <c r="LAT78" s="202"/>
      <c r="LAU78" s="202"/>
      <c r="LAV78" s="202"/>
      <c r="LAW78" s="202"/>
      <c r="LAX78" s="202"/>
      <c r="LAY78" s="202"/>
      <c r="LAZ78" s="202"/>
      <c r="LBA78" s="202"/>
      <c r="LBB78" s="202"/>
      <c r="LBC78" s="202"/>
      <c r="LBD78" s="202"/>
      <c r="LBE78" s="202"/>
      <c r="LBF78" s="202"/>
      <c r="LBG78" s="202"/>
      <c r="LBH78" s="202"/>
      <c r="LBI78" s="202"/>
      <c r="LBJ78" s="202"/>
      <c r="LBK78" s="202"/>
      <c r="LBL78" s="202"/>
      <c r="LBM78" s="202"/>
      <c r="LBN78" s="202"/>
      <c r="LBO78" s="202"/>
      <c r="LBP78" s="202"/>
      <c r="LBQ78" s="202"/>
      <c r="LBR78" s="202"/>
      <c r="LBS78" s="202"/>
      <c r="LBT78" s="202"/>
      <c r="LBU78" s="202"/>
      <c r="LBV78" s="202"/>
      <c r="LBW78" s="202"/>
      <c r="LBX78" s="202"/>
      <c r="LBY78" s="202"/>
      <c r="LBZ78" s="202"/>
      <c r="LCA78" s="202"/>
      <c r="LCB78" s="202"/>
      <c r="LCC78" s="202"/>
      <c r="LCD78" s="202"/>
      <c r="LCE78" s="202"/>
      <c r="LCF78" s="202"/>
      <c r="LCG78" s="202"/>
      <c r="LCH78" s="202"/>
      <c r="LCI78" s="202"/>
      <c r="LCJ78" s="202"/>
      <c r="LCK78" s="202"/>
      <c r="LCL78" s="202"/>
      <c r="LCM78" s="202"/>
      <c r="LCN78" s="202"/>
      <c r="LCO78" s="202"/>
      <c r="LCP78" s="202"/>
      <c r="LCQ78" s="202"/>
      <c r="LCR78" s="202"/>
      <c r="LCS78" s="202"/>
      <c r="LCT78" s="202"/>
      <c r="LCU78" s="202"/>
      <c r="LCV78" s="202"/>
      <c r="LCW78" s="202"/>
      <c r="LCX78" s="202"/>
      <c r="LCY78" s="202"/>
      <c r="LCZ78" s="202"/>
      <c r="LDA78" s="202"/>
      <c r="LDB78" s="202"/>
      <c r="LDC78" s="202"/>
      <c r="LDD78" s="202"/>
      <c r="LDE78" s="202"/>
      <c r="LDF78" s="202"/>
      <c r="LDG78" s="202"/>
      <c r="LDH78" s="202"/>
      <c r="LDI78" s="202"/>
      <c r="LDJ78" s="202"/>
      <c r="LDK78" s="202"/>
      <c r="LDL78" s="202"/>
      <c r="LDM78" s="202"/>
      <c r="LDN78" s="202"/>
      <c r="LDO78" s="202"/>
      <c r="LDP78" s="202"/>
      <c r="LDQ78" s="202"/>
      <c r="LDR78" s="202"/>
      <c r="LDS78" s="202"/>
      <c r="LDT78" s="202"/>
      <c r="LDU78" s="202"/>
      <c r="LDV78" s="202"/>
      <c r="LDW78" s="202"/>
      <c r="LDX78" s="202"/>
      <c r="LDY78" s="202"/>
      <c r="LDZ78" s="202"/>
      <c r="LEA78" s="202"/>
      <c r="LEB78" s="202"/>
      <c r="LEC78" s="202"/>
      <c r="LED78" s="202"/>
      <c r="LEE78" s="202"/>
      <c r="LEF78" s="202"/>
      <c r="LEG78" s="202"/>
      <c r="LEH78" s="202"/>
      <c r="LEI78" s="202"/>
      <c r="LEJ78" s="202"/>
      <c r="LEK78" s="202"/>
      <c r="LEL78" s="202"/>
      <c r="LEM78" s="202"/>
      <c r="LEN78" s="202"/>
      <c r="LEO78" s="202"/>
      <c r="LEP78" s="202"/>
      <c r="LEQ78" s="202"/>
      <c r="LER78" s="202"/>
      <c r="LES78" s="202"/>
      <c r="LET78" s="202"/>
      <c r="LEU78" s="202"/>
      <c r="LEV78" s="202"/>
      <c r="LEW78" s="202"/>
      <c r="LEX78" s="202"/>
      <c r="LEY78" s="202"/>
      <c r="LEZ78" s="202"/>
      <c r="LFA78" s="202"/>
      <c r="LFB78" s="202"/>
      <c r="LFC78" s="202"/>
      <c r="LFD78" s="202"/>
      <c r="LFE78" s="202"/>
      <c r="LFF78" s="202"/>
      <c r="LFG78" s="202"/>
      <c r="LFH78" s="202"/>
      <c r="LFI78" s="202"/>
      <c r="LFJ78" s="202"/>
      <c r="LFK78" s="202"/>
      <c r="LFL78" s="202"/>
      <c r="LFM78" s="202"/>
      <c r="LFN78" s="202"/>
      <c r="LFO78" s="202"/>
      <c r="LFP78" s="202"/>
      <c r="LFQ78" s="202"/>
      <c r="LFR78" s="202"/>
      <c r="LFS78" s="202"/>
      <c r="LFT78" s="202"/>
      <c r="LFU78" s="202"/>
      <c r="LFV78" s="202"/>
      <c r="LFW78" s="202"/>
      <c r="LFX78" s="202"/>
      <c r="LFY78" s="202"/>
      <c r="LFZ78" s="202"/>
      <c r="LGA78" s="202"/>
      <c r="LGB78" s="202"/>
      <c r="LGC78" s="202"/>
      <c r="LGD78" s="202"/>
      <c r="LGE78" s="202"/>
      <c r="LGF78" s="202"/>
      <c r="LGG78" s="202"/>
      <c r="LGH78" s="202"/>
      <c r="LGI78" s="202"/>
      <c r="LGJ78" s="202"/>
      <c r="LGK78" s="202"/>
      <c r="LGL78" s="202"/>
      <c r="LGM78" s="202"/>
      <c r="LGN78" s="202"/>
      <c r="LGO78" s="202"/>
      <c r="LGP78" s="202"/>
      <c r="LGQ78" s="202"/>
      <c r="LGR78" s="202"/>
      <c r="LGS78" s="202"/>
      <c r="LGT78" s="202"/>
      <c r="LGU78" s="202"/>
      <c r="LGV78" s="202"/>
      <c r="LGW78" s="202"/>
      <c r="LGX78" s="202"/>
      <c r="LGY78" s="202"/>
      <c r="LGZ78" s="202"/>
      <c r="LHA78" s="202"/>
      <c r="LHB78" s="202"/>
      <c r="LHC78" s="202"/>
      <c r="LHD78" s="202"/>
      <c r="LHE78" s="202"/>
      <c r="LHF78" s="202"/>
      <c r="LHG78" s="202"/>
      <c r="LHH78" s="202"/>
      <c r="LHI78" s="202"/>
      <c r="LHJ78" s="202"/>
      <c r="LHK78" s="202"/>
      <c r="LHL78" s="202"/>
      <c r="LHM78" s="202"/>
      <c r="LHN78" s="202"/>
      <c r="LHO78" s="202"/>
      <c r="LHP78" s="202"/>
      <c r="LHQ78" s="202"/>
      <c r="LHR78" s="202"/>
      <c r="LHS78" s="202"/>
      <c r="LHT78" s="202"/>
      <c r="LHU78" s="202"/>
      <c r="LHV78" s="202"/>
      <c r="LHW78" s="202"/>
      <c r="LHX78" s="202"/>
      <c r="LHY78" s="202"/>
      <c r="LHZ78" s="202"/>
      <c r="LIA78" s="202"/>
      <c r="LIB78" s="202"/>
      <c r="LIC78" s="202"/>
      <c r="LID78" s="202"/>
      <c r="LIE78" s="202"/>
      <c r="LIF78" s="202"/>
      <c r="LIG78" s="202"/>
      <c r="LIH78" s="202"/>
      <c r="LII78" s="202"/>
      <c r="LIJ78" s="202"/>
      <c r="LIK78" s="202"/>
      <c r="LIL78" s="202"/>
      <c r="LIM78" s="202"/>
      <c r="LIN78" s="202"/>
      <c r="LIO78" s="202"/>
      <c r="LIP78" s="202"/>
      <c r="LIQ78" s="202"/>
      <c r="LIR78" s="202"/>
      <c r="LIS78" s="202"/>
      <c r="LIT78" s="202"/>
      <c r="LIU78" s="202"/>
      <c r="LIV78" s="202"/>
      <c r="LIW78" s="202"/>
      <c r="LIX78" s="202"/>
      <c r="LIY78" s="202"/>
      <c r="LIZ78" s="202"/>
      <c r="LJA78" s="202"/>
      <c r="LJB78" s="202"/>
      <c r="LJC78" s="202"/>
      <c r="LJD78" s="202"/>
      <c r="LJE78" s="202"/>
      <c r="LJF78" s="202"/>
      <c r="LJG78" s="202"/>
      <c r="LJH78" s="202"/>
      <c r="LJI78" s="202"/>
      <c r="LJJ78" s="202"/>
      <c r="LJK78" s="202"/>
      <c r="LJL78" s="202"/>
      <c r="LJM78" s="202"/>
      <c r="LJN78" s="202"/>
      <c r="LJO78" s="202"/>
      <c r="LJP78" s="202"/>
      <c r="LJQ78" s="202"/>
      <c r="LJR78" s="202"/>
      <c r="LJS78" s="202"/>
      <c r="LJT78" s="202"/>
      <c r="LJU78" s="202"/>
      <c r="LJV78" s="202"/>
      <c r="LJW78" s="202"/>
      <c r="LJX78" s="202"/>
      <c r="LJY78" s="202"/>
      <c r="LJZ78" s="202"/>
      <c r="LKA78" s="202"/>
      <c r="LKB78" s="202"/>
      <c r="LKC78" s="202"/>
      <c r="LKD78" s="202"/>
      <c r="LKE78" s="202"/>
      <c r="LKF78" s="202"/>
      <c r="LKG78" s="202"/>
      <c r="LKH78" s="202"/>
      <c r="LKI78" s="202"/>
      <c r="LKJ78" s="202"/>
      <c r="LKK78" s="202"/>
      <c r="LKL78" s="202"/>
      <c r="LKM78" s="202"/>
      <c r="LKN78" s="202"/>
      <c r="LKO78" s="202"/>
      <c r="LKP78" s="202"/>
      <c r="LKQ78" s="202"/>
      <c r="LKR78" s="202"/>
      <c r="LKS78" s="202"/>
      <c r="LKT78" s="202"/>
      <c r="LKU78" s="202"/>
      <c r="LKV78" s="202"/>
      <c r="LKW78" s="202"/>
      <c r="LKX78" s="202"/>
      <c r="LKY78" s="202"/>
      <c r="LKZ78" s="202"/>
      <c r="LLA78" s="202"/>
      <c r="LLB78" s="202"/>
      <c r="LLC78" s="202"/>
      <c r="LLD78" s="202"/>
      <c r="LLE78" s="202"/>
      <c r="LLF78" s="202"/>
      <c r="LLG78" s="202"/>
      <c r="LLH78" s="202"/>
      <c r="LLI78" s="202"/>
      <c r="LLJ78" s="202"/>
      <c r="LLK78" s="202"/>
      <c r="LLL78" s="202"/>
      <c r="LLM78" s="202"/>
      <c r="LLN78" s="202"/>
      <c r="LLO78" s="202"/>
      <c r="LLP78" s="202"/>
      <c r="LLQ78" s="202"/>
      <c r="LLR78" s="202"/>
      <c r="LLS78" s="202"/>
      <c r="LLT78" s="202"/>
      <c r="LLU78" s="202"/>
      <c r="LLV78" s="202"/>
      <c r="LLW78" s="202"/>
      <c r="LLX78" s="202"/>
      <c r="LLY78" s="202"/>
      <c r="LLZ78" s="202"/>
      <c r="LMA78" s="202"/>
      <c r="LMB78" s="202"/>
      <c r="LMC78" s="202"/>
      <c r="LMD78" s="202"/>
      <c r="LME78" s="202"/>
      <c r="LMF78" s="202"/>
      <c r="LMG78" s="202"/>
      <c r="LMH78" s="202"/>
      <c r="LMI78" s="202"/>
      <c r="LMJ78" s="202"/>
      <c r="LMK78" s="202"/>
      <c r="LML78" s="202"/>
      <c r="LMM78" s="202"/>
      <c r="LMN78" s="202"/>
      <c r="LMO78" s="202"/>
      <c r="LMP78" s="202"/>
      <c r="LMQ78" s="202"/>
      <c r="LMR78" s="202"/>
      <c r="LMS78" s="202"/>
      <c r="LMT78" s="202"/>
      <c r="LMU78" s="202"/>
      <c r="LMV78" s="202"/>
      <c r="LMW78" s="202"/>
      <c r="LMX78" s="202"/>
      <c r="LMY78" s="202"/>
      <c r="LMZ78" s="202"/>
      <c r="LNA78" s="202"/>
      <c r="LNB78" s="202"/>
      <c r="LNC78" s="202"/>
      <c r="LND78" s="202"/>
      <c r="LNE78" s="202"/>
      <c r="LNF78" s="202"/>
      <c r="LNG78" s="202"/>
      <c r="LNH78" s="202"/>
      <c r="LNI78" s="202"/>
      <c r="LNJ78" s="202"/>
      <c r="LNK78" s="202"/>
      <c r="LNL78" s="202"/>
      <c r="LNM78" s="202"/>
      <c r="LNN78" s="202"/>
      <c r="LNO78" s="202"/>
      <c r="LNP78" s="202"/>
      <c r="LNQ78" s="202"/>
      <c r="LNR78" s="202"/>
      <c r="LNS78" s="202"/>
      <c r="LNT78" s="202"/>
      <c r="LNU78" s="202"/>
      <c r="LNV78" s="202"/>
      <c r="LNW78" s="202"/>
      <c r="LNX78" s="202"/>
      <c r="LNY78" s="202"/>
      <c r="LNZ78" s="202"/>
      <c r="LOA78" s="202"/>
      <c r="LOB78" s="202"/>
      <c r="LOC78" s="202"/>
      <c r="LOD78" s="202"/>
      <c r="LOE78" s="202"/>
      <c r="LOF78" s="202"/>
      <c r="LOG78" s="202"/>
      <c r="LOH78" s="202"/>
      <c r="LOI78" s="202"/>
      <c r="LOJ78" s="202"/>
      <c r="LOK78" s="202"/>
      <c r="LOL78" s="202"/>
      <c r="LOM78" s="202"/>
      <c r="LON78" s="202"/>
      <c r="LOO78" s="202"/>
      <c r="LOP78" s="202"/>
      <c r="LOQ78" s="202"/>
      <c r="LOR78" s="202"/>
      <c r="LOS78" s="202"/>
      <c r="LOT78" s="202"/>
      <c r="LOU78" s="202"/>
      <c r="LOV78" s="202"/>
      <c r="LOW78" s="202"/>
      <c r="LOX78" s="202"/>
      <c r="LOY78" s="202"/>
      <c r="LOZ78" s="202"/>
      <c r="LPA78" s="202"/>
      <c r="LPB78" s="202"/>
      <c r="LPC78" s="202"/>
      <c r="LPD78" s="202"/>
      <c r="LPE78" s="202"/>
      <c r="LPF78" s="202"/>
      <c r="LPG78" s="202"/>
      <c r="LPH78" s="202"/>
      <c r="LPI78" s="202"/>
      <c r="LPJ78" s="202"/>
      <c r="LPK78" s="202"/>
      <c r="LPL78" s="202"/>
      <c r="LPM78" s="202"/>
      <c r="LPN78" s="202"/>
      <c r="LPO78" s="202"/>
      <c r="LPP78" s="202"/>
      <c r="LPQ78" s="202"/>
      <c r="LPR78" s="202"/>
      <c r="LPS78" s="202"/>
      <c r="LPT78" s="202"/>
      <c r="LPU78" s="202"/>
      <c r="LPV78" s="202"/>
      <c r="LPW78" s="202"/>
      <c r="LPX78" s="202"/>
      <c r="LPY78" s="202"/>
      <c r="LPZ78" s="202"/>
      <c r="LQA78" s="202"/>
      <c r="LQB78" s="202"/>
      <c r="LQC78" s="202"/>
      <c r="LQD78" s="202"/>
      <c r="LQE78" s="202"/>
      <c r="LQF78" s="202"/>
      <c r="LQG78" s="202"/>
      <c r="LQH78" s="202"/>
      <c r="LQI78" s="202"/>
      <c r="LQJ78" s="202"/>
      <c r="LQK78" s="202"/>
      <c r="LQL78" s="202"/>
      <c r="LQM78" s="202"/>
      <c r="LQN78" s="202"/>
      <c r="LQO78" s="202"/>
      <c r="LQP78" s="202"/>
      <c r="LQQ78" s="202"/>
      <c r="LQR78" s="202"/>
      <c r="LQS78" s="202"/>
      <c r="LQT78" s="202"/>
      <c r="LQU78" s="202"/>
      <c r="LQV78" s="202"/>
      <c r="LQW78" s="202"/>
      <c r="LQX78" s="202"/>
      <c r="LQY78" s="202"/>
      <c r="LQZ78" s="202"/>
      <c r="LRA78" s="202"/>
      <c r="LRB78" s="202"/>
      <c r="LRC78" s="202"/>
      <c r="LRD78" s="202"/>
      <c r="LRE78" s="202"/>
      <c r="LRF78" s="202"/>
      <c r="LRG78" s="202"/>
      <c r="LRH78" s="202"/>
      <c r="LRI78" s="202"/>
      <c r="LRJ78" s="202"/>
      <c r="LRK78" s="202"/>
      <c r="LRL78" s="202"/>
      <c r="LRM78" s="202"/>
      <c r="LRN78" s="202"/>
      <c r="LRO78" s="202"/>
      <c r="LRP78" s="202"/>
      <c r="LRQ78" s="202"/>
      <c r="LRR78" s="202"/>
      <c r="LRS78" s="202"/>
      <c r="LRT78" s="202"/>
      <c r="LRU78" s="202"/>
      <c r="LRV78" s="202"/>
      <c r="LRW78" s="202"/>
      <c r="LRX78" s="202"/>
      <c r="LRY78" s="202"/>
      <c r="LRZ78" s="202"/>
      <c r="LSA78" s="202"/>
      <c r="LSB78" s="202"/>
      <c r="LSC78" s="202"/>
      <c r="LSD78" s="202"/>
      <c r="LSE78" s="202"/>
      <c r="LSF78" s="202"/>
      <c r="LSG78" s="202"/>
      <c r="LSH78" s="202"/>
      <c r="LSI78" s="202"/>
      <c r="LSJ78" s="202"/>
      <c r="LSK78" s="202"/>
      <c r="LSL78" s="202"/>
      <c r="LSM78" s="202"/>
      <c r="LSN78" s="202"/>
      <c r="LSO78" s="202"/>
      <c r="LSP78" s="202"/>
      <c r="LSQ78" s="202"/>
      <c r="LSR78" s="202"/>
      <c r="LSS78" s="202"/>
      <c r="LST78" s="202"/>
      <c r="LSU78" s="202"/>
      <c r="LSV78" s="202"/>
      <c r="LSW78" s="202"/>
      <c r="LSX78" s="202"/>
      <c r="LSY78" s="202"/>
      <c r="LSZ78" s="202"/>
      <c r="LTA78" s="202"/>
      <c r="LTB78" s="202"/>
      <c r="LTC78" s="202"/>
      <c r="LTD78" s="202"/>
      <c r="LTE78" s="202"/>
      <c r="LTF78" s="202"/>
      <c r="LTG78" s="202"/>
      <c r="LTH78" s="202"/>
      <c r="LTI78" s="202"/>
      <c r="LTJ78" s="202"/>
      <c r="LTK78" s="202"/>
      <c r="LTL78" s="202"/>
      <c r="LTM78" s="202"/>
      <c r="LTN78" s="202"/>
      <c r="LTO78" s="202"/>
      <c r="LTP78" s="202"/>
      <c r="LTQ78" s="202"/>
      <c r="LTR78" s="202"/>
      <c r="LTS78" s="202"/>
      <c r="LTT78" s="202"/>
      <c r="LTU78" s="202"/>
      <c r="LTV78" s="202"/>
      <c r="LTW78" s="202"/>
      <c r="LTX78" s="202"/>
      <c r="LTY78" s="202"/>
      <c r="LTZ78" s="202"/>
      <c r="LUA78" s="202"/>
      <c r="LUB78" s="202"/>
      <c r="LUC78" s="202"/>
      <c r="LUD78" s="202"/>
      <c r="LUE78" s="202"/>
      <c r="LUF78" s="202"/>
      <c r="LUG78" s="202"/>
      <c r="LUH78" s="202"/>
      <c r="LUI78" s="202"/>
      <c r="LUJ78" s="202"/>
      <c r="LUK78" s="202"/>
      <c r="LUL78" s="202"/>
      <c r="LUM78" s="202"/>
      <c r="LUN78" s="202"/>
      <c r="LUO78" s="202"/>
      <c r="LUP78" s="202"/>
      <c r="LUQ78" s="202"/>
      <c r="LUR78" s="202"/>
      <c r="LUS78" s="202"/>
      <c r="LUT78" s="202"/>
      <c r="LUU78" s="202"/>
      <c r="LUV78" s="202"/>
      <c r="LUW78" s="202"/>
      <c r="LUX78" s="202"/>
      <c r="LUY78" s="202"/>
      <c r="LUZ78" s="202"/>
      <c r="LVA78" s="202"/>
      <c r="LVB78" s="202"/>
      <c r="LVC78" s="202"/>
      <c r="LVD78" s="202"/>
      <c r="LVE78" s="202"/>
      <c r="LVF78" s="202"/>
      <c r="LVG78" s="202"/>
      <c r="LVH78" s="202"/>
      <c r="LVI78" s="202"/>
      <c r="LVJ78" s="202"/>
      <c r="LVK78" s="202"/>
      <c r="LVL78" s="202"/>
      <c r="LVM78" s="202"/>
      <c r="LVN78" s="202"/>
      <c r="LVO78" s="202"/>
      <c r="LVP78" s="202"/>
      <c r="LVQ78" s="202"/>
      <c r="LVR78" s="202"/>
      <c r="LVS78" s="202"/>
      <c r="LVT78" s="202"/>
      <c r="LVU78" s="202"/>
      <c r="LVV78" s="202"/>
      <c r="LVW78" s="202"/>
      <c r="LVX78" s="202"/>
      <c r="LVY78" s="202"/>
      <c r="LVZ78" s="202"/>
      <c r="LWA78" s="202"/>
      <c r="LWB78" s="202"/>
      <c r="LWC78" s="202"/>
      <c r="LWD78" s="202"/>
      <c r="LWE78" s="202"/>
      <c r="LWF78" s="202"/>
      <c r="LWG78" s="202"/>
      <c r="LWH78" s="202"/>
      <c r="LWI78" s="202"/>
      <c r="LWJ78" s="202"/>
      <c r="LWK78" s="202"/>
      <c r="LWL78" s="202"/>
      <c r="LWM78" s="202"/>
      <c r="LWN78" s="202"/>
      <c r="LWO78" s="202"/>
      <c r="LWP78" s="202"/>
      <c r="LWQ78" s="202"/>
      <c r="LWR78" s="202"/>
      <c r="LWS78" s="202"/>
      <c r="LWT78" s="202"/>
      <c r="LWU78" s="202"/>
      <c r="LWV78" s="202"/>
      <c r="LWW78" s="202"/>
      <c r="LWX78" s="202"/>
      <c r="LWY78" s="202"/>
      <c r="LWZ78" s="202"/>
      <c r="LXA78" s="202"/>
      <c r="LXB78" s="202"/>
      <c r="LXC78" s="202"/>
      <c r="LXD78" s="202"/>
      <c r="LXE78" s="202"/>
      <c r="LXF78" s="202"/>
      <c r="LXG78" s="202"/>
      <c r="LXH78" s="202"/>
      <c r="LXI78" s="202"/>
      <c r="LXJ78" s="202"/>
      <c r="LXK78" s="202"/>
      <c r="LXL78" s="202"/>
      <c r="LXM78" s="202"/>
      <c r="LXN78" s="202"/>
      <c r="LXO78" s="202"/>
      <c r="LXP78" s="202"/>
      <c r="LXQ78" s="202"/>
      <c r="LXR78" s="202"/>
      <c r="LXS78" s="202"/>
      <c r="LXT78" s="202"/>
      <c r="LXU78" s="202"/>
      <c r="LXV78" s="202"/>
      <c r="LXW78" s="202"/>
      <c r="LXX78" s="202"/>
      <c r="LXY78" s="202"/>
      <c r="LXZ78" s="202"/>
      <c r="LYA78" s="202"/>
      <c r="LYB78" s="202"/>
      <c r="LYC78" s="202"/>
      <c r="LYD78" s="202"/>
      <c r="LYE78" s="202"/>
      <c r="LYF78" s="202"/>
      <c r="LYG78" s="202"/>
      <c r="LYH78" s="202"/>
      <c r="LYI78" s="202"/>
      <c r="LYJ78" s="202"/>
      <c r="LYK78" s="202"/>
      <c r="LYL78" s="202"/>
      <c r="LYM78" s="202"/>
      <c r="LYN78" s="202"/>
      <c r="LYO78" s="202"/>
      <c r="LYP78" s="202"/>
      <c r="LYQ78" s="202"/>
      <c r="LYR78" s="202"/>
      <c r="LYS78" s="202"/>
      <c r="LYT78" s="202"/>
      <c r="LYU78" s="202"/>
      <c r="LYV78" s="202"/>
      <c r="LYW78" s="202"/>
      <c r="LYX78" s="202"/>
      <c r="LYY78" s="202"/>
      <c r="LYZ78" s="202"/>
      <c r="LZA78" s="202"/>
      <c r="LZB78" s="202"/>
      <c r="LZC78" s="202"/>
      <c r="LZD78" s="202"/>
      <c r="LZE78" s="202"/>
      <c r="LZF78" s="202"/>
      <c r="LZG78" s="202"/>
      <c r="LZH78" s="202"/>
      <c r="LZI78" s="202"/>
      <c r="LZJ78" s="202"/>
      <c r="LZK78" s="202"/>
      <c r="LZL78" s="202"/>
      <c r="LZM78" s="202"/>
      <c r="LZN78" s="202"/>
      <c r="LZO78" s="202"/>
      <c r="LZP78" s="202"/>
      <c r="LZQ78" s="202"/>
      <c r="LZR78" s="202"/>
      <c r="LZS78" s="202"/>
      <c r="LZT78" s="202"/>
      <c r="LZU78" s="202"/>
      <c r="LZV78" s="202"/>
      <c r="LZW78" s="202"/>
      <c r="LZX78" s="202"/>
      <c r="LZY78" s="202"/>
      <c r="LZZ78" s="202"/>
      <c r="MAA78" s="202"/>
      <c r="MAB78" s="202"/>
      <c r="MAC78" s="202"/>
      <c r="MAD78" s="202"/>
      <c r="MAE78" s="202"/>
      <c r="MAF78" s="202"/>
      <c r="MAG78" s="202"/>
      <c r="MAH78" s="202"/>
      <c r="MAI78" s="202"/>
      <c r="MAJ78" s="202"/>
      <c r="MAK78" s="202"/>
      <c r="MAL78" s="202"/>
      <c r="MAM78" s="202"/>
      <c r="MAN78" s="202"/>
      <c r="MAO78" s="202"/>
      <c r="MAP78" s="202"/>
      <c r="MAQ78" s="202"/>
      <c r="MAR78" s="202"/>
      <c r="MAS78" s="202"/>
      <c r="MAT78" s="202"/>
      <c r="MAU78" s="202"/>
      <c r="MAV78" s="202"/>
      <c r="MAW78" s="202"/>
      <c r="MAX78" s="202"/>
      <c r="MAY78" s="202"/>
      <c r="MAZ78" s="202"/>
      <c r="MBA78" s="202"/>
      <c r="MBB78" s="202"/>
      <c r="MBC78" s="202"/>
      <c r="MBD78" s="202"/>
      <c r="MBE78" s="202"/>
      <c r="MBF78" s="202"/>
      <c r="MBG78" s="202"/>
      <c r="MBH78" s="202"/>
      <c r="MBI78" s="202"/>
      <c r="MBJ78" s="202"/>
      <c r="MBK78" s="202"/>
      <c r="MBL78" s="202"/>
      <c r="MBM78" s="202"/>
      <c r="MBN78" s="202"/>
      <c r="MBO78" s="202"/>
      <c r="MBP78" s="202"/>
      <c r="MBQ78" s="202"/>
      <c r="MBR78" s="202"/>
      <c r="MBS78" s="202"/>
      <c r="MBT78" s="202"/>
      <c r="MBU78" s="202"/>
      <c r="MBV78" s="202"/>
      <c r="MBW78" s="202"/>
      <c r="MBX78" s="202"/>
      <c r="MBY78" s="202"/>
      <c r="MBZ78" s="202"/>
      <c r="MCA78" s="202"/>
      <c r="MCB78" s="202"/>
      <c r="MCC78" s="202"/>
      <c r="MCD78" s="202"/>
      <c r="MCE78" s="202"/>
      <c r="MCF78" s="202"/>
      <c r="MCG78" s="202"/>
      <c r="MCH78" s="202"/>
      <c r="MCI78" s="202"/>
      <c r="MCJ78" s="202"/>
      <c r="MCK78" s="202"/>
      <c r="MCL78" s="202"/>
      <c r="MCM78" s="202"/>
      <c r="MCN78" s="202"/>
      <c r="MCO78" s="202"/>
      <c r="MCP78" s="202"/>
      <c r="MCQ78" s="202"/>
      <c r="MCR78" s="202"/>
      <c r="MCS78" s="202"/>
      <c r="MCT78" s="202"/>
      <c r="MCU78" s="202"/>
      <c r="MCV78" s="202"/>
      <c r="MCW78" s="202"/>
      <c r="MCX78" s="202"/>
      <c r="MCY78" s="202"/>
      <c r="MCZ78" s="202"/>
      <c r="MDA78" s="202"/>
      <c r="MDB78" s="202"/>
      <c r="MDC78" s="202"/>
      <c r="MDD78" s="202"/>
      <c r="MDE78" s="202"/>
      <c r="MDF78" s="202"/>
      <c r="MDG78" s="202"/>
      <c r="MDH78" s="202"/>
      <c r="MDI78" s="202"/>
      <c r="MDJ78" s="202"/>
      <c r="MDK78" s="202"/>
      <c r="MDL78" s="202"/>
      <c r="MDM78" s="202"/>
      <c r="MDN78" s="202"/>
      <c r="MDO78" s="202"/>
      <c r="MDP78" s="202"/>
      <c r="MDQ78" s="202"/>
      <c r="MDR78" s="202"/>
      <c r="MDS78" s="202"/>
      <c r="MDT78" s="202"/>
      <c r="MDU78" s="202"/>
      <c r="MDV78" s="202"/>
      <c r="MDW78" s="202"/>
      <c r="MDX78" s="202"/>
      <c r="MDY78" s="202"/>
      <c r="MDZ78" s="202"/>
      <c r="MEA78" s="202"/>
      <c r="MEB78" s="202"/>
      <c r="MEC78" s="202"/>
      <c r="MED78" s="202"/>
      <c r="MEE78" s="202"/>
      <c r="MEF78" s="202"/>
      <c r="MEG78" s="202"/>
      <c r="MEH78" s="202"/>
      <c r="MEI78" s="202"/>
      <c r="MEJ78" s="202"/>
      <c r="MEK78" s="202"/>
      <c r="MEL78" s="202"/>
      <c r="MEM78" s="202"/>
      <c r="MEN78" s="202"/>
      <c r="MEO78" s="202"/>
      <c r="MEP78" s="202"/>
      <c r="MEQ78" s="202"/>
      <c r="MER78" s="202"/>
      <c r="MES78" s="202"/>
      <c r="MET78" s="202"/>
      <c r="MEU78" s="202"/>
      <c r="MEV78" s="202"/>
      <c r="MEW78" s="202"/>
      <c r="MEX78" s="202"/>
      <c r="MEY78" s="202"/>
      <c r="MEZ78" s="202"/>
      <c r="MFA78" s="202"/>
      <c r="MFB78" s="202"/>
      <c r="MFC78" s="202"/>
      <c r="MFD78" s="202"/>
      <c r="MFE78" s="202"/>
      <c r="MFF78" s="202"/>
      <c r="MFG78" s="202"/>
      <c r="MFH78" s="202"/>
      <c r="MFI78" s="202"/>
      <c r="MFJ78" s="202"/>
      <c r="MFK78" s="202"/>
      <c r="MFL78" s="202"/>
      <c r="MFM78" s="202"/>
      <c r="MFN78" s="202"/>
      <c r="MFO78" s="202"/>
      <c r="MFP78" s="202"/>
      <c r="MFQ78" s="202"/>
      <c r="MFR78" s="202"/>
      <c r="MFS78" s="202"/>
      <c r="MFT78" s="202"/>
      <c r="MFU78" s="202"/>
      <c r="MFV78" s="202"/>
      <c r="MFW78" s="202"/>
      <c r="MFX78" s="202"/>
      <c r="MFY78" s="202"/>
      <c r="MFZ78" s="202"/>
      <c r="MGA78" s="202"/>
      <c r="MGB78" s="202"/>
      <c r="MGC78" s="202"/>
      <c r="MGD78" s="202"/>
      <c r="MGE78" s="202"/>
      <c r="MGF78" s="202"/>
      <c r="MGG78" s="202"/>
      <c r="MGH78" s="202"/>
      <c r="MGI78" s="202"/>
      <c r="MGJ78" s="202"/>
      <c r="MGK78" s="202"/>
      <c r="MGL78" s="202"/>
      <c r="MGM78" s="202"/>
      <c r="MGN78" s="202"/>
      <c r="MGO78" s="202"/>
      <c r="MGP78" s="202"/>
      <c r="MGQ78" s="202"/>
      <c r="MGR78" s="202"/>
      <c r="MGS78" s="202"/>
      <c r="MGT78" s="202"/>
      <c r="MGU78" s="202"/>
      <c r="MGV78" s="202"/>
      <c r="MGW78" s="202"/>
      <c r="MGX78" s="202"/>
      <c r="MGY78" s="202"/>
      <c r="MGZ78" s="202"/>
      <c r="MHA78" s="202"/>
      <c r="MHB78" s="202"/>
      <c r="MHC78" s="202"/>
      <c r="MHD78" s="202"/>
      <c r="MHE78" s="202"/>
      <c r="MHF78" s="202"/>
      <c r="MHG78" s="202"/>
      <c r="MHH78" s="202"/>
      <c r="MHI78" s="202"/>
      <c r="MHJ78" s="202"/>
      <c r="MHK78" s="202"/>
      <c r="MHL78" s="202"/>
      <c r="MHM78" s="202"/>
      <c r="MHN78" s="202"/>
      <c r="MHO78" s="202"/>
      <c r="MHP78" s="202"/>
      <c r="MHQ78" s="202"/>
      <c r="MHR78" s="202"/>
      <c r="MHS78" s="202"/>
      <c r="MHT78" s="202"/>
      <c r="MHU78" s="202"/>
      <c r="MHV78" s="202"/>
      <c r="MHW78" s="202"/>
      <c r="MHX78" s="202"/>
      <c r="MHY78" s="202"/>
      <c r="MHZ78" s="202"/>
      <c r="MIA78" s="202"/>
      <c r="MIB78" s="202"/>
      <c r="MIC78" s="202"/>
      <c r="MID78" s="202"/>
      <c r="MIE78" s="202"/>
      <c r="MIF78" s="202"/>
      <c r="MIG78" s="202"/>
      <c r="MIH78" s="202"/>
      <c r="MII78" s="202"/>
      <c r="MIJ78" s="202"/>
      <c r="MIK78" s="202"/>
      <c r="MIL78" s="202"/>
      <c r="MIM78" s="202"/>
      <c r="MIN78" s="202"/>
      <c r="MIO78" s="202"/>
      <c r="MIP78" s="202"/>
      <c r="MIQ78" s="202"/>
      <c r="MIR78" s="202"/>
      <c r="MIS78" s="202"/>
      <c r="MIT78" s="202"/>
      <c r="MIU78" s="202"/>
      <c r="MIV78" s="202"/>
      <c r="MIW78" s="202"/>
      <c r="MIX78" s="202"/>
      <c r="MIY78" s="202"/>
      <c r="MIZ78" s="202"/>
      <c r="MJA78" s="202"/>
      <c r="MJB78" s="202"/>
      <c r="MJC78" s="202"/>
      <c r="MJD78" s="202"/>
      <c r="MJE78" s="202"/>
      <c r="MJF78" s="202"/>
      <c r="MJG78" s="202"/>
      <c r="MJH78" s="202"/>
      <c r="MJI78" s="202"/>
      <c r="MJJ78" s="202"/>
      <c r="MJK78" s="202"/>
      <c r="MJL78" s="202"/>
      <c r="MJM78" s="202"/>
      <c r="MJN78" s="202"/>
      <c r="MJO78" s="202"/>
      <c r="MJP78" s="202"/>
      <c r="MJQ78" s="202"/>
      <c r="MJR78" s="202"/>
      <c r="MJS78" s="202"/>
      <c r="MJT78" s="202"/>
      <c r="MJU78" s="202"/>
      <c r="MJV78" s="202"/>
      <c r="MJW78" s="202"/>
      <c r="MJX78" s="202"/>
      <c r="MJY78" s="202"/>
      <c r="MJZ78" s="202"/>
      <c r="MKA78" s="202"/>
      <c r="MKB78" s="202"/>
      <c r="MKC78" s="202"/>
      <c r="MKD78" s="202"/>
      <c r="MKE78" s="202"/>
      <c r="MKF78" s="202"/>
      <c r="MKG78" s="202"/>
      <c r="MKH78" s="202"/>
      <c r="MKI78" s="202"/>
      <c r="MKJ78" s="202"/>
      <c r="MKK78" s="202"/>
      <c r="MKL78" s="202"/>
      <c r="MKM78" s="202"/>
      <c r="MKN78" s="202"/>
      <c r="MKO78" s="202"/>
      <c r="MKP78" s="202"/>
      <c r="MKQ78" s="202"/>
      <c r="MKR78" s="202"/>
      <c r="MKS78" s="202"/>
      <c r="MKT78" s="202"/>
      <c r="MKU78" s="202"/>
      <c r="MKV78" s="202"/>
      <c r="MKW78" s="202"/>
      <c r="MKX78" s="202"/>
      <c r="MKY78" s="202"/>
      <c r="MKZ78" s="202"/>
      <c r="MLA78" s="202"/>
      <c r="MLB78" s="202"/>
      <c r="MLC78" s="202"/>
      <c r="MLD78" s="202"/>
      <c r="MLE78" s="202"/>
      <c r="MLF78" s="202"/>
      <c r="MLG78" s="202"/>
      <c r="MLH78" s="202"/>
      <c r="MLI78" s="202"/>
      <c r="MLJ78" s="202"/>
      <c r="MLK78" s="202"/>
      <c r="MLL78" s="202"/>
      <c r="MLM78" s="202"/>
      <c r="MLN78" s="202"/>
      <c r="MLO78" s="202"/>
      <c r="MLP78" s="202"/>
      <c r="MLQ78" s="202"/>
      <c r="MLR78" s="202"/>
      <c r="MLS78" s="202"/>
      <c r="MLT78" s="202"/>
      <c r="MLU78" s="202"/>
      <c r="MLV78" s="202"/>
      <c r="MLW78" s="202"/>
      <c r="MLX78" s="202"/>
      <c r="MLY78" s="202"/>
      <c r="MLZ78" s="202"/>
      <c r="MMA78" s="202"/>
      <c r="MMB78" s="202"/>
      <c r="MMC78" s="202"/>
      <c r="MMD78" s="202"/>
      <c r="MME78" s="202"/>
      <c r="MMF78" s="202"/>
      <c r="MMG78" s="202"/>
      <c r="MMH78" s="202"/>
      <c r="MMI78" s="202"/>
      <c r="MMJ78" s="202"/>
      <c r="MMK78" s="202"/>
      <c r="MML78" s="202"/>
      <c r="MMM78" s="202"/>
      <c r="MMN78" s="202"/>
      <c r="MMO78" s="202"/>
      <c r="MMP78" s="202"/>
      <c r="MMQ78" s="202"/>
      <c r="MMR78" s="202"/>
      <c r="MMS78" s="202"/>
      <c r="MMT78" s="202"/>
      <c r="MMU78" s="202"/>
      <c r="MMV78" s="202"/>
      <c r="MMW78" s="202"/>
      <c r="MMX78" s="202"/>
      <c r="MMY78" s="202"/>
      <c r="MMZ78" s="202"/>
      <c r="MNA78" s="202"/>
      <c r="MNB78" s="202"/>
      <c r="MNC78" s="202"/>
      <c r="MND78" s="202"/>
      <c r="MNE78" s="202"/>
      <c r="MNF78" s="202"/>
      <c r="MNG78" s="202"/>
      <c r="MNH78" s="202"/>
      <c r="MNI78" s="202"/>
      <c r="MNJ78" s="202"/>
      <c r="MNK78" s="202"/>
      <c r="MNL78" s="202"/>
      <c r="MNM78" s="202"/>
      <c r="MNN78" s="202"/>
      <c r="MNO78" s="202"/>
      <c r="MNP78" s="202"/>
      <c r="MNQ78" s="202"/>
      <c r="MNR78" s="202"/>
      <c r="MNS78" s="202"/>
      <c r="MNT78" s="202"/>
      <c r="MNU78" s="202"/>
      <c r="MNV78" s="202"/>
      <c r="MNW78" s="202"/>
      <c r="MNX78" s="202"/>
      <c r="MNY78" s="202"/>
      <c r="MNZ78" s="202"/>
      <c r="MOA78" s="202"/>
      <c r="MOB78" s="202"/>
      <c r="MOC78" s="202"/>
      <c r="MOD78" s="202"/>
      <c r="MOE78" s="202"/>
      <c r="MOF78" s="202"/>
      <c r="MOG78" s="202"/>
      <c r="MOH78" s="202"/>
      <c r="MOI78" s="202"/>
      <c r="MOJ78" s="202"/>
      <c r="MOK78" s="202"/>
      <c r="MOL78" s="202"/>
      <c r="MOM78" s="202"/>
      <c r="MON78" s="202"/>
      <c r="MOO78" s="202"/>
      <c r="MOP78" s="202"/>
      <c r="MOQ78" s="202"/>
      <c r="MOR78" s="202"/>
      <c r="MOS78" s="202"/>
      <c r="MOT78" s="202"/>
      <c r="MOU78" s="202"/>
      <c r="MOV78" s="202"/>
      <c r="MOW78" s="202"/>
      <c r="MOX78" s="202"/>
      <c r="MOY78" s="202"/>
      <c r="MOZ78" s="202"/>
      <c r="MPA78" s="202"/>
      <c r="MPB78" s="202"/>
      <c r="MPC78" s="202"/>
      <c r="MPD78" s="202"/>
      <c r="MPE78" s="202"/>
      <c r="MPF78" s="202"/>
      <c r="MPG78" s="202"/>
      <c r="MPH78" s="202"/>
      <c r="MPI78" s="202"/>
      <c r="MPJ78" s="202"/>
      <c r="MPK78" s="202"/>
      <c r="MPL78" s="202"/>
      <c r="MPM78" s="202"/>
      <c r="MPN78" s="202"/>
      <c r="MPO78" s="202"/>
      <c r="MPP78" s="202"/>
      <c r="MPQ78" s="202"/>
      <c r="MPR78" s="202"/>
      <c r="MPS78" s="202"/>
      <c r="MPT78" s="202"/>
      <c r="MPU78" s="202"/>
      <c r="MPV78" s="202"/>
      <c r="MPW78" s="202"/>
      <c r="MPX78" s="202"/>
      <c r="MPY78" s="202"/>
      <c r="MPZ78" s="202"/>
      <c r="MQA78" s="202"/>
      <c r="MQB78" s="202"/>
      <c r="MQC78" s="202"/>
      <c r="MQD78" s="202"/>
      <c r="MQE78" s="202"/>
      <c r="MQF78" s="202"/>
      <c r="MQG78" s="202"/>
      <c r="MQH78" s="202"/>
      <c r="MQI78" s="202"/>
      <c r="MQJ78" s="202"/>
      <c r="MQK78" s="202"/>
      <c r="MQL78" s="202"/>
      <c r="MQM78" s="202"/>
      <c r="MQN78" s="202"/>
      <c r="MQO78" s="202"/>
      <c r="MQP78" s="202"/>
      <c r="MQQ78" s="202"/>
      <c r="MQR78" s="202"/>
      <c r="MQS78" s="202"/>
      <c r="MQT78" s="202"/>
      <c r="MQU78" s="202"/>
      <c r="MQV78" s="202"/>
      <c r="MQW78" s="202"/>
      <c r="MQX78" s="202"/>
      <c r="MQY78" s="202"/>
      <c r="MQZ78" s="202"/>
      <c r="MRA78" s="202"/>
      <c r="MRB78" s="202"/>
      <c r="MRC78" s="202"/>
      <c r="MRD78" s="202"/>
      <c r="MRE78" s="202"/>
      <c r="MRF78" s="202"/>
      <c r="MRG78" s="202"/>
      <c r="MRH78" s="202"/>
      <c r="MRI78" s="202"/>
      <c r="MRJ78" s="202"/>
      <c r="MRK78" s="202"/>
      <c r="MRL78" s="202"/>
      <c r="MRM78" s="202"/>
      <c r="MRN78" s="202"/>
      <c r="MRO78" s="202"/>
      <c r="MRP78" s="202"/>
      <c r="MRQ78" s="202"/>
      <c r="MRR78" s="202"/>
      <c r="MRS78" s="202"/>
      <c r="MRT78" s="202"/>
      <c r="MRU78" s="202"/>
      <c r="MRV78" s="202"/>
      <c r="MRW78" s="202"/>
      <c r="MRX78" s="202"/>
      <c r="MRY78" s="202"/>
      <c r="MRZ78" s="202"/>
      <c r="MSA78" s="202"/>
      <c r="MSB78" s="202"/>
      <c r="MSC78" s="202"/>
      <c r="MSD78" s="202"/>
      <c r="MSE78" s="202"/>
      <c r="MSF78" s="202"/>
      <c r="MSG78" s="202"/>
      <c r="MSH78" s="202"/>
      <c r="MSI78" s="202"/>
      <c r="MSJ78" s="202"/>
      <c r="MSK78" s="202"/>
      <c r="MSL78" s="202"/>
      <c r="MSM78" s="202"/>
      <c r="MSN78" s="202"/>
      <c r="MSO78" s="202"/>
      <c r="MSP78" s="202"/>
      <c r="MSQ78" s="202"/>
      <c r="MSR78" s="202"/>
      <c r="MSS78" s="202"/>
      <c r="MST78" s="202"/>
      <c r="MSU78" s="202"/>
      <c r="MSV78" s="202"/>
      <c r="MSW78" s="202"/>
      <c r="MSX78" s="202"/>
      <c r="MSY78" s="202"/>
      <c r="MSZ78" s="202"/>
      <c r="MTA78" s="202"/>
      <c r="MTB78" s="202"/>
      <c r="MTC78" s="202"/>
      <c r="MTD78" s="202"/>
      <c r="MTE78" s="202"/>
      <c r="MTF78" s="202"/>
      <c r="MTG78" s="202"/>
      <c r="MTH78" s="202"/>
      <c r="MTI78" s="202"/>
      <c r="MTJ78" s="202"/>
      <c r="MTK78" s="202"/>
      <c r="MTL78" s="202"/>
      <c r="MTM78" s="202"/>
      <c r="MTN78" s="202"/>
      <c r="MTO78" s="202"/>
      <c r="MTP78" s="202"/>
      <c r="MTQ78" s="202"/>
      <c r="MTR78" s="202"/>
      <c r="MTS78" s="202"/>
      <c r="MTT78" s="202"/>
      <c r="MTU78" s="202"/>
      <c r="MTV78" s="202"/>
      <c r="MTW78" s="202"/>
      <c r="MTX78" s="202"/>
      <c r="MTY78" s="202"/>
      <c r="MTZ78" s="202"/>
      <c r="MUA78" s="202"/>
      <c r="MUB78" s="202"/>
      <c r="MUC78" s="202"/>
      <c r="MUD78" s="202"/>
      <c r="MUE78" s="202"/>
      <c r="MUF78" s="202"/>
      <c r="MUG78" s="202"/>
      <c r="MUH78" s="202"/>
      <c r="MUI78" s="202"/>
      <c r="MUJ78" s="202"/>
      <c r="MUK78" s="202"/>
      <c r="MUL78" s="202"/>
      <c r="MUM78" s="202"/>
      <c r="MUN78" s="202"/>
      <c r="MUO78" s="202"/>
      <c r="MUP78" s="202"/>
      <c r="MUQ78" s="202"/>
      <c r="MUR78" s="202"/>
      <c r="MUS78" s="202"/>
      <c r="MUT78" s="202"/>
      <c r="MUU78" s="202"/>
      <c r="MUV78" s="202"/>
      <c r="MUW78" s="202"/>
      <c r="MUX78" s="202"/>
      <c r="MUY78" s="202"/>
      <c r="MUZ78" s="202"/>
      <c r="MVA78" s="202"/>
      <c r="MVB78" s="202"/>
      <c r="MVC78" s="202"/>
      <c r="MVD78" s="202"/>
      <c r="MVE78" s="202"/>
      <c r="MVF78" s="202"/>
      <c r="MVG78" s="202"/>
      <c r="MVH78" s="202"/>
      <c r="MVI78" s="202"/>
      <c r="MVJ78" s="202"/>
      <c r="MVK78" s="202"/>
      <c r="MVL78" s="202"/>
      <c r="MVM78" s="202"/>
      <c r="MVN78" s="202"/>
      <c r="MVO78" s="202"/>
      <c r="MVP78" s="202"/>
      <c r="MVQ78" s="202"/>
      <c r="MVR78" s="202"/>
      <c r="MVS78" s="202"/>
      <c r="MVT78" s="202"/>
      <c r="MVU78" s="202"/>
      <c r="MVV78" s="202"/>
      <c r="MVW78" s="202"/>
      <c r="MVX78" s="202"/>
      <c r="MVY78" s="202"/>
      <c r="MVZ78" s="202"/>
      <c r="MWA78" s="202"/>
      <c r="MWB78" s="202"/>
      <c r="MWC78" s="202"/>
      <c r="MWD78" s="202"/>
      <c r="MWE78" s="202"/>
      <c r="MWF78" s="202"/>
      <c r="MWG78" s="202"/>
      <c r="MWH78" s="202"/>
      <c r="MWI78" s="202"/>
      <c r="MWJ78" s="202"/>
      <c r="MWK78" s="202"/>
      <c r="MWL78" s="202"/>
      <c r="MWM78" s="202"/>
      <c r="MWN78" s="202"/>
      <c r="MWO78" s="202"/>
      <c r="MWP78" s="202"/>
      <c r="MWQ78" s="202"/>
      <c r="MWR78" s="202"/>
      <c r="MWS78" s="202"/>
      <c r="MWT78" s="202"/>
      <c r="MWU78" s="202"/>
      <c r="MWV78" s="202"/>
      <c r="MWW78" s="202"/>
      <c r="MWX78" s="202"/>
      <c r="MWY78" s="202"/>
      <c r="MWZ78" s="202"/>
      <c r="MXA78" s="202"/>
      <c r="MXB78" s="202"/>
      <c r="MXC78" s="202"/>
      <c r="MXD78" s="202"/>
      <c r="MXE78" s="202"/>
      <c r="MXF78" s="202"/>
      <c r="MXG78" s="202"/>
      <c r="MXH78" s="202"/>
      <c r="MXI78" s="202"/>
      <c r="MXJ78" s="202"/>
      <c r="MXK78" s="202"/>
      <c r="MXL78" s="202"/>
      <c r="MXM78" s="202"/>
      <c r="MXN78" s="202"/>
      <c r="MXO78" s="202"/>
      <c r="MXP78" s="202"/>
      <c r="MXQ78" s="202"/>
      <c r="MXR78" s="202"/>
      <c r="MXS78" s="202"/>
      <c r="MXT78" s="202"/>
      <c r="MXU78" s="202"/>
      <c r="MXV78" s="202"/>
      <c r="MXW78" s="202"/>
      <c r="MXX78" s="202"/>
      <c r="MXY78" s="202"/>
      <c r="MXZ78" s="202"/>
      <c r="MYA78" s="202"/>
      <c r="MYB78" s="202"/>
      <c r="MYC78" s="202"/>
      <c r="MYD78" s="202"/>
      <c r="MYE78" s="202"/>
      <c r="MYF78" s="202"/>
      <c r="MYG78" s="202"/>
      <c r="MYH78" s="202"/>
      <c r="MYI78" s="202"/>
      <c r="MYJ78" s="202"/>
      <c r="MYK78" s="202"/>
      <c r="MYL78" s="202"/>
      <c r="MYM78" s="202"/>
      <c r="MYN78" s="202"/>
      <c r="MYO78" s="202"/>
      <c r="MYP78" s="202"/>
      <c r="MYQ78" s="202"/>
      <c r="MYR78" s="202"/>
      <c r="MYS78" s="202"/>
      <c r="MYT78" s="202"/>
      <c r="MYU78" s="202"/>
      <c r="MYV78" s="202"/>
      <c r="MYW78" s="202"/>
      <c r="MYX78" s="202"/>
      <c r="MYY78" s="202"/>
      <c r="MYZ78" s="202"/>
      <c r="MZA78" s="202"/>
      <c r="MZB78" s="202"/>
      <c r="MZC78" s="202"/>
      <c r="MZD78" s="202"/>
      <c r="MZE78" s="202"/>
      <c r="MZF78" s="202"/>
      <c r="MZG78" s="202"/>
      <c r="MZH78" s="202"/>
      <c r="MZI78" s="202"/>
      <c r="MZJ78" s="202"/>
      <c r="MZK78" s="202"/>
      <c r="MZL78" s="202"/>
      <c r="MZM78" s="202"/>
      <c r="MZN78" s="202"/>
      <c r="MZO78" s="202"/>
      <c r="MZP78" s="202"/>
      <c r="MZQ78" s="202"/>
      <c r="MZR78" s="202"/>
      <c r="MZS78" s="202"/>
      <c r="MZT78" s="202"/>
      <c r="MZU78" s="202"/>
      <c r="MZV78" s="202"/>
      <c r="MZW78" s="202"/>
      <c r="MZX78" s="202"/>
      <c r="MZY78" s="202"/>
      <c r="MZZ78" s="202"/>
      <c r="NAA78" s="202"/>
      <c r="NAB78" s="202"/>
      <c r="NAC78" s="202"/>
      <c r="NAD78" s="202"/>
      <c r="NAE78" s="202"/>
      <c r="NAF78" s="202"/>
      <c r="NAG78" s="202"/>
      <c r="NAH78" s="202"/>
      <c r="NAI78" s="202"/>
      <c r="NAJ78" s="202"/>
      <c r="NAK78" s="202"/>
      <c r="NAL78" s="202"/>
      <c r="NAM78" s="202"/>
      <c r="NAN78" s="202"/>
      <c r="NAO78" s="202"/>
      <c r="NAP78" s="202"/>
      <c r="NAQ78" s="202"/>
      <c r="NAR78" s="202"/>
      <c r="NAS78" s="202"/>
      <c r="NAT78" s="202"/>
      <c r="NAU78" s="202"/>
      <c r="NAV78" s="202"/>
      <c r="NAW78" s="202"/>
      <c r="NAX78" s="202"/>
      <c r="NAY78" s="202"/>
      <c r="NAZ78" s="202"/>
      <c r="NBA78" s="202"/>
      <c r="NBB78" s="202"/>
      <c r="NBC78" s="202"/>
      <c r="NBD78" s="202"/>
      <c r="NBE78" s="202"/>
      <c r="NBF78" s="202"/>
      <c r="NBG78" s="202"/>
      <c r="NBH78" s="202"/>
      <c r="NBI78" s="202"/>
      <c r="NBJ78" s="202"/>
      <c r="NBK78" s="202"/>
      <c r="NBL78" s="202"/>
      <c r="NBM78" s="202"/>
      <c r="NBN78" s="202"/>
      <c r="NBO78" s="202"/>
      <c r="NBP78" s="202"/>
      <c r="NBQ78" s="202"/>
      <c r="NBR78" s="202"/>
      <c r="NBS78" s="202"/>
      <c r="NBT78" s="202"/>
      <c r="NBU78" s="202"/>
      <c r="NBV78" s="202"/>
      <c r="NBW78" s="202"/>
      <c r="NBX78" s="202"/>
      <c r="NBY78" s="202"/>
      <c r="NBZ78" s="202"/>
      <c r="NCA78" s="202"/>
      <c r="NCB78" s="202"/>
      <c r="NCC78" s="202"/>
      <c r="NCD78" s="202"/>
      <c r="NCE78" s="202"/>
      <c r="NCF78" s="202"/>
      <c r="NCG78" s="202"/>
      <c r="NCH78" s="202"/>
      <c r="NCI78" s="202"/>
      <c r="NCJ78" s="202"/>
      <c r="NCK78" s="202"/>
      <c r="NCL78" s="202"/>
      <c r="NCM78" s="202"/>
      <c r="NCN78" s="202"/>
      <c r="NCO78" s="202"/>
      <c r="NCP78" s="202"/>
      <c r="NCQ78" s="202"/>
      <c r="NCR78" s="202"/>
      <c r="NCS78" s="202"/>
      <c r="NCT78" s="202"/>
      <c r="NCU78" s="202"/>
      <c r="NCV78" s="202"/>
      <c r="NCW78" s="202"/>
      <c r="NCX78" s="202"/>
      <c r="NCY78" s="202"/>
      <c r="NCZ78" s="202"/>
      <c r="NDA78" s="202"/>
      <c r="NDB78" s="202"/>
      <c r="NDC78" s="202"/>
      <c r="NDD78" s="202"/>
      <c r="NDE78" s="202"/>
      <c r="NDF78" s="202"/>
      <c r="NDG78" s="202"/>
      <c r="NDH78" s="202"/>
      <c r="NDI78" s="202"/>
      <c r="NDJ78" s="202"/>
      <c r="NDK78" s="202"/>
      <c r="NDL78" s="202"/>
      <c r="NDM78" s="202"/>
      <c r="NDN78" s="202"/>
      <c r="NDO78" s="202"/>
      <c r="NDP78" s="202"/>
      <c r="NDQ78" s="202"/>
      <c r="NDR78" s="202"/>
      <c r="NDS78" s="202"/>
      <c r="NDT78" s="202"/>
      <c r="NDU78" s="202"/>
      <c r="NDV78" s="202"/>
      <c r="NDW78" s="202"/>
      <c r="NDX78" s="202"/>
      <c r="NDY78" s="202"/>
      <c r="NDZ78" s="202"/>
      <c r="NEA78" s="202"/>
      <c r="NEB78" s="202"/>
      <c r="NEC78" s="202"/>
      <c r="NED78" s="202"/>
      <c r="NEE78" s="202"/>
      <c r="NEF78" s="202"/>
      <c r="NEG78" s="202"/>
      <c r="NEH78" s="202"/>
      <c r="NEI78" s="202"/>
      <c r="NEJ78" s="202"/>
      <c r="NEK78" s="202"/>
      <c r="NEL78" s="202"/>
      <c r="NEM78" s="202"/>
      <c r="NEN78" s="202"/>
      <c r="NEO78" s="202"/>
      <c r="NEP78" s="202"/>
      <c r="NEQ78" s="202"/>
      <c r="NER78" s="202"/>
      <c r="NES78" s="202"/>
      <c r="NET78" s="202"/>
      <c r="NEU78" s="202"/>
      <c r="NEV78" s="202"/>
      <c r="NEW78" s="202"/>
      <c r="NEX78" s="202"/>
      <c r="NEY78" s="202"/>
      <c r="NEZ78" s="202"/>
      <c r="NFA78" s="202"/>
      <c r="NFB78" s="202"/>
      <c r="NFC78" s="202"/>
      <c r="NFD78" s="202"/>
      <c r="NFE78" s="202"/>
      <c r="NFF78" s="202"/>
      <c r="NFG78" s="202"/>
      <c r="NFH78" s="202"/>
      <c r="NFI78" s="202"/>
      <c r="NFJ78" s="202"/>
      <c r="NFK78" s="202"/>
      <c r="NFL78" s="202"/>
      <c r="NFM78" s="202"/>
      <c r="NFN78" s="202"/>
      <c r="NFO78" s="202"/>
      <c r="NFP78" s="202"/>
      <c r="NFQ78" s="202"/>
      <c r="NFR78" s="202"/>
      <c r="NFS78" s="202"/>
      <c r="NFT78" s="202"/>
      <c r="NFU78" s="202"/>
      <c r="NFV78" s="202"/>
      <c r="NFW78" s="202"/>
      <c r="NFX78" s="202"/>
      <c r="NFY78" s="202"/>
      <c r="NFZ78" s="202"/>
      <c r="NGA78" s="202"/>
      <c r="NGB78" s="202"/>
      <c r="NGC78" s="202"/>
      <c r="NGD78" s="202"/>
      <c r="NGE78" s="202"/>
      <c r="NGF78" s="202"/>
      <c r="NGG78" s="202"/>
      <c r="NGH78" s="202"/>
      <c r="NGI78" s="202"/>
      <c r="NGJ78" s="202"/>
      <c r="NGK78" s="202"/>
      <c r="NGL78" s="202"/>
      <c r="NGM78" s="202"/>
      <c r="NGN78" s="202"/>
      <c r="NGO78" s="202"/>
      <c r="NGP78" s="202"/>
      <c r="NGQ78" s="202"/>
      <c r="NGR78" s="202"/>
      <c r="NGS78" s="202"/>
      <c r="NGT78" s="202"/>
      <c r="NGU78" s="202"/>
      <c r="NGV78" s="202"/>
      <c r="NGW78" s="202"/>
      <c r="NGX78" s="202"/>
      <c r="NGY78" s="202"/>
      <c r="NGZ78" s="202"/>
      <c r="NHA78" s="202"/>
      <c r="NHB78" s="202"/>
      <c r="NHC78" s="202"/>
      <c r="NHD78" s="202"/>
      <c r="NHE78" s="202"/>
      <c r="NHF78" s="202"/>
      <c r="NHG78" s="202"/>
      <c r="NHH78" s="202"/>
      <c r="NHI78" s="202"/>
      <c r="NHJ78" s="202"/>
      <c r="NHK78" s="202"/>
      <c r="NHL78" s="202"/>
      <c r="NHM78" s="202"/>
      <c r="NHN78" s="202"/>
      <c r="NHO78" s="202"/>
      <c r="NHP78" s="202"/>
      <c r="NHQ78" s="202"/>
      <c r="NHR78" s="202"/>
      <c r="NHS78" s="202"/>
      <c r="NHT78" s="202"/>
      <c r="NHU78" s="202"/>
      <c r="NHV78" s="202"/>
      <c r="NHW78" s="202"/>
      <c r="NHX78" s="202"/>
      <c r="NHY78" s="202"/>
      <c r="NHZ78" s="202"/>
      <c r="NIA78" s="202"/>
      <c r="NIB78" s="202"/>
      <c r="NIC78" s="202"/>
      <c r="NID78" s="202"/>
      <c r="NIE78" s="202"/>
      <c r="NIF78" s="202"/>
      <c r="NIG78" s="202"/>
      <c r="NIH78" s="202"/>
      <c r="NII78" s="202"/>
      <c r="NIJ78" s="202"/>
      <c r="NIK78" s="202"/>
      <c r="NIL78" s="202"/>
      <c r="NIM78" s="202"/>
      <c r="NIN78" s="202"/>
      <c r="NIO78" s="202"/>
      <c r="NIP78" s="202"/>
      <c r="NIQ78" s="202"/>
      <c r="NIR78" s="202"/>
      <c r="NIS78" s="202"/>
      <c r="NIT78" s="202"/>
      <c r="NIU78" s="202"/>
      <c r="NIV78" s="202"/>
      <c r="NIW78" s="202"/>
      <c r="NIX78" s="202"/>
      <c r="NIY78" s="202"/>
      <c r="NIZ78" s="202"/>
      <c r="NJA78" s="202"/>
      <c r="NJB78" s="202"/>
      <c r="NJC78" s="202"/>
      <c r="NJD78" s="202"/>
      <c r="NJE78" s="202"/>
      <c r="NJF78" s="202"/>
      <c r="NJG78" s="202"/>
      <c r="NJH78" s="202"/>
      <c r="NJI78" s="202"/>
      <c r="NJJ78" s="202"/>
      <c r="NJK78" s="202"/>
      <c r="NJL78" s="202"/>
      <c r="NJM78" s="202"/>
      <c r="NJN78" s="202"/>
      <c r="NJO78" s="202"/>
      <c r="NJP78" s="202"/>
      <c r="NJQ78" s="202"/>
      <c r="NJR78" s="202"/>
      <c r="NJS78" s="202"/>
      <c r="NJT78" s="202"/>
      <c r="NJU78" s="202"/>
      <c r="NJV78" s="202"/>
      <c r="NJW78" s="202"/>
      <c r="NJX78" s="202"/>
      <c r="NJY78" s="202"/>
      <c r="NJZ78" s="202"/>
      <c r="NKA78" s="202"/>
      <c r="NKB78" s="202"/>
      <c r="NKC78" s="202"/>
      <c r="NKD78" s="202"/>
      <c r="NKE78" s="202"/>
      <c r="NKF78" s="202"/>
      <c r="NKG78" s="202"/>
      <c r="NKH78" s="202"/>
      <c r="NKI78" s="202"/>
      <c r="NKJ78" s="202"/>
      <c r="NKK78" s="202"/>
      <c r="NKL78" s="202"/>
      <c r="NKM78" s="202"/>
      <c r="NKN78" s="202"/>
      <c r="NKO78" s="202"/>
      <c r="NKP78" s="202"/>
      <c r="NKQ78" s="202"/>
      <c r="NKR78" s="202"/>
      <c r="NKS78" s="202"/>
      <c r="NKT78" s="202"/>
      <c r="NKU78" s="202"/>
      <c r="NKV78" s="202"/>
      <c r="NKW78" s="202"/>
      <c r="NKX78" s="202"/>
      <c r="NKY78" s="202"/>
      <c r="NKZ78" s="202"/>
      <c r="NLA78" s="202"/>
      <c r="NLB78" s="202"/>
      <c r="NLC78" s="202"/>
      <c r="NLD78" s="202"/>
      <c r="NLE78" s="202"/>
      <c r="NLF78" s="202"/>
      <c r="NLG78" s="202"/>
      <c r="NLH78" s="202"/>
      <c r="NLI78" s="202"/>
      <c r="NLJ78" s="202"/>
      <c r="NLK78" s="202"/>
      <c r="NLL78" s="202"/>
      <c r="NLM78" s="202"/>
      <c r="NLN78" s="202"/>
      <c r="NLO78" s="202"/>
      <c r="NLP78" s="202"/>
      <c r="NLQ78" s="202"/>
      <c r="NLR78" s="202"/>
      <c r="NLS78" s="202"/>
      <c r="NLT78" s="202"/>
      <c r="NLU78" s="202"/>
      <c r="NLV78" s="202"/>
      <c r="NLW78" s="202"/>
      <c r="NLX78" s="202"/>
      <c r="NLY78" s="202"/>
      <c r="NLZ78" s="202"/>
      <c r="NMA78" s="202"/>
      <c r="NMB78" s="202"/>
      <c r="NMC78" s="202"/>
      <c r="NMD78" s="202"/>
      <c r="NME78" s="202"/>
      <c r="NMF78" s="202"/>
      <c r="NMG78" s="202"/>
      <c r="NMH78" s="202"/>
      <c r="NMI78" s="202"/>
      <c r="NMJ78" s="202"/>
      <c r="NMK78" s="202"/>
      <c r="NML78" s="202"/>
      <c r="NMM78" s="202"/>
      <c r="NMN78" s="202"/>
      <c r="NMO78" s="202"/>
      <c r="NMP78" s="202"/>
      <c r="NMQ78" s="202"/>
      <c r="NMR78" s="202"/>
      <c r="NMS78" s="202"/>
      <c r="NMT78" s="202"/>
      <c r="NMU78" s="202"/>
      <c r="NMV78" s="202"/>
      <c r="NMW78" s="202"/>
      <c r="NMX78" s="202"/>
      <c r="NMY78" s="202"/>
      <c r="NMZ78" s="202"/>
      <c r="NNA78" s="202"/>
      <c r="NNB78" s="202"/>
      <c r="NNC78" s="202"/>
      <c r="NND78" s="202"/>
      <c r="NNE78" s="202"/>
      <c r="NNF78" s="202"/>
      <c r="NNG78" s="202"/>
      <c r="NNH78" s="202"/>
      <c r="NNI78" s="202"/>
      <c r="NNJ78" s="202"/>
      <c r="NNK78" s="202"/>
      <c r="NNL78" s="202"/>
      <c r="NNM78" s="202"/>
      <c r="NNN78" s="202"/>
      <c r="NNO78" s="202"/>
      <c r="NNP78" s="202"/>
      <c r="NNQ78" s="202"/>
      <c r="NNR78" s="202"/>
      <c r="NNS78" s="202"/>
      <c r="NNT78" s="202"/>
      <c r="NNU78" s="202"/>
      <c r="NNV78" s="202"/>
      <c r="NNW78" s="202"/>
      <c r="NNX78" s="202"/>
      <c r="NNY78" s="202"/>
      <c r="NNZ78" s="202"/>
      <c r="NOA78" s="202"/>
      <c r="NOB78" s="202"/>
      <c r="NOC78" s="202"/>
      <c r="NOD78" s="202"/>
      <c r="NOE78" s="202"/>
      <c r="NOF78" s="202"/>
      <c r="NOG78" s="202"/>
      <c r="NOH78" s="202"/>
      <c r="NOI78" s="202"/>
      <c r="NOJ78" s="202"/>
      <c r="NOK78" s="202"/>
      <c r="NOL78" s="202"/>
      <c r="NOM78" s="202"/>
      <c r="NON78" s="202"/>
      <c r="NOO78" s="202"/>
      <c r="NOP78" s="202"/>
      <c r="NOQ78" s="202"/>
      <c r="NOR78" s="202"/>
      <c r="NOS78" s="202"/>
      <c r="NOT78" s="202"/>
      <c r="NOU78" s="202"/>
      <c r="NOV78" s="202"/>
      <c r="NOW78" s="202"/>
      <c r="NOX78" s="202"/>
      <c r="NOY78" s="202"/>
      <c r="NOZ78" s="202"/>
      <c r="NPA78" s="202"/>
      <c r="NPB78" s="202"/>
      <c r="NPC78" s="202"/>
      <c r="NPD78" s="202"/>
      <c r="NPE78" s="202"/>
      <c r="NPF78" s="202"/>
      <c r="NPG78" s="202"/>
      <c r="NPH78" s="202"/>
      <c r="NPI78" s="202"/>
      <c r="NPJ78" s="202"/>
      <c r="NPK78" s="202"/>
      <c r="NPL78" s="202"/>
      <c r="NPM78" s="202"/>
      <c r="NPN78" s="202"/>
      <c r="NPO78" s="202"/>
      <c r="NPP78" s="202"/>
      <c r="NPQ78" s="202"/>
      <c r="NPR78" s="202"/>
      <c r="NPS78" s="202"/>
      <c r="NPT78" s="202"/>
      <c r="NPU78" s="202"/>
      <c r="NPV78" s="202"/>
      <c r="NPW78" s="202"/>
      <c r="NPX78" s="202"/>
      <c r="NPY78" s="202"/>
      <c r="NPZ78" s="202"/>
      <c r="NQA78" s="202"/>
      <c r="NQB78" s="202"/>
      <c r="NQC78" s="202"/>
      <c r="NQD78" s="202"/>
      <c r="NQE78" s="202"/>
      <c r="NQF78" s="202"/>
      <c r="NQG78" s="202"/>
      <c r="NQH78" s="202"/>
      <c r="NQI78" s="202"/>
      <c r="NQJ78" s="202"/>
      <c r="NQK78" s="202"/>
      <c r="NQL78" s="202"/>
      <c r="NQM78" s="202"/>
      <c r="NQN78" s="202"/>
      <c r="NQO78" s="202"/>
      <c r="NQP78" s="202"/>
      <c r="NQQ78" s="202"/>
      <c r="NQR78" s="202"/>
      <c r="NQS78" s="202"/>
      <c r="NQT78" s="202"/>
      <c r="NQU78" s="202"/>
      <c r="NQV78" s="202"/>
      <c r="NQW78" s="202"/>
      <c r="NQX78" s="202"/>
      <c r="NQY78" s="202"/>
      <c r="NQZ78" s="202"/>
      <c r="NRA78" s="202"/>
      <c r="NRB78" s="202"/>
      <c r="NRC78" s="202"/>
      <c r="NRD78" s="202"/>
      <c r="NRE78" s="202"/>
      <c r="NRF78" s="202"/>
      <c r="NRG78" s="202"/>
      <c r="NRH78" s="202"/>
      <c r="NRI78" s="202"/>
      <c r="NRJ78" s="202"/>
      <c r="NRK78" s="202"/>
      <c r="NRL78" s="202"/>
      <c r="NRM78" s="202"/>
      <c r="NRN78" s="202"/>
      <c r="NRO78" s="202"/>
      <c r="NRP78" s="202"/>
      <c r="NRQ78" s="202"/>
      <c r="NRR78" s="202"/>
      <c r="NRS78" s="202"/>
      <c r="NRT78" s="202"/>
      <c r="NRU78" s="202"/>
      <c r="NRV78" s="202"/>
      <c r="NRW78" s="202"/>
      <c r="NRX78" s="202"/>
      <c r="NRY78" s="202"/>
      <c r="NRZ78" s="202"/>
      <c r="NSA78" s="202"/>
      <c r="NSB78" s="202"/>
      <c r="NSC78" s="202"/>
      <c r="NSD78" s="202"/>
      <c r="NSE78" s="202"/>
      <c r="NSF78" s="202"/>
      <c r="NSG78" s="202"/>
      <c r="NSH78" s="202"/>
      <c r="NSI78" s="202"/>
      <c r="NSJ78" s="202"/>
      <c r="NSK78" s="202"/>
      <c r="NSL78" s="202"/>
      <c r="NSM78" s="202"/>
      <c r="NSN78" s="202"/>
      <c r="NSO78" s="202"/>
      <c r="NSP78" s="202"/>
      <c r="NSQ78" s="202"/>
      <c r="NSR78" s="202"/>
      <c r="NSS78" s="202"/>
      <c r="NST78" s="202"/>
      <c r="NSU78" s="202"/>
      <c r="NSV78" s="202"/>
      <c r="NSW78" s="202"/>
      <c r="NSX78" s="202"/>
      <c r="NSY78" s="202"/>
      <c r="NSZ78" s="202"/>
      <c r="NTA78" s="202"/>
      <c r="NTB78" s="202"/>
      <c r="NTC78" s="202"/>
      <c r="NTD78" s="202"/>
      <c r="NTE78" s="202"/>
      <c r="NTF78" s="202"/>
      <c r="NTG78" s="202"/>
      <c r="NTH78" s="202"/>
      <c r="NTI78" s="202"/>
      <c r="NTJ78" s="202"/>
      <c r="NTK78" s="202"/>
      <c r="NTL78" s="202"/>
      <c r="NTM78" s="202"/>
      <c r="NTN78" s="202"/>
      <c r="NTO78" s="202"/>
      <c r="NTP78" s="202"/>
      <c r="NTQ78" s="202"/>
      <c r="NTR78" s="202"/>
      <c r="NTS78" s="202"/>
      <c r="NTT78" s="202"/>
      <c r="NTU78" s="202"/>
      <c r="NTV78" s="202"/>
      <c r="NTW78" s="202"/>
      <c r="NTX78" s="202"/>
      <c r="NTY78" s="202"/>
      <c r="NTZ78" s="202"/>
      <c r="NUA78" s="202"/>
      <c r="NUB78" s="202"/>
      <c r="NUC78" s="202"/>
      <c r="NUD78" s="202"/>
      <c r="NUE78" s="202"/>
      <c r="NUF78" s="202"/>
      <c r="NUG78" s="202"/>
      <c r="NUH78" s="202"/>
      <c r="NUI78" s="202"/>
      <c r="NUJ78" s="202"/>
      <c r="NUK78" s="202"/>
      <c r="NUL78" s="202"/>
      <c r="NUM78" s="202"/>
      <c r="NUN78" s="202"/>
      <c r="NUO78" s="202"/>
      <c r="NUP78" s="202"/>
      <c r="NUQ78" s="202"/>
      <c r="NUR78" s="202"/>
      <c r="NUS78" s="202"/>
      <c r="NUT78" s="202"/>
      <c r="NUU78" s="202"/>
      <c r="NUV78" s="202"/>
      <c r="NUW78" s="202"/>
      <c r="NUX78" s="202"/>
      <c r="NUY78" s="202"/>
      <c r="NUZ78" s="202"/>
      <c r="NVA78" s="202"/>
      <c r="NVB78" s="202"/>
      <c r="NVC78" s="202"/>
      <c r="NVD78" s="202"/>
      <c r="NVE78" s="202"/>
      <c r="NVF78" s="202"/>
      <c r="NVG78" s="202"/>
      <c r="NVH78" s="202"/>
      <c r="NVI78" s="202"/>
      <c r="NVJ78" s="202"/>
      <c r="NVK78" s="202"/>
      <c r="NVL78" s="202"/>
      <c r="NVM78" s="202"/>
      <c r="NVN78" s="202"/>
      <c r="NVO78" s="202"/>
      <c r="NVP78" s="202"/>
      <c r="NVQ78" s="202"/>
      <c r="NVR78" s="202"/>
      <c r="NVS78" s="202"/>
      <c r="NVT78" s="202"/>
      <c r="NVU78" s="202"/>
      <c r="NVV78" s="202"/>
      <c r="NVW78" s="202"/>
      <c r="NVX78" s="202"/>
      <c r="NVY78" s="202"/>
      <c r="NVZ78" s="202"/>
      <c r="NWA78" s="202"/>
      <c r="NWB78" s="202"/>
      <c r="NWC78" s="202"/>
      <c r="NWD78" s="202"/>
      <c r="NWE78" s="202"/>
      <c r="NWF78" s="202"/>
      <c r="NWG78" s="202"/>
      <c r="NWH78" s="202"/>
      <c r="NWI78" s="202"/>
      <c r="NWJ78" s="202"/>
      <c r="NWK78" s="202"/>
      <c r="NWL78" s="202"/>
      <c r="NWM78" s="202"/>
      <c r="NWN78" s="202"/>
      <c r="NWO78" s="202"/>
      <c r="NWP78" s="202"/>
      <c r="NWQ78" s="202"/>
      <c r="NWR78" s="202"/>
      <c r="NWS78" s="202"/>
      <c r="NWT78" s="202"/>
      <c r="NWU78" s="202"/>
      <c r="NWV78" s="202"/>
      <c r="NWW78" s="202"/>
      <c r="NWX78" s="202"/>
      <c r="NWY78" s="202"/>
      <c r="NWZ78" s="202"/>
      <c r="NXA78" s="202"/>
      <c r="NXB78" s="202"/>
      <c r="NXC78" s="202"/>
      <c r="NXD78" s="202"/>
      <c r="NXE78" s="202"/>
      <c r="NXF78" s="202"/>
      <c r="NXG78" s="202"/>
      <c r="NXH78" s="202"/>
      <c r="NXI78" s="202"/>
      <c r="NXJ78" s="202"/>
      <c r="NXK78" s="202"/>
      <c r="NXL78" s="202"/>
      <c r="NXM78" s="202"/>
      <c r="NXN78" s="202"/>
      <c r="NXO78" s="202"/>
      <c r="NXP78" s="202"/>
      <c r="NXQ78" s="202"/>
      <c r="NXR78" s="202"/>
      <c r="NXS78" s="202"/>
      <c r="NXT78" s="202"/>
      <c r="NXU78" s="202"/>
      <c r="NXV78" s="202"/>
      <c r="NXW78" s="202"/>
      <c r="NXX78" s="202"/>
      <c r="NXY78" s="202"/>
      <c r="NXZ78" s="202"/>
      <c r="NYA78" s="202"/>
      <c r="NYB78" s="202"/>
      <c r="NYC78" s="202"/>
      <c r="NYD78" s="202"/>
      <c r="NYE78" s="202"/>
      <c r="NYF78" s="202"/>
      <c r="NYG78" s="202"/>
      <c r="NYH78" s="202"/>
      <c r="NYI78" s="202"/>
      <c r="NYJ78" s="202"/>
      <c r="NYK78" s="202"/>
      <c r="NYL78" s="202"/>
      <c r="NYM78" s="202"/>
      <c r="NYN78" s="202"/>
      <c r="NYO78" s="202"/>
      <c r="NYP78" s="202"/>
      <c r="NYQ78" s="202"/>
      <c r="NYR78" s="202"/>
      <c r="NYS78" s="202"/>
      <c r="NYT78" s="202"/>
      <c r="NYU78" s="202"/>
      <c r="NYV78" s="202"/>
      <c r="NYW78" s="202"/>
      <c r="NYX78" s="202"/>
      <c r="NYY78" s="202"/>
      <c r="NYZ78" s="202"/>
      <c r="NZA78" s="202"/>
      <c r="NZB78" s="202"/>
      <c r="NZC78" s="202"/>
      <c r="NZD78" s="202"/>
      <c r="NZE78" s="202"/>
      <c r="NZF78" s="202"/>
      <c r="NZG78" s="202"/>
      <c r="NZH78" s="202"/>
      <c r="NZI78" s="202"/>
      <c r="NZJ78" s="202"/>
      <c r="NZK78" s="202"/>
      <c r="NZL78" s="202"/>
      <c r="NZM78" s="202"/>
      <c r="NZN78" s="202"/>
      <c r="NZO78" s="202"/>
      <c r="NZP78" s="202"/>
      <c r="NZQ78" s="202"/>
      <c r="NZR78" s="202"/>
      <c r="NZS78" s="202"/>
      <c r="NZT78" s="202"/>
      <c r="NZU78" s="202"/>
      <c r="NZV78" s="202"/>
      <c r="NZW78" s="202"/>
      <c r="NZX78" s="202"/>
      <c r="NZY78" s="202"/>
      <c r="NZZ78" s="202"/>
      <c r="OAA78" s="202"/>
      <c r="OAB78" s="202"/>
      <c r="OAC78" s="202"/>
      <c r="OAD78" s="202"/>
      <c r="OAE78" s="202"/>
      <c r="OAF78" s="202"/>
      <c r="OAG78" s="202"/>
      <c r="OAH78" s="202"/>
      <c r="OAI78" s="202"/>
      <c r="OAJ78" s="202"/>
      <c r="OAK78" s="202"/>
      <c r="OAL78" s="202"/>
      <c r="OAM78" s="202"/>
      <c r="OAN78" s="202"/>
      <c r="OAO78" s="202"/>
      <c r="OAP78" s="202"/>
      <c r="OAQ78" s="202"/>
      <c r="OAR78" s="202"/>
      <c r="OAS78" s="202"/>
      <c r="OAT78" s="202"/>
      <c r="OAU78" s="202"/>
      <c r="OAV78" s="202"/>
      <c r="OAW78" s="202"/>
      <c r="OAX78" s="202"/>
      <c r="OAY78" s="202"/>
      <c r="OAZ78" s="202"/>
      <c r="OBA78" s="202"/>
      <c r="OBB78" s="202"/>
      <c r="OBC78" s="202"/>
      <c r="OBD78" s="202"/>
      <c r="OBE78" s="202"/>
      <c r="OBF78" s="202"/>
      <c r="OBG78" s="202"/>
      <c r="OBH78" s="202"/>
      <c r="OBI78" s="202"/>
      <c r="OBJ78" s="202"/>
      <c r="OBK78" s="202"/>
      <c r="OBL78" s="202"/>
      <c r="OBM78" s="202"/>
      <c r="OBN78" s="202"/>
      <c r="OBO78" s="202"/>
      <c r="OBP78" s="202"/>
      <c r="OBQ78" s="202"/>
      <c r="OBR78" s="202"/>
      <c r="OBS78" s="202"/>
      <c r="OBT78" s="202"/>
      <c r="OBU78" s="202"/>
      <c r="OBV78" s="202"/>
      <c r="OBW78" s="202"/>
      <c r="OBX78" s="202"/>
      <c r="OBY78" s="202"/>
      <c r="OBZ78" s="202"/>
      <c r="OCA78" s="202"/>
      <c r="OCB78" s="202"/>
      <c r="OCC78" s="202"/>
      <c r="OCD78" s="202"/>
      <c r="OCE78" s="202"/>
      <c r="OCF78" s="202"/>
      <c r="OCG78" s="202"/>
      <c r="OCH78" s="202"/>
      <c r="OCI78" s="202"/>
      <c r="OCJ78" s="202"/>
      <c r="OCK78" s="202"/>
      <c r="OCL78" s="202"/>
      <c r="OCM78" s="202"/>
      <c r="OCN78" s="202"/>
      <c r="OCO78" s="202"/>
      <c r="OCP78" s="202"/>
      <c r="OCQ78" s="202"/>
      <c r="OCR78" s="202"/>
      <c r="OCS78" s="202"/>
      <c r="OCT78" s="202"/>
      <c r="OCU78" s="202"/>
      <c r="OCV78" s="202"/>
      <c r="OCW78" s="202"/>
      <c r="OCX78" s="202"/>
      <c r="OCY78" s="202"/>
      <c r="OCZ78" s="202"/>
      <c r="ODA78" s="202"/>
      <c r="ODB78" s="202"/>
      <c r="ODC78" s="202"/>
      <c r="ODD78" s="202"/>
      <c r="ODE78" s="202"/>
      <c r="ODF78" s="202"/>
      <c r="ODG78" s="202"/>
      <c r="ODH78" s="202"/>
      <c r="ODI78" s="202"/>
      <c r="ODJ78" s="202"/>
      <c r="ODK78" s="202"/>
      <c r="ODL78" s="202"/>
      <c r="ODM78" s="202"/>
      <c r="ODN78" s="202"/>
      <c r="ODO78" s="202"/>
      <c r="ODP78" s="202"/>
      <c r="ODQ78" s="202"/>
      <c r="ODR78" s="202"/>
      <c r="ODS78" s="202"/>
      <c r="ODT78" s="202"/>
      <c r="ODU78" s="202"/>
      <c r="ODV78" s="202"/>
      <c r="ODW78" s="202"/>
      <c r="ODX78" s="202"/>
      <c r="ODY78" s="202"/>
      <c r="ODZ78" s="202"/>
      <c r="OEA78" s="202"/>
      <c r="OEB78" s="202"/>
      <c r="OEC78" s="202"/>
      <c r="OED78" s="202"/>
      <c r="OEE78" s="202"/>
      <c r="OEF78" s="202"/>
      <c r="OEG78" s="202"/>
      <c r="OEH78" s="202"/>
      <c r="OEI78" s="202"/>
      <c r="OEJ78" s="202"/>
      <c r="OEK78" s="202"/>
      <c r="OEL78" s="202"/>
      <c r="OEM78" s="202"/>
      <c r="OEN78" s="202"/>
      <c r="OEO78" s="202"/>
      <c r="OEP78" s="202"/>
      <c r="OEQ78" s="202"/>
      <c r="OER78" s="202"/>
      <c r="OES78" s="202"/>
      <c r="OET78" s="202"/>
      <c r="OEU78" s="202"/>
      <c r="OEV78" s="202"/>
      <c r="OEW78" s="202"/>
      <c r="OEX78" s="202"/>
      <c r="OEY78" s="202"/>
      <c r="OEZ78" s="202"/>
      <c r="OFA78" s="202"/>
      <c r="OFB78" s="202"/>
      <c r="OFC78" s="202"/>
      <c r="OFD78" s="202"/>
      <c r="OFE78" s="202"/>
      <c r="OFF78" s="202"/>
      <c r="OFG78" s="202"/>
      <c r="OFH78" s="202"/>
      <c r="OFI78" s="202"/>
      <c r="OFJ78" s="202"/>
      <c r="OFK78" s="202"/>
      <c r="OFL78" s="202"/>
      <c r="OFM78" s="202"/>
      <c r="OFN78" s="202"/>
      <c r="OFO78" s="202"/>
      <c r="OFP78" s="202"/>
      <c r="OFQ78" s="202"/>
      <c r="OFR78" s="202"/>
      <c r="OFS78" s="202"/>
      <c r="OFT78" s="202"/>
      <c r="OFU78" s="202"/>
      <c r="OFV78" s="202"/>
      <c r="OFW78" s="202"/>
      <c r="OFX78" s="202"/>
      <c r="OFY78" s="202"/>
      <c r="OFZ78" s="202"/>
      <c r="OGA78" s="202"/>
      <c r="OGB78" s="202"/>
      <c r="OGC78" s="202"/>
      <c r="OGD78" s="202"/>
      <c r="OGE78" s="202"/>
      <c r="OGF78" s="202"/>
      <c r="OGG78" s="202"/>
      <c r="OGH78" s="202"/>
      <c r="OGI78" s="202"/>
      <c r="OGJ78" s="202"/>
      <c r="OGK78" s="202"/>
      <c r="OGL78" s="202"/>
      <c r="OGM78" s="202"/>
      <c r="OGN78" s="202"/>
      <c r="OGO78" s="202"/>
      <c r="OGP78" s="202"/>
      <c r="OGQ78" s="202"/>
      <c r="OGR78" s="202"/>
      <c r="OGS78" s="202"/>
      <c r="OGT78" s="202"/>
      <c r="OGU78" s="202"/>
      <c r="OGV78" s="202"/>
      <c r="OGW78" s="202"/>
      <c r="OGX78" s="202"/>
      <c r="OGY78" s="202"/>
      <c r="OGZ78" s="202"/>
      <c r="OHA78" s="202"/>
      <c r="OHB78" s="202"/>
      <c r="OHC78" s="202"/>
      <c r="OHD78" s="202"/>
      <c r="OHE78" s="202"/>
      <c r="OHF78" s="202"/>
      <c r="OHG78" s="202"/>
      <c r="OHH78" s="202"/>
      <c r="OHI78" s="202"/>
      <c r="OHJ78" s="202"/>
      <c r="OHK78" s="202"/>
      <c r="OHL78" s="202"/>
      <c r="OHM78" s="202"/>
      <c r="OHN78" s="202"/>
      <c r="OHO78" s="202"/>
      <c r="OHP78" s="202"/>
      <c r="OHQ78" s="202"/>
      <c r="OHR78" s="202"/>
      <c r="OHS78" s="202"/>
      <c r="OHT78" s="202"/>
      <c r="OHU78" s="202"/>
      <c r="OHV78" s="202"/>
      <c r="OHW78" s="202"/>
      <c r="OHX78" s="202"/>
      <c r="OHY78" s="202"/>
      <c r="OHZ78" s="202"/>
      <c r="OIA78" s="202"/>
      <c r="OIB78" s="202"/>
      <c r="OIC78" s="202"/>
      <c r="OID78" s="202"/>
      <c r="OIE78" s="202"/>
      <c r="OIF78" s="202"/>
      <c r="OIG78" s="202"/>
      <c r="OIH78" s="202"/>
      <c r="OII78" s="202"/>
      <c r="OIJ78" s="202"/>
      <c r="OIK78" s="202"/>
      <c r="OIL78" s="202"/>
      <c r="OIM78" s="202"/>
      <c r="OIN78" s="202"/>
      <c r="OIO78" s="202"/>
      <c r="OIP78" s="202"/>
      <c r="OIQ78" s="202"/>
      <c r="OIR78" s="202"/>
      <c r="OIS78" s="202"/>
      <c r="OIT78" s="202"/>
      <c r="OIU78" s="202"/>
      <c r="OIV78" s="202"/>
      <c r="OIW78" s="202"/>
      <c r="OIX78" s="202"/>
      <c r="OIY78" s="202"/>
      <c r="OIZ78" s="202"/>
      <c r="OJA78" s="202"/>
      <c r="OJB78" s="202"/>
      <c r="OJC78" s="202"/>
      <c r="OJD78" s="202"/>
      <c r="OJE78" s="202"/>
      <c r="OJF78" s="202"/>
      <c r="OJG78" s="202"/>
      <c r="OJH78" s="202"/>
      <c r="OJI78" s="202"/>
      <c r="OJJ78" s="202"/>
      <c r="OJK78" s="202"/>
      <c r="OJL78" s="202"/>
      <c r="OJM78" s="202"/>
      <c r="OJN78" s="202"/>
      <c r="OJO78" s="202"/>
      <c r="OJP78" s="202"/>
      <c r="OJQ78" s="202"/>
      <c r="OJR78" s="202"/>
      <c r="OJS78" s="202"/>
      <c r="OJT78" s="202"/>
      <c r="OJU78" s="202"/>
      <c r="OJV78" s="202"/>
      <c r="OJW78" s="202"/>
      <c r="OJX78" s="202"/>
      <c r="OJY78" s="202"/>
      <c r="OJZ78" s="202"/>
      <c r="OKA78" s="202"/>
      <c r="OKB78" s="202"/>
      <c r="OKC78" s="202"/>
      <c r="OKD78" s="202"/>
      <c r="OKE78" s="202"/>
      <c r="OKF78" s="202"/>
      <c r="OKG78" s="202"/>
      <c r="OKH78" s="202"/>
      <c r="OKI78" s="202"/>
      <c r="OKJ78" s="202"/>
      <c r="OKK78" s="202"/>
      <c r="OKL78" s="202"/>
      <c r="OKM78" s="202"/>
      <c r="OKN78" s="202"/>
      <c r="OKO78" s="202"/>
      <c r="OKP78" s="202"/>
      <c r="OKQ78" s="202"/>
      <c r="OKR78" s="202"/>
      <c r="OKS78" s="202"/>
      <c r="OKT78" s="202"/>
      <c r="OKU78" s="202"/>
      <c r="OKV78" s="202"/>
      <c r="OKW78" s="202"/>
      <c r="OKX78" s="202"/>
      <c r="OKY78" s="202"/>
      <c r="OKZ78" s="202"/>
      <c r="OLA78" s="202"/>
      <c r="OLB78" s="202"/>
      <c r="OLC78" s="202"/>
      <c r="OLD78" s="202"/>
      <c r="OLE78" s="202"/>
      <c r="OLF78" s="202"/>
      <c r="OLG78" s="202"/>
      <c r="OLH78" s="202"/>
      <c r="OLI78" s="202"/>
      <c r="OLJ78" s="202"/>
      <c r="OLK78" s="202"/>
      <c r="OLL78" s="202"/>
      <c r="OLM78" s="202"/>
      <c r="OLN78" s="202"/>
      <c r="OLO78" s="202"/>
      <c r="OLP78" s="202"/>
      <c r="OLQ78" s="202"/>
      <c r="OLR78" s="202"/>
      <c r="OLS78" s="202"/>
      <c r="OLT78" s="202"/>
      <c r="OLU78" s="202"/>
      <c r="OLV78" s="202"/>
      <c r="OLW78" s="202"/>
      <c r="OLX78" s="202"/>
      <c r="OLY78" s="202"/>
      <c r="OLZ78" s="202"/>
      <c r="OMA78" s="202"/>
      <c r="OMB78" s="202"/>
      <c r="OMC78" s="202"/>
      <c r="OMD78" s="202"/>
      <c r="OME78" s="202"/>
      <c r="OMF78" s="202"/>
      <c r="OMG78" s="202"/>
      <c r="OMH78" s="202"/>
      <c r="OMI78" s="202"/>
      <c r="OMJ78" s="202"/>
      <c r="OMK78" s="202"/>
      <c r="OML78" s="202"/>
      <c r="OMM78" s="202"/>
      <c r="OMN78" s="202"/>
      <c r="OMO78" s="202"/>
      <c r="OMP78" s="202"/>
      <c r="OMQ78" s="202"/>
      <c r="OMR78" s="202"/>
      <c r="OMS78" s="202"/>
      <c r="OMT78" s="202"/>
      <c r="OMU78" s="202"/>
      <c r="OMV78" s="202"/>
      <c r="OMW78" s="202"/>
      <c r="OMX78" s="202"/>
      <c r="OMY78" s="202"/>
      <c r="OMZ78" s="202"/>
      <c r="ONA78" s="202"/>
      <c r="ONB78" s="202"/>
      <c r="ONC78" s="202"/>
      <c r="OND78" s="202"/>
      <c r="ONE78" s="202"/>
      <c r="ONF78" s="202"/>
      <c r="ONG78" s="202"/>
      <c r="ONH78" s="202"/>
      <c r="ONI78" s="202"/>
      <c r="ONJ78" s="202"/>
      <c r="ONK78" s="202"/>
      <c r="ONL78" s="202"/>
      <c r="ONM78" s="202"/>
      <c r="ONN78" s="202"/>
      <c r="ONO78" s="202"/>
      <c r="ONP78" s="202"/>
      <c r="ONQ78" s="202"/>
      <c r="ONR78" s="202"/>
      <c r="ONS78" s="202"/>
      <c r="ONT78" s="202"/>
      <c r="ONU78" s="202"/>
      <c r="ONV78" s="202"/>
      <c r="ONW78" s="202"/>
      <c r="ONX78" s="202"/>
      <c r="ONY78" s="202"/>
      <c r="ONZ78" s="202"/>
      <c r="OOA78" s="202"/>
      <c r="OOB78" s="202"/>
      <c r="OOC78" s="202"/>
      <c r="OOD78" s="202"/>
      <c r="OOE78" s="202"/>
      <c r="OOF78" s="202"/>
      <c r="OOG78" s="202"/>
      <c r="OOH78" s="202"/>
      <c r="OOI78" s="202"/>
      <c r="OOJ78" s="202"/>
      <c r="OOK78" s="202"/>
      <c r="OOL78" s="202"/>
      <c r="OOM78" s="202"/>
      <c r="OON78" s="202"/>
      <c r="OOO78" s="202"/>
      <c r="OOP78" s="202"/>
      <c r="OOQ78" s="202"/>
      <c r="OOR78" s="202"/>
      <c r="OOS78" s="202"/>
      <c r="OOT78" s="202"/>
      <c r="OOU78" s="202"/>
      <c r="OOV78" s="202"/>
      <c r="OOW78" s="202"/>
      <c r="OOX78" s="202"/>
      <c r="OOY78" s="202"/>
      <c r="OOZ78" s="202"/>
      <c r="OPA78" s="202"/>
      <c r="OPB78" s="202"/>
      <c r="OPC78" s="202"/>
      <c r="OPD78" s="202"/>
      <c r="OPE78" s="202"/>
      <c r="OPF78" s="202"/>
      <c r="OPG78" s="202"/>
      <c r="OPH78" s="202"/>
      <c r="OPI78" s="202"/>
      <c r="OPJ78" s="202"/>
      <c r="OPK78" s="202"/>
      <c r="OPL78" s="202"/>
      <c r="OPM78" s="202"/>
      <c r="OPN78" s="202"/>
      <c r="OPO78" s="202"/>
      <c r="OPP78" s="202"/>
      <c r="OPQ78" s="202"/>
      <c r="OPR78" s="202"/>
      <c r="OPS78" s="202"/>
      <c r="OPT78" s="202"/>
      <c r="OPU78" s="202"/>
      <c r="OPV78" s="202"/>
      <c r="OPW78" s="202"/>
      <c r="OPX78" s="202"/>
      <c r="OPY78" s="202"/>
      <c r="OPZ78" s="202"/>
      <c r="OQA78" s="202"/>
      <c r="OQB78" s="202"/>
      <c r="OQC78" s="202"/>
      <c r="OQD78" s="202"/>
      <c r="OQE78" s="202"/>
      <c r="OQF78" s="202"/>
      <c r="OQG78" s="202"/>
      <c r="OQH78" s="202"/>
      <c r="OQI78" s="202"/>
      <c r="OQJ78" s="202"/>
      <c r="OQK78" s="202"/>
      <c r="OQL78" s="202"/>
      <c r="OQM78" s="202"/>
      <c r="OQN78" s="202"/>
      <c r="OQO78" s="202"/>
      <c r="OQP78" s="202"/>
      <c r="OQQ78" s="202"/>
      <c r="OQR78" s="202"/>
      <c r="OQS78" s="202"/>
      <c r="OQT78" s="202"/>
      <c r="OQU78" s="202"/>
      <c r="OQV78" s="202"/>
      <c r="OQW78" s="202"/>
      <c r="OQX78" s="202"/>
      <c r="OQY78" s="202"/>
      <c r="OQZ78" s="202"/>
      <c r="ORA78" s="202"/>
      <c r="ORB78" s="202"/>
      <c r="ORC78" s="202"/>
      <c r="ORD78" s="202"/>
      <c r="ORE78" s="202"/>
      <c r="ORF78" s="202"/>
      <c r="ORG78" s="202"/>
      <c r="ORH78" s="202"/>
      <c r="ORI78" s="202"/>
      <c r="ORJ78" s="202"/>
      <c r="ORK78" s="202"/>
      <c r="ORL78" s="202"/>
      <c r="ORM78" s="202"/>
      <c r="ORN78" s="202"/>
      <c r="ORO78" s="202"/>
      <c r="ORP78" s="202"/>
      <c r="ORQ78" s="202"/>
      <c r="ORR78" s="202"/>
      <c r="ORS78" s="202"/>
      <c r="ORT78" s="202"/>
      <c r="ORU78" s="202"/>
      <c r="ORV78" s="202"/>
      <c r="ORW78" s="202"/>
      <c r="ORX78" s="202"/>
      <c r="ORY78" s="202"/>
      <c r="ORZ78" s="202"/>
      <c r="OSA78" s="202"/>
      <c r="OSB78" s="202"/>
      <c r="OSC78" s="202"/>
      <c r="OSD78" s="202"/>
      <c r="OSE78" s="202"/>
      <c r="OSF78" s="202"/>
      <c r="OSG78" s="202"/>
      <c r="OSH78" s="202"/>
      <c r="OSI78" s="202"/>
      <c r="OSJ78" s="202"/>
      <c r="OSK78" s="202"/>
      <c r="OSL78" s="202"/>
      <c r="OSM78" s="202"/>
      <c r="OSN78" s="202"/>
      <c r="OSO78" s="202"/>
      <c r="OSP78" s="202"/>
      <c r="OSQ78" s="202"/>
      <c r="OSR78" s="202"/>
      <c r="OSS78" s="202"/>
      <c r="OST78" s="202"/>
      <c r="OSU78" s="202"/>
      <c r="OSV78" s="202"/>
      <c r="OSW78" s="202"/>
      <c r="OSX78" s="202"/>
      <c r="OSY78" s="202"/>
      <c r="OSZ78" s="202"/>
      <c r="OTA78" s="202"/>
      <c r="OTB78" s="202"/>
      <c r="OTC78" s="202"/>
      <c r="OTD78" s="202"/>
      <c r="OTE78" s="202"/>
      <c r="OTF78" s="202"/>
      <c r="OTG78" s="202"/>
      <c r="OTH78" s="202"/>
      <c r="OTI78" s="202"/>
      <c r="OTJ78" s="202"/>
      <c r="OTK78" s="202"/>
      <c r="OTL78" s="202"/>
      <c r="OTM78" s="202"/>
      <c r="OTN78" s="202"/>
      <c r="OTO78" s="202"/>
      <c r="OTP78" s="202"/>
      <c r="OTQ78" s="202"/>
      <c r="OTR78" s="202"/>
      <c r="OTS78" s="202"/>
      <c r="OTT78" s="202"/>
      <c r="OTU78" s="202"/>
      <c r="OTV78" s="202"/>
      <c r="OTW78" s="202"/>
      <c r="OTX78" s="202"/>
      <c r="OTY78" s="202"/>
      <c r="OTZ78" s="202"/>
      <c r="OUA78" s="202"/>
      <c r="OUB78" s="202"/>
      <c r="OUC78" s="202"/>
      <c r="OUD78" s="202"/>
      <c r="OUE78" s="202"/>
      <c r="OUF78" s="202"/>
      <c r="OUG78" s="202"/>
      <c r="OUH78" s="202"/>
      <c r="OUI78" s="202"/>
      <c r="OUJ78" s="202"/>
      <c r="OUK78" s="202"/>
      <c r="OUL78" s="202"/>
      <c r="OUM78" s="202"/>
      <c r="OUN78" s="202"/>
      <c r="OUO78" s="202"/>
      <c r="OUP78" s="202"/>
      <c r="OUQ78" s="202"/>
      <c r="OUR78" s="202"/>
      <c r="OUS78" s="202"/>
      <c r="OUT78" s="202"/>
      <c r="OUU78" s="202"/>
      <c r="OUV78" s="202"/>
      <c r="OUW78" s="202"/>
      <c r="OUX78" s="202"/>
      <c r="OUY78" s="202"/>
      <c r="OUZ78" s="202"/>
      <c r="OVA78" s="202"/>
      <c r="OVB78" s="202"/>
      <c r="OVC78" s="202"/>
      <c r="OVD78" s="202"/>
      <c r="OVE78" s="202"/>
      <c r="OVF78" s="202"/>
      <c r="OVG78" s="202"/>
      <c r="OVH78" s="202"/>
      <c r="OVI78" s="202"/>
      <c r="OVJ78" s="202"/>
      <c r="OVK78" s="202"/>
      <c r="OVL78" s="202"/>
      <c r="OVM78" s="202"/>
      <c r="OVN78" s="202"/>
      <c r="OVO78" s="202"/>
      <c r="OVP78" s="202"/>
      <c r="OVQ78" s="202"/>
      <c r="OVR78" s="202"/>
      <c r="OVS78" s="202"/>
      <c r="OVT78" s="202"/>
      <c r="OVU78" s="202"/>
      <c r="OVV78" s="202"/>
      <c r="OVW78" s="202"/>
      <c r="OVX78" s="202"/>
      <c r="OVY78" s="202"/>
      <c r="OVZ78" s="202"/>
      <c r="OWA78" s="202"/>
      <c r="OWB78" s="202"/>
      <c r="OWC78" s="202"/>
      <c r="OWD78" s="202"/>
      <c r="OWE78" s="202"/>
      <c r="OWF78" s="202"/>
      <c r="OWG78" s="202"/>
      <c r="OWH78" s="202"/>
      <c r="OWI78" s="202"/>
      <c r="OWJ78" s="202"/>
      <c r="OWK78" s="202"/>
      <c r="OWL78" s="202"/>
      <c r="OWM78" s="202"/>
      <c r="OWN78" s="202"/>
      <c r="OWO78" s="202"/>
      <c r="OWP78" s="202"/>
      <c r="OWQ78" s="202"/>
      <c r="OWR78" s="202"/>
      <c r="OWS78" s="202"/>
      <c r="OWT78" s="202"/>
      <c r="OWU78" s="202"/>
      <c r="OWV78" s="202"/>
      <c r="OWW78" s="202"/>
      <c r="OWX78" s="202"/>
      <c r="OWY78" s="202"/>
      <c r="OWZ78" s="202"/>
      <c r="OXA78" s="202"/>
      <c r="OXB78" s="202"/>
      <c r="OXC78" s="202"/>
      <c r="OXD78" s="202"/>
      <c r="OXE78" s="202"/>
      <c r="OXF78" s="202"/>
      <c r="OXG78" s="202"/>
      <c r="OXH78" s="202"/>
      <c r="OXI78" s="202"/>
      <c r="OXJ78" s="202"/>
      <c r="OXK78" s="202"/>
      <c r="OXL78" s="202"/>
      <c r="OXM78" s="202"/>
      <c r="OXN78" s="202"/>
      <c r="OXO78" s="202"/>
      <c r="OXP78" s="202"/>
      <c r="OXQ78" s="202"/>
      <c r="OXR78" s="202"/>
      <c r="OXS78" s="202"/>
      <c r="OXT78" s="202"/>
      <c r="OXU78" s="202"/>
      <c r="OXV78" s="202"/>
      <c r="OXW78" s="202"/>
      <c r="OXX78" s="202"/>
      <c r="OXY78" s="202"/>
      <c r="OXZ78" s="202"/>
      <c r="OYA78" s="202"/>
      <c r="OYB78" s="202"/>
      <c r="OYC78" s="202"/>
      <c r="OYD78" s="202"/>
      <c r="OYE78" s="202"/>
      <c r="OYF78" s="202"/>
      <c r="OYG78" s="202"/>
      <c r="OYH78" s="202"/>
      <c r="OYI78" s="202"/>
      <c r="OYJ78" s="202"/>
      <c r="OYK78" s="202"/>
      <c r="OYL78" s="202"/>
      <c r="OYM78" s="202"/>
      <c r="OYN78" s="202"/>
      <c r="OYO78" s="202"/>
      <c r="OYP78" s="202"/>
      <c r="OYQ78" s="202"/>
      <c r="OYR78" s="202"/>
      <c r="OYS78" s="202"/>
      <c r="OYT78" s="202"/>
      <c r="OYU78" s="202"/>
      <c r="OYV78" s="202"/>
      <c r="OYW78" s="202"/>
      <c r="OYX78" s="202"/>
      <c r="OYY78" s="202"/>
      <c r="OYZ78" s="202"/>
      <c r="OZA78" s="202"/>
      <c r="OZB78" s="202"/>
      <c r="OZC78" s="202"/>
      <c r="OZD78" s="202"/>
      <c r="OZE78" s="202"/>
      <c r="OZF78" s="202"/>
      <c r="OZG78" s="202"/>
      <c r="OZH78" s="202"/>
      <c r="OZI78" s="202"/>
      <c r="OZJ78" s="202"/>
      <c r="OZK78" s="202"/>
      <c r="OZL78" s="202"/>
      <c r="OZM78" s="202"/>
      <c r="OZN78" s="202"/>
      <c r="OZO78" s="202"/>
      <c r="OZP78" s="202"/>
      <c r="OZQ78" s="202"/>
      <c r="OZR78" s="202"/>
      <c r="OZS78" s="202"/>
      <c r="OZT78" s="202"/>
      <c r="OZU78" s="202"/>
      <c r="OZV78" s="202"/>
      <c r="OZW78" s="202"/>
      <c r="OZX78" s="202"/>
      <c r="OZY78" s="202"/>
      <c r="OZZ78" s="202"/>
      <c r="PAA78" s="202"/>
      <c r="PAB78" s="202"/>
      <c r="PAC78" s="202"/>
      <c r="PAD78" s="202"/>
      <c r="PAE78" s="202"/>
      <c r="PAF78" s="202"/>
      <c r="PAG78" s="202"/>
      <c r="PAH78" s="202"/>
      <c r="PAI78" s="202"/>
      <c r="PAJ78" s="202"/>
      <c r="PAK78" s="202"/>
      <c r="PAL78" s="202"/>
      <c r="PAM78" s="202"/>
      <c r="PAN78" s="202"/>
      <c r="PAO78" s="202"/>
      <c r="PAP78" s="202"/>
      <c r="PAQ78" s="202"/>
      <c r="PAR78" s="202"/>
      <c r="PAS78" s="202"/>
      <c r="PAT78" s="202"/>
      <c r="PAU78" s="202"/>
      <c r="PAV78" s="202"/>
      <c r="PAW78" s="202"/>
      <c r="PAX78" s="202"/>
      <c r="PAY78" s="202"/>
      <c r="PAZ78" s="202"/>
      <c r="PBA78" s="202"/>
      <c r="PBB78" s="202"/>
      <c r="PBC78" s="202"/>
      <c r="PBD78" s="202"/>
      <c r="PBE78" s="202"/>
      <c r="PBF78" s="202"/>
      <c r="PBG78" s="202"/>
      <c r="PBH78" s="202"/>
      <c r="PBI78" s="202"/>
      <c r="PBJ78" s="202"/>
      <c r="PBK78" s="202"/>
      <c r="PBL78" s="202"/>
      <c r="PBM78" s="202"/>
      <c r="PBN78" s="202"/>
      <c r="PBO78" s="202"/>
      <c r="PBP78" s="202"/>
      <c r="PBQ78" s="202"/>
      <c r="PBR78" s="202"/>
      <c r="PBS78" s="202"/>
      <c r="PBT78" s="202"/>
      <c r="PBU78" s="202"/>
      <c r="PBV78" s="202"/>
      <c r="PBW78" s="202"/>
      <c r="PBX78" s="202"/>
      <c r="PBY78" s="202"/>
      <c r="PBZ78" s="202"/>
      <c r="PCA78" s="202"/>
      <c r="PCB78" s="202"/>
      <c r="PCC78" s="202"/>
      <c r="PCD78" s="202"/>
      <c r="PCE78" s="202"/>
      <c r="PCF78" s="202"/>
      <c r="PCG78" s="202"/>
      <c r="PCH78" s="202"/>
      <c r="PCI78" s="202"/>
      <c r="PCJ78" s="202"/>
      <c r="PCK78" s="202"/>
      <c r="PCL78" s="202"/>
      <c r="PCM78" s="202"/>
      <c r="PCN78" s="202"/>
      <c r="PCO78" s="202"/>
      <c r="PCP78" s="202"/>
      <c r="PCQ78" s="202"/>
      <c r="PCR78" s="202"/>
      <c r="PCS78" s="202"/>
      <c r="PCT78" s="202"/>
      <c r="PCU78" s="202"/>
      <c r="PCV78" s="202"/>
      <c r="PCW78" s="202"/>
      <c r="PCX78" s="202"/>
      <c r="PCY78" s="202"/>
      <c r="PCZ78" s="202"/>
      <c r="PDA78" s="202"/>
      <c r="PDB78" s="202"/>
      <c r="PDC78" s="202"/>
      <c r="PDD78" s="202"/>
      <c r="PDE78" s="202"/>
      <c r="PDF78" s="202"/>
      <c r="PDG78" s="202"/>
      <c r="PDH78" s="202"/>
      <c r="PDI78" s="202"/>
      <c r="PDJ78" s="202"/>
      <c r="PDK78" s="202"/>
      <c r="PDL78" s="202"/>
      <c r="PDM78" s="202"/>
      <c r="PDN78" s="202"/>
      <c r="PDO78" s="202"/>
      <c r="PDP78" s="202"/>
      <c r="PDQ78" s="202"/>
      <c r="PDR78" s="202"/>
      <c r="PDS78" s="202"/>
      <c r="PDT78" s="202"/>
      <c r="PDU78" s="202"/>
      <c r="PDV78" s="202"/>
      <c r="PDW78" s="202"/>
      <c r="PDX78" s="202"/>
      <c r="PDY78" s="202"/>
      <c r="PDZ78" s="202"/>
      <c r="PEA78" s="202"/>
      <c r="PEB78" s="202"/>
      <c r="PEC78" s="202"/>
      <c r="PED78" s="202"/>
      <c r="PEE78" s="202"/>
      <c r="PEF78" s="202"/>
      <c r="PEG78" s="202"/>
      <c r="PEH78" s="202"/>
      <c r="PEI78" s="202"/>
      <c r="PEJ78" s="202"/>
      <c r="PEK78" s="202"/>
      <c r="PEL78" s="202"/>
      <c r="PEM78" s="202"/>
      <c r="PEN78" s="202"/>
      <c r="PEO78" s="202"/>
      <c r="PEP78" s="202"/>
      <c r="PEQ78" s="202"/>
      <c r="PER78" s="202"/>
      <c r="PES78" s="202"/>
      <c r="PET78" s="202"/>
      <c r="PEU78" s="202"/>
      <c r="PEV78" s="202"/>
      <c r="PEW78" s="202"/>
      <c r="PEX78" s="202"/>
      <c r="PEY78" s="202"/>
      <c r="PEZ78" s="202"/>
      <c r="PFA78" s="202"/>
      <c r="PFB78" s="202"/>
      <c r="PFC78" s="202"/>
      <c r="PFD78" s="202"/>
      <c r="PFE78" s="202"/>
      <c r="PFF78" s="202"/>
      <c r="PFG78" s="202"/>
      <c r="PFH78" s="202"/>
      <c r="PFI78" s="202"/>
      <c r="PFJ78" s="202"/>
      <c r="PFK78" s="202"/>
      <c r="PFL78" s="202"/>
      <c r="PFM78" s="202"/>
      <c r="PFN78" s="202"/>
      <c r="PFO78" s="202"/>
      <c r="PFP78" s="202"/>
      <c r="PFQ78" s="202"/>
      <c r="PFR78" s="202"/>
      <c r="PFS78" s="202"/>
      <c r="PFT78" s="202"/>
      <c r="PFU78" s="202"/>
      <c r="PFV78" s="202"/>
      <c r="PFW78" s="202"/>
      <c r="PFX78" s="202"/>
      <c r="PFY78" s="202"/>
      <c r="PFZ78" s="202"/>
      <c r="PGA78" s="202"/>
      <c r="PGB78" s="202"/>
      <c r="PGC78" s="202"/>
      <c r="PGD78" s="202"/>
      <c r="PGE78" s="202"/>
      <c r="PGF78" s="202"/>
      <c r="PGG78" s="202"/>
      <c r="PGH78" s="202"/>
      <c r="PGI78" s="202"/>
      <c r="PGJ78" s="202"/>
      <c r="PGK78" s="202"/>
      <c r="PGL78" s="202"/>
      <c r="PGM78" s="202"/>
      <c r="PGN78" s="202"/>
      <c r="PGO78" s="202"/>
      <c r="PGP78" s="202"/>
      <c r="PGQ78" s="202"/>
      <c r="PGR78" s="202"/>
      <c r="PGS78" s="202"/>
      <c r="PGT78" s="202"/>
      <c r="PGU78" s="202"/>
      <c r="PGV78" s="202"/>
      <c r="PGW78" s="202"/>
      <c r="PGX78" s="202"/>
      <c r="PGY78" s="202"/>
      <c r="PGZ78" s="202"/>
      <c r="PHA78" s="202"/>
      <c r="PHB78" s="202"/>
      <c r="PHC78" s="202"/>
      <c r="PHD78" s="202"/>
      <c r="PHE78" s="202"/>
      <c r="PHF78" s="202"/>
      <c r="PHG78" s="202"/>
      <c r="PHH78" s="202"/>
      <c r="PHI78" s="202"/>
      <c r="PHJ78" s="202"/>
      <c r="PHK78" s="202"/>
      <c r="PHL78" s="202"/>
      <c r="PHM78" s="202"/>
      <c r="PHN78" s="202"/>
      <c r="PHO78" s="202"/>
      <c r="PHP78" s="202"/>
      <c r="PHQ78" s="202"/>
      <c r="PHR78" s="202"/>
      <c r="PHS78" s="202"/>
      <c r="PHT78" s="202"/>
      <c r="PHU78" s="202"/>
      <c r="PHV78" s="202"/>
      <c r="PHW78" s="202"/>
      <c r="PHX78" s="202"/>
      <c r="PHY78" s="202"/>
      <c r="PHZ78" s="202"/>
      <c r="PIA78" s="202"/>
      <c r="PIB78" s="202"/>
      <c r="PIC78" s="202"/>
      <c r="PID78" s="202"/>
      <c r="PIE78" s="202"/>
      <c r="PIF78" s="202"/>
      <c r="PIG78" s="202"/>
      <c r="PIH78" s="202"/>
      <c r="PII78" s="202"/>
      <c r="PIJ78" s="202"/>
      <c r="PIK78" s="202"/>
      <c r="PIL78" s="202"/>
      <c r="PIM78" s="202"/>
      <c r="PIN78" s="202"/>
      <c r="PIO78" s="202"/>
      <c r="PIP78" s="202"/>
      <c r="PIQ78" s="202"/>
      <c r="PIR78" s="202"/>
      <c r="PIS78" s="202"/>
      <c r="PIT78" s="202"/>
      <c r="PIU78" s="202"/>
      <c r="PIV78" s="202"/>
      <c r="PIW78" s="202"/>
      <c r="PIX78" s="202"/>
      <c r="PIY78" s="202"/>
      <c r="PIZ78" s="202"/>
      <c r="PJA78" s="202"/>
      <c r="PJB78" s="202"/>
      <c r="PJC78" s="202"/>
      <c r="PJD78" s="202"/>
      <c r="PJE78" s="202"/>
      <c r="PJF78" s="202"/>
      <c r="PJG78" s="202"/>
      <c r="PJH78" s="202"/>
      <c r="PJI78" s="202"/>
      <c r="PJJ78" s="202"/>
      <c r="PJK78" s="202"/>
      <c r="PJL78" s="202"/>
      <c r="PJM78" s="202"/>
      <c r="PJN78" s="202"/>
      <c r="PJO78" s="202"/>
      <c r="PJP78" s="202"/>
      <c r="PJQ78" s="202"/>
      <c r="PJR78" s="202"/>
      <c r="PJS78" s="202"/>
      <c r="PJT78" s="202"/>
      <c r="PJU78" s="202"/>
      <c r="PJV78" s="202"/>
      <c r="PJW78" s="202"/>
      <c r="PJX78" s="202"/>
      <c r="PJY78" s="202"/>
      <c r="PJZ78" s="202"/>
      <c r="PKA78" s="202"/>
      <c r="PKB78" s="202"/>
      <c r="PKC78" s="202"/>
      <c r="PKD78" s="202"/>
      <c r="PKE78" s="202"/>
      <c r="PKF78" s="202"/>
      <c r="PKG78" s="202"/>
      <c r="PKH78" s="202"/>
      <c r="PKI78" s="202"/>
      <c r="PKJ78" s="202"/>
      <c r="PKK78" s="202"/>
      <c r="PKL78" s="202"/>
      <c r="PKM78" s="202"/>
      <c r="PKN78" s="202"/>
      <c r="PKO78" s="202"/>
      <c r="PKP78" s="202"/>
      <c r="PKQ78" s="202"/>
      <c r="PKR78" s="202"/>
      <c r="PKS78" s="202"/>
      <c r="PKT78" s="202"/>
      <c r="PKU78" s="202"/>
      <c r="PKV78" s="202"/>
      <c r="PKW78" s="202"/>
      <c r="PKX78" s="202"/>
      <c r="PKY78" s="202"/>
      <c r="PKZ78" s="202"/>
      <c r="PLA78" s="202"/>
      <c r="PLB78" s="202"/>
      <c r="PLC78" s="202"/>
      <c r="PLD78" s="202"/>
      <c r="PLE78" s="202"/>
      <c r="PLF78" s="202"/>
      <c r="PLG78" s="202"/>
      <c r="PLH78" s="202"/>
      <c r="PLI78" s="202"/>
      <c r="PLJ78" s="202"/>
      <c r="PLK78" s="202"/>
      <c r="PLL78" s="202"/>
      <c r="PLM78" s="202"/>
      <c r="PLN78" s="202"/>
      <c r="PLO78" s="202"/>
      <c r="PLP78" s="202"/>
      <c r="PLQ78" s="202"/>
      <c r="PLR78" s="202"/>
      <c r="PLS78" s="202"/>
      <c r="PLT78" s="202"/>
      <c r="PLU78" s="202"/>
      <c r="PLV78" s="202"/>
      <c r="PLW78" s="202"/>
      <c r="PLX78" s="202"/>
      <c r="PLY78" s="202"/>
      <c r="PLZ78" s="202"/>
      <c r="PMA78" s="202"/>
      <c r="PMB78" s="202"/>
      <c r="PMC78" s="202"/>
      <c r="PMD78" s="202"/>
      <c r="PME78" s="202"/>
      <c r="PMF78" s="202"/>
      <c r="PMG78" s="202"/>
      <c r="PMH78" s="202"/>
      <c r="PMI78" s="202"/>
      <c r="PMJ78" s="202"/>
      <c r="PMK78" s="202"/>
      <c r="PML78" s="202"/>
      <c r="PMM78" s="202"/>
      <c r="PMN78" s="202"/>
      <c r="PMO78" s="202"/>
      <c r="PMP78" s="202"/>
      <c r="PMQ78" s="202"/>
      <c r="PMR78" s="202"/>
      <c r="PMS78" s="202"/>
      <c r="PMT78" s="202"/>
      <c r="PMU78" s="202"/>
      <c r="PMV78" s="202"/>
      <c r="PMW78" s="202"/>
      <c r="PMX78" s="202"/>
      <c r="PMY78" s="202"/>
      <c r="PMZ78" s="202"/>
      <c r="PNA78" s="202"/>
      <c r="PNB78" s="202"/>
      <c r="PNC78" s="202"/>
      <c r="PND78" s="202"/>
      <c r="PNE78" s="202"/>
      <c r="PNF78" s="202"/>
      <c r="PNG78" s="202"/>
      <c r="PNH78" s="202"/>
      <c r="PNI78" s="202"/>
      <c r="PNJ78" s="202"/>
      <c r="PNK78" s="202"/>
      <c r="PNL78" s="202"/>
      <c r="PNM78" s="202"/>
      <c r="PNN78" s="202"/>
      <c r="PNO78" s="202"/>
      <c r="PNP78" s="202"/>
      <c r="PNQ78" s="202"/>
      <c r="PNR78" s="202"/>
      <c r="PNS78" s="202"/>
      <c r="PNT78" s="202"/>
      <c r="PNU78" s="202"/>
      <c r="PNV78" s="202"/>
      <c r="PNW78" s="202"/>
      <c r="PNX78" s="202"/>
      <c r="PNY78" s="202"/>
      <c r="PNZ78" s="202"/>
      <c r="POA78" s="202"/>
      <c r="POB78" s="202"/>
      <c r="POC78" s="202"/>
      <c r="POD78" s="202"/>
      <c r="POE78" s="202"/>
      <c r="POF78" s="202"/>
      <c r="POG78" s="202"/>
      <c r="POH78" s="202"/>
      <c r="POI78" s="202"/>
      <c r="POJ78" s="202"/>
      <c r="POK78" s="202"/>
      <c r="POL78" s="202"/>
      <c r="POM78" s="202"/>
      <c r="PON78" s="202"/>
      <c r="POO78" s="202"/>
      <c r="POP78" s="202"/>
      <c r="POQ78" s="202"/>
      <c r="POR78" s="202"/>
      <c r="POS78" s="202"/>
      <c r="POT78" s="202"/>
      <c r="POU78" s="202"/>
      <c r="POV78" s="202"/>
      <c r="POW78" s="202"/>
      <c r="POX78" s="202"/>
      <c r="POY78" s="202"/>
      <c r="POZ78" s="202"/>
      <c r="PPA78" s="202"/>
      <c r="PPB78" s="202"/>
      <c r="PPC78" s="202"/>
      <c r="PPD78" s="202"/>
      <c r="PPE78" s="202"/>
      <c r="PPF78" s="202"/>
      <c r="PPG78" s="202"/>
      <c r="PPH78" s="202"/>
      <c r="PPI78" s="202"/>
      <c r="PPJ78" s="202"/>
      <c r="PPK78" s="202"/>
      <c r="PPL78" s="202"/>
      <c r="PPM78" s="202"/>
      <c r="PPN78" s="202"/>
      <c r="PPO78" s="202"/>
      <c r="PPP78" s="202"/>
      <c r="PPQ78" s="202"/>
      <c r="PPR78" s="202"/>
      <c r="PPS78" s="202"/>
      <c r="PPT78" s="202"/>
      <c r="PPU78" s="202"/>
      <c r="PPV78" s="202"/>
      <c r="PPW78" s="202"/>
      <c r="PPX78" s="202"/>
      <c r="PPY78" s="202"/>
      <c r="PPZ78" s="202"/>
      <c r="PQA78" s="202"/>
      <c r="PQB78" s="202"/>
      <c r="PQC78" s="202"/>
      <c r="PQD78" s="202"/>
      <c r="PQE78" s="202"/>
      <c r="PQF78" s="202"/>
      <c r="PQG78" s="202"/>
      <c r="PQH78" s="202"/>
      <c r="PQI78" s="202"/>
      <c r="PQJ78" s="202"/>
      <c r="PQK78" s="202"/>
      <c r="PQL78" s="202"/>
      <c r="PQM78" s="202"/>
      <c r="PQN78" s="202"/>
      <c r="PQO78" s="202"/>
      <c r="PQP78" s="202"/>
      <c r="PQQ78" s="202"/>
      <c r="PQR78" s="202"/>
      <c r="PQS78" s="202"/>
      <c r="PQT78" s="202"/>
      <c r="PQU78" s="202"/>
      <c r="PQV78" s="202"/>
      <c r="PQW78" s="202"/>
      <c r="PQX78" s="202"/>
      <c r="PQY78" s="202"/>
      <c r="PQZ78" s="202"/>
      <c r="PRA78" s="202"/>
      <c r="PRB78" s="202"/>
      <c r="PRC78" s="202"/>
      <c r="PRD78" s="202"/>
      <c r="PRE78" s="202"/>
      <c r="PRF78" s="202"/>
      <c r="PRG78" s="202"/>
      <c r="PRH78" s="202"/>
      <c r="PRI78" s="202"/>
      <c r="PRJ78" s="202"/>
      <c r="PRK78" s="202"/>
      <c r="PRL78" s="202"/>
      <c r="PRM78" s="202"/>
      <c r="PRN78" s="202"/>
      <c r="PRO78" s="202"/>
      <c r="PRP78" s="202"/>
      <c r="PRQ78" s="202"/>
      <c r="PRR78" s="202"/>
      <c r="PRS78" s="202"/>
      <c r="PRT78" s="202"/>
      <c r="PRU78" s="202"/>
      <c r="PRV78" s="202"/>
      <c r="PRW78" s="202"/>
      <c r="PRX78" s="202"/>
      <c r="PRY78" s="202"/>
      <c r="PRZ78" s="202"/>
      <c r="PSA78" s="202"/>
      <c r="PSB78" s="202"/>
      <c r="PSC78" s="202"/>
      <c r="PSD78" s="202"/>
      <c r="PSE78" s="202"/>
      <c r="PSF78" s="202"/>
      <c r="PSG78" s="202"/>
      <c r="PSH78" s="202"/>
      <c r="PSI78" s="202"/>
      <c r="PSJ78" s="202"/>
      <c r="PSK78" s="202"/>
      <c r="PSL78" s="202"/>
      <c r="PSM78" s="202"/>
      <c r="PSN78" s="202"/>
      <c r="PSO78" s="202"/>
      <c r="PSP78" s="202"/>
      <c r="PSQ78" s="202"/>
      <c r="PSR78" s="202"/>
      <c r="PSS78" s="202"/>
      <c r="PST78" s="202"/>
      <c r="PSU78" s="202"/>
      <c r="PSV78" s="202"/>
      <c r="PSW78" s="202"/>
      <c r="PSX78" s="202"/>
      <c r="PSY78" s="202"/>
      <c r="PSZ78" s="202"/>
      <c r="PTA78" s="202"/>
      <c r="PTB78" s="202"/>
      <c r="PTC78" s="202"/>
      <c r="PTD78" s="202"/>
      <c r="PTE78" s="202"/>
      <c r="PTF78" s="202"/>
      <c r="PTG78" s="202"/>
      <c r="PTH78" s="202"/>
      <c r="PTI78" s="202"/>
      <c r="PTJ78" s="202"/>
      <c r="PTK78" s="202"/>
      <c r="PTL78" s="202"/>
      <c r="PTM78" s="202"/>
      <c r="PTN78" s="202"/>
      <c r="PTO78" s="202"/>
      <c r="PTP78" s="202"/>
      <c r="PTQ78" s="202"/>
      <c r="PTR78" s="202"/>
      <c r="PTS78" s="202"/>
      <c r="PTT78" s="202"/>
      <c r="PTU78" s="202"/>
      <c r="PTV78" s="202"/>
      <c r="PTW78" s="202"/>
      <c r="PTX78" s="202"/>
      <c r="PTY78" s="202"/>
      <c r="PTZ78" s="202"/>
      <c r="PUA78" s="202"/>
      <c r="PUB78" s="202"/>
      <c r="PUC78" s="202"/>
      <c r="PUD78" s="202"/>
      <c r="PUE78" s="202"/>
      <c r="PUF78" s="202"/>
      <c r="PUG78" s="202"/>
      <c r="PUH78" s="202"/>
      <c r="PUI78" s="202"/>
      <c r="PUJ78" s="202"/>
      <c r="PUK78" s="202"/>
      <c r="PUL78" s="202"/>
      <c r="PUM78" s="202"/>
      <c r="PUN78" s="202"/>
      <c r="PUO78" s="202"/>
      <c r="PUP78" s="202"/>
      <c r="PUQ78" s="202"/>
      <c r="PUR78" s="202"/>
      <c r="PUS78" s="202"/>
      <c r="PUT78" s="202"/>
      <c r="PUU78" s="202"/>
      <c r="PUV78" s="202"/>
      <c r="PUW78" s="202"/>
      <c r="PUX78" s="202"/>
      <c r="PUY78" s="202"/>
      <c r="PUZ78" s="202"/>
      <c r="PVA78" s="202"/>
      <c r="PVB78" s="202"/>
      <c r="PVC78" s="202"/>
      <c r="PVD78" s="202"/>
      <c r="PVE78" s="202"/>
      <c r="PVF78" s="202"/>
      <c r="PVG78" s="202"/>
      <c r="PVH78" s="202"/>
      <c r="PVI78" s="202"/>
      <c r="PVJ78" s="202"/>
      <c r="PVK78" s="202"/>
      <c r="PVL78" s="202"/>
      <c r="PVM78" s="202"/>
      <c r="PVN78" s="202"/>
      <c r="PVO78" s="202"/>
      <c r="PVP78" s="202"/>
      <c r="PVQ78" s="202"/>
      <c r="PVR78" s="202"/>
      <c r="PVS78" s="202"/>
      <c r="PVT78" s="202"/>
      <c r="PVU78" s="202"/>
      <c r="PVV78" s="202"/>
      <c r="PVW78" s="202"/>
      <c r="PVX78" s="202"/>
      <c r="PVY78" s="202"/>
      <c r="PVZ78" s="202"/>
      <c r="PWA78" s="202"/>
      <c r="PWB78" s="202"/>
      <c r="PWC78" s="202"/>
      <c r="PWD78" s="202"/>
      <c r="PWE78" s="202"/>
      <c r="PWF78" s="202"/>
      <c r="PWG78" s="202"/>
      <c r="PWH78" s="202"/>
      <c r="PWI78" s="202"/>
      <c r="PWJ78" s="202"/>
      <c r="PWK78" s="202"/>
      <c r="PWL78" s="202"/>
      <c r="PWM78" s="202"/>
      <c r="PWN78" s="202"/>
      <c r="PWO78" s="202"/>
      <c r="PWP78" s="202"/>
      <c r="PWQ78" s="202"/>
      <c r="PWR78" s="202"/>
      <c r="PWS78" s="202"/>
      <c r="PWT78" s="202"/>
      <c r="PWU78" s="202"/>
      <c r="PWV78" s="202"/>
      <c r="PWW78" s="202"/>
      <c r="PWX78" s="202"/>
      <c r="PWY78" s="202"/>
      <c r="PWZ78" s="202"/>
      <c r="PXA78" s="202"/>
      <c r="PXB78" s="202"/>
      <c r="PXC78" s="202"/>
      <c r="PXD78" s="202"/>
      <c r="PXE78" s="202"/>
      <c r="PXF78" s="202"/>
      <c r="PXG78" s="202"/>
      <c r="PXH78" s="202"/>
      <c r="PXI78" s="202"/>
      <c r="PXJ78" s="202"/>
      <c r="PXK78" s="202"/>
      <c r="PXL78" s="202"/>
      <c r="PXM78" s="202"/>
      <c r="PXN78" s="202"/>
      <c r="PXO78" s="202"/>
      <c r="PXP78" s="202"/>
      <c r="PXQ78" s="202"/>
      <c r="PXR78" s="202"/>
      <c r="PXS78" s="202"/>
      <c r="PXT78" s="202"/>
      <c r="PXU78" s="202"/>
      <c r="PXV78" s="202"/>
      <c r="PXW78" s="202"/>
      <c r="PXX78" s="202"/>
      <c r="PXY78" s="202"/>
      <c r="PXZ78" s="202"/>
      <c r="PYA78" s="202"/>
      <c r="PYB78" s="202"/>
      <c r="PYC78" s="202"/>
      <c r="PYD78" s="202"/>
      <c r="PYE78" s="202"/>
      <c r="PYF78" s="202"/>
      <c r="PYG78" s="202"/>
      <c r="PYH78" s="202"/>
      <c r="PYI78" s="202"/>
      <c r="PYJ78" s="202"/>
      <c r="PYK78" s="202"/>
      <c r="PYL78" s="202"/>
      <c r="PYM78" s="202"/>
      <c r="PYN78" s="202"/>
      <c r="PYO78" s="202"/>
      <c r="PYP78" s="202"/>
      <c r="PYQ78" s="202"/>
      <c r="PYR78" s="202"/>
      <c r="PYS78" s="202"/>
      <c r="PYT78" s="202"/>
      <c r="PYU78" s="202"/>
      <c r="PYV78" s="202"/>
      <c r="PYW78" s="202"/>
      <c r="PYX78" s="202"/>
      <c r="PYY78" s="202"/>
      <c r="PYZ78" s="202"/>
      <c r="PZA78" s="202"/>
      <c r="PZB78" s="202"/>
      <c r="PZC78" s="202"/>
      <c r="PZD78" s="202"/>
      <c r="PZE78" s="202"/>
      <c r="PZF78" s="202"/>
      <c r="PZG78" s="202"/>
      <c r="PZH78" s="202"/>
      <c r="PZI78" s="202"/>
      <c r="PZJ78" s="202"/>
      <c r="PZK78" s="202"/>
      <c r="PZL78" s="202"/>
      <c r="PZM78" s="202"/>
      <c r="PZN78" s="202"/>
      <c r="PZO78" s="202"/>
      <c r="PZP78" s="202"/>
      <c r="PZQ78" s="202"/>
      <c r="PZR78" s="202"/>
      <c r="PZS78" s="202"/>
      <c r="PZT78" s="202"/>
      <c r="PZU78" s="202"/>
      <c r="PZV78" s="202"/>
      <c r="PZW78" s="202"/>
      <c r="PZX78" s="202"/>
      <c r="PZY78" s="202"/>
      <c r="PZZ78" s="202"/>
      <c r="QAA78" s="202"/>
      <c r="QAB78" s="202"/>
      <c r="QAC78" s="202"/>
      <c r="QAD78" s="202"/>
      <c r="QAE78" s="202"/>
      <c r="QAF78" s="202"/>
      <c r="QAG78" s="202"/>
      <c r="QAH78" s="202"/>
      <c r="QAI78" s="202"/>
      <c r="QAJ78" s="202"/>
      <c r="QAK78" s="202"/>
      <c r="QAL78" s="202"/>
      <c r="QAM78" s="202"/>
      <c r="QAN78" s="202"/>
      <c r="QAO78" s="202"/>
      <c r="QAP78" s="202"/>
      <c r="QAQ78" s="202"/>
      <c r="QAR78" s="202"/>
      <c r="QAS78" s="202"/>
      <c r="QAT78" s="202"/>
      <c r="QAU78" s="202"/>
      <c r="QAV78" s="202"/>
      <c r="QAW78" s="202"/>
      <c r="QAX78" s="202"/>
      <c r="QAY78" s="202"/>
      <c r="QAZ78" s="202"/>
      <c r="QBA78" s="202"/>
      <c r="QBB78" s="202"/>
      <c r="QBC78" s="202"/>
      <c r="QBD78" s="202"/>
      <c r="QBE78" s="202"/>
      <c r="QBF78" s="202"/>
      <c r="QBG78" s="202"/>
      <c r="QBH78" s="202"/>
      <c r="QBI78" s="202"/>
      <c r="QBJ78" s="202"/>
      <c r="QBK78" s="202"/>
      <c r="QBL78" s="202"/>
      <c r="QBM78" s="202"/>
      <c r="QBN78" s="202"/>
      <c r="QBO78" s="202"/>
      <c r="QBP78" s="202"/>
      <c r="QBQ78" s="202"/>
      <c r="QBR78" s="202"/>
      <c r="QBS78" s="202"/>
      <c r="QBT78" s="202"/>
      <c r="QBU78" s="202"/>
      <c r="QBV78" s="202"/>
      <c r="QBW78" s="202"/>
      <c r="QBX78" s="202"/>
      <c r="QBY78" s="202"/>
      <c r="QBZ78" s="202"/>
      <c r="QCA78" s="202"/>
      <c r="QCB78" s="202"/>
      <c r="QCC78" s="202"/>
      <c r="QCD78" s="202"/>
      <c r="QCE78" s="202"/>
      <c r="QCF78" s="202"/>
      <c r="QCG78" s="202"/>
      <c r="QCH78" s="202"/>
      <c r="QCI78" s="202"/>
      <c r="QCJ78" s="202"/>
      <c r="QCK78" s="202"/>
      <c r="QCL78" s="202"/>
      <c r="QCM78" s="202"/>
      <c r="QCN78" s="202"/>
      <c r="QCO78" s="202"/>
      <c r="QCP78" s="202"/>
      <c r="QCQ78" s="202"/>
      <c r="QCR78" s="202"/>
      <c r="QCS78" s="202"/>
      <c r="QCT78" s="202"/>
      <c r="QCU78" s="202"/>
      <c r="QCV78" s="202"/>
      <c r="QCW78" s="202"/>
      <c r="QCX78" s="202"/>
      <c r="QCY78" s="202"/>
      <c r="QCZ78" s="202"/>
      <c r="QDA78" s="202"/>
      <c r="QDB78" s="202"/>
      <c r="QDC78" s="202"/>
      <c r="QDD78" s="202"/>
      <c r="QDE78" s="202"/>
      <c r="QDF78" s="202"/>
      <c r="QDG78" s="202"/>
      <c r="QDH78" s="202"/>
      <c r="QDI78" s="202"/>
      <c r="QDJ78" s="202"/>
      <c r="QDK78" s="202"/>
      <c r="QDL78" s="202"/>
      <c r="QDM78" s="202"/>
      <c r="QDN78" s="202"/>
      <c r="QDO78" s="202"/>
      <c r="QDP78" s="202"/>
      <c r="QDQ78" s="202"/>
      <c r="QDR78" s="202"/>
      <c r="QDS78" s="202"/>
      <c r="QDT78" s="202"/>
      <c r="QDU78" s="202"/>
      <c r="QDV78" s="202"/>
      <c r="QDW78" s="202"/>
      <c r="QDX78" s="202"/>
      <c r="QDY78" s="202"/>
      <c r="QDZ78" s="202"/>
      <c r="QEA78" s="202"/>
      <c r="QEB78" s="202"/>
      <c r="QEC78" s="202"/>
      <c r="QED78" s="202"/>
      <c r="QEE78" s="202"/>
      <c r="QEF78" s="202"/>
      <c r="QEG78" s="202"/>
      <c r="QEH78" s="202"/>
      <c r="QEI78" s="202"/>
      <c r="QEJ78" s="202"/>
      <c r="QEK78" s="202"/>
      <c r="QEL78" s="202"/>
      <c r="QEM78" s="202"/>
      <c r="QEN78" s="202"/>
      <c r="QEO78" s="202"/>
      <c r="QEP78" s="202"/>
      <c r="QEQ78" s="202"/>
      <c r="QER78" s="202"/>
      <c r="QES78" s="202"/>
      <c r="QET78" s="202"/>
      <c r="QEU78" s="202"/>
      <c r="QEV78" s="202"/>
      <c r="QEW78" s="202"/>
      <c r="QEX78" s="202"/>
      <c r="QEY78" s="202"/>
      <c r="QEZ78" s="202"/>
      <c r="QFA78" s="202"/>
      <c r="QFB78" s="202"/>
      <c r="QFC78" s="202"/>
      <c r="QFD78" s="202"/>
      <c r="QFE78" s="202"/>
      <c r="QFF78" s="202"/>
      <c r="QFG78" s="202"/>
      <c r="QFH78" s="202"/>
      <c r="QFI78" s="202"/>
      <c r="QFJ78" s="202"/>
      <c r="QFK78" s="202"/>
      <c r="QFL78" s="202"/>
      <c r="QFM78" s="202"/>
      <c r="QFN78" s="202"/>
      <c r="QFO78" s="202"/>
      <c r="QFP78" s="202"/>
      <c r="QFQ78" s="202"/>
      <c r="QFR78" s="202"/>
      <c r="QFS78" s="202"/>
      <c r="QFT78" s="202"/>
      <c r="QFU78" s="202"/>
      <c r="QFV78" s="202"/>
      <c r="QFW78" s="202"/>
      <c r="QFX78" s="202"/>
      <c r="QFY78" s="202"/>
      <c r="QFZ78" s="202"/>
      <c r="QGA78" s="202"/>
      <c r="QGB78" s="202"/>
      <c r="QGC78" s="202"/>
      <c r="QGD78" s="202"/>
      <c r="QGE78" s="202"/>
      <c r="QGF78" s="202"/>
      <c r="QGG78" s="202"/>
      <c r="QGH78" s="202"/>
      <c r="QGI78" s="202"/>
      <c r="QGJ78" s="202"/>
      <c r="QGK78" s="202"/>
      <c r="QGL78" s="202"/>
      <c r="QGM78" s="202"/>
      <c r="QGN78" s="202"/>
      <c r="QGO78" s="202"/>
      <c r="QGP78" s="202"/>
      <c r="QGQ78" s="202"/>
      <c r="QGR78" s="202"/>
      <c r="QGS78" s="202"/>
      <c r="QGT78" s="202"/>
      <c r="QGU78" s="202"/>
      <c r="QGV78" s="202"/>
      <c r="QGW78" s="202"/>
      <c r="QGX78" s="202"/>
      <c r="QGY78" s="202"/>
      <c r="QGZ78" s="202"/>
      <c r="QHA78" s="202"/>
      <c r="QHB78" s="202"/>
      <c r="QHC78" s="202"/>
      <c r="QHD78" s="202"/>
      <c r="QHE78" s="202"/>
      <c r="QHF78" s="202"/>
      <c r="QHG78" s="202"/>
      <c r="QHH78" s="202"/>
      <c r="QHI78" s="202"/>
      <c r="QHJ78" s="202"/>
      <c r="QHK78" s="202"/>
      <c r="QHL78" s="202"/>
      <c r="QHM78" s="202"/>
      <c r="QHN78" s="202"/>
      <c r="QHO78" s="202"/>
      <c r="QHP78" s="202"/>
      <c r="QHQ78" s="202"/>
      <c r="QHR78" s="202"/>
      <c r="QHS78" s="202"/>
      <c r="QHT78" s="202"/>
      <c r="QHU78" s="202"/>
      <c r="QHV78" s="202"/>
      <c r="QHW78" s="202"/>
      <c r="QHX78" s="202"/>
      <c r="QHY78" s="202"/>
      <c r="QHZ78" s="202"/>
      <c r="QIA78" s="202"/>
      <c r="QIB78" s="202"/>
      <c r="QIC78" s="202"/>
      <c r="QID78" s="202"/>
      <c r="QIE78" s="202"/>
      <c r="QIF78" s="202"/>
      <c r="QIG78" s="202"/>
      <c r="QIH78" s="202"/>
      <c r="QII78" s="202"/>
      <c r="QIJ78" s="202"/>
      <c r="QIK78" s="202"/>
      <c r="QIL78" s="202"/>
      <c r="QIM78" s="202"/>
      <c r="QIN78" s="202"/>
      <c r="QIO78" s="202"/>
      <c r="QIP78" s="202"/>
      <c r="QIQ78" s="202"/>
      <c r="QIR78" s="202"/>
      <c r="QIS78" s="202"/>
      <c r="QIT78" s="202"/>
      <c r="QIU78" s="202"/>
      <c r="QIV78" s="202"/>
      <c r="QIW78" s="202"/>
      <c r="QIX78" s="202"/>
      <c r="QIY78" s="202"/>
      <c r="QIZ78" s="202"/>
      <c r="QJA78" s="202"/>
      <c r="QJB78" s="202"/>
      <c r="QJC78" s="202"/>
      <c r="QJD78" s="202"/>
      <c r="QJE78" s="202"/>
      <c r="QJF78" s="202"/>
      <c r="QJG78" s="202"/>
      <c r="QJH78" s="202"/>
      <c r="QJI78" s="202"/>
      <c r="QJJ78" s="202"/>
      <c r="QJK78" s="202"/>
      <c r="QJL78" s="202"/>
      <c r="QJM78" s="202"/>
      <c r="QJN78" s="202"/>
      <c r="QJO78" s="202"/>
      <c r="QJP78" s="202"/>
      <c r="QJQ78" s="202"/>
      <c r="QJR78" s="202"/>
      <c r="QJS78" s="202"/>
      <c r="QJT78" s="202"/>
      <c r="QJU78" s="202"/>
      <c r="QJV78" s="202"/>
      <c r="QJW78" s="202"/>
      <c r="QJX78" s="202"/>
      <c r="QJY78" s="202"/>
      <c r="QJZ78" s="202"/>
      <c r="QKA78" s="202"/>
      <c r="QKB78" s="202"/>
      <c r="QKC78" s="202"/>
      <c r="QKD78" s="202"/>
      <c r="QKE78" s="202"/>
      <c r="QKF78" s="202"/>
      <c r="QKG78" s="202"/>
      <c r="QKH78" s="202"/>
      <c r="QKI78" s="202"/>
      <c r="QKJ78" s="202"/>
      <c r="QKK78" s="202"/>
      <c r="QKL78" s="202"/>
      <c r="QKM78" s="202"/>
      <c r="QKN78" s="202"/>
      <c r="QKO78" s="202"/>
      <c r="QKP78" s="202"/>
      <c r="QKQ78" s="202"/>
      <c r="QKR78" s="202"/>
      <c r="QKS78" s="202"/>
      <c r="QKT78" s="202"/>
      <c r="QKU78" s="202"/>
      <c r="QKV78" s="202"/>
      <c r="QKW78" s="202"/>
      <c r="QKX78" s="202"/>
      <c r="QKY78" s="202"/>
      <c r="QKZ78" s="202"/>
      <c r="QLA78" s="202"/>
      <c r="QLB78" s="202"/>
      <c r="QLC78" s="202"/>
      <c r="QLD78" s="202"/>
      <c r="QLE78" s="202"/>
      <c r="QLF78" s="202"/>
      <c r="QLG78" s="202"/>
      <c r="QLH78" s="202"/>
      <c r="QLI78" s="202"/>
      <c r="QLJ78" s="202"/>
      <c r="QLK78" s="202"/>
      <c r="QLL78" s="202"/>
      <c r="QLM78" s="202"/>
      <c r="QLN78" s="202"/>
      <c r="QLO78" s="202"/>
      <c r="QLP78" s="202"/>
      <c r="QLQ78" s="202"/>
      <c r="QLR78" s="202"/>
      <c r="QLS78" s="202"/>
      <c r="QLT78" s="202"/>
      <c r="QLU78" s="202"/>
      <c r="QLV78" s="202"/>
      <c r="QLW78" s="202"/>
      <c r="QLX78" s="202"/>
      <c r="QLY78" s="202"/>
      <c r="QLZ78" s="202"/>
      <c r="QMA78" s="202"/>
      <c r="QMB78" s="202"/>
      <c r="QMC78" s="202"/>
      <c r="QMD78" s="202"/>
      <c r="QME78" s="202"/>
      <c r="QMF78" s="202"/>
      <c r="QMG78" s="202"/>
      <c r="QMH78" s="202"/>
      <c r="QMI78" s="202"/>
      <c r="QMJ78" s="202"/>
      <c r="QMK78" s="202"/>
      <c r="QML78" s="202"/>
      <c r="QMM78" s="202"/>
      <c r="QMN78" s="202"/>
      <c r="QMO78" s="202"/>
      <c r="QMP78" s="202"/>
      <c r="QMQ78" s="202"/>
      <c r="QMR78" s="202"/>
      <c r="QMS78" s="202"/>
      <c r="QMT78" s="202"/>
      <c r="QMU78" s="202"/>
      <c r="QMV78" s="202"/>
      <c r="QMW78" s="202"/>
      <c r="QMX78" s="202"/>
      <c r="QMY78" s="202"/>
      <c r="QMZ78" s="202"/>
      <c r="QNA78" s="202"/>
      <c r="QNB78" s="202"/>
      <c r="QNC78" s="202"/>
      <c r="QND78" s="202"/>
      <c r="QNE78" s="202"/>
      <c r="QNF78" s="202"/>
      <c r="QNG78" s="202"/>
      <c r="QNH78" s="202"/>
      <c r="QNI78" s="202"/>
      <c r="QNJ78" s="202"/>
      <c r="QNK78" s="202"/>
      <c r="QNL78" s="202"/>
      <c r="QNM78" s="202"/>
      <c r="QNN78" s="202"/>
      <c r="QNO78" s="202"/>
      <c r="QNP78" s="202"/>
      <c r="QNQ78" s="202"/>
      <c r="QNR78" s="202"/>
      <c r="QNS78" s="202"/>
      <c r="QNT78" s="202"/>
      <c r="QNU78" s="202"/>
      <c r="QNV78" s="202"/>
      <c r="QNW78" s="202"/>
      <c r="QNX78" s="202"/>
      <c r="QNY78" s="202"/>
      <c r="QNZ78" s="202"/>
      <c r="QOA78" s="202"/>
      <c r="QOB78" s="202"/>
      <c r="QOC78" s="202"/>
      <c r="QOD78" s="202"/>
      <c r="QOE78" s="202"/>
      <c r="QOF78" s="202"/>
      <c r="QOG78" s="202"/>
      <c r="QOH78" s="202"/>
      <c r="QOI78" s="202"/>
      <c r="QOJ78" s="202"/>
      <c r="QOK78" s="202"/>
      <c r="QOL78" s="202"/>
      <c r="QOM78" s="202"/>
      <c r="QON78" s="202"/>
      <c r="QOO78" s="202"/>
      <c r="QOP78" s="202"/>
      <c r="QOQ78" s="202"/>
      <c r="QOR78" s="202"/>
      <c r="QOS78" s="202"/>
      <c r="QOT78" s="202"/>
      <c r="QOU78" s="202"/>
      <c r="QOV78" s="202"/>
      <c r="QOW78" s="202"/>
      <c r="QOX78" s="202"/>
      <c r="QOY78" s="202"/>
      <c r="QOZ78" s="202"/>
      <c r="QPA78" s="202"/>
      <c r="QPB78" s="202"/>
      <c r="QPC78" s="202"/>
      <c r="QPD78" s="202"/>
      <c r="QPE78" s="202"/>
      <c r="QPF78" s="202"/>
      <c r="QPG78" s="202"/>
      <c r="QPH78" s="202"/>
      <c r="QPI78" s="202"/>
      <c r="QPJ78" s="202"/>
      <c r="QPK78" s="202"/>
      <c r="QPL78" s="202"/>
      <c r="QPM78" s="202"/>
      <c r="QPN78" s="202"/>
      <c r="QPO78" s="202"/>
      <c r="QPP78" s="202"/>
      <c r="QPQ78" s="202"/>
      <c r="QPR78" s="202"/>
      <c r="QPS78" s="202"/>
      <c r="QPT78" s="202"/>
      <c r="QPU78" s="202"/>
      <c r="QPV78" s="202"/>
      <c r="QPW78" s="202"/>
      <c r="QPX78" s="202"/>
      <c r="QPY78" s="202"/>
      <c r="QPZ78" s="202"/>
      <c r="QQA78" s="202"/>
      <c r="QQB78" s="202"/>
      <c r="QQC78" s="202"/>
      <c r="QQD78" s="202"/>
      <c r="QQE78" s="202"/>
      <c r="QQF78" s="202"/>
      <c r="QQG78" s="202"/>
      <c r="QQH78" s="202"/>
      <c r="QQI78" s="202"/>
      <c r="QQJ78" s="202"/>
      <c r="QQK78" s="202"/>
      <c r="QQL78" s="202"/>
      <c r="QQM78" s="202"/>
      <c r="QQN78" s="202"/>
      <c r="QQO78" s="202"/>
      <c r="QQP78" s="202"/>
      <c r="QQQ78" s="202"/>
      <c r="QQR78" s="202"/>
      <c r="QQS78" s="202"/>
      <c r="QQT78" s="202"/>
      <c r="QQU78" s="202"/>
      <c r="QQV78" s="202"/>
      <c r="QQW78" s="202"/>
      <c r="QQX78" s="202"/>
      <c r="QQY78" s="202"/>
      <c r="QQZ78" s="202"/>
      <c r="QRA78" s="202"/>
      <c r="QRB78" s="202"/>
      <c r="QRC78" s="202"/>
      <c r="QRD78" s="202"/>
      <c r="QRE78" s="202"/>
      <c r="QRF78" s="202"/>
      <c r="QRG78" s="202"/>
      <c r="QRH78" s="202"/>
      <c r="QRI78" s="202"/>
      <c r="QRJ78" s="202"/>
      <c r="QRK78" s="202"/>
      <c r="QRL78" s="202"/>
      <c r="QRM78" s="202"/>
      <c r="QRN78" s="202"/>
      <c r="QRO78" s="202"/>
      <c r="QRP78" s="202"/>
      <c r="QRQ78" s="202"/>
      <c r="QRR78" s="202"/>
      <c r="QRS78" s="202"/>
      <c r="QRT78" s="202"/>
      <c r="QRU78" s="202"/>
      <c r="QRV78" s="202"/>
      <c r="QRW78" s="202"/>
      <c r="QRX78" s="202"/>
      <c r="QRY78" s="202"/>
      <c r="QRZ78" s="202"/>
      <c r="QSA78" s="202"/>
      <c r="QSB78" s="202"/>
      <c r="QSC78" s="202"/>
      <c r="QSD78" s="202"/>
      <c r="QSE78" s="202"/>
      <c r="QSF78" s="202"/>
      <c r="QSG78" s="202"/>
      <c r="QSH78" s="202"/>
      <c r="QSI78" s="202"/>
      <c r="QSJ78" s="202"/>
      <c r="QSK78" s="202"/>
      <c r="QSL78" s="202"/>
      <c r="QSM78" s="202"/>
      <c r="QSN78" s="202"/>
      <c r="QSO78" s="202"/>
      <c r="QSP78" s="202"/>
      <c r="QSQ78" s="202"/>
      <c r="QSR78" s="202"/>
      <c r="QSS78" s="202"/>
      <c r="QST78" s="202"/>
      <c r="QSU78" s="202"/>
      <c r="QSV78" s="202"/>
      <c r="QSW78" s="202"/>
      <c r="QSX78" s="202"/>
      <c r="QSY78" s="202"/>
      <c r="QSZ78" s="202"/>
      <c r="QTA78" s="202"/>
      <c r="QTB78" s="202"/>
      <c r="QTC78" s="202"/>
      <c r="QTD78" s="202"/>
      <c r="QTE78" s="202"/>
      <c r="QTF78" s="202"/>
      <c r="QTG78" s="202"/>
      <c r="QTH78" s="202"/>
      <c r="QTI78" s="202"/>
      <c r="QTJ78" s="202"/>
      <c r="QTK78" s="202"/>
      <c r="QTL78" s="202"/>
      <c r="QTM78" s="202"/>
      <c r="QTN78" s="202"/>
      <c r="QTO78" s="202"/>
      <c r="QTP78" s="202"/>
      <c r="QTQ78" s="202"/>
      <c r="QTR78" s="202"/>
      <c r="QTS78" s="202"/>
      <c r="QTT78" s="202"/>
      <c r="QTU78" s="202"/>
      <c r="QTV78" s="202"/>
      <c r="QTW78" s="202"/>
      <c r="QTX78" s="202"/>
      <c r="QTY78" s="202"/>
      <c r="QTZ78" s="202"/>
      <c r="QUA78" s="202"/>
      <c r="QUB78" s="202"/>
      <c r="QUC78" s="202"/>
      <c r="QUD78" s="202"/>
      <c r="QUE78" s="202"/>
      <c r="QUF78" s="202"/>
      <c r="QUG78" s="202"/>
      <c r="QUH78" s="202"/>
      <c r="QUI78" s="202"/>
      <c r="QUJ78" s="202"/>
      <c r="QUK78" s="202"/>
      <c r="QUL78" s="202"/>
      <c r="QUM78" s="202"/>
      <c r="QUN78" s="202"/>
      <c r="QUO78" s="202"/>
      <c r="QUP78" s="202"/>
      <c r="QUQ78" s="202"/>
      <c r="QUR78" s="202"/>
      <c r="QUS78" s="202"/>
      <c r="QUT78" s="202"/>
      <c r="QUU78" s="202"/>
      <c r="QUV78" s="202"/>
      <c r="QUW78" s="202"/>
      <c r="QUX78" s="202"/>
      <c r="QUY78" s="202"/>
      <c r="QUZ78" s="202"/>
      <c r="QVA78" s="202"/>
      <c r="QVB78" s="202"/>
      <c r="QVC78" s="202"/>
      <c r="QVD78" s="202"/>
      <c r="QVE78" s="202"/>
      <c r="QVF78" s="202"/>
      <c r="QVG78" s="202"/>
      <c r="QVH78" s="202"/>
      <c r="QVI78" s="202"/>
      <c r="QVJ78" s="202"/>
      <c r="QVK78" s="202"/>
      <c r="QVL78" s="202"/>
      <c r="QVM78" s="202"/>
      <c r="QVN78" s="202"/>
      <c r="QVO78" s="202"/>
      <c r="QVP78" s="202"/>
      <c r="QVQ78" s="202"/>
      <c r="QVR78" s="202"/>
      <c r="QVS78" s="202"/>
      <c r="QVT78" s="202"/>
      <c r="QVU78" s="202"/>
      <c r="QVV78" s="202"/>
      <c r="QVW78" s="202"/>
      <c r="QVX78" s="202"/>
      <c r="QVY78" s="202"/>
      <c r="QVZ78" s="202"/>
      <c r="QWA78" s="202"/>
      <c r="QWB78" s="202"/>
      <c r="QWC78" s="202"/>
      <c r="QWD78" s="202"/>
      <c r="QWE78" s="202"/>
      <c r="QWF78" s="202"/>
      <c r="QWG78" s="202"/>
      <c r="QWH78" s="202"/>
      <c r="QWI78" s="202"/>
      <c r="QWJ78" s="202"/>
      <c r="QWK78" s="202"/>
      <c r="QWL78" s="202"/>
      <c r="QWM78" s="202"/>
      <c r="QWN78" s="202"/>
      <c r="QWO78" s="202"/>
      <c r="QWP78" s="202"/>
      <c r="QWQ78" s="202"/>
      <c r="QWR78" s="202"/>
      <c r="QWS78" s="202"/>
      <c r="QWT78" s="202"/>
      <c r="QWU78" s="202"/>
      <c r="QWV78" s="202"/>
      <c r="QWW78" s="202"/>
      <c r="QWX78" s="202"/>
      <c r="QWY78" s="202"/>
      <c r="QWZ78" s="202"/>
      <c r="QXA78" s="202"/>
      <c r="QXB78" s="202"/>
      <c r="QXC78" s="202"/>
      <c r="QXD78" s="202"/>
      <c r="QXE78" s="202"/>
      <c r="QXF78" s="202"/>
      <c r="QXG78" s="202"/>
      <c r="QXH78" s="202"/>
      <c r="QXI78" s="202"/>
      <c r="QXJ78" s="202"/>
      <c r="QXK78" s="202"/>
      <c r="QXL78" s="202"/>
      <c r="QXM78" s="202"/>
      <c r="QXN78" s="202"/>
      <c r="QXO78" s="202"/>
      <c r="QXP78" s="202"/>
      <c r="QXQ78" s="202"/>
      <c r="QXR78" s="202"/>
      <c r="QXS78" s="202"/>
      <c r="QXT78" s="202"/>
      <c r="QXU78" s="202"/>
      <c r="QXV78" s="202"/>
      <c r="QXW78" s="202"/>
      <c r="QXX78" s="202"/>
      <c r="QXY78" s="202"/>
      <c r="QXZ78" s="202"/>
      <c r="QYA78" s="202"/>
      <c r="QYB78" s="202"/>
      <c r="QYC78" s="202"/>
      <c r="QYD78" s="202"/>
      <c r="QYE78" s="202"/>
      <c r="QYF78" s="202"/>
      <c r="QYG78" s="202"/>
      <c r="QYH78" s="202"/>
      <c r="QYI78" s="202"/>
      <c r="QYJ78" s="202"/>
      <c r="QYK78" s="202"/>
      <c r="QYL78" s="202"/>
      <c r="QYM78" s="202"/>
      <c r="QYN78" s="202"/>
      <c r="QYO78" s="202"/>
      <c r="QYP78" s="202"/>
      <c r="QYQ78" s="202"/>
      <c r="QYR78" s="202"/>
      <c r="QYS78" s="202"/>
      <c r="QYT78" s="202"/>
      <c r="QYU78" s="202"/>
      <c r="QYV78" s="202"/>
      <c r="QYW78" s="202"/>
      <c r="QYX78" s="202"/>
      <c r="QYY78" s="202"/>
      <c r="QYZ78" s="202"/>
      <c r="QZA78" s="202"/>
      <c r="QZB78" s="202"/>
      <c r="QZC78" s="202"/>
      <c r="QZD78" s="202"/>
      <c r="QZE78" s="202"/>
      <c r="QZF78" s="202"/>
      <c r="QZG78" s="202"/>
      <c r="QZH78" s="202"/>
      <c r="QZI78" s="202"/>
      <c r="QZJ78" s="202"/>
      <c r="QZK78" s="202"/>
      <c r="QZL78" s="202"/>
      <c r="QZM78" s="202"/>
      <c r="QZN78" s="202"/>
      <c r="QZO78" s="202"/>
      <c r="QZP78" s="202"/>
      <c r="QZQ78" s="202"/>
      <c r="QZR78" s="202"/>
      <c r="QZS78" s="202"/>
      <c r="QZT78" s="202"/>
      <c r="QZU78" s="202"/>
      <c r="QZV78" s="202"/>
      <c r="QZW78" s="202"/>
      <c r="QZX78" s="202"/>
      <c r="QZY78" s="202"/>
      <c r="QZZ78" s="202"/>
      <c r="RAA78" s="202"/>
      <c r="RAB78" s="202"/>
      <c r="RAC78" s="202"/>
      <c r="RAD78" s="202"/>
      <c r="RAE78" s="202"/>
      <c r="RAF78" s="202"/>
      <c r="RAG78" s="202"/>
      <c r="RAH78" s="202"/>
      <c r="RAI78" s="202"/>
      <c r="RAJ78" s="202"/>
      <c r="RAK78" s="202"/>
      <c r="RAL78" s="202"/>
      <c r="RAM78" s="202"/>
      <c r="RAN78" s="202"/>
      <c r="RAO78" s="202"/>
      <c r="RAP78" s="202"/>
      <c r="RAQ78" s="202"/>
      <c r="RAR78" s="202"/>
      <c r="RAS78" s="202"/>
      <c r="RAT78" s="202"/>
      <c r="RAU78" s="202"/>
      <c r="RAV78" s="202"/>
      <c r="RAW78" s="202"/>
      <c r="RAX78" s="202"/>
      <c r="RAY78" s="202"/>
      <c r="RAZ78" s="202"/>
      <c r="RBA78" s="202"/>
      <c r="RBB78" s="202"/>
      <c r="RBC78" s="202"/>
      <c r="RBD78" s="202"/>
      <c r="RBE78" s="202"/>
      <c r="RBF78" s="202"/>
      <c r="RBG78" s="202"/>
      <c r="RBH78" s="202"/>
      <c r="RBI78" s="202"/>
      <c r="RBJ78" s="202"/>
      <c r="RBK78" s="202"/>
      <c r="RBL78" s="202"/>
      <c r="RBM78" s="202"/>
      <c r="RBN78" s="202"/>
      <c r="RBO78" s="202"/>
      <c r="RBP78" s="202"/>
      <c r="RBQ78" s="202"/>
      <c r="RBR78" s="202"/>
      <c r="RBS78" s="202"/>
      <c r="RBT78" s="202"/>
      <c r="RBU78" s="202"/>
      <c r="RBV78" s="202"/>
      <c r="RBW78" s="202"/>
      <c r="RBX78" s="202"/>
      <c r="RBY78" s="202"/>
      <c r="RBZ78" s="202"/>
      <c r="RCA78" s="202"/>
      <c r="RCB78" s="202"/>
      <c r="RCC78" s="202"/>
      <c r="RCD78" s="202"/>
      <c r="RCE78" s="202"/>
      <c r="RCF78" s="202"/>
      <c r="RCG78" s="202"/>
      <c r="RCH78" s="202"/>
      <c r="RCI78" s="202"/>
      <c r="RCJ78" s="202"/>
      <c r="RCK78" s="202"/>
      <c r="RCL78" s="202"/>
      <c r="RCM78" s="202"/>
      <c r="RCN78" s="202"/>
      <c r="RCO78" s="202"/>
      <c r="RCP78" s="202"/>
      <c r="RCQ78" s="202"/>
      <c r="RCR78" s="202"/>
      <c r="RCS78" s="202"/>
      <c r="RCT78" s="202"/>
      <c r="RCU78" s="202"/>
      <c r="RCV78" s="202"/>
      <c r="RCW78" s="202"/>
      <c r="RCX78" s="202"/>
      <c r="RCY78" s="202"/>
      <c r="RCZ78" s="202"/>
      <c r="RDA78" s="202"/>
      <c r="RDB78" s="202"/>
      <c r="RDC78" s="202"/>
      <c r="RDD78" s="202"/>
      <c r="RDE78" s="202"/>
      <c r="RDF78" s="202"/>
      <c r="RDG78" s="202"/>
      <c r="RDH78" s="202"/>
      <c r="RDI78" s="202"/>
      <c r="RDJ78" s="202"/>
      <c r="RDK78" s="202"/>
      <c r="RDL78" s="202"/>
      <c r="RDM78" s="202"/>
      <c r="RDN78" s="202"/>
      <c r="RDO78" s="202"/>
      <c r="RDP78" s="202"/>
      <c r="RDQ78" s="202"/>
      <c r="RDR78" s="202"/>
      <c r="RDS78" s="202"/>
      <c r="RDT78" s="202"/>
      <c r="RDU78" s="202"/>
      <c r="RDV78" s="202"/>
      <c r="RDW78" s="202"/>
      <c r="RDX78" s="202"/>
      <c r="RDY78" s="202"/>
      <c r="RDZ78" s="202"/>
      <c r="REA78" s="202"/>
      <c r="REB78" s="202"/>
      <c r="REC78" s="202"/>
      <c r="RED78" s="202"/>
      <c r="REE78" s="202"/>
      <c r="REF78" s="202"/>
      <c r="REG78" s="202"/>
      <c r="REH78" s="202"/>
      <c r="REI78" s="202"/>
      <c r="REJ78" s="202"/>
      <c r="REK78" s="202"/>
      <c r="REL78" s="202"/>
      <c r="REM78" s="202"/>
      <c r="REN78" s="202"/>
      <c r="REO78" s="202"/>
      <c r="REP78" s="202"/>
      <c r="REQ78" s="202"/>
      <c r="RER78" s="202"/>
      <c r="RES78" s="202"/>
      <c r="RET78" s="202"/>
      <c r="REU78" s="202"/>
      <c r="REV78" s="202"/>
      <c r="REW78" s="202"/>
      <c r="REX78" s="202"/>
      <c r="REY78" s="202"/>
      <c r="REZ78" s="202"/>
      <c r="RFA78" s="202"/>
      <c r="RFB78" s="202"/>
      <c r="RFC78" s="202"/>
      <c r="RFD78" s="202"/>
      <c r="RFE78" s="202"/>
      <c r="RFF78" s="202"/>
      <c r="RFG78" s="202"/>
      <c r="RFH78" s="202"/>
      <c r="RFI78" s="202"/>
      <c r="RFJ78" s="202"/>
      <c r="RFK78" s="202"/>
      <c r="RFL78" s="202"/>
      <c r="RFM78" s="202"/>
      <c r="RFN78" s="202"/>
      <c r="RFO78" s="202"/>
      <c r="RFP78" s="202"/>
      <c r="RFQ78" s="202"/>
      <c r="RFR78" s="202"/>
      <c r="RFS78" s="202"/>
      <c r="RFT78" s="202"/>
      <c r="RFU78" s="202"/>
      <c r="RFV78" s="202"/>
      <c r="RFW78" s="202"/>
      <c r="RFX78" s="202"/>
      <c r="RFY78" s="202"/>
      <c r="RFZ78" s="202"/>
      <c r="RGA78" s="202"/>
      <c r="RGB78" s="202"/>
      <c r="RGC78" s="202"/>
      <c r="RGD78" s="202"/>
      <c r="RGE78" s="202"/>
      <c r="RGF78" s="202"/>
      <c r="RGG78" s="202"/>
      <c r="RGH78" s="202"/>
      <c r="RGI78" s="202"/>
      <c r="RGJ78" s="202"/>
      <c r="RGK78" s="202"/>
      <c r="RGL78" s="202"/>
      <c r="RGM78" s="202"/>
      <c r="RGN78" s="202"/>
      <c r="RGO78" s="202"/>
      <c r="RGP78" s="202"/>
      <c r="RGQ78" s="202"/>
      <c r="RGR78" s="202"/>
      <c r="RGS78" s="202"/>
      <c r="RGT78" s="202"/>
      <c r="RGU78" s="202"/>
      <c r="RGV78" s="202"/>
      <c r="RGW78" s="202"/>
      <c r="RGX78" s="202"/>
      <c r="RGY78" s="202"/>
      <c r="RGZ78" s="202"/>
      <c r="RHA78" s="202"/>
      <c r="RHB78" s="202"/>
      <c r="RHC78" s="202"/>
      <c r="RHD78" s="202"/>
      <c r="RHE78" s="202"/>
      <c r="RHF78" s="202"/>
      <c r="RHG78" s="202"/>
      <c r="RHH78" s="202"/>
      <c r="RHI78" s="202"/>
      <c r="RHJ78" s="202"/>
      <c r="RHK78" s="202"/>
      <c r="RHL78" s="202"/>
      <c r="RHM78" s="202"/>
      <c r="RHN78" s="202"/>
      <c r="RHO78" s="202"/>
      <c r="RHP78" s="202"/>
      <c r="RHQ78" s="202"/>
      <c r="RHR78" s="202"/>
      <c r="RHS78" s="202"/>
      <c r="RHT78" s="202"/>
      <c r="RHU78" s="202"/>
      <c r="RHV78" s="202"/>
      <c r="RHW78" s="202"/>
      <c r="RHX78" s="202"/>
      <c r="RHY78" s="202"/>
      <c r="RHZ78" s="202"/>
      <c r="RIA78" s="202"/>
      <c r="RIB78" s="202"/>
      <c r="RIC78" s="202"/>
      <c r="RID78" s="202"/>
      <c r="RIE78" s="202"/>
      <c r="RIF78" s="202"/>
      <c r="RIG78" s="202"/>
      <c r="RIH78" s="202"/>
      <c r="RII78" s="202"/>
      <c r="RIJ78" s="202"/>
      <c r="RIK78" s="202"/>
      <c r="RIL78" s="202"/>
      <c r="RIM78" s="202"/>
      <c r="RIN78" s="202"/>
      <c r="RIO78" s="202"/>
      <c r="RIP78" s="202"/>
      <c r="RIQ78" s="202"/>
      <c r="RIR78" s="202"/>
      <c r="RIS78" s="202"/>
      <c r="RIT78" s="202"/>
      <c r="RIU78" s="202"/>
      <c r="RIV78" s="202"/>
      <c r="RIW78" s="202"/>
      <c r="RIX78" s="202"/>
      <c r="RIY78" s="202"/>
      <c r="RIZ78" s="202"/>
      <c r="RJA78" s="202"/>
      <c r="RJB78" s="202"/>
      <c r="RJC78" s="202"/>
      <c r="RJD78" s="202"/>
      <c r="RJE78" s="202"/>
      <c r="RJF78" s="202"/>
      <c r="RJG78" s="202"/>
      <c r="RJH78" s="202"/>
      <c r="RJI78" s="202"/>
      <c r="RJJ78" s="202"/>
      <c r="RJK78" s="202"/>
      <c r="RJL78" s="202"/>
      <c r="RJM78" s="202"/>
      <c r="RJN78" s="202"/>
      <c r="RJO78" s="202"/>
      <c r="RJP78" s="202"/>
      <c r="RJQ78" s="202"/>
      <c r="RJR78" s="202"/>
      <c r="RJS78" s="202"/>
      <c r="RJT78" s="202"/>
      <c r="RJU78" s="202"/>
      <c r="RJV78" s="202"/>
      <c r="RJW78" s="202"/>
      <c r="RJX78" s="202"/>
      <c r="RJY78" s="202"/>
      <c r="RJZ78" s="202"/>
      <c r="RKA78" s="202"/>
      <c r="RKB78" s="202"/>
      <c r="RKC78" s="202"/>
      <c r="RKD78" s="202"/>
      <c r="RKE78" s="202"/>
      <c r="RKF78" s="202"/>
      <c r="RKG78" s="202"/>
      <c r="RKH78" s="202"/>
      <c r="RKI78" s="202"/>
      <c r="RKJ78" s="202"/>
      <c r="RKK78" s="202"/>
      <c r="RKL78" s="202"/>
      <c r="RKM78" s="202"/>
      <c r="RKN78" s="202"/>
      <c r="RKO78" s="202"/>
      <c r="RKP78" s="202"/>
      <c r="RKQ78" s="202"/>
      <c r="RKR78" s="202"/>
      <c r="RKS78" s="202"/>
      <c r="RKT78" s="202"/>
      <c r="RKU78" s="202"/>
      <c r="RKV78" s="202"/>
      <c r="RKW78" s="202"/>
      <c r="RKX78" s="202"/>
      <c r="RKY78" s="202"/>
      <c r="RKZ78" s="202"/>
      <c r="RLA78" s="202"/>
      <c r="RLB78" s="202"/>
      <c r="RLC78" s="202"/>
      <c r="RLD78" s="202"/>
      <c r="RLE78" s="202"/>
      <c r="RLF78" s="202"/>
      <c r="RLG78" s="202"/>
      <c r="RLH78" s="202"/>
      <c r="RLI78" s="202"/>
      <c r="RLJ78" s="202"/>
      <c r="RLK78" s="202"/>
      <c r="RLL78" s="202"/>
      <c r="RLM78" s="202"/>
      <c r="RLN78" s="202"/>
      <c r="RLO78" s="202"/>
      <c r="RLP78" s="202"/>
      <c r="RLQ78" s="202"/>
      <c r="RLR78" s="202"/>
      <c r="RLS78" s="202"/>
      <c r="RLT78" s="202"/>
      <c r="RLU78" s="202"/>
      <c r="RLV78" s="202"/>
      <c r="RLW78" s="202"/>
      <c r="RLX78" s="202"/>
      <c r="RLY78" s="202"/>
      <c r="RLZ78" s="202"/>
      <c r="RMA78" s="202"/>
      <c r="RMB78" s="202"/>
      <c r="RMC78" s="202"/>
      <c r="RMD78" s="202"/>
      <c r="RME78" s="202"/>
      <c r="RMF78" s="202"/>
      <c r="RMG78" s="202"/>
      <c r="RMH78" s="202"/>
      <c r="RMI78" s="202"/>
      <c r="RMJ78" s="202"/>
      <c r="RMK78" s="202"/>
      <c r="RML78" s="202"/>
      <c r="RMM78" s="202"/>
      <c r="RMN78" s="202"/>
      <c r="RMO78" s="202"/>
      <c r="RMP78" s="202"/>
      <c r="RMQ78" s="202"/>
      <c r="RMR78" s="202"/>
      <c r="RMS78" s="202"/>
      <c r="RMT78" s="202"/>
      <c r="RMU78" s="202"/>
      <c r="RMV78" s="202"/>
      <c r="RMW78" s="202"/>
      <c r="RMX78" s="202"/>
      <c r="RMY78" s="202"/>
      <c r="RMZ78" s="202"/>
      <c r="RNA78" s="202"/>
      <c r="RNB78" s="202"/>
      <c r="RNC78" s="202"/>
      <c r="RND78" s="202"/>
      <c r="RNE78" s="202"/>
      <c r="RNF78" s="202"/>
      <c r="RNG78" s="202"/>
      <c r="RNH78" s="202"/>
      <c r="RNI78" s="202"/>
      <c r="RNJ78" s="202"/>
      <c r="RNK78" s="202"/>
      <c r="RNL78" s="202"/>
      <c r="RNM78" s="202"/>
      <c r="RNN78" s="202"/>
      <c r="RNO78" s="202"/>
      <c r="RNP78" s="202"/>
      <c r="RNQ78" s="202"/>
      <c r="RNR78" s="202"/>
      <c r="RNS78" s="202"/>
      <c r="RNT78" s="202"/>
      <c r="RNU78" s="202"/>
      <c r="RNV78" s="202"/>
      <c r="RNW78" s="202"/>
      <c r="RNX78" s="202"/>
      <c r="RNY78" s="202"/>
      <c r="RNZ78" s="202"/>
      <c r="ROA78" s="202"/>
      <c r="ROB78" s="202"/>
      <c r="ROC78" s="202"/>
      <c r="ROD78" s="202"/>
      <c r="ROE78" s="202"/>
      <c r="ROF78" s="202"/>
      <c r="ROG78" s="202"/>
      <c r="ROH78" s="202"/>
      <c r="ROI78" s="202"/>
      <c r="ROJ78" s="202"/>
      <c r="ROK78" s="202"/>
      <c r="ROL78" s="202"/>
      <c r="ROM78" s="202"/>
      <c r="RON78" s="202"/>
      <c r="ROO78" s="202"/>
      <c r="ROP78" s="202"/>
      <c r="ROQ78" s="202"/>
      <c r="ROR78" s="202"/>
      <c r="ROS78" s="202"/>
      <c r="ROT78" s="202"/>
      <c r="ROU78" s="202"/>
      <c r="ROV78" s="202"/>
      <c r="ROW78" s="202"/>
      <c r="ROX78" s="202"/>
      <c r="ROY78" s="202"/>
      <c r="ROZ78" s="202"/>
      <c r="RPA78" s="202"/>
      <c r="RPB78" s="202"/>
      <c r="RPC78" s="202"/>
      <c r="RPD78" s="202"/>
      <c r="RPE78" s="202"/>
      <c r="RPF78" s="202"/>
      <c r="RPG78" s="202"/>
      <c r="RPH78" s="202"/>
      <c r="RPI78" s="202"/>
      <c r="RPJ78" s="202"/>
      <c r="RPK78" s="202"/>
      <c r="RPL78" s="202"/>
      <c r="RPM78" s="202"/>
      <c r="RPN78" s="202"/>
      <c r="RPO78" s="202"/>
      <c r="RPP78" s="202"/>
      <c r="RPQ78" s="202"/>
      <c r="RPR78" s="202"/>
      <c r="RPS78" s="202"/>
      <c r="RPT78" s="202"/>
      <c r="RPU78" s="202"/>
      <c r="RPV78" s="202"/>
      <c r="RPW78" s="202"/>
      <c r="RPX78" s="202"/>
      <c r="RPY78" s="202"/>
      <c r="RPZ78" s="202"/>
      <c r="RQA78" s="202"/>
      <c r="RQB78" s="202"/>
      <c r="RQC78" s="202"/>
      <c r="RQD78" s="202"/>
      <c r="RQE78" s="202"/>
      <c r="RQF78" s="202"/>
      <c r="RQG78" s="202"/>
      <c r="RQH78" s="202"/>
      <c r="RQI78" s="202"/>
      <c r="RQJ78" s="202"/>
      <c r="RQK78" s="202"/>
      <c r="RQL78" s="202"/>
      <c r="RQM78" s="202"/>
      <c r="RQN78" s="202"/>
      <c r="RQO78" s="202"/>
      <c r="RQP78" s="202"/>
      <c r="RQQ78" s="202"/>
      <c r="RQR78" s="202"/>
      <c r="RQS78" s="202"/>
      <c r="RQT78" s="202"/>
      <c r="RQU78" s="202"/>
      <c r="RQV78" s="202"/>
      <c r="RQW78" s="202"/>
      <c r="RQX78" s="202"/>
      <c r="RQY78" s="202"/>
      <c r="RQZ78" s="202"/>
      <c r="RRA78" s="202"/>
      <c r="RRB78" s="202"/>
      <c r="RRC78" s="202"/>
      <c r="RRD78" s="202"/>
      <c r="RRE78" s="202"/>
      <c r="RRF78" s="202"/>
      <c r="RRG78" s="202"/>
      <c r="RRH78" s="202"/>
      <c r="RRI78" s="202"/>
      <c r="RRJ78" s="202"/>
      <c r="RRK78" s="202"/>
      <c r="RRL78" s="202"/>
      <c r="RRM78" s="202"/>
      <c r="RRN78" s="202"/>
      <c r="RRO78" s="202"/>
      <c r="RRP78" s="202"/>
      <c r="RRQ78" s="202"/>
      <c r="RRR78" s="202"/>
      <c r="RRS78" s="202"/>
      <c r="RRT78" s="202"/>
      <c r="RRU78" s="202"/>
      <c r="RRV78" s="202"/>
      <c r="RRW78" s="202"/>
      <c r="RRX78" s="202"/>
      <c r="RRY78" s="202"/>
      <c r="RRZ78" s="202"/>
      <c r="RSA78" s="202"/>
      <c r="RSB78" s="202"/>
      <c r="RSC78" s="202"/>
      <c r="RSD78" s="202"/>
      <c r="RSE78" s="202"/>
      <c r="RSF78" s="202"/>
      <c r="RSG78" s="202"/>
      <c r="RSH78" s="202"/>
      <c r="RSI78" s="202"/>
      <c r="RSJ78" s="202"/>
      <c r="RSK78" s="202"/>
      <c r="RSL78" s="202"/>
      <c r="RSM78" s="202"/>
      <c r="RSN78" s="202"/>
      <c r="RSO78" s="202"/>
      <c r="RSP78" s="202"/>
      <c r="RSQ78" s="202"/>
      <c r="RSR78" s="202"/>
      <c r="RSS78" s="202"/>
      <c r="RST78" s="202"/>
      <c r="RSU78" s="202"/>
      <c r="RSV78" s="202"/>
      <c r="RSW78" s="202"/>
      <c r="RSX78" s="202"/>
      <c r="RSY78" s="202"/>
      <c r="RSZ78" s="202"/>
      <c r="RTA78" s="202"/>
      <c r="RTB78" s="202"/>
      <c r="RTC78" s="202"/>
      <c r="RTD78" s="202"/>
      <c r="RTE78" s="202"/>
      <c r="RTF78" s="202"/>
      <c r="RTG78" s="202"/>
      <c r="RTH78" s="202"/>
      <c r="RTI78" s="202"/>
      <c r="RTJ78" s="202"/>
      <c r="RTK78" s="202"/>
      <c r="RTL78" s="202"/>
      <c r="RTM78" s="202"/>
      <c r="RTN78" s="202"/>
      <c r="RTO78" s="202"/>
      <c r="RTP78" s="202"/>
      <c r="RTQ78" s="202"/>
      <c r="RTR78" s="202"/>
      <c r="RTS78" s="202"/>
      <c r="RTT78" s="202"/>
      <c r="RTU78" s="202"/>
      <c r="RTV78" s="202"/>
      <c r="RTW78" s="202"/>
      <c r="RTX78" s="202"/>
      <c r="RTY78" s="202"/>
      <c r="RTZ78" s="202"/>
      <c r="RUA78" s="202"/>
      <c r="RUB78" s="202"/>
      <c r="RUC78" s="202"/>
      <c r="RUD78" s="202"/>
      <c r="RUE78" s="202"/>
      <c r="RUF78" s="202"/>
      <c r="RUG78" s="202"/>
      <c r="RUH78" s="202"/>
      <c r="RUI78" s="202"/>
      <c r="RUJ78" s="202"/>
      <c r="RUK78" s="202"/>
      <c r="RUL78" s="202"/>
      <c r="RUM78" s="202"/>
      <c r="RUN78" s="202"/>
      <c r="RUO78" s="202"/>
      <c r="RUP78" s="202"/>
      <c r="RUQ78" s="202"/>
      <c r="RUR78" s="202"/>
      <c r="RUS78" s="202"/>
      <c r="RUT78" s="202"/>
      <c r="RUU78" s="202"/>
      <c r="RUV78" s="202"/>
      <c r="RUW78" s="202"/>
      <c r="RUX78" s="202"/>
      <c r="RUY78" s="202"/>
      <c r="RUZ78" s="202"/>
      <c r="RVA78" s="202"/>
      <c r="RVB78" s="202"/>
      <c r="RVC78" s="202"/>
      <c r="RVD78" s="202"/>
      <c r="RVE78" s="202"/>
      <c r="RVF78" s="202"/>
      <c r="RVG78" s="202"/>
      <c r="RVH78" s="202"/>
      <c r="RVI78" s="202"/>
      <c r="RVJ78" s="202"/>
      <c r="RVK78" s="202"/>
      <c r="RVL78" s="202"/>
      <c r="RVM78" s="202"/>
      <c r="RVN78" s="202"/>
      <c r="RVO78" s="202"/>
      <c r="RVP78" s="202"/>
      <c r="RVQ78" s="202"/>
      <c r="RVR78" s="202"/>
      <c r="RVS78" s="202"/>
      <c r="RVT78" s="202"/>
      <c r="RVU78" s="202"/>
      <c r="RVV78" s="202"/>
      <c r="RVW78" s="202"/>
      <c r="RVX78" s="202"/>
      <c r="RVY78" s="202"/>
      <c r="RVZ78" s="202"/>
      <c r="RWA78" s="202"/>
      <c r="RWB78" s="202"/>
      <c r="RWC78" s="202"/>
      <c r="RWD78" s="202"/>
      <c r="RWE78" s="202"/>
      <c r="RWF78" s="202"/>
      <c r="RWG78" s="202"/>
      <c r="RWH78" s="202"/>
      <c r="RWI78" s="202"/>
      <c r="RWJ78" s="202"/>
      <c r="RWK78" s="202"/>
      <c r="RWL78" s="202"/>
      <c r="RWM78" s="202"/>
      <c r="RWN78" s="202"/>
      <c r="RWO78" s="202"/>
      <c r="RWP78" s="202"/>
      <c r="RWQ78" s="202"/>
      <c r="RWR78" s="202"/>
      <c r="RWS78" s="202"/>
      <c r="RWT78" s="202"/>
      <c r="RWU78" s="202"/>
      <c r="RWV78" s="202"/>
      <c r="RWW78" s="202"/>
      <c r="RWX78" s="202"/>
      <c r="RWY78" s="202"/>
      <c r="RWZ78" s="202"/>
      <c r="RXA78" s="202"/>
      <c r="RXB78" s="202"/>
      <c r="RXC78" s="202"/>
      <c r="RXD78" s="202"/>
      <c r="RXE78" s="202"/>
      <c r="RXF78" s="202"/>
      <c r="RXG78" s="202"/>
      <c r="RXH78" s="202"/>
      <c r="RXI78" s="202"/>
      <c r="RXJ78" s="202"/>
      <c r="RXK78" s="202"/>
      <c r="RXL78" s="202"/>
      <c r="RXM78" s="202"/>
      <c r="RXN78" s="202"/>
      <c r="RXO78" s="202"/>
      <c r="RXP78" s="202"/>
      <c r="RXQ78" s="202"/>
      <c r="RXR78" s="202"/>
      <c r="RXS78" s="202"/>
      <c r="RXT78" s="202"/>
      <c r="RXU78" s="202"/>
      <c r="RXV78" s="202"/>
      <c r="RXW78" s="202"/>
      <c r="RXX78" s="202"/>
      <c r="RXY78" s="202"/>
      <c r="RXZ78" s="202"/>
      <c r="RYA78" s="202"/>
      <c r="RYB78" s="202"/>
      <c r="RYC78" s="202"/>
      <c r="RYD78" s="202"/>
      <c r="RYE78" s="202"/>
      <c r="RYF78" s="202"/>
      <c r="RYG78" s="202"/>
      <c r="RYH78" s="202"/>
      <c r="RYI78" s="202"/>
      <c r="RYJ78" s="202"/>
      <c r="RYK78" s="202"/>
      <c r="RYL78" s="202"/>
      <c r="RYM78" s="202"/>
      <c r="RYN78" s="202"/>
      <c r="RYO78" s="202"/>
      <c r="RYP78" s="202"/>
      <c r="RYQ78" s="202"/>
      <c r="RYR78" s="202"/>
      <c r="RYS78" s="202"/>
      <c r="RYT78" s="202"/>
      <c r="RYU78" s="202"/>
      <c r="RYV78" s="202"/>
      <c r="RYW78" s="202"/>
      <c r="RYX78" s="202"/>
      <c r="RYY78" s="202"/>
      <c r="RYZ78" s="202"/>
      <c r="RZA78" s="202"/>
      <c r="RZB78" s="202"/>
      <c r="RZC78" s="202"/>
      <c r="RZD78" s="202"/>
      <c r="RZE78" s="202"/>
      <c r="RZF78" s="202"/>
      <c r="RZG78" s="202"/>
      <c r="RZH78" s="202"/>
      <c r="RZI78" s="202"/>
      <c r="RZJ78" s="202"/>
      <c r="RZK78" s="202"/>
      <c r="RZL78" s="202"/>
      <c r="RZM78" s="202"/>
      <c r="RZN78" s="202"/>
      <c r="RZO78" s="202"/>
      <c r="RZP78" s="202"/>
      <c r="RZQ78" s="202"/>
      <c r="RZR78" s="202"/>
      <c r="RZS78" s="202"/>
      <c r="RZT78" s="202"/>
      <c r="RZU78" s="202"/>
      <c r="RZV78" s="202"/>
      <c r="RZW78" s="202"/>
      <c r="RZX78" s="202"/>
      <c r="RZY78" s="202"/>
      <c r="RZZ78" s="202"/>
      <c r="SAA78" s="202"/>
      <c r="SAB78" s="202"/>
      <c r="SAC78" s="202"/>
      <c r="SAD78" s="202"/>
      <c r="SAE78" s="202"/>
      <c r="SAF78" s="202"/>
      <c r="SAG78" s="202"/>
      <c r="SAH78" s="202"/>
      <c r="SAI78" s="202"/>
      <c r="SAJ78" s="202"/>
      <c r="SAK78" s="202"/>
      <c r="SAL78" s="202"/>
      <c r="SAM78" s="202"/>
      <c r="SAN78" s="202"/>
      <c r="SAO78" s="202"/>
      <c r="SAP78" s="202"/>
      <c r="SAQ78" s="202"/>
      <c r="SAR78" s="202"/>
      <c r="SAS78" s="202"/>
      <c r="SAT78" s="202"/>
      <c r="SAU78" s="202"/>
      <c r="SAV78" s="202"/>
      <c r="SAW78" s="202"/>
      <c r="SAX78" s="202"/>
      <c r="SAY78" s="202"/>
      <c r="SAZ78" s="202"/>
      <c r="SBA78" s="202"/>
      <c r="SBB78" s="202"/>
      <c r="SBC78" s="202"/>
      <c r="SBD78" s="202"/>
      <c r="SBE78" s="202"/>
      <c r="SBF78" s="202"/>
      <c r="SBG78" s="202"/>
      <c r="SBH78" s="202"/>
      <c r="SBI78" s="202"/>
      <c r="SBJ78" s="202"/>
      <c r="SBK78" s="202"/>
      <c r="SBL78" s="202"/>
      <c r="SBM78" s="202"/>
      <c r="SBN78" s="202"/>
      <c r="SBO78" s="202"/>
      <c r="SBP78" s="202"/>
      <c r="SBQ78" s="202"/>
      <c r="SBR78" s="202"/>
      <c r="SBS78" s="202"/>
      <c r="SBT78" s="202"/>
      <c r="SBU78" s="202"/>
      <c r="SBV78" s="202"/>
      <c r="SBW78" s="202"/>
      <c r="SBX78" s="202"/>
      <c r="SBY78" s="202"/>
      <c r="SBZ78" s="202"/>
      <c r="SCA78" s="202"/>
      <c r="SCB78" s="202"/>
      <c r="SCC78" s="202"/>
      <c r="SCD78" s="202"/>
      <c r="SCE78" s="202"/>
      <c r="SCF78" s="202"/>
      <c r="SCG78" s="202"/>
      <c r="SCH78" s="202"/>
      <c r="SCI78" s="202"/>
      <c r="SCJ78" s="202"/>
      <c r="SCK78" s="202"/>
      <c r="SCL78" s="202"/>
      <c r="SCM78" s="202"/>
      <c r="SCN78" s="202"/>
      <c r="SCO78" s="202"/>
      <c r="SCP78" s="202"/>
      <c r="SCQ78" s="202"/>
      <c r="SCR78" s="202"/>
      <c r="SCS78" s="202"/>
      <c r="SCT78" s="202"/>
      <c r="SCU78" s="202"/>
      <c r="SCV78" s="202"/>
      <c r="SCW78" s="202"/>
      <c r="SCX78" s="202"/>
      <c r="SCY78" s="202"/>
      <c r="SCZ78" s="202"/>
      <c r="SDA78" s="202"/>
      <c r="SDB78" s="202"/>
      <c r="SDC78" s="202"/>
      <c r="SDD78" s="202"/>
      <c r="SDE78" s="202"/>
      <c r="SDF78" s="202"/>
      <c r="SDG78" s="202"/>
      <c r="SDH78" s="202"/>
      <c r="SDI78" s="202"/>
      <c r="SDJ78" s="202"/>
      <c r="SDK78" s="202"/>
      <c r="SDL78" s="202"/>
      <c r="SDM78" s="202"/>
      <c r="SDN78" s="202"/>
      <c r="SDO78" s="202"/>
      <c r="SDP78" s="202"/>
      <c r="SDQ78" s="202"/>
      <c r="SDR78" s="202"/>
      <c r="SDS78" s="202"/>
      <c r="SDT78" s="202"/>
      <c r="SDU78" s="202"/>
      <c r="SDV78" s="202"/>
      <c r="SDW78" s="202"/>
      <c r="SDX78" s="202"/>
      <c r="SDY78" s="202"/>
      <c r="SDZ78" s="202"/>
      <c r="SEA78" s="202"/>
      <c r="SEB78" s="202"/>
      <c r="SEC78" s="202"/>
      <c r="SED78" s="202"/>
      <c r="SEE78" s="202"/>
      <c r="SEF78" s="202"/>
      <c r="SEG78" s="202"/>
      <c r="SEH78" s="202"/>
      <c r="SEI78" s="202"/>
      <c r="SEJ78" s="202"/>
      <c r="SEK78" s="202"/>
      <c r="SEL78" s="202"/>
      <c r="SEM78" s="202"/>
      <c r="SEN78" s="202"/>
      <c r="SEO78" s="202"/>
      <c r="SEP78" s="202"/>
      <c r="SEQ78" s="202"/>
      <c r="SER78" s="202"/>
      <c r="SES78" s="202"/>
      <c r="SET78" s="202"/>
      <c r="SEU78" s="202"/>
      <c r="SEV78" s="202"/>
      <c r="SEW78" s="202"/>
      <c r="SEX78" s="202"/>
      <c r="SEY78" s="202"/>
      <c r="SEZ78" s="202"/>
      <c r="SFA78" s="202"/>
      <c r="SFB78" s="202"/>
      <c r="SFC78" s="202"/>
      <c r="SFD78" s="202"/>
      <c r="SFE78" s="202"/>
      <c r="SFF78" s="202"/>
      <c r="SFG78" s="202"/>
      <c r="SFH78" s="202"/>
      <c r="SFI78" s="202"/>
      <c r="SFJ78" s="202"/>
      <c r="SFK78" s="202"/>
      <c r="SFL78" s="202"/>
      <c r="SFM78" s="202"/>
      <c r="SFN78" s="202"/>
      <c r="SFO78" s="202"/>
      <c r="SFP78" s="202"/>
      <c r="SFQ78" s="202"/>
      <c r="SFR78" s="202"/>
      <c r="SFS78" s="202"/>
      <c r="SFT78" s="202"/>
      <c r="SFU78" s="202"/>
      <c r="SFV78" s="202"/>
      <c r="SFW78" s="202"/>
      <c r="SFX78" s="202"/>
      <c r="SFY78" s="202"/>
      <c r="SFZ78" s="202"/>
      <c r="SGA78" s="202"/>
      <c r="SGB78" s="202"/>
      <c r="SGC78" s="202"/>
      <c r="SGD78" s="202"/>
      <c r="SGE78" s="202"/>
      <c r="SGF78" s="202"/>
      <c r="SGG78" s="202"/>
      <c r="SGH78" s="202"/>
      <c r="SGI78" s="202"/>
      <c r="SGJ78" s="202"/>
      <c r="SGK78" s="202"/>
      <c r="SGL78" s="202"/>
      <c r="SGM78" s="202"/>
      <c r="SGN78" s="202"/>
      <c r="SGO78" s="202"/>
      <c r="SGP78" s="202"/>
      <c r="SGQ78" s="202"/>
      <c r="SGR78" s="202"/>
      <c r="SGS78" s="202"/>
      <c r="SGT78" s="202"/>
      <c r="SGU78" s="202"/>
      <c r="SGV78" s="202"/>
      <c r="SGW78" s="202"/>
      <c r="SGX78" s="202"/>
      <c r="SGY78" s="202"/>
      <c r="SGZ78" s="202"/>
      <c r="SHA78" s="202"/>
      <c r="SHB78" s="202"/>
      <c r="SHC78" s="202"/>
      <c r="SHD78" s="202"/>
      <c r="SHE78" s="202"/>
      <c r="SHF78" s="202"/>
      <c r="SHG78" s="202"/>
      <c r="SHH78" s="202"/>
      <c r="SHI78" s="202"/>
      <c r="SHJ78" s="202"/>
      <c r="SHK78" s="202"/>
      <c r="SHL78" s="202"/>
      <c r="SHM78" s="202"/>
      <c r="SHN78" s="202"/>
      <c r="SHO78" s="202"/>
      <c r="SHP78" s="202"/>
      <c r="SHQ78" s="202"/>
      <c r="SHR78" s="202"/>
      <c r="SHS78" s="202"/>
      <c r="SHT78" s="202"/>
      <c r="SHU78" s="202"/>
      <c r="SHV78" s="202"/>
      <c r="SHW78" s="202"/>
      <c r="SHX78" s="202"/>
      <c r="SHY78" s="202"/>
      <c r="SHZ78" s="202"/>
      <c r="SIA78" s="202"/>
      <c r="SIB78" s="202"/>
      <c r="SIC78" s="202"/>
      <c r="SID78" s="202"/>
      <c r="SIE78" s="202"/>
      <c r="SIF78" s="202"/>
      <c r="SIG78" s="202"/>
      <c r="SIH78" s="202"/>
      <c r="SII78" s="202"/>
      <c r="SIJ78" s="202"/>
      <c r="SIK78" s="202"/>
      <c r="SIL78" s="202"/>
      <c r="SIM78" s="202"/>
      <c r="SIN78" s="202"/>
      <c r="SIO78" s="202"/>
      <c r="SIP78" s="202"/>
      <c r="SIQ78" s="202"/>
      <c r="SIR78" s="202"/>
      <c r="SIS78" s="202"/>
      <c r="SIT78" s="202"/>
      <c r="SIU78" s="202"/>
      <c r="SIV78" s="202"/>
      <c r="SIW78" s="202"/>
      <c r="SIX78" s="202"/>
      <c r="SIY78" s="202"/>
      <c r="SIZ78" s="202"/>
      <c r="SJA78" s="202"/>
      <c r="SJB78" s="202"/>
      <c r="SJC78" s="202"/>
      <c r="SJD78" s="202"/>
      <c r="SJE78" s="202"/>
      <c r="SJF78" s="202"/>
      <c r="SJG78" s="202"/>
      <c r="SJH78" s="202"/>
      <c r="SJI78" s="202"/>
      <c r="SJJ78" s="202"/>
      <c r="SJK78" s="202"/>
      <c r="SJL78" s="202"/>
      <c r="SJM78" s="202"/>
      <c r="SJN78" s="202"/>
      <c r="SJO78" s="202"/>
      <c r="SJP78" s="202"/>
      <c r="SJQ78" s="202"/>
      <c r="SJR78" s="202"/>
      <c r="SJS78" s="202"/>
      <c r="SJT78" s="202"/>
      <c r="SJU78" s="202"/>
      <c r="SJV78" s="202"/>
      <c r="SJW78" s="202"/>
      <c r="SJX78" s="202"/>
      <c r="SJY78" s="202"/>
      <c r="SJZ78" s="202"/>
      <c r="SKA78" s="202"/>
      <c r="SKB78" s="202"/>
      <c r="SKC78" s="202"/>
      <c r="SKD78" s="202"/>
      <c r="SKE78" s="202"/>
      <c r="SKF78" s="202"/>
      <c r="SKG78" s="202"/>
      <c r="SKH78" s="202"/>
      <c r="SKI78" s="202"/>
      <c r="SKJ78" s="202"/>
      <c r="SKK78" s="202"/>
      <c r="SKL78" s="202"/>
      <c r="SKM78" s="202"/>
      <c r="SKN78" s="202"/>
      <c r="SKO78" s="202"/>
      <c r="SKP78" s="202"/>
      <c r="SKQ78" s="202"/>
      <c r="SKR78" s="202"/>
      <c r="SKS78" s="202"/>
      <c r="SKT78" s="202"/>
      <c r="SKU78" s="202"/>
      <c r="SKV78" s="202"/>
      <c r="SKW78" s="202"/>
      <c r="SKX78" s="202"/>
      <c r="SKY78" s="202"/>
      <c r="SKZ78" s="202"/>
      <c r="SLA78" s="202"/>
      <c r="SLB78" s="202"/>
      <c r="SLC78" s="202"/>
      <c r="SLD78" s="202"/>
      <c r="SLE78" s="202"/>
      <c r="SLF78" s="202"/>
      <c r="SLG78" s="202"/>
      <c r="SLH78" s="202"/>
      <c r="SLI78" s="202"/>
      <c r="SLJ78" s="202"/>
      <c r="SLK78" s="202"/>
      <c r="SLL78" s="202"/>
      <c r="SLM78" s="202"/>
      <c r="SLN78" s="202"/>
      <c r="SLO78" s="202"/>
      <c r="SLP78" s="202"/>
      <c r="SLQ78" s="202"/>
      <c r="SLR78" s="202"/>
      <c r="SLS78" s="202"/>
      <c r="SLT78" s="202"/>
      <c r="SLU78" s="202"/>
      <c r="SLV78" s="202"/>
      <c r="SLW78" s="202"/>
      <c r="SLX78" s="202"/>
      <c r="SLY78" s="202"/>
      <c r="SLZ78" s="202"/>
      <c r="SMA78" s="202"/>
      <c r="SMB78" s="202"/>
      <c r="SMC78" s="202"/>
      <c r="SMD78" s="202"/>
      <c r="SME78" s="202"/>
      <c r="SMF78" s="202"/>
      <c r="SMG78" s="202"/>
      <c r="SMH78" s="202"/>
      <c r="SMI78" s="202"/>
      <c r="SMJ78" s="202"/>
      <c r="SMK78" s="202"/>
      <c r="SML78" s="202"/>
      <c r="SMM78" s="202"/>
      <c r="SMN78" s="202"/>
      <c r="SMO78" s="202"/>
      <c r="SMP78" s="202"/>
      <c r="SMQ78" s="202"/>
      <c r="SMR78" s="202"/>
      <c r="SMS78" s="202"/>
      <c r="SMT78" s="202"/>
      <c r="SMU78" s="202"/>
      <c r="SMV78" s="202"/>
      <c r="SMW78" s="202"/>
      <c r="SMX78" s="202"/>
      <c r="SMY78" s="202"/>
      <c r="SMZ78" s="202"/>
      <c r="SNA78" s="202"/>
      <c r="SNB78" s="202"/>
      <c r="SNC78" s="202"/>
      <c r="SND78" s="202"/>
      <c r="SNE78" s="202"/>
      <c r="SNF78" s="202"/>
      <c r="SNG78" s="202"/>
      <c r="SNH78" s="202"/>
      <c r="SNI78" s="202"/>
      <c r="SNJ78" s="202"/>
      <c r="SNK78" s="202"/>
      <c r="SNL78" s="202"/>
      <c r="SNM78" s="202"/>
      <c r="SNN78" s="202"/>
      <c r="SNO78" s="202"/>
      <c r="SNP78" s="202"/>
      <c r="SNQ78" s="202"/>
      <c r="SNR78" s="202"/>
      <c r="SNS78" s="202"/>
      <c r="SNT78" s="202"/>
      <c r="SNU78" s="202"/>
      <c r="SNV78" s="202"/>
      <c r="SNW78" s="202"/>
      <c r="SNX78" s="202"/>
      <c r="SNY78" s="202"/>
      <c r="SNZ78" s="202"/>
      <c r="SOA78" s="202"/>
      <c r="SOB78" s="202"/>
      <c r="SOC78" s="202"/>
      <c r="SOD78" s="202"/>
      <c r="SOE78" s="202"/>
      <c r="SOF78" s="202"/>
      <c r="SOG78" s="202"/>
      <c r="SOH78" s="202"/>
      <c r="SOI78" s="202"/>
      <c r="SOJ78" s="202"/>
      <c r="SOK78" s="202"/>
      <c r="SOL78" s="202"/>
      <c r="SOM78" s="202"/>
      <c r="SON78" s="202"/>
      <c r="SOO78" s="202"/>
      <c r="SOP78" s="202"/>
      <c r="SOQ78" s="202"/>
      <c r="SOR78" s="202"/>
      <c r="SOS78" s="202"/>
      <c r="SOT78" s="202"/>
      <c r="SOU78" s="202"/>
      <c r="SOV78" s="202"/>
      <c r="SOW78" s="202"/>
      <c r="SOX78" s="202"/>
      <c r="SOY78" s="202"/>
      <c r="SOZ78" s="202"/>
      <c r="SPA78" s="202"/>
      <c r="SPB78" s="202"/>
      <c r="SPC78" s="202"/>
      <c r="SPD78" s="202"/>
      <c r="SPE78" s="202"/>
      <c r="SPF78" s="202"/>
      <c r="SPG78" s="202"/>
      <c r="SPH78" s="202"/>
      <c r="SPI78" s="202"/>
      <c r="SPJ78" s="202"/>
      <c r="SPK78" s="202"/>
      <c r="SPL78" s="202"/>
      <c r="SPM78" s="202"/>
      <c r="SPN78" s="202"/>
      <c r="SPO78" s="202"/>
      <c r="SPP78" s="202"/>
      <c r="SPQ78" s="202"/>
      <c r="SPR78" s="202"/>
      <c r="SPS78" s="202"/>
      <c r="SPT78" s="202"/>
      <c r="SPU78" s="202"/>
      <c r="SPV78" s="202"/>
      <c r="SPW78" s="202"/>
      <c r="SPX78" s="202"/>
      <c r="SPY78" s="202"/>
      <c r="SPZ78" s="202"/>
      <c r="SQA78" s="202"/>
      <c r="SQB78" s="202"/>
      <c r="SQC78" s="202"/>
      <c r="SQD78" s="202"/>
      <c r="SQE78" s="202"/>
      <c r="SQF78" s="202"/>
      <c r="SQG78" s="202"/>
      <c r="SQH78" s="202"/>
      <c r="SQI78" s="202"/>
      <c r="SQJ78" s="202"/>
      <c r="SQK78" s="202"/>
      <c r="SQL78" s="202"/>
      <c r="SQM78" s="202"/>
      <c r="SQN78" s="202"/>
      <c r="SQO78" s="202"/>
      <c r="SQP78" s="202"/>
      <c r="SQQ78" s="202"/>
      <c r="SQR78" s="202"/>
      <c r="SQS78" s="202"/>
      <c r="SQT78" s="202"/>
      <c r="SQU78" s="202"/>
      <c r="SQV78" s="202"/>
      <c r="SQW78" s="202"/>
      <c r="SQX78" s="202"/>
      <c r="SQY78" s="202"/>
      <c r="SQZ78" s="202"/>
      <c r="SRA78" s="202"/>
      <c r="SRB78" s="202"/>
      <c r="SRC78" s="202"/>
      <c r="SRD78" s="202"/>
      <c r="SRE78" s="202"/>
      <c r="SRF78" s="202"/>
      <c r="SRG78" s="202"/>
      <c r="SRH78" s="202"/>
      <c r="SRI78" s="202"/>
      <c r="SRJ78" s="202"/>
      <c r="SRK78" s="202"/>
      <c r="SRL78" s="202"/>
      <c r="SRM78" s="202"/>
      <c r="SRN78" s="202"/>
      <c r="SRO78" s="202"/>
      <c r="SRP78" s="202"/>
      <c r="SRQ78" s="202"/>
      <c r="SRR78" s="202"/>
      <c r="SRS78" s="202"/>
      <c r="SRT78" s="202"/>
      <c r="SRU78" s="202"/>
      <c r="SRV78" s="202"/>
      <c r="SRW78" s="202"/>
      <c r="SRX78" s="202"/>
      <c r="SRY78" s="202"/>
      <c r="SRZ78" s="202"/>
      <c r="SSA78" s="202"/>
      <c r="SSB78" s="202"/>
      <c r="SSC78" s="202"/>
      <c r="SSD78" s="202"/>
      <c r="SSE78" s="202"/>
      <c r="SSF78" s="202"/>
      <c r="SSG78" s="202"/>
      <c r="SSH78" s="202"/>
      <c r="SSI78" s="202"/>
      <c r="SSJ78" s="202"/>
      <c r="SSK78" s="202"/>
      <c r="SSL78" s="202"/>
      <c r="SSM78" s="202"/>
      <c r="SSN78" s="202"/>
      <c r="SSO78" s="202"/>
      <c r="SSP78" s="202"/>
      <c r="SSQ78" s="202"/>
      <c r="SSR78" s="202"/>
      <c r="SSS78" s="202"/>
      <c r="SST78" s="202"/>
      <c r="SSU78" s="202"/>
      <c r="SSV78" s="202"/>
      <c r="SSW78" s="202"/>
      <c r="SSX78" s="202"/>
      <c r="SSY78" s="202"/>
      <c r="SSZ78" s="202"/>
      <c r="STA78" s="202"/>
      <c r="STB78" s="202"/>
      <c r="STC78" s="202"/>
      <c r="STD78" s="202"/>
      <c r="STE78" s="202"/>
      <c r="STF78" s="202"/>
      <c r="STG78" s="202"/>
      <c r="STH78" s="202"/>
      <c r="STI78" s="202"/>
      <c r="STJ78" s="202"/>
      <c r="STK78" s="202"/>
      <c r="STL78" s="202"/>
      <c r="STM78" s="202"/>
      <c r="STN78" s="202"/>
      <c r="STO78" s="202"/>
      <c r="STP78" s="202"/>
      <c r="STQ78" s="202"/>
      <c r="STR78" s="202"/>
      <c r="STS78" s="202"/>
      <c r="STT78" s="202"/>
      <c r="STU78" s="202"/>
      <c r="STV78" s="202"/>
      <c r="STW78" s="202"/>
      <c r="STX78" s="202"/>
      <c r="STY78" s="202"/>
      <c r="STZ78" s="202"/>
      <c r="SUA78" s="202"/>
      <c r="SUB78" s="202"/>
      <c r="SUC78" s="202"/>
      <c r="SUD78" s="202"/>
      <c r="SUE78" s="202"/>
      <c r="SUF78" s="202"/>
      <c r="SUG78" s="202"/>
      <c r="SUH78" s="202"/>
      <c r="SUI78" s="202"/>
      <c r="SUJ78" s="202"/>
      <c r="SUK78" s="202"/>
      <c r="SUL78" s="202"/>
      <c r="SUM78" s="202"/>
      <c r="SUN78" s="202"/>
      <c r="SUO78" s="202"/>
      <c r="SUP78" s="202"/>
      <c r="SUQ78" s="202"/>
      <c r="SUR78" s="202"/>
      <c r="SUS78" s="202"/>
      <c r="SUT78" s="202"/>
      <c r="SUU78" s="202"/>
      <c r="SUV78" s="202"/>
      <c r="SUW78" s="202"/>
      <c r="SUX78" s="202"/>
      <c r="SUY78" s="202"/>
      <c r="SUZ78" s="202"/>
      <c r="SVA78" s="202"/>
      <c r="SVB78" s="202"/>
      <c r="SVC78" s="202"/>
      <c r="SVD78" s="202"/>
      <c r="SVE78" s="202"/>
      <c r="SVF78" s="202"/>
      <c r="SVG78" s="202"/>
      <c r="SVH78" s="202"/>
      <c r="SVI78" s="202"/>
      <c r="SVJ78" s="202"/>
      <c r="SVK78" s="202"/>
      <c r="SVL78" s="202"/>
      <c r="SVM78" s="202"/>
      <c r="SVN78" s="202"/>
      <c r="SVO78" s="202"/>
      <c r="SVP78" s="202"/>
      <c r="SVQ78" s="202"/>
      <c r="SVR78" s="202"/>
      <c r="SVS78" s="202"/>
      <c r="SVT78" s="202"/>
      <c r="SVU78" s="202"/>
      <c r="SVV78" s="202"/>
      <c r="SVW78" s="202"/>
      <c r="SVX78" s="202"/>
      <c r="SVY78" s="202"/>
      <c r="SVZ78" s="202"/>
      <c r="SWA78" s="202"/>
      <c r="SWB78" s="202"/>
      <c r="SWC78" s="202"/>
      <c r="SWD78" s="202"/>
      <c r="SWE78" s="202"/>
      <c r="SWF78" s="202"/>
      <c r="SWG78" s="202"/>
      <c r="SWH78" s="202"/>
      <c r="SWI78" s="202"/>
      <c r="SWJ78" s="202"/>
      <c r="SWK78" s="202"/>
      <c r="SWL78" s="202"/>
      <c r="SWM78" s="202"/>
      <c r="SWN78" s="202"/>
      <c r="SWO78" s="202"/>
      <c r="SWP78" s="202"/>
      <c r="SWQ78" s="202"/>
      <c r="SWR78" s="202"/>
      <c r="SWS78" s="202"/>
      <c r="SWT78" s="202"/>
      <c r="SWU78" s="202"/>
      <c r="SWV78" s="202"/>
      <c r="SWW78" s="202"/>
      <c r="SWX78" s="202"/>
      <c r="SWY78" s="202"/>
      <c r="SWZ78" s="202"/>
      <c r="SXA78" s="202"/>
      <c r="SXB78" s="202"/>
      <c r="SXC78" s="202"/>
      <c r="SXD78" s="202"/>
      <c r="SXE78" s="202"/>
      <c r="SXF78" s="202"/>
      <c r="SXG78" s="202"/>
      <c r="SXH78" s="202"/>
      <c r="SXI78" s="202"/>
      <c r="SXJ78" s="202"/>
      <c r="SXK78" s="202"/>
      <c r="SXL78" s="202"/>
      <c r="SXM78" s="202"/>
      <c r="SXN78" s="202"/>
      <c r="SXO78" s="202"/>
      <c r="SXP78" s="202"/>
      <c r="SXQ78" s="202"/>
      <c r="SXR78" s="202"/>
      <c r="SXS78" s="202"/>
      <c r="SXT78" s="202"/>
      <c r="SXU78" s="202"/>
      <c r="SXV78" s="202"/>
      <c r="SXW78" s="202"/>
      <c r="SXX78" s="202"/>
      <c r="SXY78" s="202"/>
      <c r="SXZ78" s="202"/>
      <c r="SYA78" s="202"/>
      <c r="SYB78" s="202"/>
      <c r="SYC78" s="202"/>
      <c r="SYD78" s="202"/>
      <c r="SYE78" s="202"/>
      <c r="SYF78" s="202"/>
      <c r="SYG78" s="202"/>
      <c r="SYH78" s="202"/>
      <c r="SYI78" s="202"/>
      <c r="SYJ78" s="202"/>
      <c r="SYK78" s="202"/>
      <c r="SYL78" s="202"/>
      <c r="SYM78" s="202"/>
      <c r="SYN78" s="202"/>
      <c r="SYO78" s="202"/>
      <c r="SYP78" s="202"/>
      <c r="SYQ78" s="202"/>
      <c r="SYR78" s="202"/>
      <c r="SYS78" s="202"/>
      <c r="SYT78" s="202"/>
      <c r="SYU78" s="202"/>
      <c r="SYV78" s="202"/>
      <c r="SYW78" s="202"/>
      <c r="SYX78" s="202"/>
      <c r="SYY78" s="202"/>
      <c r="SYZ78" s="202"/>
      <c r="SZA78" s="202"/>
      <c r="SZB78" s="202"/>
      <c r="SZC78" s="202"/>
      <c r="SZD78" s="202"/>
      <c r="SZE78" s="202"/>
      <c r="SZF78" s="202"/>
      <c r="SZG78" s="202"/>
      <c r="SZH78" s="202"/>
      <c r="SZI78" s="202"/>
      <c r="SZJ78" s="202"/>
      <c r="SZK78" s="202"/>
      <c r="SZL78" s="202"/>
      <c r="SZM78" s="202"/>
      <c r="SZN78" s="202"/>
      <c r="SZO78" s="202"/>
      <c r="SZP78" s="202"/>
      <c r="SZQ78" s="202"/>
      <c r="SZR78" s="202"/>
      <c r="SZS78" s="202"/>
      <c r="SZT78" s="202"/>
      <c r="SZU78" s="202"/>
      <c r="SZV78" s="202"/>
      <c r="SZW78" s="202"/>
      <c r="SZX78" s="202"/>
      <c r="SZY78" s="202"/>
      <c r="SZZ78" s="202"/>
      <c r="TAA78" s="202"/>
      <c r="TAB78" s="202"/>
      <c r="TAC78" s="202"/>
      <c r="TAD78" s="202"/>
      <c r="TAE78" s="202"/>
      <c r="TAF78" s="202"/>
      <c r="TAG78" s="202"/>
      <c r="TAH78" s="202"/>
      <c r="TAI78" s="202"/>
      <c r="TAJ78" s="202"/>
      <c r="TAK78" s="202"/>
      <c r="TAL78" s="202"/>
      <c r="TAM78" s="202"/>
      <c r="TAN78" s="202"/>
      <c r="TAO78" s="202"/>
      <c r="TAP78" s="202"/>
      <c r="TAQ78" s="202"/>
      <c r="TAR78" s="202"/>
      <c r="TAS78" s="202"/>
      <c r="TAT78" s="202"/>
      <c r="TAU78" s="202"/>
      <c r="TAV78" s="202"/>
      <c r="TAW78" s="202"/>
      <c r="TAX78" s="202"/>
      <c r="TAY78" s="202"/>
      <c r="TAZ78" s="202"/>
      <c r="TBA78" s="202"/>
      <c r="TBB78" s="202"/>
      <c r="TBC78" s="202"/>
      <c r="TBD78" s="202"/>
      <c r="TBE78" s="202"/>
      <c r="TBF78" s="202"/>
      <c r="TBG78" s="202"/>
      <c r="TBH78" s="202"/>
      <c r="TBI78" s="202"/>
      <c r="TBJ78" s="202"/>
      <c r="TBK78" s="202"/>
      <c r="TBL78" s="202"/>
      <c r="TBM78" s="202"/>
      <c r="TBN78" s="202"/>
      <c r="TBO78" s="202"/>
      <c r="TBP78" s="202"/>
      <c r="TBQ78" s="202"/>
      <c r="TBR78" s="202"/>
      <c r="TBS78" s="202"/>
      <c r="TBT78" s="202"/>
      <c r="TBU78" s="202"/>
      <c r="TBV78" s="202"/>
      <c r="TBW78" s="202"/>
      <c r="TBX78" s="202"/>
      <c r="TBY78" s="202"/>
      <c r="TBZ78" s="202"/>
      <c r="TCA78" s="202"/>
      <c r="TCB78" s="202"/>
      <c r="TCC78" s="202"/>
      <c r="TCD78" s="202"/>
      <c r="TCE78" s="202"/>
      <c r="TCF78" s="202"/>
      <c r="TCG78" s="202"/>
      <c r="TCH78" s="202"/>
      <c r="TCI78" s="202"/>
      <c r="TCJ78" s="202"/>
      <c r="TCK78" s="202"/>
      <c r="TCL78" s="202"/>
      <c r="TCM78" s="202"/>
      <c r="TCN78" s="202"/>
      <c r="TCO78" s="202"/>
      <c r="TCP78" s="202"/>
      <c r="TCQ78" s="202"/>
      <c r="TCR78" s="202"/>
      <c r="TCS78" s="202"/>
      <c r="TCT78" s="202"/>
      <c r="TCU78" s="202"/>
      <c r="TCV78" s="202"/>
      <c r="TCW78" s="202"/>
      <c r="TCX78" s="202"/>
      <c r="TCY78" s="202"/>
      <c r="TCZ78" s="202"/>
      <c r="TDA78" s="202"/>
      <c r="TDB78" s="202"/>
      <c r="TDC78" s="202"/>
      <c r="TDD78" s="202"/>
      <c r="TDE78" s="202"/>
      <c r="TDF78" s="202"/>
      <c r="TDG78" s="202"/>
      <c r="TDH78" s="202"/>
      <c r="TDI78" s="202"/>
      <c r="TDJ78" s="202"/>
      <c r="TDK78" s="202"/>
      <c r="TDL78" s="202"/>
      <c r="TDM78" s="202"/>
      <c r="TDN78" s="202"/>
      <c r="TDO78" s="202"/>
      <c r="TDP78" s="202"/>
      <c r="TDQ78" s="202"/>
      <c r="TDR78" s="202"/>
      <c r="TDS78" s="202"/>
      <c r="TDT78" s="202"/>
      <c r="TDU78" s="202"/>
      <c r="TDV78" s="202"/>
      <c r="TDW78" s="202"/>
      <c r="TDX78" s="202"/>
      <c r="TDY78" s="202"/>
      <c r="TDZ78" s="202"/>
      <c r="TEA78" s="202"/>
      <c r="TEB78" s="202"/>
      <c r="TEC78" s="202"/>
      <c r="TED78" s="202"/>
      <c r="TEE78" s="202"/>
      <c r="TEF78" s="202"/>
      <c r="TEG78" s="202"/>
      <c r="TEH78" s="202"/>
      <c r="TEI78" s="202"/>
      <c r="TEJ78" s="202"/>
      <c r="TEK78" s="202"/>
      <c r="TEL78" s="202"/>
      <c r="TEM78" s="202"/>
      <c r="TEN78" s="202"/>
      <c r="TEO78" s="202"/>
      <c r="TEP78" s="202"/>
      <c r="TEQ78" s="202"/>
      <c r="TER78" s="202"/>
      <c r="TES78" s="202"/>
      <c r="TET78" s="202"/>
      <c r="TEU78" s="202"/>
      <c r="TEV78" s="202"/>
      <c r="TEW78" s="202"/>
      <c r="TEX78" s="202"/>
      <c r="TEY78" s="202"/>
      <c r="TEZ78" s="202"/>
      <c r="TFA78" s="202"/>
      <c r="TFB78" s="202"/>
      <c r="TFC78" s="202"/>
      <c r="TFD78" s="202"/>
      <c r="TFE78" s="202"/>
      <c r="TFF78" s="202"/>
      <c r="TFG78" s="202"/>
      <c r="TFH78" s="202"/>
      <c r="TFI78" s="202"/>
      <c r="TFJ78" s="202"/>
      <c r="TFK78" s="202"/>
      <c r="TFL78" s="202"/>
      <c r="TFM78" s="202"/>
      <c r="TFN78" s="202"/>
      <c r="TFO78" s="202"/>
      <c r="TFP78" s="202"/>
      <c r="TFQ78" s="202"/>
      <c r="TFR78" s="202"/>
      <c r="TFS78" s="202"/>
      <c r="TFT78" s="202"/>
      <c r="TFU78" s="202"/>
      <c r="TFV78" s="202"/>
      <c r="TFW78" s="202"/>
      <c r="TFX78" s="202"/>
      <c r="TFY78" s="202"/>
      <c r="TFZ78" s="202"/>
      <c r="TGA78" s="202"/>
      <c r="TGB78" s="202"/>
      <c r="TGC78" s="202"/>
      <c r="TGD78" s="202"/>
      <c r="TGE78" s="202"/>
      <c r="TGF78" s="202"/>
      <c r="TGG78" s="202"/>
      <c r="TGH78" s="202"/>
      <c r="TGI78" s="202"/>
      <c r="TGJ78" s="202"/>
      <c r="TGK78" s="202"/>
      <c r="TGL78" s="202"/>
      <c r="TGM78" s="202"/>
      <c r="TGN78" s="202"/>
      <c r="TGO78" s="202"/>
      <c r="TGP78" s="202"/>
      <c r="TGQ78" s="202"/>
      <c r="TGR78" s="202"/>
      <c r="TGS78" s="202"/>
      <c r="TGT78" s="202"/>
      <c r="TGU78" s="202"/>
      <c r="TGV78" s="202"/>
      <c r="TGW78" s="202"/>
      <c r="TGX78" s="202"/>
      <c r="TGY78" s="202"/>
      <c r="TGZ78" s="202"/>
      <c r="THA78" s="202"/>
      <c r="THB78" s="202"/>
      <c r="THC78" s="202"/>
      <c r="THD78" s="202"/>
      <c r="THE78" s="202"/>
      <c r="THF78" s="202"/>
      <c r="THG78" s="202"/>
      <c r="THH78" s="202"/>
      <c r="THI78" s="202"/>
      <c r="THJ78" s="202"/>
      <c r="THK78" s="202"/>
      <c r="THL78" s="202"/>
      <c r="THM78" s="202"/>
      <c r="THN78" s="202"/>
      <c r="THO78" s="202"/>
      <c r="THP78" s="202"/>
      <c r="THQ78" s="202"/>
      <c r="THR78" s="202"/>
      <c r="THS78" s="202"/>
      <c r="THT78" s="202"/>
      <c r="THU78" s="202"/>
      <c r="THV78" s="202"/>
      <c r="THW78" s="202"/>
      <c r="THX78" s="202"/>
      <c r="THY78" s="202"/>
      <c r="THZ78" s="202"/>
      <c r="TIA78" s="202"/>
      <c r="TIB78" s="202"/>
      <c r="TIC78" s="202"/>
      <c r="TID78" s="202"/>
      <c r="TIE78" s="202"/>
      <c r="TIF78" s="202"/>
      <c r="TIG78" s="202"/>
      <c r="TIH78" s="202"/>
      <c r="TII78" s="202"/>
      <c r="TIJ78" s="202"/>
      <c r="TIK78" s="202"/>
      <c r="TIL78" s="202"/>
      <c r="TIM78" s="202"/>
      <c r="TIN78" s="202"/>
      <c r="TIO78" s="202"/>
      <c r="TIP78" s="202"/>
      <c r="TIQ78" s="202"/>
      <c r="TIR78" s="202"/>
      <c r="TIS78" s="202"/>
      <c r="TIT78" s="202"/>
      <c r="TIU78" s="202"/>
      <c r="TIV78" s="202"/>
      <c r="TIW78" s="202"/>
      <c r="TIX78" s="202"/>
      <c r="TIY78" s="202"/>
      <c r="TIZ78" s="202"/>
      <c r="TJA78" s="202"/>
      <c r="TJB78" s="202"/>
      <c r="TJC78" s="202"/>
      <c r="TJD78" s="202"/>
      <c r="TJE78" s="202"/>
      <c r="TJF78" s="202"/>
      <c r="TJG78" s="202"/>
      <c r="TJH78" s="202"/>
      <c r="TJI78" s="202"/>
      <c r="TJJ78" s="202"/>
      <c r="TJK78" s="202"/>
      <c r="TJL78" s="202"/>
      <c r="TJM78" s="202"/>
      <c r="TJN78" s="202"/>
      <c r="TJO78" s="202"/>
      <c r="TJP78" s="202"/>
      <c r="TJQ78" s="202"/>
      <c r="TJR78" s="202"/>
      <c r="TJS78" s="202"/>
      <c r="TJT78" s="202"/>
      <c r="TJU78" s="202"/>
      <c r="TJV78" s="202"/>
      <c r="TJW78" s="202"/>
      <c r="TJX78" s="202"/>
      <c r="TJY78" s="202"/>
      <c r="TJZ78" s="202"/>
      <c r="TKA78" s="202"/>
      <c r="TKB78" s="202"/>
      <c r="TKC78" s="202"/>
      <c r="TKD78" s="202"/>
      <c r="TKE78" s="202"/>
      <c r="TKF78" s="202"/>
      <c r="TKG78" s="202"/>
      <c r="TKH78" s="202"/>
      <c r="TKI78" s="202"/>
      <c r="TKJ78" s="202"/>
      <c r="TKK78" s="202"/>
      <c r="TKL78" s="202"/>
      <c r="TKM78" s="202"/>
      <c r="TKN78" s="202"/>
      <c r="TKO78" s="202"/>
      <c r="TKP78" s="202"/>
      <c r="TKQ78" s="202"/>
      <c r="TKR78" s="202"/>
      <c r="TKS78" s="202"/>
      <c r="TKT78" s="202"/>
      <c r="TKU78" s="202"/>
      <c r="TKV78" s="202"/>
      <c r="TKW78" s="202"/>
      <c r="TKX78" s="202"/>
      <c r="TKY78" s="202"/>
      <c r="TKZ78" s="202"/>
      <c r="TLA78" s="202"/>
      <c r="TLB78" s="202"/>
      <c r="TLC78" s="202"/>
      <c r="TLD78" s="202"/>
      <c r="TLE78" s="202"/>
      <c r="TLF78" s="202"/>
      <c r="TLG78" s="202"/>
      <c r="TLH78" s="202"/>
      <c r="TLI78" s="202"/>
      <c r="TLJ78" s="202"/>
      <c r="TLK78" s="202"/>
      <c r="TLL78" s="202"/>
      <c r="TLM78" s="202"/>
      <c r="TLN78" s="202"/>
      <c r="TLO78" s="202"/>
      <c r="TLP78" s="202"/>
      <c r="TLQ78" s="202"/>
      <c r="TLR78" s="202"/>
      <c r="TLS78" s="202"/>
      <c r="TLT78" s="202"/>
      <c r="TLU78" s="202"/>
      <c r="TLV78" s="202"/>
      <c r="TLW78" s="202"/>
      <c r="TLX78" s="202"/>
      <c r="TLY78" s="202"/>
      <c r="TLZ78" s="202"/>
      <c r="TMA78" s="202"/>
      <c r="TMB78" s="202"/>
      <c r="TMC78" s="202"/>
      <c r="TMD78" s="202"/>
      <c r="TME78" s="202"/>
      <c r="TMF78" s="202"/>
      <c r="TMG78" s="202"/>
      <c r="TMH78" s="202"/>
      <c r="TMI78" s="202"/>
      <c r="TMJ78" s="202"/>
      <c r="TMK78" s="202"/>
      <c r="TML78" s="202"/>
      <c r="TMM78" s="202"/>
      <c r="TMN78" s="202"/>
      <c r="TMO78" s="202"/>
      <c r="TMP78" s="202"/>
      <c r="TMQ78" s="202"/>
      <c r="TMR78" s="202"/>
      <c r="TMS78" s="202"/>
      <c r="TMT78" s="202"/>
      <c r="TMU78" s="202"/>
      <c r="TMV78" s="202"/>
      <c r="TMW78" s="202"/>
      <c r="TMX78" s="202"/>
      <c r="TMY78" s="202"/>
      <c r="TMZ78" s="202"/>
      <c r="TNA78" s="202"/>
      <c r="TNB78" s="202"/>
      <c r="TNC78" s="202"/>
      <c r="TND78" s="202"/>
      <c r="TNE78" s="202"/>
      <c r="TNF78" s="202"/>
      <c r="TNG78" s="202"/>
      <c r="TNH78" s="202"/>
      <c r="TNI78" s="202"/>
      <c r="TNJ78" s="202"/>
      <c r="TNK78" s="202"/>
      <c r="TNL78" s="202"/>
      <c r="TNM78" s="202"/>
      <c r="TNN78" s="202"/>
      <c r="TNO78" s="202"/>
      <c r="TNP78" s="202"/>
      <c r="TNQ78" s="202"/>
      <c r="TNR78" s="202"/>
      <c r="TNS78" s="202"/>
      <c r="TNT78" s="202"/>
      <c r="TNU78" s="202"/>
      <c r="TNV78" s="202"/>
      <c r="TNW78" s="202"/>
      <c r="TNX78" s="202"/>
      <c r="TNY78" s="202"/>
      <c r="TNZ78" s="202"/>
      <c r="TOA78" s="202"/>
      <c r="TOB78" s="202"/>
      <c r="TOC78" s="202"/>
      <c r="TOD78" s="202"/>
      <c r="TOE78" s="202"/>
      <c r="TOF78" s="202"/>
      <c r="TOG78" s="202"/>
      <c r="TOH78" s="202"/>
      <c r="TOI78" s="202"/>
      <c r="TOJ78" s="202"/>
      <c r="TOK78" s="202"/>
      <c r="TOL78" s="202"/>
      <c r="TOM78" s="202"/>
      <c r="TON78" s="202"/>
      <c r="TOO78" s="202"/>
      <c r="TOP78" s="202"/>
      <c r="TOQ78" s="202"/>
      <c r="TOR78" s="202"/>
      <c r="TOS78" s="202"/>
      <c r="TOT78" s="202"/>
      <c r="TOU78" s="202"/>
      <c r="TOV78" s="202"/>
      <c r="TOW78" s="202"/>
      <c r="TOX78" s="202"/>
      <c r="TOY78" s="202"/>
      <c r="TOZ78" s="202"/>
      <c r="TPA78" s="202"/>
      <c r="TPB78" s="202"/>
      <c r="TPC78" s="202"/>
      <c r="TPD78" s="202"/>
      <c r="TPE78" s="202"/>
      <c r="TPF78" s="202"/>
      <c r="TPG78" s="202"/>
      <c r="TPH78" s="202"/>
      <c r="TPI78" s="202"/>
      <c r="TPJ78" s="202"/>
      <c r="TPK78" s="202"/>
      <c r="TPL78" s="202"/>
      <c r="TPM78" s="202"/>
      <c r="TPN78" s="202"/>
      <c r="TPO78" s="202"/>
      <c r="TPP78" s="202"/>
      <c r="TPQ78" s="202"/>
      <c r="TPR78" s="202"/>
      <c r="TPS78" s="202"/>
      <c r="TPT78" s="202"/>
      <c r="TPU78" s="202"/>
      <c r="TPV78" s="202"/>
      <c r="TPW78" s="202"/>
      <c r="TPX78" s="202"/>
      <c r="TPY78" s="202"/>
      <c r="TPZ78" s="202"/>
      <c r="TQA78" s="202"/>
      <c r="TQB78" s="202"/>
      <c r="TQC78" s="202"/>
      <c r="TQD78" s="202"/>
      <c r="TQE78" s="202"/>
      <c r="TQF78" s="202"/>
      <c r="TQG78" s="202"/>
      <c r="TQH78" s="202"/>
      <c r="TQI78" s="202"/>
      <c r="TQJ78" s="202"/>
      <c r="TQK78" s="202"/>
      <c r="TQL78" s="202"/>
      <c r="TQM78" s="202"/>
      <c r="TQN78" s="202"/>
      <c r="TQO78" s="202"/>
      <c r="TQP78" s="202"/>
      <c r="TQQ78" s="202"/>
      <c r="TQR78" s="202"/>
      <c r="TQS78" s="202"/>
      <c r="TQT78" s="202"/>
      <c r="TQU78" s="202"/>
      <c r="TQV78" s="202"/>
      <c r="TQW78" s="202"/>
      <c r="TQX78" s="202"/>
      <c r="TQY78" s="202"/>
      <c r="TQZ78" s="202"/>
      <c r="TRA78" s="202"/>
      <c r="TRB78" s="202"/>
      <c r="TRC78" s="202"/>
      <c r="TRD78" s="202"/>
      <c r="TRE78" s="202"/>
      <c r="TRF78" s="202"/>
      <c r="TRG78" s="202"/>
      <c r="TRH78" s="202"/>
      <c r="TRI78" s="202"/>
      <c r="TRJ78" s="202"/>
      <c r="TRK78" s="202"/>
      <c r="TRL78" s="202"/>
      <c r="TRM78" s="202"/>
      <c r="TRN78" s="202"/>
      <c r="TRO78" s="202"/>
      <c r="TRP78" s="202"/>
      <c r="TRQ78" s="202"/>
      <c r="TRR78" s="202"/>
      <c r="TRS78" s="202"/>
      <c r="TRT78" s="202"/>
      <c r="TRU78" s="202"/>
      <c r="TRV78" s="202"/>
      <c r="TRW78" s="202"/>
      <c r="TRX78" s="202"/>
      <c r="TRY78" s="202"/>
      <c r="TRZ78" s="202"/>
      <c r="TSA78" s="202"/>
      <c r="TSB78" s="202"/>
      <c r="TSC78" s="202"/>
      <c r="TSD78" s="202"/>
      <c r="TSE78" s="202"/>
      <c r="TSF78" s="202"/>
      <c r="TSG78" s="202"/>
      <c r="TSH78" s="202"/>
      <c r="TSI78" s="202"/>
      <c r="TSJ78" s="202"/>
      <c r="TSK78" s="202"/>
      <c r="TSL78" s="202"/>
      <c r="TSM78" s="202"/>
      <c r="TSN78" s="202"/>
      <c r="TSO78" s="202"/>
      <c r="TSP78" s="202"/>
      <c r="TSQ78" s="202"/>
      <c r="TSR78" s="202"/>
      <c r="TSS78" s="202"/>
      <c r="TST78" s="202"/>
      <c r="TSU78" s="202"/>
      <c r="TSV78" s="202"/>
      <c r="TSW78" s="202"/>
      <c r="TSX78" s="202"/>
      <c r="TSY78" s="202"/>
      <c r="TSZ78" s="202"/>
      <c r="TTA78" s="202"/>
      <c r="TTB78" s="202"/>
      <c r="TTC78" s="202"/>
      <c r="TTD78" s="202"/>
      <c r="TTE78" s="202"/>
      <c r="TTF78" s="202"/>
      <c r="TTG78" s="202"/>
      <c r="TTH78" s="202"/>
      <c r="TTI78" s="202"/>
      <c r="TTJ78" s="202"/>
      <c r="TTK78" s="202"/>
      <c r="TTL78" s="202"/>
      <c r="TTM78" s="202"/>
      <c r="TTN78" s="202"/>
      <c r="TTO78" s="202"/>
      <c r="TTP78" s="202"/>
      <c r="TTQ78" s="202"/>
      <c r="TTR78" s="202"/>
      <c r="TTS78" s="202"/>
      <c r="TTT78" s="202"/>
      <c r="TTU78" s="202"/>
      <c r="TTV78" s="202"/>
      <c r="TTW78" s="202"/>
      <c r="TTX78" s="202"/>
      <c r="TTY78" s="202"/>
      <c r="TTZ78" s="202"/>
      <c r="TUA78" s="202"/>
      <c r="TUB78" s="202"/>
      <c r="TUC78" s="202"/>
      <c r="TUD78" s="202"/>
      <c r="TUE78" s="202"/>
      <c r="TUF78" s="202"/>
      <c r="TUG78" s="202"/>
      <c r="TUH78" s="202"/>
      <c r="TUI78" s="202"/>
      <c r="TUJ78" s="202"/>
      <c r="TUK78" s="202"/>
      <c r="TUL78" s="202"/>
      <c r="TUM78" s="202"/>
      <c r="TUN78" s="202"/>
      <c r="TUO78" s="202"/>
      <c r="TUP78" s="202"/>
      <c r="TUQ78" s="202"/>
      <c r="TUR78" s="202"/>
      <c r="TUS78" s="202"/>
      <c r="TUT78" s="202"/>
      <c r="TUU78" s="202"/>
      <c r="TUV78" s="202"/>
      <c r="TUW78" s="202"/>
      <c r="TUX78" s="202"/>
      <c r="TUY78" s="202"/>
      <c r="TUZ78" s="202"/>
      <c r="TVA78" s="202"/>
      <c r="TVB78" s="202"/>
      <c r="TVC78" s="202"/>
      <c r="TVD78" s="202"/>
      <c r="TVE78" s="202"/>
      <c r="TVF78" s="202"/>
      <c r="TVG78" s="202"/>
      <c r="TVH78" s="202"/>
      <c r="TVI78" s="202"/>
      <c r="TVJ78" s="202"/>
      <c r="TVK78" s="202"/>
      <c r="TVL78" s="202"/>
      <c r="TVM78" s="202"/>
      <c r="TVN78" s="202"/>
      <c r="TVO78" s="202"/>
      <c r="TVP78" s="202"/>
      <c r="TVQ78" s="202"/>
      <c r="TVR78" s="202"/>
      <c r="TVS78" s="202"/>
      <c r="TVT78" s="202"/>
      <c r="TVU78" s="202"/>
      <c r="TVV78" s="202"/>
      <c r="TVW78" s="202"/>
      <c r="TVX78" s="202"/>
      <c r="TVY78" s="202"/>
      <c r="TVZ78" s="202"/>
      <c r="TWA78" s="202"/>
      <c r="TWB78" s="202"/>
      <c r="TWC78" s="202"/>
      <c r="TWD78" s="202"/>
      <c r="TWE78" s="202"/>
      <c r="TWF78" s="202"/>
      <c r="TWG78" s="202"/>
      <c r="TWH78" s="202"/>
      <c r="TWI78" s="202"/>
      <c r="TWJ78" s="202"/>
      <c r="TWK78" s="202"/>
      <c r="TWL78" s="202"/>
      <c r="TWM78" s="202"/>
      <c r="TWN78" s="202"/>
      <c r="TWO78" s="202"/>
      <c r="TWP78" s="202"/>
      <c r="TWQ78" s="202"/>
      <c r="TWR78" s="202"/>
      <c r="TWS78" s="202"/>
      <c r="TWT78" s="202"/>
      <c r="TWU78" s="202"/>
      <c r="TWV78" s="202"/>
      <c r="TWW78" s="202"/>
      <c r="TWX78" s="202"/>
      <c r="TWY78" s="202"/>
      <c r="TWZ78" s="202"/>
      <c r="TXA78" s="202"/>
      <c r="TXB78" s="202"/>
      <c r="TXC78" s="202"/>
      <c r="TXD78" s="202"/>
      <c r="TXE78" s="202"/>
      <c r="TXF78" s="202"/>
      <c r="TXG78" s="202"/>
      <c r="TXH78" s="202"/>
      <c r="TXI78" s="202"/>
      <c r="TXJ78" s="202"/>
      <c r="TXK78" s="202"/>
      <c r="TXL78" s="202"/>
      <c r="TXM78" s="202"/>
      <c r="TXN78" s="202"/>
      <c r="TXO78" s="202"/>
      <c r="TXP78" s="202"/>
      <c r="TXQ78" s="202"/>
      <c r="TXR78" s="202"/>
      <c r="TXS78" s="202"/>
      <c r="TXT78" s="202"/>
      <c r="TXU78" s="202"/>
      <c r="TXV78" s="202"/>
      <c r="TXW78" s="202"/>
      <c r="TXX78" s="202"/>
      <c r="TXY78" s="202"/>
      <c r="TXZ78" s="202"/>
      <c r="TYA78" s="202"/>
      <c r="TYB78" s="202"/>
      <c r="TYC78" s="202"/>
      <c r="TYD78" s="202"/>
      <c r="TYE78" s="202"/>
      <c r="TYF78" s="202"/>
      <c r="TYG78" s="202"/>
      <c r="TYH78" s="202"/>
      <c r="TYI78" s="202"/>
      <c r="TYJ78" s="202"/>
      <c r="TYK78" s="202"/>
      <c r="TYL78" s="202"/>
      <c r="TYM78" s="202"/>
      <c r="TYN78" s="202"/>
      <c r="TYO78" s="202"/>
      <c r="TYP78" s="202"/>
      <c r="TYQ78" s="202"/>
      <c r="TYR78" s="202"/>
      <c r="TYS78" s="202"/>
      <c r="TYT78" s="202"/>
      <c r="TYU78" s="202"/>
      <c r="TYV78" s="202"/>
      <c r="TYW78" s="202"/>
      <c r="TYX78" s="202"/>
      <c r="TYY78" s="202"/>
      <c r="TYZ78" s="202"/>
      <c r="TZA78" s="202"/>
      <c r="TZB78" s="202"/>
      <c r="TZC78" s="202"/>
      <c r="TZD78" s="202"/>
      <c r="TZE78" s="202"/>
      <c r="TZF78" s="202"/>
      <c r="TZG78" s="202"/>
      <c r="TZH78" s="202"/>
      <c r="TZI78" s="202"/>
      <c r="TZJ78" s="202"/>
      <c r="TZK78" s="202"/>
      <c r="TZL78" s="202"/>
      <c r="TZM78" s="202"/>
      <c r="TZN78" s="202"/>
      <c r="TZO78" s="202"/>
      <c r="TZP78" s="202"/>
      <c r="TZQ78" s="202"/>
      <c r="TZR78" s="202"/>
      <c r="TZS78" s="202"/>
      <c r="TZT78" s="202"/>
      <c r="TZU78" s="202"/>
      <c r="TZV78" s="202"/>
      <c r="TZW78" s="202"/>
      <c r="TZX78" s="202"/>
      <c r="TZY78" s="202"/>
      <c r="TZZ78" s="202"/>
      <c r="UAA78" s="202"/>
      <c r="UAB78" s="202"/>
      <c r="UAC78" s="202"/>
      <c r="UAD78" s="202"/>
      <c r="UAE78" s="202"/>
      <c r="UAF78" s="202"/>
      <c r="UAG78" s="202"/>
      <c r="UAH78" s="202"/>
      <c r="UAI78" s="202"/>
      <c r="UAJ78" s="202"/>
      <c r="UAK78" s="202"/>
      <c r="UAL78" s="202"/>
      <c r="UAM78" s="202"/>
      <c r="UAN78" s="202"/>
      <c r="UAO78" s="202"/>
      <c r="UAP78" s="202"/>
      <c r="UAQ78" s="202"/>
      <c r="UAR78" s="202"/>
      <c r="UAS78" s="202"/>
      <c r="UAT78" s="202"/>
      <c r="UAU78" s="202"/>
      <c r="UAV78" s="202"/>
      <c r="UAW78" s="202"/>
      <c r="UAX78" s="202"/>
      <c r="UAY78" s="202"/>
      <c r="UAZ78" s="202"/>
      <c r="UBA78" s="202"/>
      <c r="UBB78" s="202"/>
      <c r="UBC78" s="202"/>
      <c r="UBD78" s="202"/>
      <c r="UBE78" s="202"/>
      <c r="UBF78" s="202"/>
      <c r="UBG78" s="202"/>
      <c r="UBH78" s="202"/>
      <c r="UBI78" s="202"/>
      <c r="UBJ78" s="202"/>
      <c r="UBK78" s="202"/>
      <c r="UBL78" s="202"/>
      <c r="UBM78" s="202"/>
      <c r="UBN78" s="202"/>
      <c r="UBO78" s="202"/>
      <c r="UBP78" s="202"/>
      <c r="UBQ78" s="202"/>
      <c r="UBR78" s="202"/>
      <c r="UBS78" s="202"/>
      <c r="UBT78" s="202"/>
      <c r="UBU78" s="202"/>
      <c r="UBV78" s="202"/>
      <c r="UBW78" s="202"/>
      <c r="UBX78" s="202"/>
      <c r="UBY78" s="202"/>
      <c r="UBZ78" s="202"/>
      <c r="UCA78" s="202"/>
      <c r="UCB78" s="202"/>
      <c r="UCC78" s="202"/>
      <c r="UCD78" s="202"/>
      <c r="UCE78" s="202"/>
      <c r="UCF78" s="202"/>
      <c r="UCG78" s="202"/>
      <c r="UCH78" s="202"/>
      <c r="UCI78" s="202"/>
      <c r="UCJ78" s="202"/>
      <c r="UCK78" s="202"/>
      <c r="UCL78" s="202"/>
      <c r="UCM78" s="202"/>
      <c r="UCN78" s="202"/>
      <c r="UCO78" s="202"/>
      <c r="UCP78" s="202"/>
      <c r="UCQ78" s="202"/>
      <c r="UCR78" s="202"/>
      <c r="UCS78" s="202"/>
      <c r="UCT78" s="202"/>
      <c r="UCU78" s="202"/>
      <c r="UCV78" s="202"/>
      <c r="UCW78" s="202"/>
      <c r="UCX78" s="202"/>
      <c r="UCY78" s="202"/>
      <c r="UCZ78" s="202"/>
      <c r="UDA78" s="202"/>
      <c r="UDB78" s="202"/>
      <c r="UDC78" s="202"/>
      <c r="UDD78" s="202"/>
      <c r="UDE78" s="202"/>
      <c r="UDF78" s="202"/>
      <c r="UDG78" s="202"/>
      <c r="UDH78" s="202"/>
      <c r="UDI78" s="202"/>
      <c r="UDJ78" s="202"/>
      <c r="UDK78" s="202"/>
      <c r="UDL78" s="202"/>
      <c r="UDM78" s="202"/>
      <c r="UDN78" s="202"/>
      <c r="UDO78" s="202"/>
      <c r="UDP78" s="202"/>
      <c r="UDQ78" s="202"/>
      <c r="UDR78" s="202"/>
      <c r="UDS78" s="202"/>
      <c r="UDT78" s="202"/>
      <c r="UDU78" s="202"/>
      <c r="UDV78" s="202"/>
      <c r="UDW78" s="202"/>
      <c r="UDX78" s="202"/>
      <c r="UDY78" s="202"/>
      <c r="UDZ78" s="202"/>
      <c r="UEA78" s="202"/>
      <c r="UEB78" s="202"/>
      <c r="UEC78" s="202"/>
      <c r="UED78" s="202"/>
      <c r="UEE78" s="202"/>
      <c r="UEF78" s="202"/>
      <c r="UEG78" s="202"/>
      <c r="UEH78" s="202"/>
      <c r="UEI78" s="202"/>
      <c r="UEJ78" s="202"/>
      <c r="UEK78" s="202"/>
      <c r="UEL78" s="202"/>
      <c r="UEM78" s="202"/>
      <c r="UEN78" s="202"/>
      <c r="UEO78" s="202"/>
      <c r="UEP78" s="202"/>
      <c r="UEQ78" s="202"/>
      <c r="UER78" s="202"/>
      <c r="UES78" s="202"/>
      <c r="UET78" s="202"/>
      <c r="UEU78" s="202"/>
      <c r="UEV78" s="202"/>
      <c r="UEW78" s="202"/>
      <c r="UEX78" s="202"/>
      <c r="UEY78" s="202"/>
      <c r="UEZ78" s="202"/>
      <c r="UFA78" s="202"/>
      <c r="UFB78" s="202"/>
      <c r="UFC78" s="202"/>
      <c r="UFD78" s="202"/>
      <c r="UFE78" s="202"/>
      <c r="UFF78" s="202"/>
      <c r="UFG78" s="202"/>
      <c r="UFH78" s="202"/>
      <c r="UFI78" s="202"/>
      <c r="UFJ78" s="202"/>
      <c r="UFK78" s="202"/>
      <c r="UFL78" s="202"/>
      <c r="UFM78" s="202"/>
      <c r="UFN78" s="202"/>
      <c r="UFO78" s="202"/>
      <c r="UFP78" s="202"/>
      <c r="UFQ78" s="202"/>
      <c r="UFR78" s="202"/>
      <c r="UFS78" s="202"/>
      <c r="UFT78" s="202"/>
      <c r="UFU78" s="202"/>
      <c r="UFV78" s="202"/>
      <c r="UFW78" s="202"/>
      <c r="UFX78" s="202"/>
      <c r="UFY78" s="202"/>
      <c r="UFZ78" s="202"/>
      <c r="UGA78" s="202"/>
      <c r="UGB78" s="202"/>
      <c r="UGC78" s="202"/>
      <c r="UGD78" s="202"/>
      <c r="UGE78" s="202"/>
      <c r="UGF78" s="202"/>
      <c r="UGG78" s="202"/>
      <c r="UGH78" s="202"/>
      <c r="UGI78" s="202"/>
      <c r="UGJ78" s="202"/>
      <c r="UGK78" s="202"/>
      <c r="UGL78" s="202"/>
      <c r="UGM78" s="202"/>
      <c r="UGN78" s="202"/>
      <c r="UGO78" s="202"/>
      <c r="UGP78" s="202"/>
      <c r="UGQ78" s="202"/>
      <c r="UGR78" s="202"/>
      <c r="UGS78" s="202"/>
      <c r="UGT78" s="202"/>
      <c r="UGU78" s="202"/>
      <c r="UGV78" s="202"/>
      <c r="UGW78" s="202"/>
      <c r="UGX78" s="202"/>
      <c r="UGY78" s="202"/>
      <c r="UGZ78" s="202"/>
      <c r="UHA78" s="202"/>
      <c r="UHB78" s="202"/>
      <c r="UHC78" s="202"/>
      <c r="UHD78" s="202"/>
      <c r="UHE78" s="202"/>
      <c r="UHF78" s="202"/>
      <c r="UHG78" s="202"/>
      <c r="UHH78" s="202"/>
      <c r="UHI78" s="202"/>
      <c r="UHJ78" s="202"/>
      <c r="UHK78" s="202"/>
      <c r="UHL78" s="202"/>
      <c r="UHM78" s="202"/>
      <c r="UHN78" s="202"/>
      <c r="UHO78" s="202"/>
      <c r="UHP78" s="202"/>
      <c r="UHQ78" s="202"/>
      <c r="UHR78" s="202"/>
      <c r="UHS78" s="202"/>
      <c r="UHT78" s="202"/>
      <c r="UHU78" s="202"/>
      <c r="UHV78" s="202"/>
      <c r="UHW78" s="202"/>
      <c r="UHX78" s="202"/>
      <c r="UHY78" s="202"/>
      <c r="UHZ78" s="202"/>
      <c r="UIA78" s="202"/>
      <c r="UIB78" s="202"/>
      <c r="UIC78" s="202"/>
      <c r="UID78" s="202"/>
      <c r="UIE78" s="202"/>
      <c r="UIF78" s="202"/>
      <c r="UIG78" s="202"/>
      <c r="UIH78" s="202"/>
      <c r="UII78" s="202"/>
      <c r="UIJ78" s="202"/>
      <c r="UIK78" s="202"/>
      <c r="UIL78" s="202"/>
      <c r="UIM78" s="202"/>
      <c r="UIN78" s="202"/>
      <c r="UIO78" s="202"/>
      <c r="UIP78" s="202"/>
      <c r="UIQ78" s="202"/>
      <c r="UIR78" s="202"/>
      <c r="UIS78" s="202"/>
      <c r="UIT78" s="202"/>
      <c r="UIU78" s="202"/>
      <c r="UIV78" s="202"/>
      <c r="UIW78" s="202"/>
      <c r="UIX78" s="202"/>
      <c r="UIY78" s="202"/>
      <c r="UIZ78" s="202"/>
      <c r="UJA78" s="202"/>
      <c r="UJB78" s="202"/>
      <c r="UJC78" s="202"/>
      <c r="UJD78" s="202"/>
      <c r="UJE78" s="202"/>
      <c r="UJF78" s="202"/>
      <c r="UJG78" s="202"/>
      <c r="UJH78" s="202"/>
      <c r="UJI78" s="202"/>
      <c r="UJJ78" s="202"/>
      <c r="UJK78" s="202"/>
      <c r="UJL78" s="202"/>
      <c r="UJM78" s="202"/>
      <c r="UJN78" s="202"/>
      <c r="UJO78" s="202"/>
      <c r="UJP78" s="202"/>
      <c r="UJQ78" s="202"/>
      <c r="UJR78" s="202"/>
      <c r="UJS78" s="202"/>
      <c r="UJT78" s="202"/>
      <c r="UJU78" s="202"/>
      <c r="UJV78" s="202"/>
      <c r="UJW78" s="202"/>
      <c r="UJX78" s="202"/>
      <c r="UJY78" s="202"/>
      <c r="UJZ78" s="202"/>
      <c r="UKA78" s="202"/>
      <c r="UKB78" s="202"/>
      <c r="UKC78" s="202"/>
      <c r="UKD78" s="202"/>
      <c r="UKE78" s="202"/>
      <c r="UKF78" s="202"/>
      <c r="UKG78" s="202"/>
      <c r="UKH78" s="202"/>
      <c r="UKI78" s="202"/>
      <c r="UKJ78" s="202"/>
      <c r="UKK78" s="202"/>
      <c r="UKL78" s="202"/>
      <c r="UKM78" s="202"/>
      <c r="UKN78" s="202"/>
      <c r="UKO78" s="202"/>
      <c r="UKP78" s="202"/>
      <c r="UKQ78" s="202"/>
      <c r="UKR78" s="202"/>
      <c r="UKS78" s="202"/>
      <c r="UKT78" s="202"/>
      <c r="UKU78" s="202"/>
      <c r="UKV78" s="202"/>
      <c r="UKW78" s="202"/>
      <c r="UKX78" s="202"/>
      <c r="UKY78" s="202"/>
      <c r="UKZ78" s="202"/>
      <c r="ULA78" s="202"/>
      <c r="ULB78" s="202"/>
      <c r="ULC78" s="202"/>
      <c r="ULD78" s="202"/>
      <c r="ULE78" s="202"/>
      <c r="ULF78" s="202"/>
      <c r="ULG78" s="202"/>
      <c r="ULH78" s="202"/>
      <c r="ULI78" s="202"/>
      <c r="ULJ78" s="202"/>
      <c r="ULK78" s="202"/>
      <c r="ULL78" s="202"/>
      <c r="ULM78" s="202"/>
      <c r="ULN78" s="202"/>
      <c r="ULO78" s="202"/>
      <c r="ULP78" s="202"/>
      <c r="ULQ78" s="202"/>
      <c r="ULR78" s="202"/>
      <c r="ULS78" s="202"/>
      <c r="ULT78" s="202"/>
      <c r="ULU78" s="202"/>
      <c r="ULV78" s="202"/>
      <c r="ULW78" s="202"/>
      <c r="ULX78" s="202"/>
      <c r="ULY78" s="202"/>
      <c r="ULZ78" s="202"/>
      <c r="UMA78" s="202"/>
      <c r="UMB78" s="202"/>
      <c r="UMC78" s="202"/>
      <c r="UMD78" s="202"/>
      <c r="UME78" s="202"/>
      <c r="UMF78" s="202"/>
      <c r="UMG78" s="202"/>
      <c r="UMH78" s="202"/>
      <c r="UMI78" s="202"/>
      <c r="UMJ78" s="202"/>
      <c r="UMK78" s="202"/>
      <c r="UML78" s="202"/>
      <c r="UMM78" s="202"/>
      <c r="UMN78" s="202"/>
      <c r="UMO78" s="202"/>
      <c r="UMP78" s="202"/>
      <c r="UMQ78" s="202"/>
      <c r="UMR78" s="202"/>
      <c r="UMS78" s="202"/>
      <c r="UMT78" s="202"/>
      <c r="UMU78" s="202"/>
      <c r="UMV78" s="202"/>
      <c r="UMW78" s="202"/>
      <c r="UMX78" s="202"/>
      <c r="UMY78" s="202"/>
      <c r="UMZ78" s="202"/>
      <c r="UNA78" s="202"/>
      <c r="UNB78" s="202"/>
      <c r="UNC78" s="202"/>
      <c r="UND78" s="202"/>
      <c r="UNE78" s="202"/>
      <c r="UNF78" s="202"/>
      <c r="UNG78" s="202"/>
      <c r="UNH78" s="202"/>
      <c r="UNI78" s="202"/>
      <c r="UNJ78" s="202"/>
      <c r="UNK78" s="202"/>
      <c r="UNL78" s="202"/>
      <c r="UNM78" s="202"/>
      <c r="UNN78" s="202"/>
      <c r="UNO78" s="202"/>
      <c r="UNP78" s="202"/>
      <c r="UNQ78" s="202"/>
      <c r="UNR78" s="202"/>
      <c r="UNS78" s="202"/>
      <c r="UNT78" s="202"/>
      <c r="UNU78" s="202"/>
      <c r="UNV78" s="202"/>
      <c r="UNW78" s="202"/>
      <c r="UNX78" s="202"/>
      <c r="UNY78" s="202"/>
      <c r="UNZ78" s="202"/>
      <c r="UOA78" s="202"/>
      <c r="UOB78" s="202"/>
      <c r="UOC78" s="202"/>
      <c r="UOD78" s="202"/>
      <c r="UOE78" s="202"/>
      <c r="UOF78" s="202"/>
      <c r="UOG78" s="202"/>
      <c r="UOH78" s="202"/>
      <c r="UOI78" s="202"/>
      <c r="UOJ78" s="202"/>
      <c r="UOK78" s="202"/>
      <c r="UOL78" s="202"/>
      <c r="UOM78" s="202"/>
      <c r="UON78" s="202"/>
      <c r="UOO78" s="202"/>
      <c r="UOP78" s="202"/>
      <c r="UOQ78" s="202"/>
      <c r="UOR78" s="202"/>
      <c r="UOS78" s="202"/>
      <c r="UOT78" s="202"/>
      <c r="UOU78" s="202"/>
      <c r="UOV78" s="202"/>
      <c r="UOW78" s="202"/>
      <c r="UOX78" s="202"/>
      <c r="UOY78" s="202"/>
      <c r="UOZ78" s="202"/>
      <c r="UPA78" s="202"/>
      <c r="UPB78" s="202"/>
      <c r="UPC78" s="202"/>
      <c r="UPD78" s="202"/>
      <c r="UPE78" s="202"/>
      <c r="UPF78" s="202"/>
      <c r="UPG78" s="202"/>
      <c r="UPH78" s="202"/>
      <c r="UPI78" s="202"/>
      <c r="UPJ78" s="202"/>
      <c r="UPK78" s="202"/>
      <c r="UPL78" s="202"/>
      <c r="UPM78" s="202"/>
      <c r="UPN78" s="202"/>
      <c r="UPO78" s="202"/>
      <c r="UPP78" s="202"/>
      <c r="UPQ78" s="202"/>
      <c r="UPR78" s="202"/>
      <c r="UPS78" s="202"/>
      <c r="UPT78" s="202"/>
      <c r="UPU78" s="202"/>
      <c r="UPV78" s="202"/>
      <c r="UPW78" s="202"/>
      <c r="UPX78" s="202"/>
      <c r="UPY78" s="202"/>
      <c r="UPZ78" s="202"/>
      <c r="UQA78" s="202"/>
      <c r="UQB78" s="202"/>
      <c r="UQC78" s="202"/>
      <c r="UQD78" s="202"/>
      <c r="UQE78" s="202"/>
      <c r="UQF78" s="202"/>
      <c r="UQG78" s="202"/>
      <c r="UQH78" s="202"/>
      <c r="UQI78" s="202"/>
      <c r="UQJ78" s="202"/>
      <c r="UQK78" s="202"/>
      <c r="UQL78" s="202"/>
      <c r="UQM78" s="202"/>
      <c r="UQN78" s="202"/>
      <c r="UQO78" s="202"/>
      <c r="UQP78" s="202"/>
      <c r="UQQ78" s="202"/>
      <c r="UQR78" s="202"/>
      <c r="UQS78" s="202"/>
      <c r="UQT78" s="202"/>
      <c r="UQU78" s="202"/>
      <c r="UQV78" s="202"/>
      <c r="UQW78" s="202"/>
      <c r="UQX78" s="202"/>
      <c r="UQY78" s="202"/>
      <c r="UQZ78" s="202"/>
      <c r="URA78" s="202"/>
      <c r="URB78" s="202"/>
      <c r="URC78" s="202"/>
      <c r="URD78" s="202"/>
      <c r="URE78" s="202"/>
      <c r="URF78" s="202"/>
      <c r="URG78" s="202"/>
      <c r="URH78" s="202"/>
      <c r="URI78" s="202"/>
      <c r="URJ78" s="202"/>
      <c r="URK78" s="202"/>
      <c r="URL78" s="202"/>
      <c r="URM78" s="202"/>
      <c r="URN78" s="202"/>
      <c r="URO78" s="202"/>
      <c r="URP78" s="202"/>
      <c r="URQ78" s="202"/>
      <c r="URR78" s="202"/>
      <c r="URS78" s="202"/>
      <c r="URT78" s="202"/>
      <c r="URU78" s="202"/>
      <c r="URV78" s="202"/>
      <c r="URW78" s="202"/>
      <c r="URX78" s="202"/>
      <c r="URY78" s="202"/>
      <c r="URZ78" s="202"/>
      <c r="USA78" s="202"/>
      <c r="USB78" s="202"/>
      <c r="USC78" s="202"/>
      <c r="USD78" s="202"/>
      <c r="USE78" s="202"/>
      <c r="USF78" s="202"/>
      <c r="USG78" s="202"/>
      <c r="USH78" s="202"/>
      <c r="USI78" s="202"/>
      <c r="USJ78" s="202"/>
      <c r="USK78" s="202"/>
      <c r="USL78" s="202"/>
      <c r="USM78" s="202"/>
      <c r="USN78" s="202"/>
      <c r="USO78" s="202"/>
      <c r="USP78" s="202"/>
      <c r="USQ78" s="202"/>
      <c r="USR78" s="202"/>
      <c r="USS78" s="202"/>
      <c r="UST78" s="202"/>
      <c r="USU78" s="202"/>
      <c r="USV78" s="202"/>
      <c r="USW78" s="202"/>
      <c r="USX78" s="202"/>
      <c r="USY78" s="202"/>
      <c r="USZ78" s="202"/>
      <c r="UTA78" s="202"/>
      <c r="UTB78" s="202"/>
      <c r="UTC78" s="202"/>
      <c r="UTD78" s="202"/>
      <c r="UTE78" s="202"/>
      <c r="UTF78" s="202"/>
      <c r="UTG78" s="202"/>
      <c r="UTH78" s="202"/>
      <c r="UTI78" s="202"/>
      <c r="UTJ78" s="202"/>
      <c r="UTK78" s="202"/>
      <c r="UTL78" s="202"/>
      <c r="UTM78" s="202"/>
      <c r="UTN78" s="202"/>
      <c r="UTO78" s="202"/>
      <c r="UTP78" s="202"/>
      <c r="UTQ78" s="202"/>
      <c r="UTR78" s="202"/>
      <c r="UTS78" s="202"/>
      <c r="UTT78" s="202"/>
      <c r="UTU78" s="202"/>
      <c r="UTV78" s="202"/>
      <c r="UTW78" s="202"/>
      <c r="UTX78" s="202"/>
      <c r="UTY78" s="202"/>
      <c r="UTZ78" s="202"/>
      <c r="UUA78" s="202"/>
      <c r="UUB78" s="202"/>
      <c r="UUC78" s="202"/>
      <c r="UUD78" s="202"/>
      <c r="UUE78" s="202"/>
      <c r="UUF78" s="202"/>
      <c r="UUG78" s="202"/>
      <c r="UUH78" s="202"/>
      <c r="UUI78" s="202"/>
      <c r="UUJ78" s="202"/>
      <c r="UUK78" s="202"/>
      <c r="UUL78" s="202"/>
      <c r="UUM78" s="202"/>
      <c r="UUN78" s="202"/>
      <c r="UUO78" s="202"/>
      <c r="UUP78" s="202"/>
      <c r="UUQ78" s="202"/>
      <c r="UUR78" s="202"/>
      <c r="UUS78" s="202"/>
      <c r="UUT78" s="202"/>
      <c r="UUU78" s="202"/>
      <c r="UUV78" s="202"/>
      <c r="UUW78" s="202"/>
      <c r="UUX78" s="202"/>
      <c r="UUY78" s="202"/>
      <c r="UUZ78" s="202"/>
      <c r="UVA78" s="202"/>
      <c r="UVB78" s="202"/>
      <c r="UVC78" s="202"/>
      <c r="UVD78" s="202"/>
      <c r="UVE78" s="202"/>
      <c r="UVF78" s="202"/>
      <c r="UVG78" s="202"/>
      <c r="UVH78" s="202"/>
      <c r="UVI78" s="202"/>
      <c r="UVJ78" s="202"/>
      <c r="UVK78" s="202"/>
      <c r="UVL78" s="202"/>
      <c r="UVM78" s="202"/>
      <c r="UVN78" s="202"/>
      <c r="UVO78" s="202"/>
      <c r="UVP78" s="202"/>
      <c r="UVQ78" s="202"/>
      <c r="UVR78" s="202"/>
      <c r="UVS78" s="202"/>
      <c r="UVT78" s="202"/>
      <c r="UVU78" s="202"/>
      <c r="UVV78" s="202"/>
      <c r="UVW78" s="202"/>
      <c r="UVX78" s="202"/>
      <c r="UVY78" s="202"/>
      <c r="UVZ78" s="202"/>
      <c r="UWA78" s="202"/>
      <c r="UWB78" s="202"/>
      <c r="UWC78" s="202"/>
      <c r="UWD78" s="202"/>
      <c r="UWE78" s="202"/>
      <c r="UWF78" s="202"/>
      <c r="UWG78" s="202"/>
      <c r="UWH78" s="202"/>
      <c r="UWI78" s="202"/>
      <c r="UWJ78" s="202"/>
      <c r="UWK78" s="202"/>
      <c r="UWL78" s="202"/>
      <c r="UWM78" s="202"/>
      <c r="UWN78" s="202"/>
      <c r="UWO78" s="202"/>
      <c r="UWP78" s="202"/>
      <c r="UWQ78" s="202"/>
      <c r="UWR78" s="202"/>
      <c r="UWS78" s="202"/>
      <c r="UWT78" s="202"/>
      <c r="UWU78" s="202"/>
      <c r="UWV78" s="202"/>
      <c r="UWW78" s="202"/>
      <c r="UWX78" s="202"/>
      <c r="UWY78" s="202"/>
      <c r="UWZ78" s="202"/>
      <c r="UXA78" s="202"/>
      <c r="UXB78" s="202"/>
      <c r="UXC78" s="202"/>
      <c r="UXD78" s="202"/>
      <c r="UXE78" s="202"/>
      <c r="UXF78" s="202"/>
      <c r="UXG78" s="202"/>
      <c r="UXH78" s="202"/>
      <c r="UXI78" s="202"/>
      <c r="UXJ78" s="202"/>
      <c r="UXK78" s="202"/>
      <c r="UXL78" s="202"/>
      <c r="UXM78" s="202"/>
      <c r="UXN78" s="202"/>
      <c r="UXO78" s="202"/>
      <c r="UXP78" s="202"/>
      <c r="UXQ78" s="202"/>
      <c r="UXR78" s="202"/>
      <c r="UXS78" s="202"/>
      <c r="UXT78" s="202"/>
      <c r="UXU78" s="202"/>
      <c r="UXV78" s="202"/>
      <c r="UXW78" s="202"/>
      <c r="UXX78" s="202"/>
      <c r="UXY78" s="202"/>
      <c r="UXZ78" s="202"/>
      <c r="UYA78" s="202"/>
      <c r="UYB78" s="202"/>
      <c r="UYC78" s="202"/>
      <c r="UYD78" s="202"/>
      <c r="UYE78" s="202"/>
      <c r="UYF78" s="202"/>
      <c r="UYG78" s="202"/>
      <c r="UYH78" s="202"/>
      <c r="UYI78" s="202"/>
      <c r="UYJ78" s="202"/>
      <c r="UYK78" s="202"/>
      <c r="UYL78" s="202"/>
      <c r="UYM78" s="202"/>
      <c r="UYN78" s="202"/>
      <c r="UYO78" s="202"/>
      <c r="UYP78" s="202"/>
      <c r="UYQ78" s="202"/>
      <c r="UYR78" s="202"/>
      <c r="UYS78" s="202"/>
      <c r="UYT78" s="202"/>
      <c r="UYU78" s="202"/>
      <c r="UYV78" s="202"/>
      <c r="UYW78" s="202"/>
      <c r="UYX78" s="202"/>
      <c r="UYY78" s="202"/>
      <c r="UYZ78" s="202"/>
      <c r="UZA78" s="202"/>
      <c r="UZB78" s="202"/>
      <c r="UZC78" s="202"/>
      <c r="UZD78" s="202"/>
      <c r="UZE78" s="202"/>
      <c r="UZF78" s="202"/>
      <c r="UZG78" s="202"/>
      <c r="UZH78" s="202"/>
      <c r="UZI78" s="202"/>
      <c r="UZJ78" s="202"/>
      <c r="UZK78" s="202"/>
      <c r="UZL78" s="202"/>
      <c r="UZM78" s="202"/>
      <c r="UZN78" s="202"/>
      <c r="UZO78" s="202"/>
      <c r="UZP78" s="202"/>
      <c r="UZQ78" s="202"/>
      <c r="UZR78" s="202"/>
      <c r="UZS78" s="202"/>
      <c r="UZT78" s="202"/>
      <c r="UZU78" s="202"/>
      <c r="UZV78" s="202"/>
      <c r="UZW78" s="202"/>
      <c r="UZX78" s="202"/>
      <c r="UZY78" s="202"/>
      <c r="UZZ78" s="202"/>
      <c r="VAA78" s="202"/>
      <c r="VAB78" s="202"/>
      <c r="VAC78" s="202"/>
      <c r="VAD78" s="202"/>
      <c r="VAE78" s="202"/>
      <c r="VAF78" s="202"/>
      <c r="VAG78" s="202"/>
      <c r="VAH78" s="202"/>
      <c r="VAI78" s="202"/>
      <c r="VAJ78" s="202"/>
      <c r="VAK78" s="202"/>
      <c r="VAL78" s="202"/>
      <c r="VAM78" s="202"/>
      <c r="VAN78" s="202"/>
      <c r="VAO78" s="202"/>
      <c r="VAP78" s="202"/>
      <c r="VAQ78" s="202"/>
      <c r="VAR78" s="202"/>
      <c r="VAS78" s="202"/>
      <c r="VAT78" s="202"/>
      <c r="VAU78" s="202"/>
      <c r="VAV78" s="202"/>
      <c r="VAW78" s="202"/>
      <c r="VAX78" s="202"/>
      <c r="VAY78" s="202"/>
      <c r="VAZ78" s="202"/>
      <c r="VBA78" s="202"/>
      <c r="VBB78" s="202"/>
      <c r="VBC78" s="202"/>
      <c r="VBD78" s="202"/>
      <c r="VBE78" s="202"/>
      <c r="VBF78" s="202"/>
      <c r="VBG78" s="202"/>
      <c r="VBH78" s="202"/>
      <c r="VBI78" s="202"/>
      <c r="VBJ78" s="202"/>
      <c r="VBK78" s="202"/>
      <c r="VBL78" s="202"/>
      <c r="VBM78" s="202"/>
      <c r="VBN78" s="202"/>
      <c r="VBO78" s="202"/>
      <c r="VBP78" s="202"/>
      <c r="VBQ78" s="202"/>
      <c r="VBR78" s="202"/>
      <c r="VBS78" s="202"/>
      <c r="VBT78" s="202"/>
      <c r="VBU78" s="202"/>
      <c r="VBV78" s="202"/>
      <c r="VBW78" s="202"/>
      <c r="VBX78" s="202"/>
      <c r="VBY78" s="202"/>
      <c r="VBZ78" s="202"/>
      <c r="VCA78" s="202"/>
      <c r="VCB78" s="202"/>
      <c r="VCC78" s="202"/>
      <c r="VCD78" s="202"/>
      <c r="VCE78" s="202"/>
      <c r="VCF78" s="202"/>
      <c r="VCG78" s="202"/>
      <c r="VCH78" s="202"/>
      <c r="VCI78" s="202"/>
      <c r="VCJ78" s="202"/>
      <c r="VCK78" s="202"/>
      <c r="VCL78" s="202"/>
      <c r="VCM78" s="202"/>
      <c r="VCN78" s="202"/>
      <c r="VCO78" s="202"/>
      <c r="VCP78" s="202"/>
      <c r="VCQ78" s="202"/>
      <c r="VCR78" s="202"/>
      <c r="VCS78" s="202"/>
      <c r="VCT78" s="202"/>
      <c r="VCU78" s="202"/>
      <c r="VCV78" s="202"/>
      <c r="VCW78" s="202"/>
      <c r="VCX78" s="202"/>
      <c r="VCY78" s="202"/>
      <c r="VCZ78" s="202"/>
      <c r="VDA78" s="202"/>
      <c r="VDB78" s="202"/>
      <c r="VDC78" s="202"/>
      <c r="VDD78" s="202"/>
      <c r="VDE78" s="202"/>
      <c r="VDF78" s="202"/>
      <c r="VDG78" s="202"/>
      <c r="VDH78" s="202"/>
      <c r="VDI78" s="202"/>
      <c r="VDJ78" s="202"/>
      <c r="VDK78" s="202"/>
      <c r="VDL78" s="202"/>
      <c r="VDM78" s="202"/>
      <c r="VDN78" s="202"/>
      <c r="VDO78" s="202"/>
      <c r="VDP78" s="202"/>
      <c r="VDQ78" s="202"/>
      <c r="VDR78" s="202"/>
      <c r="VDS78" s="202"/>
      <c r="VDT78" s="202"/>
      <c r="VDU78" s="202"/>
      <c r="VDV78" s="202"/>
      <c r="VDW78" s="202"/>
      <c r="VDX78" s="202"/>
      <c r="VDY78" s="202"/>
      <c r="VDZ78" s="202"/>
      <c r="VEA78" s="202"/>
      <c r="VEB78" s="202"/>
      <c r="VEC78" s="202"/>
      <c r="VED78" s="202"/>
      <c r="VEE78" s="202"/>
      <c r="VEF78" s="202"/>
      <c r="VEG78" s="202"/>
      <c r="VEH78" s="202"/>
      <c r="VEI78" s="202"/>
      <c r="VEJ78" s="202"/>
      <c r="VEK78" s="202"/>
      <c r="VEL78" s="202"/>
      <c r="VEM78" s="202"/>
      <c r="VEN78" s="202"/>
      <c r="VEO78" s="202"/>
      <c r="VEP78" s="202"/>
      <c r="VEQ78" s="202"/>
      <c r="VER78" s="202"/>
      <c r="VES78" s="202"/>
      <c r="VET78" s="202"/>
      <c r="VEU78" s="202"/>
      <c r="VEV78" s="202"/>
      <c r="VEW78" s="202"/>
      <c r="VEX78" s="202"/>
      <c r="VEY78" s="202"/>
      <c r="VEZ78" s="202"/>
      <c r="VFA78" s="202"/>
      <c r="VFB78" s="202"/>
      <c r="VFC78" s="202"/>
      <c r="VFD78" s="202"/>
      <c r="VFE78" s="202"/>
      <c r="VFF78" s="202"/>
      <c r="VFG78" s="202"/>
      <c r="VFH78" s="202"/>
      <c r="VFI78" s="202"/>
      <c r="VFJ78" s="202"/>
      <c r="VFK78" s="202"/>
      <c r="VFL78" s="202"/>
      <c r="VFM78" s="202"/>
      <c r="VFN78" s="202"/>
      <c r="VFO78" s="202"/>
      <c r="VFP78" s="202"/>
      <c r="VFQ78" s="202"/>
      <c r="VFR78" s="202"/>
      <c r="VFS78" s="202"/>
      <c r="VFT78" s="202"/>
      <c r="VFU78" s="202"/>
      <c r="VFV78" s="202"/>
      <c r="VFW78" s="202"/>
      <c r="VFX78" s="202"/>
      <c r="VFY78" s="202"/>
      <c r="VFZ78" s="202"/>
      <c r="VGA78" s="202"/>
      <c r="VGB78" s="202"/>
      <c r="VGC78" s="202"/>
      <c r="VGD78" s="202"/>
      <c r="VGE78" s="202"/>
      <c r="VGF78" s="202"/>
      <c r="VGG78" s="202"/>
      <c r="VGH78" s="202"/>
      <c r="VGI78" s="202"/>
      <c r="VGJ78" s="202"/>
      <c r="VGK78" s="202"/>
      <c r="VGL78" s="202"/>
      <c r="VGM78" s="202"/>
      <c r="VGN78" s="202"/>
      <c r="VGO78" s="202"/>
      <c r="VGP78" s="202"/>
      <c r="VGQ78" s="202"/>
      <c r="VGR78" s="202"/>
      <c r="VGS78" s="202"/>
      <c r="VGT78" s="202"/>
      <c r="VGU78" s="202"/>
      <c r="VGV78" s="202"/>
      <c r="VGW78" s="202"/>
      <c r="VGX78" s="202"/>
      <c r="VGY78" s="202"/>
      <c r="VGZ78" s="202"/>
      <c r="VHA78" s="202"/>
      <c r="VHB78" s="202"/>
      <c r="VHC78" s="202"/>
      <c r="VHD78" s="202"/>
      <c r="VHE78" s="202"/>
      <c r="VHF78" s="202"/>
      <c r="VHG78" s="202"/>
      <c r="VHH78" s="202"/>
      <c r="VHI78" s="202"/>
      <c r="VHJ78" s="202"/>
      <c r="VHK78" s="202"/>
      <c r="VHL78" s="202"/>
      <c r="VHM78" s="202"/>
      <c r="VHN78" s="202"/>
      <c r="VHO78" s="202"/>
      <c r="VHP78" s="202"/>
      <c r="VHQ78" s="202"/>
      <c r="VHR78" s="202"/>
      <c r="VHS78" s="202"/>
      <c r="VHT78" s="202"/>
      <c r="VHU78" s="202"/>
      <c r="VHV78" s="202"/>
      <c r="VHW78" s="202"/>
      <c r="VHX78" s="202"/>
      <c r="VHY78" s="202"/>
      <c r="VHZ78" s="202"/>
      <c r="VIA78" s="202"/>
      <c r="VIB78" s="202"/>
      <c r="VIC78" s="202"/>
      <c r="VID78" s="202"/>
      <c r="VIE78" s="202"/>
      <c r="VIF78" s="202"/>
      <c r="VIG78" s="202"/>
      <c r="VIH78" s="202"/>
      <c r="VII78" s="202"/>
      <c r="VIJ78" s="202"/>
      <c r="VIK78" s="202"/>
      <c r="VIL78" s="202"/>
      <c r="VIM78" s="202"/>
      <c r="VIN78" s="202"/>
      <c r="VIO78" s="202"/>
      <c r="VIP78" s="202"/>
      <c r="VIQ78" s="202"/>
      <c r="VIR78" s="202"/>
      <c r="VIS78" s="202"/>
      <c r="VIT78" s="202"/>
      <c r="VIU78" s="202"/>
      <c r="VIV78" s="202"/>
      <c r="VIW78" s="202"/>
      <c r="VIX78" s="202"/>
      <c r="VIY78" s="202"/>
      <c r="VIZ78" s="202"/>
      <c r="VJA78" s="202"/>
      <c r="VJB78" s="202"/>
      <c r="VJC78" s="202"/>
      <c r="VJD78" s="202"/>
      <c r="VJE78" s="202"/>
      <c r="VJF78" s="202"/>
      <c r="VJG78" s="202"/>
      <c r="VJH78" s="202"/>
      <c r="VJI78" s="202"/>
      <c r="VJJ78" s="202"/>
      <c r="VJK78" s="202"/>
      <c r="VJL78" s="202"/>
      <c r="VJM78" s="202"/>
      <c r="VJN78" s="202"/>
      <c r="VJO78" s="202"/>
      <c r="VJP78" s="202"/>
      <c r="VJQ78" s="202"/>
      <c r="VJR78" s="202"/>
      <c r="VJS78" s="202"/>
      <c r="VJT78" s="202"/>
      <c r="VJU78" s="202"/>
      <c r="VJV78" s="202"/>
      <c r="VJW78" s="202"/>
      <c r="VJX78" s="202"/>
      <c r="VJY78" s="202"/>
      <c r="VJZ78" s="202"/>
      <c r="VKA78" s="202"/>
      <c r="VKB78" s="202"/>
      <c r="VKC78" s="202"/>
      <c r="VKD78" s="202"/>
      <c r="VKE78" s="202"/>
      <c r="VKF78" s="202"/>
      <c r="VKG78" s="202"/>
      <c r="VKH78" s="202"/>
      <c r="VKI78" s="202"/>
      <c r="VKJ78" s="202"/>
      <c r="VKK78" s="202"/>
      <c r="VKL78" s="202"/>
      <c r="VKM78" s="202"/>
      <c r="VKN78" s="202"/>
      <c r="VKO78" s="202"/>
      <c r="VKP78" s="202"/>
      <c r="VKQ78" s="202"/>
      <c r="VKR78" s="202"/>
      <c r="VKS78" s="202"/>
      <c r="VKT78" s="202"/>
      <c r="VKU78" s="202"/>
      <c r="VKV78" s="202"/>
      <c r="VKW78" s="202"/>
      <c r="VKX78" s="202"/>
      <c r="VKY78" s="202"/>
      <c r="VKZ78" s="202"/>
      <c r="VLA78" s="202"/>
      <c r="VLB78" s="202"/>
      <c r="VLC78" s="202"/>
      <c r="VLD78" s="202"/>
      <c r="VLE78" s="202"/>
      <c r="VLF78" s="202"/>
      <c r="VLG78" s="202"/>
      <c r="VLH78" s="202"/>
      <c r="VLI78" s="202"/>
      <c r="VLJ78" s="202"/>
      <c r="VLK78" s="202"/>
      <c r="VLL78" s="202"/>
      <c r="VLM78" s="202"/>
      <c r="VLN78" s="202"/>
      <c r="VLO78" s="202"/>
      <c r="VLP78" s="202"/>
      <c r="VLQ78" s="202"/>
      <c r="VLR78" s="202"/>
      <c r="VLS78" s="202"/>
      <c r="VLT78" s="202"/>
      <c r="VLU78" s="202"/>
      <c r="VLV78" s="202"/>
      <c r="VLW78" s="202"/>
      <c r="VLX78" s="202"/>
      <c r="VLY78" s="202"/>
      <c r="VLZ78" s="202"/>
      <c r="VMA78" s="202"/>
      <c r="VMB78" s="202"/>
      <c r="VMC78" s="202"/>
      <c r="VMD78" s="202"/>
      <c r="VME78" s="202"/>
      <c r="VMF78" s="202"/>
      <c r="VMG78" s="202"/>
      <c r="VMH78" s="202"/>
      <c r="VMI78" s="202"/>
      <c r="VMJ78" s="202"/>
      <c r="VMK78" s="202"/>
      <c r="VML78" s="202"/>
      <c r="VMM78" s="202"/>
      <c r="VMN78" s="202"/>
      <c r="VMO78" s="202"/>
      <c r="VMP78" s="202"/>
      <c r="VMQ78" s="202"/>
      <c r="VMR78" s="202"/>
      <c r="VMS78" s="202"/>
      <c r="VMT78" s="202"/>
      <c r="VMU78" s="202"/>
      <c r="VMV78" s="202"/>
      <c r="VMW78" s="202"/>
      <c r="VMX78" s="202"/>
      <c r="VMY78" s="202"/>
      <c r="VMZ78" s="202"/>
      <c r="VNA78" s="202"/>
      <c r="VNB78" s="202"/>
      <c r="VNC78" s="202"/>
      <c r="VND78" s="202"/>
      <c r="VNE78" s="202"/>
      <c r="VNF78" s="202"/>
      <c r="VNG78" s="202"/>
      <c r="VNH78" s="202"/>
      <c r="VNI78" s="202"/>
      <c r="VNJ78" s="202"/>
      <c r="VNK78" s="202"/>
      <c r="VNL78" s="202"/>
      <c r="VNM78" s="202"/>
      <c r="VNN78" s="202"/>
      <c r="VNO78" s="202"/>
      <c r="VNP78" s="202"/>
      <c r="VNQ78" s="202"/>
      <c r="VNR78" s="202"/>
      <c r="VNS78" s="202"/>
      <c r="VNT78" s="202"/>
      <c r="VNU78" s="202"/>
      <c r="VNV78" s="202"/>
      <c r="VNW78" s="202"/>
      <c r="VNX78" s="202"/>
      <c r="VNY78" s="202"/>
      <c r="VNZ78" s="202"/>
      <c r="VOA78" s="202"/>
      <c r="VOB78" s="202"/>
      <c r="VOC78" s="202"/>
      <c r="VOD78" s="202"/>
      <c r="VOE78" s="202"/>
      <c r="VOF78" s="202"/>
      <c r="VOG78" s="202"/>
      <c r="VOH78" s="202"/>
      <c r="VOI78" s="202"/>
      <c r="VOJ78" s="202"/>
      <c r="VOK78" s="202"/>
      <c r="VOL78" s="202"/>
      <c r="VOM78" s="202"/>
      <c r="VON78" s="202"/>
      <c r="VOO78" s="202"/>
      <c r="VOP78" s="202"/>
      <c r="VOQ78" s="202"/>
      <c r="VOR78" s="202"/>
      <c r="VOS78" s="202"/>
      <c r="VOT78" s="202"/>
      <c r="VOU78" s="202"/>
      <c r="VOV78" s="202"/>
      <c r="VOW78" s="202"/>
      <c r="VOX78" s="202"/>
      <c r="VOY78" s="202"/>
      <c r="VOZ78" s="202"/>
      <c r="VPA78" s="202"/>
      <c r="VPB78" s="202"/>
      <c r="VPC78" s="202"/>
      <c r="VPD78" s="202"/>
      <c r="VPE78" s="202"/>
      <c r="VPF78" s="202"/>
      <c r="VPG78" s="202"/>
      <c r="VPH78" s="202"/>
      <c r="VPI78" s="202"/>
      <c r="VPJ78" s="202"/>
      <c r="VPK78" s="202"/>
      <c r="VPL78" s="202"/>
      <c r="VPM78" s="202"/>
      <c r="VPN78" s="202"/>
      <c r="VPO78" s="202"/>
      <c r="VPP78" s="202"/>
      <c r="VPQ78" s="202"/>
      <c r="VPR78" s="202"/>
      <c r="VPS78" s="202"/>
      <c r="VPT78" s="202"/>
      <c r="VPU78" s="202"/>
      <c r="VPV78" s="202"/>
      <c r="VPW78" s="202"/>
      <c r="VPX78" s="202"/>
      <c r="VPY78" s="202"/>
      <c r="VPZ78" s="202"/>
      <c r="VQA78" s="202"/>
      <c r="VQB78" s="202"/>
      <c r="VQC78" s="202"/>
      <c r="VQD78" s="202"/>
      <c r="VQE78" s="202"/>
      <c r="VQF78" s="202"/>
      <c r="VQG78" s="202"/>
      <c r="VQH78" s="202"/>
      <c r="VQI78" s="202"/>
      <c r="VQJ78" s="202"/>
      <c r="VQK78" s="202"/>
      <c r="VQL78" s="202"/>
      <c r="VQM78" s="202"/>
      <c r="VQN78" s="202"/>
      <c r="VQO78" s="202"/>
      <c r="VQP78" s="202"/>
      <c r="VQQ78" s="202"/>
      <c r="VQR78" s="202"/>
      <c r="VQS78" s="202"/>
      <c r="VQT78" s="202"/>
      <c r="VQU78" s="202"/>
      <c r="VQV78" s="202"/>
      <c r="VQW78" s="202"/>
      <c r="VQX78" s="202"/>
      <c r="VQY78" s="202"/>
      <c r="VQZ78" s="202"/>
      <c r="VRA78" s="202"/>
      <c r="VRB78" s="202"/>
      <c r="VRC78" s="202"/>
      <c r="VRD78" s="202"/>
      <c r="VRE78" s="202"/>
      <c r="VRF78" s="202"/>
      <c r="VRG78" s="202"/>
      <c r="VRH78" s="202"/>
      <c r="VRI78" s="202"/>
      <c r="VRJ78" s="202"/>
      <c r="VRK78" s="202"/>
      <c r="VRL78" s="202"/>
      <c r="VRM78" s="202"/>
      <c r="VRN78" s="202"/>
      <c r="VRO78" s="202"/>
      <c r="VRP78" s="202"/>
      <c r="VRQ78" s="202"/>
      <c r="VRR78" s="202"/>
      <c r="VRS78" s="202"/>
      <c r="VRT78" s="202"/>
      <c r="VRU78" s="202"/>
      <c r="VRV78" s="202"/>
      <c r="VRW78" s="202"/>
      <c r="VRX78" s="202"/>
      <c r="VRY78" s="202"/>
      <c r="VRZ78" s="202"/>
      <c r="VSA78" s="202"/>
      <c r="VSB78" s="202"/>
      <c r="VSC78" s="202"/>
      <c r="VSD78" s="202"/>
      <c r="VSE78" s="202"/>
      <c r="VSF78" s="202"/>
      <c r="VSG78" s="202"/>
      <c r="VSH78" s="202"/>
      <c r="VSI78" s="202"/>
      <c r="VSJ78" s="202"/>
      <c r="VSK78" s="202"/>
      <c r="VSL78" s="202"/>
      <c r="VSM78" s="202"/>
      <c r="VSN78" s="202"/>
      <c r="VSO78" s="202"/>
      <c r="VSP78" s="202"/>
      <c r="VSQ78" s="202"/>
      <c r="VSR78" s="202"/>
      <c r="VSS78" s="202"/>
      <c r="VST78" s="202"/>
      <c r="VSU78" s="202"/>
      <c r="VSV78" s="202"/>
      <c r="VSW78" s="202"/>
      <c r="VSX78" s="202"/>
      <c r="VSY78" s="202"/>
      <c r="VSZ78" s="202"/>
      <c r="VTA78" s="202"/>
      <c r="VTB78" s="202"/>
      <c r="VTC78" s="202"/>
      <c r="VTD78" s="202"/>
      <c r="VTE78" s="202"/>
      <c r="VTF78" s="202"/>
      <c r="VTG78" s="202"/>
      <c r="VTH78" s="202"/>
      <c r="VTI78" s="202"/>
      <c r="VTJ78" s="202"/>
      <c r="VTK78" s="202"/>
      <c r="VTL78" s="202"/>
      <c r="VTM78" s="202"/>
      <c r="VTN78" s="202"/>
      <c r="VTO78" s="202"/>
      <c r="VTP78" s="202"/>
      <c r="VTQ78" s="202"/>
      <c r="VTR78" s="202"/>
      <c r="VTS78" s="202"/>
      <c r="VTT78" s="202"/>
      <c r="VTU78" s="202"/>
      <c r="VTV78" s="202"/>
      <c r="VTW78" s="202"/>
      <c r="VTX78" s="202"/>
      <c r="VTY78" s="202"/>
      <c r="VTZ78" s="202"/>
      <c r="VUA78" s="202"/>
      <c r="VUB78" s="202"/>
      <c r="VUC78" s="202"/>
      <c r="VUD78" s="202"/>
      <c r="VUE78" s="202"/>
      <c r="VUF78" s="202"/>
      <c r="VUG78" s="202"/>
      <c r="VUH78" s="202"/>
      <c r="VUI78" s="202"/>
      <c r="VUJ78" s="202"/>
      <c r="VUK78" s="202"/>
      <c r="VUL78" s="202"/>
      <c r="VUM78" s="202"/>
      <c r="VUN78" s="202"/>
      <c r="VUO78" s="202"/>
      <c r="VUP78" s="202"/>
      <c r="VUQ78" s="202"/>
      <c r="VUR78" s="202"/>
      <c r="VUS78" s="202"/>
      <c r="VUT78" s="202"/>
      <c r="VUU78" s="202"/>
      <c r="VUV78" s="202"/>
      <c r="VUW78" s="202"/>
      <c r="VUX78" s="202"/>
      <c r="VUY78" s="202"/>
      <c r="VUZ78" s="202"/>
      <c r="VVA78" s="202"/>
      <c r="VVB78" s="202"/>
      <c r="VVC78" s="202"/>
      <c r="VVD78" s="202"/>
      <c r="VVE78" s="202"/>
      <c r="VVF78" s="202"/>
      <c r="VVG78" s="202"/>
      <c r="VVH78" s="202"/>
      <c r="VVI78" s="202"/>
      <c r="VVJ78" s="202"/>
      <c r="VVK78" s="202"/>
      <c r="VVL78" s="202"/>
      <c r="VVM78" s="202"/>
      <c r="VVN78" s="202"/>
      <c r="VVO78" s="202"/>
      <c r="VVP78" s="202"/>
      <c r="VVQ78" s="202"/>
      <c r="VVR78" s="202"/>
      <c r="VVS78" s="202"/>
      <c r="VVT78" s="202"/>
      <c r="VVU78" s="202"/>
      <c r="VVV78" s="202"/>
      <c r="VVW78" s="202"/>
      <c r="VVX78" s="202"/>
      <c r="VVY78" s="202"/>
      <c r="VVZ78" s="202"/>
      <c r="VWA78" s="202"/>
      <c r="VWB78" s="202"/>
      <c r="VWC78" s="202"/>
      <c r="VWD78" s="202"/>
      <c r="VWE78" s="202"/>
      <c r="VWF78" s="202"/>
      <c r="VWG78" s="202"/>
      <c r="VWH78" s="202"/>
      <c r="VWI78" s="202"/>
      <c r="VWJ78" s="202"/>
      <c r="VWK78" s="202"/>
      <c r="VWL78" s="202"/>
      <c r="VWM78" s="202"/>
      <c r="VWN78" s="202"/>
      <c r="VWO78" s="202"/>
      <c r="VWP78" s="202"/>
      <c r="VWQ78" s="202"/>
      <c r="VWR78" s="202"/>
      <c r="VWS78" s="202"/>
      <c r="VWT78" s="202"/>
      <c r="VWU78" s="202"/>
      <c r="VWV78" s="202"/>
      <c r="VWW78" s="202"/>
      <c r="VWX78" s="202"/>
      <c r="VWY78" s="202"/>
      <c r="VWZ78" s="202"/>
      <c r="VXA78" s="202"/>
      <c r="VXB78" s="202"/>
      <c r="VXC78" s="202"/>
      <c r="VXD78" s="202"/>
      <c r="VXE78" s="202"/>
      <c r="VXF78" s="202"/>
      <c r="VXG78" s="202"/>
      <c r="VXH78" s="202"/>
      <c r="VXI78" s="202"/>
      <c r="VXJ78" s="202"/>
      <c r="VXK78" s="202"/>
      <c r="VXL78" s="202"/>
      <c r="VXM78" s="202"/>
      <c r="VXN78" s="202"/>
      <c r="VXO78" s="202"/>
      <c r="VXP78" s="202"/>
      <c r="VXQ78" s="202"/>
      <c r="VXR78" s="202"/>
      <c r="VXS78" s="202"/>
      <c r="VXT78" s="202"/>
      <c r="VXU78" s="202"/>
      <c r="VXV78" s="202"/>
      <c r="VXW78" s="202"/>
      <c r="VXX78" s="202"/>
      <c r="VXY78" s="202"/>
      <c r="VXZ78" s="202"/>
      <c r="VYA78" s="202"/>
      <c r="VYB78" s="202"/>
      <c r="VYC78" s="202"/>
      <c r="VYD78" s="202"/>
      <c r="VYE78" s="202"/>
      <c r="VYF78" s="202"/>
      <c r="VYG78" s="202"/>
      <c r="VYH78" s="202"/>
      <c r="VYI78" s="202"/>
      <c r="VYJ78" s="202"/>
      <c r="VYK78" s="202"/>
      <c r="VYL78" s="202"/>
      <c r="VYM78" s="202"/>
      <c r="VYN78" s="202"/>
      <c r="VYO78" s="202"/>
      <c r="VYP78" s="202"/>
      <c r="VYQ78" s="202"/>
      <c r="VYR78" s="202"/>
      <c r="VYS78" s="202"/>
      <c r="VYT78" s="202"/>
      <c r="VYU78" s="202"/>
      <c r="VYV78" s="202"/>
      <c r="VYW78" s="202"/>
      <c r="VYX78" s="202"/>
      <c r="VYY78" s="202"/>
      <c r="VYZ78" s="202"/>
      <c r="VZA78" s="202"/>
      <c r="VZB78" s="202"/>
      <c r="VZC78" s="202"/>
      <c r="VZD78" s="202"/>
      <c r="VZE78" s="202"/>
      <c r="VZF78" s="202"/>
      <c r="VZG78" s="202"/>
      <c r="VZH78" s="202"/>
      <c r="VZI78" s="202"/>
      <c r="VZJ78" s="202"/>
      <c r="VZK78" s="202"/>
      <c r="VZL78" s="202"/>
      <c r="VZM78" s="202"/>
      <c r="VZN78" s="202"/>
      <c r="VZO78" s="202"/>
      <c r="VZP78" s="202"/>
      <c r="VZQ78" s="202"/>
      <c r="VZR78" s="202"/>
      <c r="VZS78" s="202"/>
      <c r="VZT78" s="202"/>
      <c r="VZU78" s="202"/>
      <c r="VZV78" s="202"/>
      <c r="VZW78" s="202"/>
      <c r="VZX78" s="202"/>
      <c r="VZY78" s="202"/>
      <c r="VZZ78" s="202"/>
      <c r="WAA78" s="202"/>
      <c r="WAB78" s="202"/>
      <c r="WAC78" s="202"/>
      <c r="WAD78" s="202"/>
      <c r="WAE78" s="202"/>
      <c r="WAF78" s="202"/>
      <c r="WAG78" s="202"/>
      <c r="WAH78" s="202"/>
      <c r="WAI78" s="202"/>
      <c r="WAJ78" s="202"/>
      <c r="WAK78" s="202"/>
      <c r="WAL78" s="202"/>
      <c r="WAM78" s="202"/>
      <c r="WAN78" s="202"/>
      <c r="WAO78" s="202"/>
      <c r="WAP78" s="202"/>
      <c r="WAQ78" s="202"/>
      <c r="WAR78" s="202"/>
      <c r="WAS78" s="202"/>
      <c r="WAT78" s="202"/>
      <c r="WAU78" s="202"/>
      <c r="WAV78" s="202"/>
      <c r="WAW78" s="202"/>
      <c r="WAX78" s="202"/>
      <c r="WAY78" s="202"/>
      <c r="WAZ78" s="202"/>
      <c r="WBA78" s="202"/>
      <c r="WBB78" s="202"/>
      <c r="WBC78" s="202"/>
      <c r="WBD78" s="202"/>
      <c r="WBE78" s="202"/>
      <c r="WBF78" s="202"/>
      <c r="WBG78" s="202"/>
      <c r="WBH78" s="202"/>
      <c r="WBI78" s="202"/>
      <c r="WBJ78" s="202"/>
      <c r="WBK78" s="202"/>
      <c r="WBL78" s="202"/>
      <c r="WBM78" s="202"/>
      <c r="WBN78" s="202"/>
      <c r="WBO78" s="202"/>
      <c r="WBP78" s="202"/>
      <c r="WBQ78" s="202"/>
      <c r="WBR78" s="202"/>
      <c r="WBS78" s="202"/>
      <c r="WBT78" s="202"/>
      <c r="WBU78" s="202"/>
      <c r="WBV78" s="202"/>
      <c r="WBW78" s="202"/>
      <c r="WBX78" s="202"/>
      <c r="WBY78" s="202"/>
      <c r="WBZ78" s="202"/>
      <c r="WCA78" s="202"/>
      <c r="WCB78" s="202"/>
      <c r="WCC78" s="202"/>
      <c r="WCD78" s="202"/>
      <c r="WCE78" s="202"/>
      <c r="WCF78" s="202"/>
      <c r="WCG78" s="202"/>
      <c r="WCH78" s="202"/>
      <c r="WCI78" s="202"/>
      <c r="WCJ78" s="202"/>
      <c r="WCK78" s="202"/>
      <c r="WCL78" s="202"/>
      <c r="WCM78" s="202"/>
      <c r="WCN78" s="202"/>
      <c r="WCO78" s="202"/>
      <c r="WCP78" s="202"/>
      <c r="WCQ78" s="202"/>
      <c r="WCR78" s="202"/>
      <c r="WCS78" s="202"/>
      <c r="WCT78" s="202"/>
      <c r="WCU78" s="202"/>
      <c r="WCV78" s="202"/>
      <c r="WCW78" s="202"/>
      <c r="WCX78" s="202"/>
      <c r="WCY78" s="202"/>
      <c r="WCZ78" s="202"/>
      <c r="WDA78" s="202"/>
      <c r="WDB78" s="202"/>
      <c r="WDC78" s="202"/>
      <c r="WDD78" s="202"/>
      <c r="WDE78" s="202"/>
      <c r="WDF78" s="202"/>
      <c r="WDG78" s="202"/>
      <c r="WDH78" s="202"/>
      <c r="WDI78" s="202"/>
      <c r="WDJ78" s="202"/>
      <c r="WDK78" s="202"/>
      <c r="WDL78" s="202"/>
      <c r="WDM78" s="202"/>
      <c r="WDN78" s="202"/>
      <c r="WDO78" s="202"/>
      <c r="WDP78" s="202"/>
      <c r="WDQ78" s="202"/>
      <c r="WDR78" s="202"/>
      <c r="WDS78" s="202"/>
      <c r="WDT78" s="202"/>
      <c r="WDU78" s="202"/>
      <c r="WDV78" s="202"/>
      <c r="WDW78" s="202"/>
      <c r="WDX78" s="202"/>
      <c r="WDY78" s="202"/>
      <c r="WDZ78" s="202"/>
      <c r="WEA78" s="202"/>
      <c r="WEB78" s="202"/>
      <c r="WEC78" s="202"/>
      <c r="WED78" s="202"/>
      <c r="WEE78" s="202"/>
      <c r="WEF78" s="202"/>
      <c r="WEG78" s="202"/>
      <c r="WEH78" s="202"/>
      <c r="WEI78" s="202"/>
      <c r="WEJ78" s="202"/>
      <c r="WEK78" s="202"/>
      <c r="WEL78" s="202"/>
      <c r="WEM78" s="202"/>
      <c r="WEN78" s="202"/>
      <c r="WEO78" s="202"/>
      <c r="WEP78" s="202"/>
      <c r="WEQ78" s="202"/>
      <c r="WER78" s="202"/>
      <c r="WES78" s="202"/>
      <c r="WET78" s="202"/>
      <c r="WEU78" s="202"/>
      <c r="WEV78" s="202"/>
      <c r="WEW78" s="202"/>
      <c r="WEX78" s="202"/>
      <c r="WEY78" s="202"/>
      <c r="WEZ78" s="202"/>
      <c r="WFA78" s="202"/>
      <c r="WFB78" s="202"/>
      <c r="WFC78" s="202"/>
      <c r="WFD78" s="202"/>
      <c r="WFE78" s="202"/>
      <c r="WFF78" s="202"/>
      <c r="WFG78" s="202"/>
      <c r="WFH78" s="202"/>
      <c r="WFI78" s="202"/>
      <c r="WFJ78" s="202"/>
      <c r="WFK78" s="202"/>
      <c r="WFL78" s="202"/>
      <c r="WFM78" s="202"/>
      <c r="WFN78" s="202"/>
      <c r="WFO78" s="202"/>
      <c r="WFP78" s="202"/>
      <c r="WFQ78" s="202"/>
      <c r="WFR78" s="202"/>
      <c r="WFS78" s="202"/>
      <c r="WFT78" s="202"/>
      <c r="WFU78" s="202"/>
      <c r="WFV78" s="202"/>
      <c r="WFW78" s="202"/>
      <c r="WFX78" s="202"/>
      <c r="WFY78" s="202"/>
      <c r="WFZ78" s="202"/>
      <c r="WGA78" s="202"/>
      <c r="WGB78" s="202"/>
      <c r="WGC78" s="202"/>
      <c r="WGD78" s="202"/>
      <c r="WGE78" s="202"/>
      <c r="WGF78" s="202"/>
      <c r="WGG78" s="202"/>
      <c r="WGH78" s="202"/>
      <c r="WGI78" s="202"/>
      <c r="WGJ78" s="202"/>
      <c r="WGK78" s="202"/>
      <c r="WGL78" s="202"/>
      <c r="WGM78" s="202"/>
      <c r="WGN78" s="202"/>
      <c r="WGO78" s="202"/>
      <c r="WGP78" s="202"/>
      <c r="WGQ78" s="202"/>
      <c r="WGR78" s="202"/>
      <c r="WGS78" s="202"/>
      <c r="WGT78" s="202"/>
      <c r="WGU78" s="202"/>
      <c r="WGV78" s="202"/>
      <c r="WGW78" s="202"/>
      <c r="WGX78" s="202"/>
      <c r="WGY78" s="202"/>
      <c r="WGZ78" s="202"/>
      <c r="WHA78" s="202"/>
      <c r="WHB78" s="202"/>
      <c r="WHC78" s="202"/>
      <c r="WHD78" s="202"/>
      <c r="WHE78" s="202"/>
      <c r="WHF78" s="202"/>
      <c r="WHG78" s="202"/>
      <c r="WHH78" s="202"/>
      <c r="WHI78" s="202"/>
      <c r="WHJ78" s="202"/>
      <c r="WHK78" s="202"/>
      <c r="WHL78" s="202"/>
      <c r="WHM78" s="202"/>
      <c r="WHN78" s="202"/>
      <c r="WHO78" s="202"/>
      <c r="WHP78" s="202"/>
      <c r="WHQ78" s="202"/>
      <c r="WHR78" s="202"/>
      <c r="WHS78" s="202"/>
      <c r="WHT78" s="202"/>
      <c r="WHU78" s="202"/>
      <c r="WHV78" s="202"/>
      <c r="WHW78" s="202"/>
      <c r="WHX78" s="202"/>
      <c r="WHY78" s="202"/>
      <c r="WHZ78" s="202"/>
      <c r="WIA78" s="202"/>
      <c r="WIB78" s="202"/>
      <c r="WIC78" s="202"/>
      <c r="WID78" s="202"/>
      <c r="WIE78" s="202"/>
      <c r="WIF78" s="202"/>
      <c r="WIG78" s="202"/>
      <c r="WIH78" s="202"/>
      <c r="WII78" s="202"/>
      <c r="WIJ78" s="202"/>
      <c r="WIK78" s="202"/>
      <c r="WIL78" s="202"/>
      <c r="WIM78" s="202"/>
      <c r="WIN78" s="202"/>
      <c r="WIO78" s="202"/>
      <c r="WIP78" s="202"/>
      <c r="WIQ78" s="202"/>
      <c r="WIR78" s="202"/>
      <c r="WIS78" s="202"/>
      <c r="WIT78" s="202"/>
      <c r="WIU78" s="202"/>
      <c r="WIV78" s="202"/>
      <c r="WIW78" s="202"/>
      <c r="WIX78" s="202"/>
      <c r="WIY78" s="202"/>
      <c r="WIZ78" s="202"/>
      <c r="WJA78" s="202"/>
      <c r="WJB78" s="202"/>
      <c r="WJC78" s="202"/>
      <c r="WJD78" s="202"/>
      <c r="WJE78" s="202"/>
      <c r="WJF78" s="202"/>
      <c r="WJG78" s="202"/>
      <c r="WJH78" s="202"/>
      <c r="WJI78" s="202"/>
      <c r="WJJ78" s="202"/>
      <c r="WJK78" s="202"/>
      <c r="WJL78" s="202"/>
      <c r="WJM78" s="202"/>
      <c r="WJN78" s="202"/>
      <c r="WJO78" s="202"/>
      <c r="WJP78" s="202"/>
      <c r="WJQ78" s="202"/>
      <c r="WJR78" s="202"/>
      <c r="WJS78" s="202"/>
      <c r="WJT78" s="202"/>
      <c r="WJU78" s="202"/>
      <c r="WJV78" s="202"/>
      <c r="WJW78" s="202"/>
      <c r="WJX78" s="202"/>
      <c r="WJY78" s="202"/>
      <c r="WJZ78" s="202"/>
      <c r="WKA78" s="202"/>
      <c r="WKB78" s="202"/>
      <c r="WKC78" s="202"/>
      <c r="WKD78" s="202"/>
      <c r="WKE78" s="202"/>
      <c r="WKF78" s="202"/>
      <c r="WKG78" s="202"/>
      <c r="WKH78" s="202"/>
      <c r="WKI78" s="202"/>
      <c r="WKJ78" s="202"/>
      <c r="WKK78" s="202"/>
      <c r="WKL78" s="202"/>
      <c r="WKM78" s="202"/>
      <c r="WKN78" s="202"/>
      <c r="WKO78" s="202"/>
      <c r="WKP78" s="202"/>
      <c r="WKQ78" s="202"/>
      <c r="WKR78" s="202"/>
      <c r="WKS78" s="202"/>
      <c r="WKT78" s="202"/>
      <c r="WKU78" s="202"/>
      <c r="WKV78" s="202"/>
      <c r="WKW78" s="202"/>
      <c r="WKX78" s="202"/>
      <c r="WKY78" s="202"/>
      <c r="WKZ78" s="202"/>
      <c r="WLA78" s="202"/>
      <c r="WLB78" s="202"/>
      <c r="WLC78" s="202"/>
      <c r="WLD78" s="202"/>
      <c r="WLE78" s="202"/>
      <c r="WLF78" s="202"/>
      <c r="WLG78" s="202"/>
      <c r="WLH78" s="202"/>
      <c r="WLI78" s="202"/>
      <c r="WLJ78" s="202"/>
      <c r="WLK78" s="202"/>
      <c r="WLL78" s="202"/>
      <c r="WLM78" s="202"/>
      <c r="WLN78" s="202"/>
      <c r="WLO78" s="202"/>
      <c r="WLP78" s="202"/>
      <c r="WLQ78" s="202"/>
      <c r="WLR78" s="202"/>
      <c r="WLS78" s="202"/>
      <c r="WLT78" s="202"/>
      <c r="WLU78" s="202"/>
      <c r="WLV78" s="202"/>
      <c r="WLW78" s="202"/>
      <c r="WLX78" s="202"/>
      <c r="WLY78" s="202"/>
      <c r="WLZ78" s="202"/>
      <c r="WMA78" s="202"/>
      <c r="WMB78" s="202"/>
      <c r="WMC78" s="202"/>
      <c r="WMD78" s="202"/>
      <c r="WME78" s="202"/>
      <c r="WMF78" s="202"/>
      <c r="WMG78" s="202"/>
      <c r="WMH78" s="202"/>
      <c r="WMI78" s="202"/>
      <c r="WMJ78" s="202"/>
      <c r="WMK78" s="202"/>
      <c r="WML78" s="202"/>
      <c r="WMM78" s="202"/>
      <c r="WMN78" s="202"/>
      <c r="WMO78" s="202"/>
      <c r="WMP78" s="202"/>
      <c r="WMQ78" s="202"/>
      <c r="WMR78" s="202"/>
      <c r="WMS78" s="202"/>
      <c r="WMT78" s="202"/>
      <c r="WMU78" s="202"/>
      <c r="WMV78" s="202"/>
      <c r="WMW78" s="202"/>
      <c r="WMX78" s="202"/>
      <c r="WMY78" s="202"/>
      <c r="WMZ78" s="202"/>
      <c r="WNA78" s="202"/>
      <c r="WNB78" s="202"/>
      <c r="WNC78" s="202"/>
      <c r="WND78" s="202"/>
      <c r="WNE78" s="202"/>
      <c r="WNF78" s="202"/>
      <c r="WNG78" s="202"/>
      <c r="WNH78" s="202"/>
      <c r="WNI78" s="202"/>
      <c r="WNJ78" s="202"/>
      <c r="WNK78" s="202"/>
      <c r="WNL78" s="202"/>
      <c r="WNM78" s="202"/>
      <c r="WNN78" s="202"/>
      <c r="WNO78" s="202"/>
      <c r="WNP78" s="202"/>
      <c r="WNQ78" s="202"/>
      <c r="WNR78" s="202"/>
      <c r="WNS78" s="202"/>
      <c r="WNT78" s="202"/>
      <c r="WNU78" s="202"/>
      <c r="WNV78" s="202"/>
      <c r="WNW78" s="202"/>
      <c r="WNX78" s="202"/>
      <c r="WNY78" s="202"/>
      <c r="WNZ78" s="202"/>
      <c r="WOA78" s="202"/>
      <c r="WOB78" s="202"/>
      <c r="WOC78" s="202"/>
      <c r="WOD78" s="202"/>
      <c r="WOE78" s="202"/>
      <c r="WOF78" s="202"/>
      <c r="WOG78" s="202"/>
      <c r="WOH78" s="202"/>
      <c r="WOI78" s="202"/>
      <c r="WOJ78" s="202"/>
      <c r="WOK78" s="202"/>
      <c r="WOL78" s="202"/>
      <c r="WOM78" s="202"/>
      <c r="WON78" s="202"/>
      <c r="WOO78" s="202"/>
      <c r="WOP78" s="202"/>
      <c r="WOQ78" s="202"/>
      <c r="WOR78" s="202"/>
      <c r="WOS78" s="202"/>
      <c r="WOT78" s="202"/>
      <c r="WOU78" s="202"/>
      <c r="WOV78" s="202"/>
      <c r="WOW78" s="202"/>
      <c r="WOX78" s="202"/>
      <c r="WOY78" s="202"/>
      <c r="WOZ78" s="202"/>
      <c r="WPA78" s="202"/>
      <c r="WPB78" s="202"/>
      <c r="WPC78" s="202"/>
      <c r="WPD78" s="202"/>
      <c r="WPE78" s="202"/>
      <c r="WPF78" s="202"/>
      <c r="WPG78" s="202"/>
      <c r="WPH78" s="202"/>
      <c r="WPI78" s="202"/>
      <c r="WPJ78" s="202"/>
      <c r="WPK78" s="202"/>
      <c r="WPL78" s="202"/>
      <c r="WPM78" s="202"/>
      <c r="WPN78" s="202"/>
      <c r="WPO78" s="202"/>
      <c r="WPP78" s="202"/>
      <c r="WPQ78" s="202"/>
      <c r="WPR78" s="202"/>
      <c r="WPS78" s="202"/>
      <c r="WPT78" s="202"/>
      <c r="WPU78" s="202"/>
      <c r="WPV78" s="202"/>
      <c r="WPW78" s="202"/>
      <c r="WPX78" s="202"/>
      <c r="WPY78" s="202"/>
      <c r="WPZ78" s="202"/>
      <c r="WQA78" s="202"/>
      <c r="WQB78" s="202"/>
      <c r="WQC78" s="202"/>
      <c r="WQD78" s="202"/>
      <c r="WQE78" s="202"/>
      <c r="WQF78" s="202"/>
      <c r="WQG78" s="202"/>
      <c r="WQH78" s="202"/>
      <c r="WQI78" s="202"/>
      <c r="WQJ78" s="202"/>
      <c r="WQK78" s="202"/>
      <c r="WQL78" s="202"/>
      <c r="WQM78" s="202"/>
      <c r="WQN78" s="202"/>
      <c r="WQO78" s="202"/>
      <c r="WQP78" s="202"/>
      <c r="WQQ78" s="202"/>
      <c r="WQR78" s="202"/>
      <c r="WQS78" s="202"/>
      <c r="WQT78" s="202"/>
      <c r="WQU78" s="202"/>
      <c r="WQV78" s="202"/>
      <c r="WQW78" s="202"/>
      <c r="WQX78" s="202"/>
      <c r="WQY78" s="202"/>
      <c r="WQZ78" s="202"/>
      <c r="WRA78" s="202"/>
      <c r="WRB78" s="202"/>
      <c r="WRC78" s="202"/>
      <c r="WRD78" s="202"/>
      <c r="WRE78" s="202"/>
      <c r="WRF78" s="202"/>
      <c r="WRG78" s="202"/>
      <c r="WRH78" s="202"/>
      <c r="WRI78" s="202"/>
      <c r="WRJ78" s="202"/>
      <c r="WRK78" s="202"/>
      <c r="WRL78" s="202"/>
      <c r="WRM78" s="202"/>
      <c r="WRN78" s="202"/>
      <c r="WRO78" s="202"/>
      <c r="WRP78" s="202"/>
      <c r="WRQ78" s="202"/>
      <c r="WRR78" s="202"/>
      <c r="WRS78" s="202"/>
      <c r="WRT78" s="202"/>
      <c r="WRU78" s="202"/>
      <c r="WRV78" s="202"/>
      <c r="WRW78" s="202"/>
      <c r="WRX78" s="202"/>
      <c r="WRY78" s="202"/>
      <c r="WRZ78" s="202"/>
      <c r="WSA78" s="202"/>
      <c r="WSB78" s="202"/>
      <c r="WSC78" s="202"/>
      <c r="WSD78" s="202"/>
      <c r="WSE78" s="202"/>
      <c r="WSF78" s="202"/>
      <c r="WSG78" s="202"/>
      <c r="WSH78" s="202"/>
      <c r="WSI78" s="202"/>
      <c r="WSJ78" s="202"/>
      <c r="WSK78" s="202"/>
      <c r="WSL78" s="202"/>
      <c r="WSM78" s="202"/>
      <c r="WSN78" s="202"/>
      <c r="WSO78" s="202"/>
      <c r="WSP78" s="202"/>
      <c r="WSQ78" s="202"/>
      <c r="WSR78" s="202"/>
      <c r="WSS78" s="202"/>
      <c r="WST78" s="202"/>
      <c r="WSU78" s="202"/>
      <c r="WSV78" s="202"/>
      <c r="WSW78" s="202"/>
      <c r="WSX78" s="202"/>
      <c r="WSY78" s="202"/>
      <c r="WSZ78" s="202"/>
      <c r="WTA78" s="202"/>
      <c r="WTB78" s="202"/>
      <c r="WTC78" s="202"/>
      <c r="WTD78" s="202"/>
      <c r="WTE78" s="202"/>
      <c r="WTF78" s="202"/>
      <c r="WTG78" s="202"/>
      <c r="WTH78" s="202"/>
      <c r="WTI78" s="202"/>
      <c r="WTJ78" s="202"/>
      <c r="WTK78" s="202"/>
      <c r="WTL78" s="202"/>
      <c r="WTM78" s="202"/>
      <c r="WTN78" s="202"/>
      <c r="WTO78" s="202"/>
      <c r="WTP78" s="202"/>
      <c r="WTQ78" s="202"/>
      <c r="WTR78" s="202"/>
      <c r="WTS78" s="202"/>
      <c r="WTT78" s="202"/>
      <c r="WTU78" s="202"/>
      <c r="WTV78" s="202"/>
      <c r="WTW78" s="202"/>
      <c r="WTX78" s="202"/>
      <c r="WTY78" s="202"/>
      <c r="WTZ78" s="202"/>
      <c r="WUA78" s="202"/>
      <c r="WUB78" s="202"/>
      <c r="WUC78" s="202"/>
      <c r="WUD78" s="202"/>
      <c r="WUE78" s="202"/>
      <c r="WUF78" s="202"/>
      <c r="WUG78" s="202"/>
      <c r="WUH78" s="202"/>
      <c r="WUI78" s="202"/>
      <c r="WUJ78" s="202"/>
      <c r="WUK78" s="202"/>
      <c r="WUL78" s="202"/>
      <c r="WUM78" s="202"/>
      <c r="WUN78" s="202"/>
      <c r="WUO78" s="202"/>
      <c r="WUP78" s="202"/>
      <c r="WUQ78" s="202"/>
      <c r="WUR78" s="202"/>
      <c r="WUS78" s="202"/>
      <c r="WUT78" s="202"/>
      <c r="WUU78" s="202"/>
      <c r="WUV78" s="202"/>
      <c r="WUW78" s="202"/>
      <c r="WUX78" s="202"/>
      <c r="WUY78" s="202"/>
      <c r="WUZ78" s="202"/>
      <c r="WVA78" s="202"/>
      <c r="WVB78" s="202"/>
      <c r="WVC78" s="202"/>
      <c r="WVD78" s="202"/>
      <c r="WVE78" s="202"/>
      <c r="WVF78" s="202"/>
      <c r="WVG78" s="202"/>
      <c r="WVH78" s="202"/>
      <c r="WVI78" s="202"/>
      <c r="WVJ78" s="202"/>
      <c r="WVK78" s="202"/>
      <c r="WVL78" s="202"/>
      <c r="WVM78" s="202"/>
      <c r="WVN78" s="202"/>
      <c r="WVO78" s="202"/>
      <c r="WVP78" s="202"/>
      <c r="WVQ78" s="202"/>
      <c r="WVR78" s="202"/>
      <c r="WVS78" s="202"/>
      <c r="WVT78" s="202"/>
      <c r="WVU78" s="202"/>
      <c r="WVV78" s="202"/>
      <c r="WVW78" s="202"/>
      <c r="WVX78" s="202"/>
      <c r="WVY78" s="202"/>
      <c r="WVZ78" s="202"/>
      <c r="WWA78" s="202"/>
      <c r="WWB78" s="202"/>
      <c r="WWC78" s="202"/>
      <c r="WWD78" s="202"/>
      <c r="WWE78" s="202"/>
      <c r="WWF78" s="202"/>
      <c r="WWG78" s="202"/>
      <c r="WWH78" s="202"/>
      <c r="WWI78" s="202"/>
      <c r="WWJ78" s="202"/>
      <c r="WWK78" s="202"/>
      <c r="WWL78" s="202"/>
      <c r="WWM78" s="202"/>
      <c r="WWN78" s="202"/>
      <c r="WWO78" s="202"/>
      <c r="WWP78" s="202"/>
      <c r="WWQ78" s="202"/>
      <c r="WWR78" s="202"/>
      <c r="WWS78" s="202"/>
      <c r="WWT78" s="202"/>
      <c r="WWU78" s="202"/>
      <c r="WWV78" s="202"/>
      <c r="WWW78" s="202"/>
      <c r="WWX78" s="202"/>
      <c r="WWY78" s="202"/>
      <c r="WWZ78" s="202"/>
      <c r="WXA78" s="202"/>
      <c r="WXB78" s="202"/>
      <c r="WXC78" s="202"/>
      <c r="WXD78" s="202"/>
      <c r="WXE78" s="202"/>
      <c r="WXF78" s="202"/>
      <c r="WXG78" s="202"/>
      <c r="WXH78" s="202"/>
      <c r="WXI78" s="202"/>
      <c r="WXJ78" s="202"/>
      <c r="WXK78" s="202"/>
      <c r="WXL78" s="202"/>
      <c r="WXM78" s="202"/>
      <c r="WXN78" s="202"/>
      <c r="WXO78" s="202"/>
      <c r="WXP78" s="202"/>
      <c r="WXQ78" s="202"/>
      <c r="WXR78" s="202"/>
      <c r="WXS78" s="202"/>
      <c r="WXT78" s="202"/>
      <c r="WXU78" s="202"/>
      <c r="WXV78" s="202"/>
      <c r="WXW78" s="202"/>
      <c r="WXX78" s="202"/>
      <c r="WXY78" s="202"/>
      <c r="WXZ78" s="202"/>
      <c r="WYA78" s="202"/>
      <c r="WYB78" s="202"/>
      <c r="WYC78" s="202"/>
      <c r="WYD78" s="202"/>
      <c r="WYE78" s="202"/>
      <c r="WYF78" s="202"/>
      <c r="WYG78" s="202"/>
      <c r="WYH78" s="202"/>
      <c r="WYI78" s="202"/>
      <c r="WYJ78" s="202"/>
      <c r="WYK78" s="202"/>
      <c r="WYL78" s="202"/>
      <c r="WYM78" s="202"/>
      <c r="WYN78" s="202"/>
      <c r="WYO78" s="202"/>
      <c r="WYP78" s="202"/>
      <c r="WYQ78" s="202"/>
      <c r="WYR78" s="202"/>
      <c r="WYS78" s="202"/>
      <c r="WYT78" s="202"/>
      <c r="WYU78" s="202"/>
      <c r="WYV78" s="202"/>
      <c r="WYW78" s="202"/>
      <c r="WYX78" s="202"/>
      <c r="WYY78" s="202"/>
      <c r="WYZ78" s="202"/>
      <c r="WZA78" s="202"/>
      <c r="WZB78" s="202"/>
      <c r="WZC78" s="202"/>
      <c r="WZD78" s="202"/>
      <c r="WZE78" s="202"/>
      <c r="WZF78" s="202"/>
      <c r="WZG78" s="202"/>
      <c r="WZH78" s="202"/>
      <c r="WZI78" s="202"/>
      <c r="WZJ78" s="202"/>
      <c r="WZK78" s="202"/>
      <c r="WZL78" s="202"/>
      <c r="WZM78" s="202"/>
      <c r="WZN78" s="202"/>
      <c r="WZO78" s="202"/>
      <c r="WZP78" s="202"/>
      <c r="WZQ78" s="202"/>
      <c r="WZR78" s="202"/>
      <c r="WZS78" s="202"/>
      <c r="WZT78" s="202"/>
      <c r="WZU78" s="202"/>
      <c r="WZV78" s="202"/>
      <c r="WZW78" s="202"/>
      <c r="WZX78" s="202"/>
      <c r="WZY78" s="202"/>
      <c r="WZZ78" s="202"/>
      <c r="XAA78" s="202"/>
      <c r="XAB78" s="202"/>
      <c r="XAC78" s="202"/>
      <c r="XAD78" s="202"/>
      <c r="XAE78" s="202"/>
      <c r="XAF78" s="202"/>
      <c r="XAG78" s="202"/>
      <c r="XAH78" s="202"/>
      <c r="XAI78" s="202"/>
      <c r="XAJ78" s="202"/>
      <c r="XAK78" s="202"/>
      <c r="XAL78" s="202"/>
      <c r="XAM78" s="202"/>
      <c r="XAN78" s="202"/>
      <c r="XAO78" s="202"/>
      <c r="XAP78" s="202"/>
      <c r="XAQ78" s="202"/>
      <c r="XAR78" s="202"/>
      <c r="XAS78" s="202"/>
      <c r="XAT78" s="202"/>
      <c r="XAU78" s="202"/>
      <c r="XAV78" s="202"/>
      <c r="XAW78" s="202"/>
      <c r="XAX78" s="202"/>
      <c r="XAY78" s="202"/>
      <c r="XAZ78" s="202"/>
      <c r="XBA78" s="202"/>
      <c r="XBB78" s="202"/>
      <c r="XBC78" s="202"/>
      <c r="XBD78" s="202"/>
      <c r="XBE78" s="202"/>
      <c r="XBF78" s="202"/>
      <c r="XBG78" s="202"/>
      <c r="XBH78" s="202"/>
      <c r="XBI78" s="202"/>
      <c r="XBJ78" s="202"/>
      <c r="XBK78" s="202"/>
      <c r="XBL78" s="202"/>
      <c r="XBM78" s="202"/>
      <c r="XBN78" s="202"/>
      <c r="XBO78" s="202"/>
      <c r="XBP78" s="202"/>
      <c r="XBQ78" s="202"/>
      <c r="XBR78" s="202"/>
      <c r="XBS78" s="202"/>
      <c r="XBT78" s="202"/>
      <c r="XBU78" s="202"/>
      <c r="XBV78" s="202"/>
      <c r="XBW78" s="202"/>
      <c r="XBX78" s="202"/>
      <c r="XBY78" s="202"/>
      <c r="XBZ78" s="202"/>
      <c r="XCA78" s="202"/>
      <c r="XCB78" s="202"/>
      <c r="XCC78" s="202"/>
      <c r="XCD78" s="202"/>
      <c r="XCE78" s="202"/>
      <c r="XCF78" s="202"/>
      <c r="XCG78" s="202"/>
      <c r="XCH78" s="202"/>
      <c r="XCI78" s="202"/>
      <c r="XCJ78" s="202"/>
      <c r="XCK78" s="202"/>
      <c r="XCL78" s="202"/>
      <c r="XCM78" s="202"/>
      <c r="XCN78" s="202"/>
      <c r="XCO78" s="202"/>
      <c r="XCP78" s="202"/>
      <c r="XCQ78" s="202"/>
      <c r="XCR78" s="202"/>
      <c r="XCS78" s="202"/>
      <c r="XCT78" s="202"/>
      <c r="XCU78" s="202"/>
      <c r="XCV78" s="202"/>
      <c r="XCW78" s="202"/>
      <c r="XCX78" s="202"/>
      <c r="XCY78" s="202"/>
      <c r="XCZ78" s="202"/>
      <c r="XDA78" s="202"/>
      <c r="XDB78" s="202"/>
      <c r="XDC78" s="202"/>
      <c r="XDD78" s="202"/>
      <c r="XDE78" s="202"/>
      <c r="XDF78" s="202"/>
      <c r="XDG78" s="202"/>
      <c r="XDH78" s="202"/>
      <c r="XDI78" s="202"/>
      <c r="XDJ78" s="202"/>
      <c r="XDK78" s="202"/>
      <c r="XDL78" s="202"/>
      <c r="XDM78" s="202"/>
      <c r="XDN78" s="202"/>
      <c r="XDO78" s="202"/>
      <c r="XDP78" s="202"/>
      <c r="XDQ78" s="202"/>
      <c r="XDR78" s="202"/>
      <c r="XDS78" s="202"/>
      <c r="XDT78" s="202"/>
      <c r="XDU78" s="202"/>
      <c r="XDV78" s="202"/>
      <c r="XDW78" s="202"/>
      <c r="XDX78" s="202"/>
      <c r="XDY78" s="202"/>
      <c r="XDZ78" s="202"/>
      <c r="XEA78" s="202"/>
      <c r="XEB78" s="202"/>
      <c r="XEC78" s="202"/>
      <c r="XED78" s="202"/>
      <c r="XEE78" s="202"/>
      <c r="XEF78" s="202"/>
      <c r="XEG78" s="202"/>
      <c r="XEH78" s="202"/>
      <c r="XEI78" s="202"/>
      <c r="XEJ78" s="202"/>
      <c r="XEK78" s="202"/>
      <c r="XEL78" s="202"/>
      <c r="XEM78" s="202"/>
      <c r="XEN78" s="202"/>
      <c r="XEO78" s="202"/>
      <c r="XEP78" s="202"/>
      <c r="XEQ78" s="202"/>
      <c r="XER78" s="202"/>
      <c r="XES78" s="202"/>
      <c r="XET78" s="202"/>
      <c r="XEU78" s="202"/>
      <c r="XEV78" s="202"/>
      <c r="XEW78" s="202"/>
    </row>
    <row r="79" s="203" customFormat="1" ht="15" spans="1:16377">
      <c r="A79" s="202">
        <v>2296005</v>
      </c>
      <c r="B79" s="224" t="s">
        <v>1200</v>
      </c>
      <c r="C79" s="215">
        <f t="shared" si="10"/>
        <v>0</v>
      </c>
      <c r="D79" s="215"/>
      <c r="E79" s="215"/>
      <c r="F79" s="202">
        <f t="shared" si="9"/>
        <v>7</v>
      </c>
      <c r="G79" s="202"/>
      <c r="H79" s="202"/>
      <c r="I79" s="202"/>
      <c r="J79" s="202"/>
      <c r="K79" s="202"/>
      <c r="L79" s="202"/>
      <c r="M79" s="202"/>
      <c r="N79" s="202"/>
      <c r="O79" s="202"/>
      <c r="P79" s="202"/>
      <c r="Q79" s="202"/>
      <c r="R79" s="202"/>
      <c r="S79" s="202"/>
      <c r="T79" s="202"/>
      <c r="U79" s="202"/>
      <c r="V79" s="202"/>
      <c r="W79" s="202"/>
      <c r="X79" s="202"/>
      <c r="Y79" s="202"/>
      <c r="Z79" s="202"/>
      <c r="AA79" s="202"/>
      <c r="AB79" s="202"/>
      <c r="AC79" s="202"/>
      <c r="AD79" s="202"/>
      <c r="AE79" s="202"/>
      <c r="AF79" s="202"/>
      <c r="AG79" s="202"/>
      <c r="AH79" s="202"/>
      <c r="AI79" s="202"/>
      <c r="AJ79" s="202"/>
      <c r="AK79" s="202"/>
      <c r="AL79" s="202"/>
      <c r="AM79" s="202"/>
      <c r="AN79" s="202"/>
      <c r="AO79" s="202"/>
      <c r="AP79" s="202"/>
      <c r="AQ79" s="202"/>
      <c r="AR79" s="202"/>
      <c r="AS79" s="202"/>
      <c r="AT79" s="202"/>
      <c r="AU79" s="202"/>
      <c r="AV79" s="202"/>
      <c r="AW79" s="202"/>
      <c r="AX79" s="202"/>
      <c r="AY79" s="202"/>
      <c r="AZ79" s="202"/>
      <c r="BA79" s="202"/>
      <c r="BB79" s="202"/>
      <c r="BC79" s="202"/>
      <c r="BD79" s="202"/>
      <c r="BE79" s="202"/>
      <c r="BF79" s="202"/>
      <c r="BG79" s="202"/>
      <c r="BH79" s="202"/>
      <c r="BI79" s="202"/>
      <c r="BJ79" s="202"/>
      <c r="BK79" s="202"/>
      <c r="BL79" s="202"/>
      <c r="BM79" s="202"/>
      <c r="BN79" s="202"/>
      <c r="BO79" s="202"/>
      <c r="BP79" s="202"/>
      <c r="BQ79" s="202"/>
      <c r="BR79" s="202"/>
      <c r="BS79" s="202"/>
      <c r="BT79" s="202"/>
      <c r="BU79" s="202"/>
      <c r="BV79" s="202"/>
      <c r="BW79" s="202"/>
      <c r="BX79" s="202"/>
      <c r="BY79" s="202"/>
      <c r="BZ79" s="202"/>
      <c r="CA79" s="202"/>
      <c r="CB79" s="202"/>
      <c r="CC79" s="202"/>
      <c r="CD79" s="202"/>
      <c r="CE79" s="202"/>
      <c r="CF79" s="202"/>
      <c r="CG79" s="202"/>
      <c r="CH79" s="202"/>
      <c r="CI79" s="202"/>
      <c r="CJ79" s="202"/>
      <c r="CK79" s="202"/>
      <c r="CL79" s="202"/>
      <c r="CM79" s="202"/>
      <c r="CN79" s="202"/>
      <c r="CO79" s="202"/>
      <c r="CP79" s="202"/>
      <c r="CQ79" s="202"/>
      <c r="CR79" s="202"/>
      <c r="CS79" s="202"/>
      <c r="CT79" s="202"/>
      <c r="CU79" s="202"/>
      <c r="CV79" s="202"/>
      <c r="CW79" s="202"/>
      <c r="CX79" s="202"/>
      <c r="CY79" s="202"/>
      <c r="CZ79" s="202"/>
      <c r="DA79" s="202"/>
      <c r="DB79" s="202"/>
      <c r="DC79" s="202"/>
      <c r="DD79" s="202"/>
      <c r="DE79" s="202"/>
      <c r="DF79" s="202"/>
      <c r="DG79" s="202"/>
      <c r="DH79" s="202"/>
      <c r="DI79" s="202"/>
      <c r="DJ79" s="202"/>
      <c r="DK79" s="202"/>
      <c r="DL79" s="202"/>
      <c r="DM79" s="202"/>
      <c r="DN79" s="202"/>
      <c r="DO79" s="202"/>
      <c r="DP79" s="202"/>
      <c r="DQ79" s="202"/>
      <c r="DR79" s="202"/>
      <c r="DS79" s="202"/>
      <c r="DT79" s="202"/>
      <c r="DU79" s="202"/>
      <c r="DV79" s="202"/>
      <c r="DW79" s="202"/>
      <c r="DX79" s="202"/>
      <c r="DY79" s="202"/>
      <c r="DZ79" s="202"/>
      <c r="EA79" s="202"/>
      <c r="EB79" s="202"/>
      <c r="EC79" s="202"/>
      <c r="ED79" s="202"/>
      <c r="EE79" s="202"/>
      <c r="EF79" s="202"/>
      <c r="EG79" s="202"/>
      <c r="EH79" s="202"/>
      <c r="EI79" s="202"/>
      <c r="EJ79" s="202"/>
      <c r="EK79" s="202"/>
      <c r="EL79" s="202"/>
      <c r="EM79" s="202"/>
      <c r="EN79" s="202"/>
      <c r="EO79" s="202"/>
      <c r="EP79" s="202"/>
      <c r="EQ79" s="202"/>
      <c r="ER79" s="202"/>
      <c r="ES79" s="202"/>
      <c r="ET79" s="202"/>
      <c r="EU79" s="202"/>
      <c r="EV79" s="202"/>
      <c r="EW79" s="202"/>
      <c r="EX79" s="202"/>
      <c r="EY79" s="202"/>
      <c r="EZ79" s="202"/>
      <c r="FA79" s="202"/>
      <c r="FB79" s="202"/>
      <c r="FC79" s="202"/>
      <c r="FD79" s="202"/>
      <c r="FE79" s="202"/>
      <c r="FF79" s="202"/>
      <c r="FG79" s="202"/>
      <c r="FH79" s="202"/>
      <c r="FI79" s="202"/>
      <c r="FJ79" s="202"/>
      <c r="FK79" s="202"/>
      <c r="FL79" s="202"/>
      <c r="FM79" s="202"/>
      <c r="FN79" s="202"/>
      <c r="FO79" s="202"/>
      <c r="FP79" s="202"/>
      <c r="FQ79" s="202"/>
      <c r="FR79" s="202"/>
      <c r="FS79" s="202"/>
      <c r="FT79" s="202"/>
      <c r="FU79" s="202"/>
      <c r="FV79" s="202"/>
      <c r="FW79" s="202"/>
      <c r="FX79" s="202"/>
      <c r="FY79" s="202"/>
      <c r="FZ79" s="202"/>
      <c r="GA79" s="202"/>
      <c r="GB79" s="202"/>
      <c r="GC79" s="202"/>
      <c r="GD79" s="202"/>
      <c r="GE79" s="202"/>
      <c r="GF79" s="202"/>
      <c r="GG79" s="202"/>
      <c r="GH79" s="202"/>
      <c r="GI79" s="202"/>
      <c r="GJ79" s="202"/>
      <c r="GK79" s="202"/>
      <c r="GL79" s="202"/>
      <c r="GM79" s="202"/>
      <c r="GN79" s="202"/>
      <c r="GO79" s="202"/>
      <c r="GP79" s="202"/>
      <c r="GQ79" s="202"/>
      <c r="GR79" s="202"/>
      <c r="GS79" s="202"/>
      <c r="GT79" s="202"/>
      <c r="GU79" s="202"/>
      <c r="GV79" s="202"/>
      <c r="GW79" s="202"/>
      <c r="GX79" s="202"/>
      <c r="GY79" s="202"/>
      <c r="GZ79" s="202"/>
      <c r="HA79" s="202"/>
      <c r="HB79" s="202"/>
      <c r="HC79" s="202"/>
      <c r="HD79" s="202"/>
      <c r="HE79" s="202"/>
      <c r="HF79" s="202"/>
      <c r="HG79" s="202"/>
      <c r="HH79" s="202"/>
      <c r="HI79" s="202"/>
      <c r="HJ79" s="202"/>
      <c r="HK79" s="202"/>
      <c r="HL79" s="202"/>
      <c r="HM79" s="202"/>
      <c r="HN79" s="202"/>
      <c r="HO79" s="202"/>
      <c r="HP79" s="202"/>
      <c r="HQ79" s="202"/>
      <c r="HR79" s="202"/>
      <c r="HS79" s="202"/>
      <c r="HT79" s="202"/>
      <c r="HU79" s="202"/>
      <c r="HV79" s="202"/>
      <c r="HW79" s="202"/>
      <c r="HX79" s="202"/>
      <c r="HY79" s="202"/>
      <c r="HZ79" s="202"/>
      <c r="IA79" s="202"/>
      <c r="IB79" s="202"/>
      <c r="IC79" s="202"/>
      <c r="ID79" s="202"/>
      <c r="IE79" s="202"/>
      <c r="IF79" s="202"/>
      <c r="IG79" s="202"/>
      <c r="IH79" s="202"/>
      <c r="II79" s="202"/>
      <c r="IJ79" s="202"/>
      <c r="IK79" s="202"/>
      <c r="IL79" s="202"/>
      <c r="IM79" s="202"/>
      <c r="IN79" s="202"/>
      <c r="IO79" s="202"/>
      <c r="IP79" s="202"/>
      <c r="IQ79" s="202"/>
      <c r="IR79" s="202"/>
      <c r="IS79" s="202"/>
      <c r="IT79" s="202"/>
      <c r="IU79" s="202"/>
      <c r="IV79" s="202"/>
      <c r="IW79" s="202"/>
      <c r="IX79" s="202"/>
      <c r="IY79" s="202"/>
      <c r="IZ79" s="202"/>
      <c r="JA79" s="202"/>
      <c r="JB79" s="202"/>
      <c r="JC79" s="202"/>
      <c r="JD79" s="202"/>
      <c r="JE79" s="202"/>
      <c r="JF79" s="202"/>
      <c r="JG79" s="202"/>
      <c r="JH79" s="202"/>
      <c r="JI79" s="202"/>
      <c r="JJ79" s="202"/>
      <c r="JK79" s="202"/>
      <c r="JL79" s="202"/>
      <c r="JM79" s="202"/>
      <c r="JN79" s="202"/>
      <c r="JO79" s="202"/>
      <c r="JP79" s="202"/>
      <c r="JQ79" s="202"/>
      <c r="JR79" s="202"/>
      <c r="JS79" s="202"/>
      <c r="JT79" s="202"/>
      <c r="JU79" s="202"/>
      <c r="JV79" s="202"/>
      <c r="JW79" s="202"/>
      <c r="JX79" s="202"/>
      <c r="JY79" s="202"/>
      <c r="JZ79" s="202"/>
      <c r="KA79" s="202"/>
      <c r="KB79" s="202"/>
      <c r="KC79" s="202"/>
      <c r="KD79" s="202"/>
      <c r="KE79" s="202"/>
      <c r="KF79" s="202"/>
      <c r="KG79" s="202"/>
      <c r="KH79" s="202"/>
      <c r="KI79" s="202"/>
      <c r="KJ79" s="202"/>
      <c r="KK79" s="202"/>
      <c r="KL79" s="202"/>
      <c r="KM79" s="202"/>
      <c r="KN79" s="202"/>
      <c r="KO79" s="202"/>
      <c r="KP79" s="202"/>
      <c r="KQ79" s="202"/>
      <c r="KR79" s="202"/>
      <c r="KS79" s="202"/>
      <c r="KT79" s="202"/>
      <c r="KU79" s="202"/>
      <c r="KV79" s="202"/>
      <c r="KW79" s="202"/>
      <c r="KX79" s="202"/>
      <c r="KY79" s="202"/>
      <c r="KZ79" s="202"/>
      <c r="LA79" s="202"/>
      <c r="LB79" s="202"/>
      <c r="LC79" s="202"/>
      <c r="LD79" s="202"/>
      <c r="LE79" s="202"/>
      <c r="LF79" s="202"/>
      <c r="LG79" s="202"/>
      <c r="LH79" s="202"/>
      <c r="LI79" s="202"/>
      <c r="LJ79" s="202"/>
      <c r="LK79" s="202"/>
      <c r="LL79" s="202"/>
      <c r="LM79" s="202"/>
      <c r="LN79" s="202"/>
      <c r="LO79" s="202"/>
      <c r="LP79" s="202"/>
      <c r="LQ79" s="202"/>
      <c r="LR79" s="202"/>
      <c r="LS79" s="202"/>
      <c r="LT79" s="202"/>
      <c r="LU79" s="202"/>
      <c r="LV79" s="202"/>
      <c r="LW79" s="202"/>
      <c r="LX79" s="202"/>
      <c r="LY79" s="202"/>
      <c r="LZ79" s="202"/>
      <c r="MA79" s="202"/>
      <c r="MB79" s="202"/>
      <c r="MC79" s="202"/>
      <c r="MD79" s="202"/>
      <c r="ME79" s="202"/>
      <c r="MF79" s="202"/>
      <c r="MG79" s="202"/>
      <c r="MH79" s="202"/>
      <c r="MI79" s="202"/>
      <c r="MJ79" s="202"/>
      <c r="MK79" s="202"/>
      <c r="ML79" s="202"/>
      <c r="MM79" s="202"/>
      <c r="MN79" s="202"/>
      <c r="MO79" s="202"/>
      <c r="MP79" s="202"/>
      <c r="MQ79" s="202"/>
      <c r="MR79" s="202"/>
      <c r="MS79" s="202"/>
      <c r="MT79" s="202"/>
      <c r="MU79" s="202"/>
      <c r="MV79" s="202"/>
      <c r="MW79" s="202"/>
      <c r="MX79" s="202"/>
      <c r="MY79" s="202"/>
      <c r="MZ79" s="202"/>
      <c r="NA79" s="202"/>
      <c r="NB79" s="202"/>
      <c r="NC79" s="202"/>
      <c r="ND79" s="202"/>
      <c r="NE79" s="202"/>
      <c r="NF79" s="202"/>
      <c r="NG79" s="202"/>
      <c r="NH79" s="202"/>
      <c r="NI79" s="202"/>
      <c r="NJ79" s="202"/>
      <c r="NK79" s="202"/>
      <c r="NL79" s="202"/>
      <c r="NM79" s="202"/>
      <c r="NN79" s="202"/>
      <c r="NO79" s="202"/>
      <c r="NP79" s="202"/>
      <c r="NQ79" s="202"/>
      <c r="NR79" s="202"/>
      <c r="NS79" s="202"/>
      <c r="NT79" s="202"/>
      <c r="NU79" s="202"/>
      <c r="NV79" s="202"/>
      <c r="NW79" s="202"/>
      <c r="NX79" s="202"/>
      <c r="NY79" s="202"/>
      <c r="NZ79" s="202"/>
      <c r="OA79" s="202"/>
      <c r="OB79" s="202"/>
      <c r="OC79" s="202"/>
      <c r="OD79" s="202"/>
      <c r="OE79" s="202"/>
      <c r="OF79" s="202"/>
      <c r="OG79" s="202"/>
      <c r="OH79" s="202"/>
      <c r="OI79" s="202"/>
      <c r="OJ79" s="202"/>
      <c r="OK79" s="202"/>
      <c r="OL79" s="202"/>
      <c r="OM79" s="202"/>
      <c r="ON79" s="202"/>
      <c r="OO79" s="202"/>
      <c r="OP79" s="202"/>
      <c r="OQ79" s="202"/>
      <c r="OR79" s="202"/>
      <c r="OS79" s="202"/>
      <c r="OT79" s="202"/>
      <c r="OU79" s="202"/>
      <c r="OV79" s="202"/>
      <c r="OW79" s="202"/>
      <c r="OX79" s="202"/>
      <c r="OY79" s="202"/>
      <c r="OZ79" s="202"/>
      <c r="PA79" s="202"/>
      <c r="PB79" s="202"/>
      <c r="PC79" s="202"/>
      <c r="PD79" s="202"/>
      <c r="PE79" s="202"/>
      <c r="PF79" s="202"/>
      <c r="PG79" s="202"/>
      <c r="PH79" s="202"/>
      <c r="PI79" s="202"/>
      <c r="PJ79" s="202"/>
      <c r="PK79" s="202"/>
      <c r="PL79" s="202"/>
      <c r="PM79" s="202"/>
      <c r="PN79" s="202"/>
      <c r="PO79" s="202"/>
      <c r="PP79" s="202"/>
      <c r="PQ79" s="202"/>
      <c r="PR79" s="202"/>
      <c r="PS79" s="202"/>
      <c r="PT79" s="202"/>
      <c r="PU79" s="202"/>
      <c r="PV79" s="202"/>
      <c r="PW79" s="202"/>
      <c r="PX79" s="202"/>
      <c r="PY79" s="202"/>
      <c r="PZ79" s="202"/>
      <c r="QA79" s="202"/>
      <c r="QB79" s="202"/>
      <c r="QC79" s="202"/>
      <c r="QD79" s="202"/>
      <c r="QE79" s="202"/>
      <c r="QF79" s="202"/>
      <c r="QG79" s="202"/>
      <c r="QH79" s="202"/>
      <c r="QI79" s="202"/>
      <c r="QJ79" s="202"/>
      <c r="QK79" s="202"/>
      <c r="QL79" s="202"/>
      <c r="QM79" s="202"/>
      <c r="QN79" s="202"/>
      <c r="QO79" s="202"/>
      <c r="QP79" s="202"/>
      <c r="QQ79" s="202"/>
      <c r="QR79" s="202"/>
      <c r="QS79" s="202"/>
      <c r="QT79" s="202"/>
      <c r="QU79" s="202"/>
      <c r="QV79" s="202"/>
      <c r="QW79" s="202"/>
      <c r="QX79" s="202"/>
      <c r="QY79" s="202"/>
      <c r="QZ79" s="202"/>
      <c r="RA79" s="202"/>
      <c r="RB79" s="202"/>
      <c r="RC79" s="202"/>
      <c r="RD79" s="202"/>
      <c r="RE79" s="202"/>
      <c r="RF79" s="202"/>
      <c r="RG79" s="202"/>
      <c r="RH79" s="202"/>
      <c r="RI79" s="202"/>
      <c r="RJ79" s="202"/>
      <c r="RK79" s="202"/>
      <c r="RL79" s="202"/>
      <c r="RM79" s="202"/>
      <c r="RN79" s="202"/>
      <c r="RO79" s="202"/>
      <c r="RP79" s="202"/>
      <c r="RQ79" s="202"/>
      <c r="RR79" s="202"/>
      <c r="RS79" s="202"/>
      <c r="RT79" s="202"/>
      <c r="RU79" s="202"/>
      <c r="RV79" s="202"/>
      <c r="RW79" s="202"/>
      <c r="RX79" s="202"/>
      <c r="RY79" s="202"/>
      <c r="RZ79" s="202"/>
      <c r="SA79" s="202"/>
      <c r="SB79" s="202"/>
      <c r="SC79" s="202"/>
      <c r="SD79" s="202"/>
      <c r="SE79" s="202"/>
      <c r="SF79" s="202"/>
      <c r="SG79" s="202"/>
      <c r="SH79" s="202"/>
      <c r="SI79" s="202"/>
      <c r="SJ79" s="202"/>
      <c r="SK79" s="202"/>
      <c r="SL79" s="202"/>
      <c r="SM79" s="202"/>
      <c r="SN79" s="202"/>
      <c r="SO79" s="202"/>
      <c r="SP79" s="202"/>
      <c r="SQ79" s="202"/>
      <c r="SR79" s="202"/>
      <c r="SS79" s="202"/>
      <c r="ST79" s="202"/>
      <c r="SU79" s="202"/>
      <c r="SV79" s="202"/>
      <c r="SW79" s="202"/>
      <c r="SX79" s="202"/>
      <c r="SY79" s="202"/>
      <c r="SZ79" s="202"/>
      <c r="TA79" s="202"/>
      <c r="TB79" s="202"/>
      <c r="TC79" s="202"/>
      <c r="TD79" s="202"/>
      <c r="TE79" s="202"/>
      <c r="TF79" s="202"/>
      <c r="TG79" s="202"/>
      <c r="TH79" s="202"/>
      <c r="TI79" s="202"/>
      <c r="TJ79" s="202"/>
      <c r="TK79" s="202"/>
      <c r="TL79" s="202"/>
      <c r="TM79" s="202"/>
      <c r="TN79" s="202"/>
      <c r="TO79" s="202"/>
      <c r="TP79" s="202"/>
      <c r="TQ79" s="202"/>
      <c r="TR79" s="202"/>
      <c r="TS79" s="202"/>
      <c r="TT79" s="202"/>
      <c r="TU79" s="202"/>
      <c r="TV79" s="202"/>
      <c r="TW79" s="202"/>
      <c r="TX79" s="202"/>
      <c r="TY79" s="202"/>
      <c r="TZ79" s="202"/>
      <c r="UA79" s="202"/>
      <c r="UB79" s="202"/>
      <c r="UC79" s="202"/>
      <c r="UD79" s="202"/>
      <c r="UE79" s="202"/>
      <c r="UF79" s="202"/>
      <c r="UG79" s="202"/>
      <c r="UH79" s="202"/>
      <c r="UI79" s="202"/>
      <c r="UJ79" s="202"/>
      <c r="UK79" s="202"/>
      <c r="UL79" s="202"/>
      <c r="UM79" s="202"/>
      <c r="UN79" s="202"/>
      <c r="UO79" s="202"/>
      <c r="UP79" s="202"/>
      <c r="UQ79" s="202"/>
      <c r="UR79" s="202"/>
      <c r="US79" s="202"/>
      <c r="UT79" s="202"/>
      <c r="UU79" s="202"/>
      <c r="UV79" s="202"/>
      <c r="UW79" s="202"/>
      <c r="UX79" s="202"/>
      <c r="UY79" s="202"/>
      <c r="UZ79" s="202"/>
      <c r="VA79" s="202"/>
      <c r="VB79" s="202"/>
      <c r="VC79" s="202"/>
      <c r="VD79" s="202"/>
      <c r="VE79" s="202"/>
      <c r="VF79" s="202"/>
      <c r="VG79" s="202"/>
      <c r="VH79" s="202"/>
      <c r="VI79" s="202"/>
      <c r="VJ79" s="202"/>
      <c r="VK79" s="202"/>
      <c r="VL79" s="202"/>
      <c r="VM79" s="202"/>
      <c r="VN79" s="202"/>
      <c r="VO79" s="202"/>
      <c r="VP79" s="202"/>
      <c r="VQ79" s="202"/>
      <c r="VR79" s="202"/>
      <c r="VS79" s="202"/>
      <c r="VT79" s="202"/>
      <c r="VU79" s="202"/>
      <c r="VV79" s="202"/>
      <c r="VW79" s="202"/>
      <c r="VX79" s="202"/>
      <c r="VY79" s="202"/>
      <c r="VZ79" s="202"/>
      <c r="WA79" s="202"/>
      <c r="WB79" s="202"/>
      <c r="WC79" s="202"/>
      <c r="WD79" s="202"/>
      <c r="WE79" s="202"/>
      <c r="WF79" s="202"/>
      <c r="WG79" s="202"/>
      <c r="WH79" s="202"/>
      <c r="WI79" s="202"/>
      <c r="WJ79" s="202"/>
      <c r="WK79" s="202"/>
      <c r="WL79" s="202"/>
      <c r="WM79" s="202"/>
      <c r="WN79" s="202"/>
      <c r="WO79" s="202"/>
      <c r="WP79" s="202"/>
      <c r="WQ79" s="202"/>
      <c r="WR79" s="202"/>
      <c r="WS79" s="202"/>
      <c r="WT79" s="202"/>
      <c r="WU79" s="202"/>
      <c r="WV79" s="202"/>
      <c r="WW79" s="202"/>
      <c r="WX79" s="202"/>
      <c r="WY79" s="202"/>
      <c r="WZ79" s="202"/>
      <c r="XA79" s="202"/>
      <c r="XB79" s="202"/>
      <c r="XC79" s="202"/>
      <c r="XD79" s="202"/>
      <c r="XE79" s="202"/>
      <c r="XF79" s="202"/>
      <c r="XG79" s="202"/>
      <c r="XH79" s="202"/>
      <c r="XI79" s="202"/>
      <c r="XJ79" s="202"/>
      <c r="XK79" s="202"/>
      <c r="XL79" s="202"/>
      <c r="XM79" s="202"/>
      <c r="XN79" s="202"/>
      <c r="XO79" s="202"/>
      <c r="XP79" s="202"/>
      <c r="XQ79" s="202"/>
      <c r="XR79" s="202"/>
      <c r="XS79" s="202"/>
      <c r="XT79" s="202"/>
      <c r="XU79" s="202"/>
      <c r="XV79" s="202"/>
      <c r="XW79" s="202"/>
      <c r="XX79" s="202"/>
      <c r="XY79" s="202"/>
      <c r="XZ79" s="202"/>
      <c r="YA79" s="202"/>
      <c r="YB79" s="202"/>
      <c r="YC79" s="202"/>
      <c r="YD79" s="202"/>
      <c r="YE79" s="202"/>
      <c r="YF79" s="202"/>
      <c r="YG79" s="202"/>
      <c r="YH79" s="202"/>
      <c r="YI79" s="202"/>
      <c r="YJ79" s="202"/>
      <c r="YK79" s="202"/>
      <c r="YL79" s="202"/>
      <c r="YM79" s="202"/>
      <c r="YN79" s="202"/>
      <c r="YO79" s="202"/>
      <c r="YP79" s="202"/>
      <c r="YQ79" s="202"/>
      <c r="YR79" s="202"/>
      <c r="YS79" s="202"/>
      <c r="YT79" s="202"/>
      <c r="YU79" s="202"/>
      <c r="YV79" s="202"/>
      <c r="YW79" s="202"/>
      <c r="YX79" s="202"/>
      <c r="YY79" s="202"/>
      <c r="YZ79" s="202"/>
      <c r="ZA79" s="202"/>
      <c r="ZB79" s="202"/>
      <c r="ZC79" s="202"/>
      <c r="ZD79" s="202"/>
      <c r="ZE79" s="202"/>
      <c r="ZF79" s="202"/>
      <c r="ZG79" s="202"/>
      <c r="ZH79" s="202"/>
      <c r="ZI79" s="202"/>
      <c r="ZJ79" s="202"/>
      <c r="ZK79" s="202"/>
      <c r="ZL79" s="202"/>
      <c r="ZM79" s="202"/>
      <c r="ZN79" s="202"/>
      <c r="ZO79" s="202"/>
      <c r="ZP79" s="202"/>
      <c r="ZQ79" s="202"/>
      <c r="ZR79" s="202"/>
      <c r="ZS79" s="202"/>
      <c r="ZT79" s="202"/>
      <c r="ZU79" s="202"/>
      <c r="ZV79" s="202"/>
      <c r="ZW79" s="202"/>
      <c r="ZX79" s="202"/>
      <c r="ZY79" s="202"/>
      <c r="ZZ79" s="202"/>
      <c r="AAA79" s="202"/>
      <c r="AAB79" s="202"/>
      <c r="AAC79" s="202"/>
      <c r="AAD79" s="202"/>
      <c r="AAE79" s="202"/>
      <c r="AAF79" s="202"/>
      <c r="AAG79" s="202"/>
      <c r="AAH79" s="202"/>
      <c r="AAI79" s="202"/>
      <c r="AAJ79" s="202"/>
      <c r="AAK79" s="202"/>
      <c r="AAL79" s="202"/>
      <c r="AAM79" s="202"/>
      <c r="AAN79" s="202"/>
      <c r="AAO79" s="202"/>
      <c r="AAP79" s="202"/>
      <c r="AAQ79" s="202"/>
      <c r="AAR79" s="202"/>
      <c r="AAS79" s="202"/>
      <c r="AAT79" s="202"/>
      <c r="AAU79" s="202"/>
      <c r="AAV79" s="202"/>
      <c r="AAW79" s="202"/>
      <c r="AAX79" s="202"/>
      <c r="AAY79" s="202"/>
      <c r="AAZ79" s="202"/>
      <c r="ABA79" s="202"/>
      <c r="ABB79" s="202"/>
      <c r="ABC79" s="202"/>
      <c r="ABD79" s="202"/>
      <c r="ABE79" s="202"/>
      <c r="ABF79" s="202"/>
      <c r="ABG79" s="202"/>
      <c r="ABH79" s="202"/>
      <c r="ABI79" s="202"/>
      <c r="ABJ79" s="202"/>
      <c r="ABK79" s="202"/>
      <c r="ABL79" s="202"/>
      <c r="ABM79" s="202"/>
      <c r="ABN79" s="202"/>
      <c r="ABO79" s="202"/>
      <c r="ABP79" s="202"/>
      <c r="ABQ79" s="202"/>
      <c r="ABR79" s="202"/>
      <c r="ABS79" s="202"/>
      <c r="ABT79" s="202"/>
      <c r="ABU79" s="202"/>
      <c r="ABV79" s="202"/>
      <c r="ABW79" s="202"/>
      <c r="ABX79" s="202"/>
      <c r="ABY79" s="202"/>
      <c r="ABZ79" s="202"/>
      <c r="ACA79" s="202"/>
      <c r="ACB79" s="202"/>
      <c r="ACC79" s="202"/>
      <c r="ACD79" s="202"/>
      <c r="ACE79" s="202"/>
      <c r="ACF79" s="202"/>
      <c r="ACG79" s="202"/>
      <c r="ACH79" s="202"/>
      <c r="ACI79" s="202"/>
      <c r="ACJ79" s="202"/>
      <c r="ACK79" s="202"/>
      <c r="ACL79" s="202"/>
      <c r="ACM79" s="202"/>
      <c r="ACN79" s="202"/>
      <c r="ACO79" s="202"/>
      <c r="ACP79" s="202"/>
      <c r="ACQ79" s="202"/>
      <c r="ACR79" s="202"/>
      <c r="ACS79" s="202"/>
      <c r="ACT79" s="202"/>
      <c r="ACU79" s="202"/>
      <c r="ACV79" s="202"/>
      <c r="ACW79" s="202"/>
      <c r="ACX79" s="202"/>
      <c r="ACY79" s="202"/>
      <c r="ACZ79" s="202"/>
      <c r="ADA79" s="202"/>
      <c r="ADB79" s="202"/>
      <c r="ADC79" s="202"/>
      <c r="ADD79" s="202"/>
      <c r="ADE79" s="202"/>
      <c r="ADF79" s="202"/>
      <c r="ADG79" s="202"/>
      <c r="ADH79" s="202"/>
      <c r="ADI79" s="202"/>
      <c r="ADJ79" s="202"/>
      <c r="ADK79" s="202"/>
      <c r="ADL79" s="202"/>
      <c r="ADM79" s="202"/>
      <c r="ADN79" s="202"/>
      <c r="ADO79" s="202"/>
      <c r="ADP79" s="202"/>
      <c r="ADQ79" s="202"/>
      <c r="ADR79" s="202"/>
      <c r="ADS79" s="202"/>
      <c r="ADT79" s="202"/>
      <c r="ADU79" s="202"/>
      <c r="ADV79" s="202"/>
      <c r="ADW79" s="202"/>
      <c r="ADX79" s="202"/>
      <c r="ADY79" s="202"/>
      <c r="ADZ79" s="202"/>
      <c r="AEA79" s="202"/>
      <c r="AEB79" s="202"/>
      <c r="AEC79" s="202"/>
      <c r="AED79" s="202"/>
      <c r="AEE79" s="202"/>
      <c r="AEF79" s="202"/>
      <c r="AEG79" s="202"/>
      <c r="AEH79" s="202"/>
      <c r="AEI79" s="202"/>
      <c r="AEJ79" s="202"/>
      <c r="AEK79" s="202"/>
      <c r="AEL79" s="202"/>
      <c r="AEM79" s="202"/>
      <c r="AEN79" s="202"/>
      <c r="AEO79" s="202"/>
      <c r="AEP79" s="202"/>
      <c r="AEQ79" s="202"/>
      <c r="AER79" s="202"/>
      <c r="AES79" s="202"/>
      <c r="AET79" s="202"/>
      <c r="AEU79" s="202"/>
      <c r="AEV79" s="202"/>
      <c r="AEW79" s="202"/>
      <c r="AEX79" s="202"/>
      <c r="AEY79" s="202"/>
      <c r="AEZ79" s="202"/>
      <c r="AFA79" s="202"/>
      <c r="AFB79" s="202"/>
      <c r="AFC79" s="202"/>
      <c r="AFD79" s="202"/>
      <c r="AFE79" s="202"/>
      <c r="AFF79" s="202"/>
      <c r="AFG79" s="202"/>
      <c r="AFH79" s="202"/>
      <c r="AFI79" s="202"/>
      <c r="AFJ79" s="202"/>
      <c r="AFK79" s="202"/>
      <c r="AFL79" s="202"/>
      <c r="AFM79" s="202"/>
      <c r="AFN79" s="202"/>
      <c r="AFO79" s="202"/>
      <c r="AFP79" s="202"/>
      <c r="AFQ79" s="202"/>
      <c r="AFR79" s="202"/>
      <c r="AFS79" s="202"/>
      <c r="AFT79" s="202"/>
      <c r="AFU79" s="202"/>
      <c r="AFV79" s="202"/>
      <c r="AFW79" s="202"/>
      <c r="AFX79" s="202"/>
      <c r="AFY79" s="202"/>
      <c r="AFZ79" s="202"/>
      <c r="AGA79" s="202"/>
      <c r="AGB79" s="202"/>
      <c r="AGC79" s="202"/>
      <c r="AGD79" s="202"/>
      <c r="AGE79" s="202"/>
      <c r="AGF79" s="202"/>
      <c r="AGG79" s="202"/>
      <c r="AGH79" s="202"/>
      <c r="AGI79" s="202"/>
      <c r="AGJ79" s="202"/>
      <c r="AGK79" s="202"/>
      <c r="AGL79" s="202"/>
      <c r="AGM79" s="202"/>
      <c r="AGN79" s="202"/>
      <c r="AGO79" s="202"/>
      <c r="AGP79" s="202"/>
      <c r="AGQ79" s="202"/>
      <c r="AGR79" s="202"/>
      <c r="AGS79" s="202"/>
      <c r="AGT79" s="202"/>
      <c r="AGU79" s="202"/>
      <c r="AGV79" s="202"/>
      <c r="AGW79" s="202"/>
      <c r="AGX79" s="202"/>
      <c r="AGY79" s="202"/>
      <c r="AGZ79" s="202"/>
      <c r="AHA79" s="202"/>
      <c r="AHB79" s="202"/>
      <c r="AHC79" s="202"/>
      <c r="AHD79" s="202"/>
      <c r="AHE79" s="202"/>
      <c r="AHF79" s="202"/>
      <c r="AHG79" s="202"/>
      <c r="AHH79" s="202"/>
      <c r="AHI79" s="202"/>
      <c r="AHJ79" s="202"/>
      <c r="AHK79" s="202"/>
      <c r="AHL79" s="202"/>
      <c r="AHM79" s="202"/>
      <c r="AHN79" s="202"/>
      <c r="AHO79" s="202"/>
      <c r="AHP79" s="202"/>
      <c r="AHQ79" s="202"/>
      <c r="AHR79" s="202"/>
      <c r="AHS79" s="202"/>
      <c r="AHT79" s="202"/>
      <c r="AHU79" s="202"/>
      <c r="AHV79" s="202"/>
      <c r="AHW79" s="202"/>
      <c r="AHX79" s="202"/>
      <c r="AHY79" s="202"/>
      <c r="AHZ79" s="202"/>
      <c r="AIA79" s="202"/>
      <c r="AIB79" s="202"/>
      <c r="AIC79" s="202"/>
      <c r="AID79" s="202"/>
      <c r="AIE79" s="202"/>
      <c r="AIF79" s="202"/>
      <c r="AIG79" s="202"/>
      <c r="AIH79" s="202"/>
      <c r="AII79" s="202"/>
      <c r="AIJ79" s="202"/>
      <c r="AIK79" s="202"/>
      <c r="AIL79" s="202"/>
      <c r="AIM79" s="202"/>
      <c r="AIN79" s="202"/>
      <c r="AIO79" s="202"/>
      <c r="AIP79" s="202"/>
      <c r="AIQ79" s="202"/>
      <c r="AIR79" s="202"/>
      <c r="AIS79" s="202"/>
      <c r="AIT79" s="202"/>
      <c r="AIU79" s="202"/>
      <c r="AIV79" s="202"/>
      <c r="AIW79" s="202"/>
      <c r="AIX79" s="202"/>
      <c r="AIY79" s="202"/>
      <c r="AIZ79" s="202"/>
      <c r="AJA79" s="202"/>
      <c r="AJB79" s="202"/>
      <c r="AJC79" s="202"/>
      <c r="AJD79" s="202"/>
      <c r="AJE79" s="202"/>
      <c r="AJF79" s="202"/>
      <c r="AJG79" s="202"/>
      <c r="AJH79" s="202"/>
      <c r="AJI79" s="202"/>
      <c r="AJJ79" s="202"/>
      <c r="AJK79" s="202"/>
      <c r="AJL79" s="202"/>
      <c r="AJM79" s="202"/>
      <c r="AJN79" s="202"/>
      <c r="AJO79" s="202"/>
      <c r="AJP79" s="202"/>
      <c r="AJQ79" s="202"/>
      <c r="AJR79" s="202"/>
      <c r="AJS79" s="202"/>
      <c r="AJT79" s="202"/>
      <c r="AJU79" s="202"/>
      <c r="AJV79" s="202"/>
      <c r="AJW79" s="202"/>
      <c r="AJX79" s="202"/>
      <c r="AJY79" s="202"/>
      <c r="AJZ79" s="202"/>
      <c r="AKA79" s="202"/>
      <c r="AKB79" s="202"/>
      <c r="AKC79" s="202"/>
      <c r="AKD79" s="202"/>
      <c r="AKE79" s="202"/>
      <c r="AKF79" s="202"/>
      <c r="AKG79" s="202"/>
      <c r="AKH79" s="202"/>
      <c r="AKI79" s="202"/>
      <c r="AKJ79" s="202"/>
      <c r="AKK79" s="202"/>
      <c r="AKL79" s="202"/>
      <c r="AKM79" s="202"/>
      <c r="AKN79" s="202"/>
      <c r="AKO79" s="202"/>
      <c r="AKP79" s="202"/>
      <c r="AKQ79" s="202"/>
      <c r="AKR79" s="202"/>
      <c r="AKS79" s="202"/>
      <c r="AKT79" s="202"/>
      <c r="AKU79" s="202"/>
      <c r="AKV79" s="202"/>
      <c r="AKW79" s="202"/>
      <c r="AKX79" s="202"/>
      <c r="AKY79" s="202"/>
      <c r="AKZ79" s="202"/>
      <c r="ALA79" s="202"/>
      <c r="ALB79" s="202"/>
      <c r="ALC79" s="202"/>
      <c r="ALD79" s="202"/>
      <c r="ALE79" s="202"/>
      <c r="ALF79" s="202"/>
      <c r="ALG79" s="202"/>
      <c r="ALH79" s="202"/>
      <c r="ALI79" s="202"/>
      <c r="ALJ79" s="202"/>
      <c r="ALK79" s="202"/>
      <c r="ALL79" s="202"/>
      <c r="ALM79" s="202"/>
      <c r="ALN79" s="202"/>
      <c r="ALO79" s="202"/>
      <c r="ALP79" s="202"/>
      <c r="ALQ79" s="202"/>
      <c r="ALR79" s="202"/>
      <c r="ALS79" s="202"/>
      <c r="ALT79" s="202"/>
      <c r="ALU79" s="202"/>
      <c r="ALV79" s="202"/>
      <c r="ALW79" s="202"/>
      <c r="ALX79" s="202"/>
      <c r="ALY79" s="202"/>
      <c r="ALZ79" s="202"/>
      <c r="AMA79" s="202"/>
      <c r="AMB79" s="202"/>
      <c r="AMC79" s="202"/>
      <c r="AMD79" s="202"/>
      <c r="AME79" s="202"/>
      <c r="AMF79" s="202"/>
      <c r="AMG79" s="202"/>
      <c r="AMH79" s="202"/>
      <c r="AMI79" s="202"/>
      <c r="AMJ79" s="202"/>
      <c r="AMK79" s="202"/>
      <c r="AML79" s="202"/>
      <c r="AMM79" s="202"/>
      <c r="AMN79" s="202"/>
      <c r="AMO79" s="202"/>
      <c r="AMP79" s="202"/>
      <c r="AMQ79" s="202"/>
      <c r="AMR79" s="202"/>
      <c r="AMS79" s="202"/>
      <c r="AMT79" s="202"/>
      <c r="AMU79" s="202"/>
      <c r="AMV79" s="202"/>
      <c r="AMW79" s="202"/>
      <c r="AMX79" s="202"/>
      <c r="AMY79" s="202"/>
      <c r="AMZ79" s="202"/>
      <c r="ANA79" s="202"/>
      <c r="ANB79" s="202"/>
      <c r="ANC79" s="202"/>
      <c r="AND79" s="202"/>
      <c r="ANE79" s="202"/>
      <c r="ANF79" s="202"/>
      <c r="ANG79" s="202"/>
      <c r="ANH79" s="202"/>
      <c r="ANI79" s="202"/>
      <c r="ANJ79" s="202"/>
      <c r="ANK79" s="202"/>
      <c r="ANL79" s="202"/>
      <c r="ANM79" s="202"/>
      <c r="ANN79" s="202"/>
      <c r="ANO79" s="202"/>
      <c r="ANP79" s="202"/>
      <c r="ANQ79" s="202"/>
      <c r="ANR79" s="202"/>
      <c r="ANS79" s="202"/>
      <c r="ANT79" s="202"/>
      <c r="ANU79" s="202"/>
      <c r="ANV79" s="202"/>
      <c r="ANW79" s="202"/>
      <c r="ANX79" s="202"/>
      <c r="ANY79" s="202"/>
      <c r="ANZ79" s="202"/>
      <c r="AOA79" s="202"/>
      <c r="AOB79" s="202"/>
      <c r="AOC79" s="202"/>
      <c r="AOD79" s="202"/>
      <c r="AOE79" s="202"/>
      <c r="AOF79" s="202"/>
      <c r="AOG79" s="202"/>
      <c r="AOH79" s="202"/>
      <c r="AOI79" s="202"/>
      <c r="AOJ79" s="202"/>
      <c r="AOK79" s="202"/>
      <c r="AOL79" s="202"/>
      <c r="AOM79" s="202"/>
      <c r="AON79" s="202"/>
      <c r="AOO79" s="202"/>
      <c r="AOP79" s="202"/>
      <c r="AOQ79" s="202"/>
      <c r="AOR79" s="202"/>
      <c r="AOS79" s="202"/>
      <c r="AOT79" s="202"/>
      <c r="AOU79" s="202"/>
      <c r="AOV79" s="202"/>
      <c r="AOW79" s="202"/>
      <c r="AOX79" s="202"/>
      <c r="AOY79" s="202"/>
      <c r="AOZ79" s="202"/>
      <c r="APA79" s="202"/>
      <c r="APB79" s="202"/>
      <c r="APC79" s="202"/>
      <c r="APD79" s="202"/>
      <c r="APE79" s="202"/>
      <c r="APF79" s="202"/>
      <c r="APG79" s="202"/>
      <c r="APH79" s="202"/>
      <c r="API79" s="202"/>
      <c r="APJ79" s="202"/>
      <c r="APK79" s="202"/>
      <c r="APL79" s="202"/>
      <c r="APM79" s="202"/>
      <c r="APN79" s="202"/>
      <c r="APO79" s="202"/>
      <c r="APP79" s="202"/>
      <c r="APQ79" s="202"/>
      <c r="APR79" s="202"/>
      <c r="APS79" s="202"/>
      <c r="APT79" s="202"/>
      <c r="APU79" s="202"/>
      <c r="APV79" s="202"/>
      <c r="APW79" s="202"/>
      <c r="APX79" s="202"/>
      <c r="APY79" s="202"/>
      <c r="APZ79" s="202"/>
      <c r="AQA79" s="202"/>
      <c r="AQB79" s="202"/>
      <c r="AQC79" s="202"/>
      <c r="AQD79" s="202"/>
      <c r="AQE79" s="202"/>
      <c r="AQF79" s="202"/>
      <c r="AQG79" s="202"/>
      <c r="AQH79" s="202"/>
      <c r="AQI79" s="202"/>
      <c r="AQJ79" s="202"/>
      <c r="AQK79" s="202"/>
      <c r="AQL79" s="202"/>
      <c r="AQM79" s="202"/>
      <c r="AQN79" s="202"/>
      <c r="AQO79" s="202"/>
      <c r="AQP79" s="202"/>
      <c r="AQQ79" s="202"/>
      <c r="AQR79" s="202"/>
      <c r="AQS79" s="202"/>
      <c r="AQT79" s="202"/>
      <c r="AQU79" s="202"/>
      <c r="AQV79" s="202"/>
      <c r="AQW79" s="202"/>
      <c r="AQX79" s="202"/>
      <c r="AQY79" s="202"/>
      <c r="AQZ79" s="202"/>
      <c r="ARA79" s="202"/>
      <c r="ARB79" s="202"/>
      <c r="ARC79" s="202"/>
      <c r="ARD79" s="202"/>
      <c r="ARE79" s="202"/>
      <c r="ARF79" s="202"/>
      <c r="ARG79" s="202"/>
      <c r="ARH79" s="202"/>
      <c r="ARI79" s="202"/>
      <c r="ARJ79" s="202"/>
      <c r="ARK79" s="202"/>
      <c r="ARL79" s="202"/>
      <c r="ARM79" s="202"/>
      <c r="ARN79" s="202"/>
      <c r="ARO79" s="202"/>
      <c r="ARP79" s="202"/>
      <c r="ARQ79" s="202"/>
      <c r="ARR79" s="202"/>
      <c r="ARS79" s="202"/>
      <c r="ART79" s="202"/>
      <c r="ARU79" s="202"/>
      <c r="ARV79" s="202"/>
      <c r="ARW79" s="202"/>
      <c r="ARX79" s="202"/>
      <c r="ARY79" s="202"/>
      <c r="ARZ79" s="202"/>
      <c r="ASA79" s="202"/>
      <c r="ASB79" s="202"/>
      <c r="ASC79" s="202"/>
      <c r="ASD79" s="202"/>
      <c r="ASE79" s="202"/>
      <c r="ASF79" s="202"/>
      <c r="ASG79" s="202"/>
      <c r="ASH79" s="202"/>
      <c r="ASI79" s="202"/>
      <c r="ASJ79" s="202"/>
      <c r="ASK79" s="202"/>
      <c r="ASL79" s="202"/>
      <c r="ASM79" s="202"/>
      <c r="ASN79" s="202"/>
      <c r="ASO79" s="202"/>
      <c r="ASP79" s="202"/>
      <c r="ASQ79" s="202"/>
      <c r="ASR79" s="202"/>
      <c r="ASS79" s="202"/>
      <c r="AST79" s="202"/>
      <c r="ASU79" s="202"/>
      <c r="ASV79" s="202"/>
      <c r="ASW79" s="202"/>
      <c r="ASX79" s="202"/>
      <c r="ASY79" s="202"/>
      <c r="ASZ79" s="202"/>
      <c r="ATA79" s="202"/>
      <c r="ATB79" s="202"/>
      <c r="ATC79" s="202"/>
      <c r="ATD79" s="202"/>
      <c r="ATE79" s="202"/>
      <c r="ATF79" s="202"/>
      <c r="ATG79" s="202"/>
      <c r="ATH79" s="202"/>
      <c r="ATI79" s="202"/>
      <c r="ATJ79" s="202"/>
      <c r="ATK79" s="202"/>
      <c r="ATL79" s="202"/>
      <c r="ATM79" s="202"/>
      <c r="ATN79" s="202"/>
      <c r="ATO79" s="202"/>
      <c r="ATP79" s="202"/>
      <c r="ATQ79" s="202"/>
      <c r="ATR79" s="202"/>
      <c r="ATS79" s="202"/>
      <c r="ATT79" s="202"/>
      <c r="ATU79" s="202"/>
      <c r="ATV79" s="202"/>
      <c r="ATW79" s="202"/>
      <c r="ATX79" s="202"/>
      <c r="ATY79" s="202"/>
      <c r="ATZ79" s="202"/>
      <c r="AUA79" s="202"/>
      <c r="AUB79" s="202"/>
      <c r="AUC79" s="202"/>
      <c r="AUD79" s="202"/>
      <c r="AUE79" s="202"/>
      <c r="AUF79" s="202"/>
      <c r="AUG79" s="202"/>
      <c r="AUH79" s="202"/>
      <c r="AUI79" s="202"/>
      <c r="AUJ79" s="202"/>
      <c r="AUK79" s="202"/>
      <c r="AUL79" s="202"/>
      <c r="AUM79" s="202"/>
      <c r="AUN79" s="202"/>
      <c r="AUO79" s="202"/>
      <c r="AUP79" s="202"/>
      <c r="AUQ79" s="202"/>
      <c r="AUR79" s="202"/>
      <c r="AUS79" s="202"/>
      <c r="AUT79" s="202"/>
      <c r="AUU79" s="202"/>
      <c r="AUV79" s="202"/>
      <c r="AUW79" s="202"/>
      <c r="AUX79" s="202"/>
      <c r="AUY79" s="202"/>
      <c r="AUZ79" s="202"/>
      <c r="AVA79" s="202"/>
      <c r="AVB79" s="202"/>
      <c r="AVC79" s="202"/>
      <c r="AVD79" s="202"/>
      <c r="AVE79" s="202"/>
      <c r="AVF79" s="202"/>
      <c r="AVG79" s="202"/>
      <c r="AVH79" s="202"/>
      <c r="AVI79" s="202"/>
      <c r="AVJ79" s="202"/>
      <c r="AVK79" s="202"/>
      <c r="AVL79" s="202"/>
      <c r="AVM79" s="202"/>
      <c r="AVN79" s="202"/>
      <c r="AVO79" s="202"/>
      <c r="AVP79" s="202"/>
      <c r="AVQ79" s="202"/>
      <c r="AVR79" s="202"/>
      <c r="AVS79" s="202"/>
      <c r="AVT79" s="202"/>
      <c r="AVU79" s="202"/>
      <c r="AVV79" s="202"/>
      <c r="AVW79" s="202"/>
      <c r="AVX79" s="202"/>
      <c r="AVY79" s="202"/>
      <c r="AVZ79" s="202"/>
      <c r="AWA79" s="202"/>
      <c r="AWB79" s="202"/>
      <c r="AWC79" s="202"/>
      <c r="AWD79" s="202"/>
      <c r="AWE79" s="202"/>
      <c r="AWF79" s="202"/>
      <c r="AWG79" s="202"/>
      <c r="AWH79" s="202"/>
      <c r="AWI79" s="202"/>
      <c r="AWJ79" s="202"/>
      <c r="AWK79" s="202"/>
      <c r="AWL79" s="202"/>
      <c r="AWM79" s="202"/>
      <c r="AWN79" s="202"/>
      <c r="AWO79" s="202"/>
      <c r="AWP79" s="202"/>
      <c r="AWQ79" s="202"/>
      <c r="AWR79" s="202"/>
      <c r="AWS79" s="202"/>
      <c r="AWT79" s="202"/>
      <c r="AWU79" s="202"/>
      <c r="AWV79" s="202"/>
      <c r="AWW79" s="202"/>
      <c r="AWX79" s="202"/>
      <c r="AWY79" s="202"/>
      <c r="AWZ79" s="202"/>
      <c r="AXA79" s="202"/>
      <c r="AXB79" s="202"/>
      <c r="AXC79" s="202"/>
      <c r="AXD79" s="202"/>
      <c r="AXE79" s="202"/>
      <c r="AXF79" s="202"/>
      <c r="AXG79" s="202"/>
      <c r="AXH79" s="202"/>
      <c r="AXI79" s="202"/>
      <c r="AXJ79" s="202"/>
      <c r="AXK79" s="202"/>
      <c r="AXL79" s="202"/>
      <c r="AXM79" s="202"/>
      <c r="AXN79" s="202"/>
      <c r="AXO79" s="202"/>
      <c r="AXP79" s="202"/>
      <c r="AXQ79" s="202"/>
      <c r="AXR79" s="202"/>
      <c r="AXS79" s="202"/>
      <c r="AXT79" s="202"/>
      <c r="AXU79" s="202"/>
      <c r="AXV79" s="202"/>
      <c r="AXW79" s="202"/>
      <c r="AXX79" s="202"/>
      <c r="AXY79" s="202"/>
      <c r="AXZ79" s="202"/>
      <c r="AYA79" s="202"/>
      <c r="AYB79" s="202"/>
      <c r="AYC79" s="202"/>
      <c r="AYD79" s="202"/>
      <c r="AYE79" s="202"/>
      <c r="AYF79" s="202"/>
      <c r="AYG79" s="202"/>
      <c r="AYH79" s="202"/>
      <c r="AYI79" s="202"/>
      <c r="AYJ79" s="202"/>
      <c r="AYK79" s="202"/>
      <c r="AYL79" s="202"/>
      <c r="AYM79" s="202"/>
      <c r="AYN79" s="202"/>
      <c r="AYO79" s="202"/>
      <c r="AYP79" s="202"/>
      <c r="AYQ79" s="202"/>
      <c r="AYR79" s="202"/>
      <c r="AYS79" s="202"/>
      <c r="AYT79" s="202"/>
      <c r="AYU79" s="202"/>
      <c r="AYV79" s="202"/>
      <c r="AYW79" s="202"/>
      <c r="AYX79" s="202"/>
      <c r="AYY79" s="202"/>
      <c r="AYZ79" s="202"/>
      <c r="AZA79" s="202"/>
      <c r="AZB79" s="202"/>
      <c r="AZC79" s="202"/>
      <c r="AZD79" s="202"/>
      <c r="AZE79" s="202"/>
      <c r="AZF79" s="202"/>
      <c r="AZG79" s="202"/>
      <c r="AZH79" s="202"/>
      <c r="AZI79" s="202"/>
      <c r="AZJ79" s="202"/>
      <c r="AZK79" s="202"/>
      <c r="AZL79" s="202"/>
      <c r="AZM79" s="202"/>
      <c r="AZN79" s="202"/>
      <c r="AZO79" s="202"/>
      <c r="AZP79" s="202"/>
      <c r="AZQ79" s="202"/>
      <c r="AZR79" s="202"/>
      <c r="AZS79" s="202"/>
      <c r="AZT79" s="202"/>
      <c r="AZU79" s="202"/>
      <c r="AZV79" s="202"/>
      <c r="AZW79" s="202"/>
      <c r="AZX79" s="202"/>
      <c r="AZY79" s="202"/>
      <c r="AZZ79" s="202"/>
      <c r="BAA79" s="202"/>
      <c r="BAB79" s="202"/>
      <c r="BAC79" s="202"/>
      <c r="BAD79" s="202"/>
      <c r="BAE79" s="202"/>
      <c r="BAF79" s="202"/>
      <c r="BAG79" s="202"/>
      <c r="BAH79" s="202"/>
      <c r="BAI79" s="202"/>
      <c r="BAJ79" s="202"/>
      <c r="BAK79" s="202"/>
      <c r="BAL79" s="202"/>
      <c r="BAM79" s="202"/>
      <c r="BAN79" s="202"/>
      <c r="BAO79" s="202"/>
      <c r="BAP79" s="202"/>
      <c r="BAQ79" s="202"/>
      <c r="BAR79" s="202"/>
      <c r="BAS79" s="202"/>
      <c r="BAT79" s="202"/>
      <c r="BAU79" s="202"/>
      <c r="BAV79" s="202"/>
      <c r="BAW79" s="202"/>
      <c r="BAX79" s="202"/>
      <c r="BAY79" s="202"/>
      <c r="BAZ79" s="202"/>
      <c r="BBA79" s="202"/>
      <c r="BBB79" s="202"/>
      <c r="BBC79" s="202"/>
      <c r="BBD79" s="202"/>
      <c r="BBE79" s="202"/>
      <c r="BBF79" s="202"/>
      <c r="BBG79" s="202"/>
      <c r="BBH79" s="202"/>
      <c r="BBI79" s="202"/>
      <c r="BBJ79" s="202"/>
      <c r="BBK79" s="202"/>
      <c r="BBL79" s="202"/>
      <c r="BBM79" s="202"/>
      <c r="BBN79" s="202"/>
      <c r="BBO79" s="202"/>
      <c r="BBP79" s="202"/>
      <c r="BBQ79" s="202"/>
      <c r="BBR79" s="202"/>
      <c r="BBS79" s="202"/>
      <c r="BBT79" s="202"/>
      <c r="BBU79" s="202"/>
      <c r="BBV79" s="202"/>
      <c r="BBW79" s="202"/>
      <c r="BBX79" s="202"/>
      <c r="BBY79" s="202"/>
      <c r="BBZ79" s="202"/>
      <c r="BCA79" s="202"/>
      <c r="BCB79" s="202"/>
      <c r="BCC79" s="202"/>
      <c r="BCD79" s="202"/>
      <c r="BCE79" s="202"/>
      <c r="BCF79" s="202"/>
      <c r="BCG79" s="202"/>
      <c r="BCH79" s="202"/>
      <c r="BCI79" s="202"/>
      <c r="BCJ79" s="202"/>
      <c r="BCK79" s="202"/>
      <c r="BCL79" s="202"/>
      <c r="BCM79" s="202"/>
      <c r="BCN79" s="202"/>
      <c r="BCO79" s="202"/>
      <c r="BCP79" s="202"/>
      <c r="BCQ79" s="202"/>
      <c r="BCR79" s="202"/>
      <c r="BCS79" s="202"/>
      <c r="BCT79" s="202"/>
      <c r="BCU79" s="202"/>
      <c r="BCV79" s="202"/>
      <c r="BCW79" s="202"/>
      <c r="BCX79" s="202"/>
      <c r="BCY79" s="202"/>
      <c r="BCZ79" s="202"/>
      <c r="BDA79" s="202"/>
      <c r="BDB79" s="202"/>
      <c r="BDC79" s="202"/>
      <c r="BDD79" s="202"/>
      <c r="BDE79" s="202"/>
      <c r="BDF79" s="202"/>
      <c r="BDG79" s="202"/>
      <c r="BDH79" s="202"/>
      <c r="BDI79" s="202"/>
      <c r="BDJ79" s="202"/>
      <c r="BDK79" s="202"/>
      <c r="BDL79" s="202"/>
      <c r="BDM79" s="202"/>
      <c r="BDN79" s="202"/>
      <c r="BDO79" s="202"/>
      <c r="BDP79" s="202"/>
      <c r="BDQ79" s="202"/>
      <c r="BDR79" s="202"/>
      <c r="BDS79" s="202"/>
      <c r="BDT79" s="202"/>
      <c r="BDU79" s="202"/>
      <c r="BDV79" s="202"/>
      <c r="BDW79" s="202"/>
      <c r="BDX79" s="202"/>
      <c r="BDY79" s="202"/>
      <c r="BDZ79" s="202"/>
      <c r="BEA79" s="202"/>
      <c r="BEB79" s="202"/>
      <c r="BEC79" s="202"/>
      <c r="BED79" s="202"/>
      <c r="BEE79" s="202"/>
      <c r="BEF79" s="202"/>
      <c r="BEG79" s="202"/>
      <c r="BEH79" s="202"/>
      <c r="BEI79" s="202"/>
      <c r="BEJ79" s="202"/>
      <c r="BEK79" s="202"/>
      <c r="BEL79" s="202"/>
      <c r="BEM79" s="202"/>
      <c r="BEN79" s="202"/>
      <c r="BEO79" s="202"/>
      <c r="BEP79" s="202"/>
      <c r="BEQ79" s="202"/>
      <c r="BER79" s="202"/>
      <c r="BES79" s="202"/>
      <c r="BET79" s="202"/>
      <c r="BEU79" s="202"/>
      <c r="BEV79" s="202"/>
      <c r="BEW79" s="202"/>
      <c r="BEX79" s="202"/>
      <c r="BEY79" s="202"/>
      <c r="BEZ79" s="202"/>
      <c r="BFA79" s="202"/>
      <c r="BFB79" s="202"/>
      <c r="BFC79" s="202"/>
      <c r="BFD79" s="202"/>
      <c r="BFE79" s="202"/>
      <c r="BFF79" s="202"/>
      <c r="BFG79" s="202"/>
      <c r="BFH79" s="202"/>
      <c r="BFI79" s="202"/>
      <c r="BFJ79" s="202"/>
      <c r="BFK79" s="202"/>
      <c r="BFL79" s="202"/>
      <c r="BFM79" s="202"/>
      <c r="BFN79" s="202"/>
      <c r="BFO79" s="202"/>
      <c r="BFP79" s="202"/>
      <c r="BFQ79" s="202"/>
      <c r="BFR79" s="202"/>
      <c r="BFS79" s="202"/>
      <c r="BFT79" s="202"/>
      <c r="BFU79" s="202"/>
      <c r="BFV79" s="202"/>
      <c r="BFW79" s="202"/>
      <c r="BFX79" s="202"/>
      <c r="BFY79" s="202"/>
      <c r="BFZ79" s="202"/>
      <c r="BGA79" s="202"/>
      <c r="BGB79" s="202"/>
      <c r="BGC79" s="202"/>
      <c r="BGD79" s="202"/>
      <c r="BGE79" s="202"/>
      <c r="BGF79" s="202"/>
      <c r="BGG79" s="202"/>
      <c r="BGH79" s="202"/>
      <c r="BGI79" s="202"/>
      <c r="BGJ79" s="202"/>
      <c r="BGK79" s="202"/>
      <c r="BGL79" s="202"/>
      <c r="BGM79" s="202"/>
      <c r="BGN79" s="202"/>
      <c r="BGO79" s="202"/>
      <c r="BGP79" s="202"/>
      <c r="BGQ79" s="202"/>
      <c r="BGR79" s="202"/>
      <c r="BGS79" s="202"/>
      <c r="BGT79" s="202"/>
      <c r="BGU79" s="202"/>
      <c r="BGV79" s="202"/>
      <c r="BGW79" s="202"/>
      <c r="BGX79" s="202"/>
      <c r="BGY79" s="202"/>
      <c r="BGZ79" s="202"/>
      <c r="BHA79" s="202"/>
      <c r="BHB79" s="202"/>
      <c r="BHC79" s="202"/>
      <c r="BHD79" s="202"/>
      <c r="BHE79" s="202"/>
      <c r="BHF79" s="202"/>
      <c r="BHG79" s="202"/>
      <c r="BHH79" s="202"/>
      <c r="BHI79" s="202"/>
      <c r="BHJ79" s="202"/>
      <c r="BHK79" s="202"/>
      <c r="BHL79" s="202"/>
      <c r="BHM79" s="202"/>
      <c r="BHN79" s="202"/>
      <c r="BHO79" s="202"/>
      <c r="BHP79" s="202"/>
      <c r="BHQ79" s="202"/>
      <c r="BHR79" s="202"/>
      <c r="BHS79" s="202"/>
      <c r="BHT79" s="202"/>
      <c r="BHU79" s="202"/>
      <c r="BHV79" s="202"/>
      <c r="BHW79" s="202"/>
      <c r="BHX79" s="202"/>
      <c r="BHY79" s="202"/>
      <c r="BHZ79" s="202"/>
      <c r="BIA79" s="202"/>
      <c r="BIB79" s="202"/>
      <c r="BIC79" s="202"/>
      <c r="BID79" s="202"/>
      <c r="BIE79" s="202"/>
      <c r="BIF79" s="202"/>
      <c r="BIG79" s="202"/>
      <c r="BIH79" s="202"/>
      <c r="BII79" s="202"/>
      <c r="BIJ79" s="202"/>
      <c r="BIK79" s="202"/>
      <c r="BIL79" s="202"/>
      <c r="BIM79" s="202"/>
      <c r="BIN79" s="202"/>
      <c r="BIO79" s="202"/>
      <c r="BIP79" s="202"/>
      <c r="BIQ79" s="202"/>
      <c r="BIR79" s="202"/>
      <c r="BIS79" s="202"/>
      <c r="BIT79" s="202"/>
      <c r="BIU79" s="202"/>
      <c r="BIV79" s="202"/>
      <c r="BIW79" s="202"/>
      <c r="BIX79" s="202"/>
      <c r="BIY79" s="202"/>
      <c r="BIZ79" s="202"/>
      <c r="BJA79" s="202"/>
      <c r="BJB79" s="202"/>
      <c r="BJC79" s="202"/>
      <c r="BJD79" s="202"/>
      <c r="BJE79" s="202"/>
      <c r="BJF79" s="202"/>
      <c r="BJG79" s="202"/>
      <c r="BJH79" s="202"/>
      <c r="BJI79" s="202"/>
      <c r="BJJ79" s="202"/>
      <c r="BJK79" s="202"/>
      <c r="BJL79" s="202"/>
      <c r="BJM79" s="202"/>
      <c r="BJN79" s="202"/>
      <c r="BJO79" s="202"/>
      <c r="BJP79" s="202"/>
      <c r="BJQ79" s="202"/>
      <c r="BJR79" s="202"/>
      <c r="BJS79" s="202"/>
      <c r="BJT79" s="202"/>
      <c r="BJU79" s="202"/>
      <c r="BJV79" s="202"/>
      <c r="BJW79" s="202"/>
      <c r="BJX79" s="202"/>
      <c r="BJY79" s="202"/>
      <c r="BJZ79" s="202"/>
      <c r="BKA79" s="202"/>
      <c r="BKB79" s="202"/>
      <c r="BKC79" s="202"/>
      <c r="BKD79" s="202"/>
      <c r="BKE79" s="202"/>
      <c r="BKF79" s="202"/>
      <c r="BKG79" s="202"/>
      <c r="BKH79" s="202"/>
      <c r="BKI79" s="202"/>
      <c r="BKJ79" s="202"/>
      <c r="BKK79" s="202"/>
      <c r="BKL79" s="202"/>
      <c r="BKM79" s="202"/>
      <c r="BKN79" s="202"/>
      <c r="BKO79" s="202"/>
      <c r="BKP79" s="202"/>
      <c r="BKQ79" s="202"/>
      <c r="BKR79" s="202"/>
      <c r="BKS79" s="202"/>
      <c r="BKT79" s="202"/>
      <c r="BKU79" s="202"/>
      <c r="BKV79" s="202"/>
      <c r="BKW79" s="202"/>
      <c r="BKX79" s="202"/>
      <c r="BKY79" s="202"/>
      <c r="BKZ79" s="202"/>
      <c r="BLA79" s="202"/>
      <c r="BLB79" s="202"/>
      <c r="BLC79" s="202"/>
      <c r="BLD79" s="202"/>
      <c r="BLE79" s="202"/>
      <c r="BLF79" s="202"/>
      <c r="BLG79" s="202"/>
      <c r="BLH79" s="202"/>
      <c r="BLI79" s="202"/>
      <c r="BLJ79" s="202"/>
      <c r="BLK79" s="202"/>
      <c r="BLL79" s="202"/>
      <c r="BLM79" s="202"/>
      <c r="BLN79" s="202"/>
      <c r="BLO79" s="202"/>
      <c r="BLP79" s="202"/>
      <c r="BLQ79" s="202"/>
      <c r="BLR79" s="202"/>
      <c r="BLS79" s="202"/>
      <c r="BLT79" s="202"/>
      <c r="BLU79" s="202"/>
      <c r="BLV79" s="202"/>
      <c r="BLW79" s="202"/>
      <c r="BLX79" s="202"/>
      <c r="BLY79" s="202"/>
      <c r="BLZ79" s="202"/>
      <c r="BMA79" s="202"/>
      <c r="BMB79" s="202"/>
      <c r="BMC79" s="202"/>
      <c r="BMD79" s="202"/>
      <c r="BME79" s="202"/>
      <c r="BMF79" s="202"/>
      <c r="BMG79" s="202"/>
      <c r="BMH79" s="202"/>
      <c r="BMI79" s="202"/>
      <c r="BMJ79" s="202"/>
      <c r="BMK79" s="202"/>
      <c r="BML79" s="202"/>
      <c r="BMM79" s="202"/>
      <c r="BMN79" s="202"/>
      <c r="BMO79" s="202"/>
      <c r="BMP79" s="202"/>
      <c r="BMQ79" s="202"/>
      <c r="BMR79" s="202"/>
      <c r="BMS79" s="202"/>
      <c r="BMT79" s="202"/>
      <c r="BMU79" s="202"/>
      <c r="BMV79" s="202"/>
      <c r="BMW79" s="202"/>
      <c r="BMX79" s="202"/>
      <c r="BMY79" s="202"/>
      <c r="BMZ79" s="202"/>
      <c r="BNA79" s="202"/>
      <c r="BNB79" s="202"/>
      <c r="BNC79" s="202"/>
      <c r="BND79" s="202"/>
      <c r="BNE79" s="202"/>
      <c r="BNF79" s="202"/>
      <c r="BNG79" s="202"/>
      <c r="BNH79" s="202"/>
      <c r="BNI79" s="202"/>
      <c r="BNJ79" s="202"/>
      <c r="BNK79" s="202"/>
      <c r="BNL79" s="202"/>
      <c r="BNM79" s="202"/>
      <c r="BNN79" s="202"/>
      <c r="BNO79" s="202"/>
      <c r="BNP79" s="202"/>
      <c r="BNQ79" s="202"/>
      <c r="BNR79" s="202"/>
      <c r="BNS79" s="202"/>
      <c r="BNT79" s="202"/>
      <c r="BNU79" s="202"/>
      <c r="BNV79" s="202"/>
      <c r="BNW79" s="202"/>
      <c r="BNX79" s="202"/>
      <c r="BNY79" s="202"/>
      <c r="BNZ79" s="202"/>
      <c r="BOA79" s="202"/>
      <c r="BOB79" s="202"/>
      <c r="BOC79" s="202"/>
      <c r="BOD79" s="202"/>
      <c r="BOE79" s="202"/>
      <c r="BOF79" s="202"/>
      <c r="BOG79" s="202"/>
      <c r="BOH79" s="202"/>
      <c r="BOI79" s="202"/>
      <c r="BOJ79" s="202"/>
      <c r="BOK79" s="202"/>
      <c r="BOL79" s="202"/>
      <c r="BOM79" s="202"/>
      <c r="BON79" s="202"/>
      <c r="BOO79" s="202"/>
      <c r="BOP79" s="202"/>
      <c r="BOQ79" s="202"/>
      <c r="BOR79" s="202"/>
      <c r="BOS79" s="202"/>
      <c r="BOT79" s="202"/>
      <c r="BOU79" s="202"/>
      <c r="BOV79" s="202"/>
      <c r="BOW79" s="202"/>
      <c r="BOX79" s="202"/>
      <c r="BOY79" s="202"/>
      <c r="BOZ79" s="202"/>
      <c r="BPA79" s="202"/>
      <c r="BPB79" s="202"/>
      <c r="BPC79" s="202"/>
      <c r="BPD79" s="202"/>
      <c r="BPE79" s="202"/>
      <c r="BPF79" s="202"/>
      <c r="BPG79" s="202"/>
      <c r="BPH79" s="202"/>
      <c r="BPI79" s="202"/>
      <c r="BPJ79" s="202"/>
      <c r="BPK79" s="202"/>
      <c r="BPL79" s="202"/>
      <c r="BPM79" s="202"/>
      <c r="BPN79" s="202"/>
      <c r="BPO79" s="202"/>
      <c r="BPP79" s="202"/>
      <c r="BPQ79" s="202"/>
      <c r="BPR79" s="202"/>
      <c r="BPS79" s="202"/>
      <c r="BPT79" s="202"/>
      <c r="BPU79" s="202"/>
      <c r="BPV79" s="202"/>
      <c r="BPW79" s="202"/>
      <c r="BPX79" s="202"/>
      <c r="BPY79" s="202"/>
      <c r="BPZ79" s="202"/>
      <c r="BQA79" s="202"/>
      <c r="BQB79" s="202"/>
      <c r="BQC79" s="202"/>
      <c r="BQD79" s="202"/>
      <c r="BQE79" s="202"/>
      <c r="BQF79" s="202"/>
      <c r="BQG79" s="202"/>
      <c r="BQH79" s="202"/>
      <c r="BQI79" s="202"/>
      <c r="BQJ79" s="202"/>
      <c r="BQK79" s="202"/>
      <c r="BQL79" s="202"/>
      <c r="BQM79" s="202"/>
      <c r="BQN79" s="202"/>
      <c r="BQO79" s="202"/>
      <c r="BQP79" s="202"/>
      <c r="BQQ79" s="202"/>
      <c r="BQR79" s="202"/>
      <c r="BQS79" s="202"/>
      <c r="BQT79" s="202"/>
      <c r="BQU79" s="202"/>
      <c r="BQV79" s="202"/>
      <c r="BQW79" s="202"/>
      <c r="BQX79" s="202"/>
      <c r="BQY79" s="202"/>
      <c r="BQZ79" s="202"/>
      <c r="BRA79" s="202"/>
      <c r="BRB79" s="202"/>
      <c r="BRC79" s="202"/>
      <c r="BRD79" s="202"/>
      <c r="BRE79" s="202"/>
      <c r="BRF79" s="202"/>
      <c r="BRG79" s="202"/>
      <c r="BRH79" s="202"/>
      <c r="BRI79" s="202"/>
      <c r="BRJ79" s="202"/>
      <c r="BRK79" s="202"/>
      <c r="BRL79" s="202"/>
      <c r="BRM79" s="202"/>
      <c r="BRN79" s="202"/>
      <c r="BRO79" s="202"/>
      <c r="BRP79" s="202"/>
      <c r="BRQ79" s="202"/>
      <c r="BRR79" s="202"/>
      <c r="BRS79" s="202"/>
      <c r="BRT79" s="202"/>
      <c r="BRU79" s="202"/>
      <c r="BRV79" s="202"/>
      <c r="BRW79" s="202"/>
      <c r="BRX79" s="202"/>
      <c r="BRY79" s="202"/>
      <c r="BRZ79" s="202"/>
      <c r="BSA79" s="202"/>
      <c r="BSB79" s="202"/>
      <c r="BSC79" s="202"/>
      <c r="BSD79" s="202"/>
      <c r="BSE79" s="202"/>
      <c r="BSF79" s="202"/>
      <c r="BSG79" s="202"/>
      <c r="BSH79" s="202"/>
      <c r="BSI79" s="202"/>
      <c r="BSJ79" s="202"/>
      <c r="BSK79" s="202"/>
      <c r="BSL79" s="202"/>
      <c r="BSM79" s="202"/>
      <c r="BSN79" s="202"/>
      <c r="BSO79" s="202"/>
      <c r="BSP79" s="202"/>
      <c r="BSQ79" s="202"/>
      <c r="BSR79" s="202"/>
      <c r="BSS79" s="202"/>
      <c r="BST79" s="202"/>
      <c r="BSU79" s="202"/>
      <c r="BSV79" s="202"/>
      <c r="BSW79" s="202"/>
      <c r="BSX79" s="202"/>
      <c r="BSY79" s="202"/>
      <c r="BSZ79" s="202"/>
      <c r="BTA79" s="202"/>
      <c r="BTB79" s="202"/>
      <c r="BTC79" s="202"/>
      <c r="BTD79" s="202"/>
      <c r="BTE79" s="202"/>
      <c r="BTF79" s="202"/>
      <c r="BTG79" s="202"/>
      <c r="BTH79" s="202"/>
      <c r="BTI79" s="202"/>
      <c r="BTJ79" s="202"/>
      <c r="BTK79" s="202"/>
      <c r="BTL79" s="202"/>
      <c r="BTM79" s="202"/>
      <c r="BTN79" s="202"/>
      <c r="BTO79" s="202"/>
      <c r="BTP79" s="202"/>
      <c r="BTQ79" s="202"/>
      <c r="BTR79" s="202"/>
      <c r="BTS79" s="202"/>
      <c r="BTT79" s="202"/>
      <c r="BTU79" s="202"/>
      <c r="BTV79" s="202"/>
      <c r="BTW79" s="202"/>
      <c r="BTX79" s="202"/>
      <c r="BTY79" s="202"/>
      <c r="BTZ79" s="202"/>
      <c r="BUA79" s="202"/>
      <c r="BUB79" s="202"/>
      <c r="BUC79" s="202"/>
      <c r="BUD79" s="202"/>
      <c r="BUE79" s="202"/>
      <c r="BUF79" s="202"/>
      <c r="BUG79" s="202"/>
      <c r="BUH79" s="202"/>
      <c r="BUI79" s="202"/>
      <c r="BUJ79" s="202"/>
      <c r="BUK79" s="202"/>
      <c r="BUL79" s="202"/>
      <c r="BUM79" s="202"/>
      <c r="BUN79" s="202"/>
      <c r="BUO79" s="202"/>
      <c r="BUP79" s="202"/>
      <c r="BUQ79" s="202"/>
      <c r="BUR79" s="202"/>
      <c r="BUS79" s="202"/>
      <c r="BUT79" s="202"/>
      <c r="BUU79" s="202"/>
      <c r="BUV79" s="202"/>
      <c r="BUW79" s="202"/>
      <c r="BUX79" s="202"/>
      <c r="BUY79" s="202"/>
      <c r="BUZ79" s="202"/>
      <c r="BVA79" s="202"/>
      <c r="BVB79" s="202"/>
      <c r="BVC79" s="202"/>
      <c r="BVD79" s="202"/>
      <c r="BVE79" s="202"/>
      <c r="BVF79" s="202"/>
      <c r="BVG79" s="202"/>
      <c r="BVH79" s="202"/>
      <c r="BVI79" s="202"/>
      <c r="BVJ79" s="202"/>
      <c r="BVK79" s="202"/>
      <c r="BVL79" s="202"/>
      <c r="BVM79" s="202"/>
      <c r="BVN79" s="202"/>
      <c r="BVO79" s="202"/>
      <c r="BVP79" s="202"/>
      <c r="BVQ79" s="202"/>
      <c r="BVR79" s="202"/>
      <c r="BVS79" s="202"/>
      <c r="BVT79" s="202"/>
      <c r="BVU79" s="202"/>
      <c r="BVV79" s="202"/>
      <c r="BVW79" s="202"/>
      <c r="BVX79" s="202"/>
      <c r="BVY79" s="202"/>
      <c r="BVZ79" s="202"/>
      <c r="BWA79" s="202"/>
      <c r="BWB79" s="202"/>
      <c r="BWC79" s="202"/>
      <c r="BWD79" s="202"/>
      <c r="BWE79" s="202"/>
      <c r="BWF79" s="202"/>
      <c r="BWG79" s="202"/>
      <c r="BWH79" s="202"/>
      <c r="BWI79" s="202"/>
      <c r="BWJ79" s="202"/>
      <c r="BWK79" s="202"/>
      <c r="BWL79" s="202"/>
      <c r="BWM79" s="202"/>
      <c r="BWN79" s="202"/>
      <c r="BWO79" s="202"/>
      <c r="BWP79" s="202"/>
      <c r="BWQ79" s="202"/>
      <c r="BWR79" s="202"/>
      <c r="BWS79" s="202"/>
      <c r="BWT79" s="202"/>
      <c r="BWU79" s="202"/>
      <c r="BWV79" s="202"/>
      <c r="BWW79" s="202"/>
      <c r="BWX79" s="202"/>
      <c r="BWY79" s="202"/>
      <c r="BWZ79" s="202"/>
      <c r="BXA79" s="202"/>
      <c r="BXB79" s="202"/>
      <c r="BXC79" s="202"/>
      <c r="BXD79" s="202"/>
      <c r="BXE79" s="202"/>
      <c r="BXF79" s="202"/>
      <c r="BXG79" s="202"/>
      <c r="BXH79" s="202"/>
      <c r="BXI79" s="202"/>
      <c r="BXJ79" s="202"/>
      <c r="BXK79" s="202"/>
      <c r="BXL79" s="202"/>
      <c r="BXM79" s="202"/>
      <c r="BXN79" s="202"/>
      <c r="BXO79" s="202"/>
      <c r="BXP79" s="202"/>
      <c r="BXQ79" s="202"/>
      <c r="BXR79" s="202"/>
      <c r="BXS79" s="202"/>
      <c r="BXT79" s="202"/>
      <c r="BXU79" s="202"/>
      <c r="BXV79" s="202"/>
      <c r="BXW79" s="202"/>
      <c r="BXX79" s="202"/>
      <c r="BXY79" s="202"/>
      <c r="BXZ79" s="202"/>
      <c r="BYA79" s="202"/>
      <c r="BYB79" s="202"/>
      <c r="BYC79" s="202"/>
      <c r="BYD79" s="202"/>
      <c r="BYE79" s="202"/>
      <c r="BYF79" s="202"/>
      <c r="BYG79" s="202"/>
      <c r="BYH79" s="202"/>
      <c r="BYI79" s="202"/>
      <c r="BYJ79" s="202"/>
      <c r="BYK79" s="202"/>
      <c r="BYL79" s="202"/>
      <c r="BYM79" s="202"/>
      <c r="BYN79" s="202"/>
      <c r="BYO79" s="202"/>
      <c r="BYP79" s="202"/>
      <c r="BYQ79" s="202"/>
      <c r="BYR79" s="202"/>
      <c r="BYS79" s="202"/>
      <c r="BYT79" s="202"/>
      <c r="BYU79" s="202"/>
      <c r="BYV79" s="202"/>
      <c r="BYW79" s="202"/>
      <c r="BYX79" s="202"/>
      <c r="BYY79" s="202"/>
      <c r="BYZ79" s="202"/>
      <c r="BZA79" s="202"/>
      <c r="BZB79" s="202"/>
      <c r="BZC79" s="202"/>
      <c r="BZD79" s="202"/>
      <c r="BZE79" s="202"/>
      <c r="BZF79" s="202"/>
      <c r="BZG79" s="202"/>
      <c r="BZH79" s="202"/>
      <c r="BZI79" s="202"/>
      <c r="BZJ79" s="202"/>
      <c r="BZK79" s="202"/>
      <c r="BZL79" s="202"/>
      <c r="BZM79" s="202"/>
      <c r="BZN79" s="202"/>
      <c r="BZO79" s="202"/>
      <c r="BZP79" s="202"/>
      <c r="BZQ79" s="202"/>
      <c r="BZR79" s="202"/>
      <c r="BZS79" s="202"/>
      <c r="BZT79" s="202"/>
      <c r="BZU79" s="202"/>
      <c r="BZV79" s="202"/>
      <c r="BZW79" s="202"/>
      <c r="BZX79" s="202"/>
      <c r="BZY79" s="202"/>
      <c r="BZZ79" s="202"/>
      <c r="CAA79" s="202"/>
      <c r="CAB79" s="202"/>
      <c r="CAC79" s="202"/>
      <c r="CAD79" s="202"/>
      <c r="CAE79" s="202"/>
      <c r="CAF79" s="202"/>
      <c r="CAG79" s="202"/>
      <c r="CAH79" s="202"/>
      <c r="CAI79" s="202"/>
      <c r="CAJ79" s="202"/>
      <c r="CAK79" s="202"/>
      <c r="CAL79" s="202"/>
      <c r="CAM79" s="202"/>
      <c r="CAN79" s="202"/>
      <c r="CAO79" s="202"/>
      <c r="CAP79" s="202"/>
      <c r="CAQ79" s="202"/>
      <c r="CAR79" s="202"/>
      <c r="CAS79" s="202"/>
      <c r="CAT79" s="202"/>
      <c r="CAU79" s="202"/>
      <c r="CAV79" s="202"/>
      <c r="CAW79" s="202"/>
      <c r="CAX79" s="202"/>
      <c r="CAY79" s="202"/>
      <c r="CAZ79" s="202"/>
      <c r="CBA79" s="202"/>
      <c r="CBB79" s="202"/>
      <c r="CBC79" s="202"/>
      <c r="CBD79" s="202"/>
      <c r="CBE79" s="202"/>
      <c r="CBF79" s="202"/>
      <c r="CBG79" s="202"/>
      <c r="CBH79" s="202"/>
      <c r="CBI79" s="202"/>
      <c r="CBJ79" s="202"/>
      <c r="CBK79" s="202"/>
      <c r="CBL79" s="202"/>
      <c r="CBM79" s="202"/>
      <c r="CBN79" s="202"/>
      <c r="CBO79" s="202"/>
      <c r="CBP79" s="202"/>
      <c r="CBQ79" s="202"/>
      <c r="CBR79" s="202"/>
      <c r="CBS79" s="202"/>
      <c r="CBT79" s="202"/>
      <c r="CBU79" s="202"/>
      <c r="CBV79" s="202"/>
      <c r="CBW79" s="202"/>
      <c r="CBX79" s="202"/>
      <c r="CBY79" s="202"/>
      <c r="CBZ79" s="202"/>
      <c r="CCA79" s="202"/>
      <c r="CCB79" s="202"/>
      <c r="CCC79" s="202"/>
      <c r="CCD79" s="202"/>
      <c r="CCE79" s="202"/>
      <c r="CCF79" s="202"/>
      <c r="CCG79" s="202"/>
      <c r="CCH79" s="202"/>
      <c r="CCI79" s="202"/>
      <c r="CCJ79" s="202"/>
      <c r="CCK79" s="202"/>
      <c r="CCL79" s="202"/>
      <c r="CCM79" s="202"/>
      <c r="CCN79" s="202"/>
      <c r="CCO79" s="202"/>
      <c r="CCP79" s="202"/>
      <c r="CCQ79" s="202"/>
      <c r="CCR79" s="202"/>
      <c r="CCS79" s="202"/>
      <c r="CCT79" s="202"/>
      <c r="CCU79" s="202"/>
      <c r="CCV79" s="202"/>
      <c r="CCW79" s="202"/>
      <c r="CCX79" s="202"/>
      <c r="CCY79" s="202"/>
      <c r="CCZ79" s="202"/>
      <c r="CDA79" s="202"/>
      <c r="CDB79" s="202"/>
      <c r="CDC79" s="202"/>
      <c r="CDD79" s="202"/>
      <c r="CDE79" s="202"/>
      <c r="CDF79" s="202"/>
      <c r="CDG79" s="202"/>
      <c r="CDH79" s="202"/>
      <c r="CDI79" s="202"/>
      <c r="CDJ79" s="202"/>
      <c r="CDK79" s="202"/>
      <c r="CDL79" s="202"/>
      <c r="CDM79" s="202"/>
      <c r="CDN79" s="202"/>
      <c r="CDO79" s="202"/>
      <c r="CDP79" s="202"/>
      <c r="CDQ79" s="202"/>
      <c r="CDR79" s="202"/>
      <c r="CDS79" s="202"/>
      <c r="CDT79" s="202"/>
      <c r="CDU79" s="202"/>
      <c r="CDV79" s="202"/>
      <c r="CDW79" s="202"/>
      <c r="CDX79" s="202"/>
      <c r="CDY79" s="202"/>
      <c r="CDZ79" s="202"/>
      <c r="CEA79" s="202"/>
      <c r="CEB79" s="202"/>
      <c r="CEC79" s="202"/>
      <c r="CED79" s="202"/>
      <c r="CEE79" s="202"/>
      <c r="CEF79" s="202"/>
      <c r="CEG79" s="202"/>
      <c r="CEH79" s="202"/>
      <c r="CEI79" s="202"/>
      <c r="CEJ79" s="202"/>
      <c r="CEK79" s="202"/>
      <c r="CEL79" s="202"/>
      <c r="CEM79" s="202"/>
      <c r="CEN79" s="202"/>
      <c r="CEO79" s="202"/>
      <c r="CEP79" s="202"/>
      <c r="CEQ79" s="202"/>
      <c r="CER79" s="202"/>
      <c r="CES79" s="202"/>
      <c r="CET79" s="202"/>
      <c r="CEU79" s="202"/>
      <c r="CEV79" s="202"/>
      <c r="CEW79" s="202"/>
      <c r="CEX79" s="202"/>
      <c r="CEY79" s="202"/>
      <c r="CEZ79" s="202"/>
      <c r="CFA79" s="202"/>
      <c r="CFB79" s="202"/>
      <c r="CFC79" s="202"/>
      <c r="CFD79" s="202"/>
      <c r="CFE79" s="202"/>
      <c r="CFF79" s="202"/>
      <c r="CFG79" s="202"/>
      <c r="CFH79" s="202"/>
      <c r="CFI79" s="202"/>
      <c r="CFJ79" s="202"/>
      <c r="CFK79" s="202"/>
      <c r="CFL79" s="202"/>
      <c r="CFM79" s="202"/>
      <c r="CFN79" s="202"/>
      <c r="CFO79" s="202"/>
      <c r="CFP79" s="202"/>
      <c r="CFQ79" s="202"/>
      <c r="CFR79" s="202"/>
      <c r="CFS79" s="202"/>
      <c r="CFT79" s="202"/>
      <c r="CFU79" s="202"/>
      <c r="CFV79" s="202"/>
      <c r="CFW79" s="202"/>
      <c r="CFX79" s="202"/>
      <c r="CFY79" s="202"/>
      <c r="CFZ79" s="202"/>
      <c r="CGA79" s="202"/>
      <c r="CGB79" s="202"/>
      <c r="CGC79" s="202"/>
      <c r="CGD79" s="202"/>
      <c r="CGE79" s="202"/>
      <c r="CGF79" s="202"/>
      <c r="CGG79" s="202"/>
      <c r="CGH79" s="202"/>
      <c r="CGI79" s="202"/>
      <c r="CGJ79" s="202"/>
      <c r="CGK79" s="202"/>
      <c r="CGL79" s="202"/>
      <c r="CGM79" s="202"/>
      <c r="CGN79" s="202"/>
      <c r="CGO79" s="202"/>
      <c r="CGP79" s="202"/>
      <c r="CGQ79" s="202"/>
      <c r="CGR79" s="202"/>
      <c r="CGS79" s="202"/>
      <c r="CGT79" s="202"/>
      <c r="CGU79" s="202"/>
      <c r="CGV79" s="202"/>
      <c r="CGW79" s="202"/>
      <c r="CGX79" s="202"/>
      <c r="CGY79" s="202"/>
      <c r="CGZ79" s="202"/>
      <c r="CHA79" s="202"/>
      <c r="CHB79" s="202"/>
      <c r="CHC79" s="202"/>
      <c r="CHD79" s="202"/>
      <c r="CHE79" s="202"/>
      <c r="CHF79" s="202"/>
      <c r="CHG79" s="202"/>
      <c r="CHH79" s="202"/>
      <c r="CHI79" s="202"/>
      <c r="CHJ79" s="202"/>
      <c r="CHK79" s="202"/>
      <c r="CHL79" s="202"/>
      <c r="CHM79" s="202"/>
      <c r="CHN79" s="202"/>
      <c r="CHO79" s="202"/>
      <c r="CHP79" s="202"/>
      <c r="CHQ79" s="202"/>
      <c r="CHR79" s="202"/>
      <c r="CHS79" s="202"/>
      <c r="CHT79" s="202"/>
      <c r="CHU79" s="202"/>
      <c r="CHV79" s="202"/>
      <c r="CHW79" s="202"/>
      <c r="CHX79" s="202"/>
      <c r="CHY79" s="202"/>
      <c r="CHZ79" s="202"/>
      <c r="CIA79" s="202"/>
      <c r="CIB79" s="202"/>
      <c r="CIC79" s="202"/>
      <c r="CID79" s="202"/>
      <c r="CIE79" s="202"/>
      <c r="CIF79" s="202"/>
      <c r="CIG79" s="202"/>
      <c r="CIH79" s="202"/>
      <c r="CII79" s="202"/>
      <c r="CIJ79" s="202"/>
      <c r="CIK79" s="202"/>
      <c r="CIL79" s="202"/>
      <c r="CIM79" s="202"/>
      <c r="CIN79" s="202"/>
      <c r="CIO79" s="202"/>
      <c r="CIP79" s="202"/>
      <c r="CIQ79" s="202"/>
      <c r="CIR79" s="202"/>
      <c r="CIS79" s="202"/>
      <c r="CIT79" s="202"/>
      <c r="CIU79" s="202"/>
      <c r="CIV79" s="202"/>
      <c r="CIW79" s="202"/>
      <c r="CIX79" s="202"/>
      <c r="CIY79" s="202"/>
      <c r="CIZ79" s="202"/>
      <c r="CJA79" s="202"/>
      <c r="CJB79" s="202"/>
      <c r="CJC79" s="202"/>
      <c r="CJD79" s="202"/>
      <c r="CJE79" s="202"/>
      <c r="CJF79" s="202"/>
      <c r="CJG79" s="202"/>
      <c r="CJH79" s="202"/>
      <c r="CJI79" s="202"/>
      <c r="CJJ79" s="202"/>
      <c r="CJK79" s="202"/>
      <c r="CJL79" s="202"/>
      <c r="CJM79" s="202"/>
      <c r="CJN79" s="202"/>
      <c r="CJO79" s="202"/>
      <c r="CJP79" s="202"/>
      <c r="CJQ79" s="202"/>
      <c r="CJR79" s="202"/>
      <c r="CJS79" s="202"/>
      <c r="CJT79" s="202"/>
      <c r="CJU79" s="202"/>
      <c r="CJV79" s="202"/>
      <c r="CJW79" s="202"/>
      <c r="CJX79" s="202"/>
      <c r="CJY79" s="202"/>
      <c r="CJZ79" s="202"/>
      <c r="CKA79" s="202"/>
      <c r="CKB79" s="202"/>
      <c r="CKC79" s="202"/>
      <c r="CKD79" s="202"/>
      <c r="CKE79" s="202"/>
      <c r="CKF79" s="202"/>
      <c r="CKG79" s="202"/>
      <c r="CKH79" s="202"/>
      <c r="CKI79" s="202"/>
      <c r="CKJ79" s="202"/>
      <c r="CKK79" s="202"/>
      <c r="CKL79" s="202"/>
      <c r="CKM79" s="202"/>
      <c r="CKN79" s="202"/>
      <c r="CKO79" s="202"/>
      <c r="CKP79" s="202"/>
      <c r="CKQ79" s="202"/>
      <c r="CKR79" s="202"/>
      <c r="CKS79" s="202"/>
      <c r="CKT79" s="202"/>
      <c r="CKU79" s="202"/>
      <c r="CKV79" s="202"/>
      <c r="CKW79" s="202"/>
      <c r="CKX79" s="202"/>
      <c r="CKY79" s="202"/>
      <c r="CKZ79" s="202"/>
      <c r="CLA79" s="202"/>
      <c r="CLB79" s="202"/>
      <c r="CLC79" s="202"/>
      <c r="CLD79" s="202"/>
      <c r="CLE79" s="202"/>
      <c r="CLF79" s="202"/>
      <c r="CLG79" s="202"/>
      <c r="CLH79" s="202"/>
      <c r="CLI79" s="202"/>
      <c r="CLJ79" s="202"/>
      <c r="CLK79" s="202"/>
      <c r="CLL79" s="202"/>
      <c r="CLM79" s="202"/>
      <c r="CLN79" s="202"/>
      <c r="CLO79" s="202"/>
      <c r="CLP79" s="202"/>
      <c r="CLQ79" s="202"/>
      <c r="CLR79" s="202"/>
      <c r="CLS79" s="202"/>
      <c r="CLT79" s="202"/>
      <c r="CLU79" s="202"/>
      <c r="CLV79" s="202"/>
      <c r="CLW79" s="202"/>
      <c r="CLX79" s="202"/>
      <c r="CLY79" s="202"/>
      <c r="CLZ79" s="202"/>
      <c r="CMA79" s="202"/>
      <c r="CMB79" s="202"/>
      <c r="CMC79" s="202"/>
      <c r="CMD79" s="202"/>
      <c r="CME79" s="202"/>
      <c r="CMF79" s="202"/>
      <c r="CMG79" s="202"/>
      <c r="CMH79" s="202"/>
      <c r="CMI79" s="202"/>
      <c r="CMJ79" s="202"/>
      <c r="CMK79" s="202"/>
      <c r="CML79" s="202"/>
      <c r="CMM79" s="202"/>
      <c r="CMN79" s="202"/>
      <c r="CMO79" s="202"/>
      <c r="CMP79" s="202"/>
      <c r="CMQ79" s="202"/>
      <c r="CMR79" s="202"/>
      <c r="CMS79" s="202"/>
      <c r="CMT79" s="202"/>
      <c r="CMU79" s="202"/>
      <c r="CMV79" s="202"/>
      <c r="CMW79" s="202"/>
      <c r="CMX79" s="202"/>
      <c r="CMY79" s="202"/>
      <c r="CMZ79" s="202"/>
      <c r="CNA79" s="202"/>
      <c r="CNB79" s="202"/>
      <c r="CNC79" s="202"/>
      <c r="CND79" s="202"/>
      <c r="CNE79" s="202"/>
      <c r="CNF79" s="202"/>
      <c r="CNG79" s="202"/>
      <c r="CNH79" s="202"/>
      <c r="CNI79" s="202"/>
      <c r="CNJ79" s="202"/>
      <c r="CNK79" s="202"/>
      <c r="CNL79" s="202"/>
      <c r="CNM79" s="202"/>
      <c r="CNN79" s="202"/>
      <c r="CNO79" s="202"/>
      <c r="CNP79" s="202"/>
      <c r="CNQ79" s="202"/>
      <c r="CNR79" s="202"/>
      <c r="CNS79" s="202"/>
      <c r="CNT79" s="202"/>
      <c r="CNU79" s="202"/>
      <c r="CNV79" s="202"/>
      <c r="CNW79" s="202"/>
      <c r="CNX79" s="202"/>
      <c r="CNY79" s="202"/>
      <c r="CNZ79" s="202"/>
      <c r="COA79" s="202"/>
      <c r="COB79" s="202"/>
      <c r="COC79" s="202"/>
      <c r="COD79" s="202"/>
      <c r="COE79" s="202"/>
      <c r="COF79" s="202"/>
      <c r="COG79" s="202"/>
      <c r="COH79" s="202"/>
      <c r="COI79" s="202"/>
      <c r="COJ79" s="202"/>
      <c r="COK79" s="202"/>
      <c r="COL79" s="202"/>
      <c r="COM79" s="202"/>
      <c r="CON79" s="202"/>
      <c r="COO79" s="202"/>
      <c r="COP79" s="202"/>
      <c r="COQ79" s="202"/>
      <c r="COR79" s="202"/>
      <c r="COS79" s="202"/>
      <c r="COT79" s="202"/>
      <c r="COU79" s="202"/>
      <c r="COV79" s="202"/>
      <c r="COW79" s="202"/>
      <c r="COX79" s="202"/>
      <c r="COY79" s="202"/>
      <c r="COZ79" s="202"/>
      <c r="CPA79" s="202"/>
      <c r="CPB79" s="202"/>
      <c r="CPC79" s="202"/>
      <c r="CPD79" s="202"/>
      <c r="CPE79" s="202"/>
      <c r="CPF79" s="202"/>
      <c r="CPG79" s="202"/>
      <c r="CPH79" s="202"/>
      <c r="CPI79" s="202"/>
      <c r="CPJ79" s="202"/>
      <c r="CPK79" s="202"/>
      <c r="CPL79" s="202"/>
      <c r="CPM79" s="202"/>
      <c r="CPN79" s="202"/>
      <c r="CPO79" s="202"/>
      <c r="CPP79" s="202"/>
      <c r="CPQ79" s="202"/>
      <c r="CPR79" s="202"/>
      <c r="CPS79" s="202"/>
      <c r="CPT79" s="202"/>
      <c r="CPU79" s="202"/>
      <c r="CPV79" s="202"/>
      <c r="CPW79" s="202"/>
      <c r="CPX79" s="202"/>
      <c r="CPY79" s="202"/>
      <c r="CPZ79" s="202"/>
      <c r="CQA79" s="202"/>
      <c r="CQB79" s="202"/>
      <c r="CQC79" s="202"/>
      <c r="CQD79" s="202"/>
      <c r="CQE79" s="202"/>
      <c r="CQF79" s="202"/>
      <c r="CQG79" s="202"/>
      <c r="CQH79" s="202"/>
      <c r="CQI79" s="202"/>
      <c r="CQJ79" s="202"/>
      <c r="CQK79" s="202"/>
      <c r="CQL79" s="202"/>
      <c r="CQM79" s="202"/>
      <c r="CQN79" s="202"/>
      <c r="CQO79" s="202"/>
      <c r="CQP79" s="202"/>
      <c r="CQQ79" s="202"/>
      <c r="CQR79" s="202"/>
      <c r="CQS79" s="202"/>
      <c r="CQT79" s="202"/>
      <c r="CQU79" s="202"/>
      <c r="CQV79" s="202"/>
      <c r="CQW79" s="202"/>
      <c r="CQX79" s="202"/>
      <c r="CQY79" s="202"/>
      <c r="CQZ79" s="202"/>
      <c r="CRA79" s="202"/>
      <c r="CRB79" s="202"/>
      <c r="CRC79" s="202"/>
      <c r="CRD79" s="202"/>
      <c r="CRE79" s="202"/>
      <c r="CRF79" s="202"/>
      <c r="CRG79" s="202"/>
      <c r="CRH79" s="202"/>
      <c r="CRI79" s="202"/>
      <c r="CRJ79" s="202"/>
      <c r="CRK79" s="202"/>
      <c r="CRL79" s="202"/>
      <c r="CRM79" s="202"/>
      <c r="CRN79" s="202"/>
      <c r="CRO79" s="202"/>
      <c r="CRP79" s="202"/>
      <c r="CRQ79" s="202"/>
      <c r="CRR79" s="202"/>
      <c r="CRS79" s="202"/>
      <c r="CRT79" s="202"/>
      <c r="CRU79" s="202"/>
      <c r="CRV79" s="202"/>
      <c r="CRW79" s="202"/>
      <c r="CRX79" s="202"/>
      <c r="CRY79" s="202"/>
      <c r="CRZ79" s="202"/>
      <c r="CSA79" s="202"/>
      <c r="CSB79" s="202"/>
      <c r="CSC79" s="202"/>
      <c r="CSD79" s="202"/>
      <c r="CSE79" s="202"/>
      <c r="CSF79" s="202"/>
      <c r="CSG79" s="202"/>
      <c r="CSH79" s="202"/>
      <c r="CSI79" s="202"/>
      <c r="CSJ79" s="202"/>
      <c r="CSK79" s="202"/>
      <c r="CSL79" s="202"/>
      <c r="CSM79" s="202"/>
      <c r="CSN79" s="202"/>
      <c r="CSO79" s="202"/>
      <c r="CSP79" s="202"/>
      <c r="CSQ79" s="202"/>
      <c r="CSR79" s="202"/>
      <c r="CSS79" s="202"/>
      <c r="CST79" s="202"/>
      <c r="CSU79" s="202"/>
      <c r="CSV79" s="202"/>
      <c r="CSW79" s="202"/>
      <c r="CSX79" s="202"/>
      <c r="CSY79" s="202"/>
      <c r="CSZ79" s="202"/>
      <c r="CTA79" s="202"/>
      <c r="CTB79" s="202"/>
      <c r="CTC79" s="202"/>
      <c r="CTD79" s="202"/>
      <c r="CTE79" s="202"/>
      <c r="CTF79" s="202"/>
      <c r="CTG79" s="202"/>
      <c r="CTH79" s="202"/>
      <c r="CTI79" s="202"/>
      <c r="CTJ79" s="202"/>
      <c r="CTK79" s="202"/>
      <c r="CTL79" s="202"/>
      <c r="CTM79" s="202"/>
      <c r="CTN79" s="202"/>
      <c r="CTO79" s="202"/>
      <c r="CTP79" s="202"/>
      <c r="CTQ79" s="202"/>
      <c r="CTR79" s="202"/>
      <c r="CTS79" s="202"/>
      <c r="CTT79" s="202"/>
      <c r="CTU79" s="202"/>
      <c r="CTV79" s="202"/>
      <c r="CTW79" s="202"/>
      <c r="CTX79" s="202"/>
      <c r="CTY79" s="202"/>
      <c r="CTZ79" s="202"/>
      <c r="CUA79" s="202"/>
      <c r="CUB79" s="202"/>
      <c r="CUC79" s="202"/>
      <c r="CUD79" s="202"/>
      <c r="CUE79" s="202"/>
      <c r="CUF79" s="202"/>
      <c r="CUG79" s="202"/>
      <c r="CUH79" s="202"/>
      <c r="CUI79" s="202"/>
      <c r="CUJ79" s="202"/>
      <c r="CUK79" s="202"/>
      <c r="CUL79" s="202"/>
      <c r="CUM79" s="202"/>
      <c r="CUN79" s="202"/>
      <c r="CUO79" s="202"/>
      <c r="CUP79" s="202"/>
      <c r="CUQ79" s="202"/>
      <c r="CUR79" s="202"/>
      <c r="CUS79" s="202"/>
      <c r="CUT79" s="202"/>
      <c r="CUU79" s="202"/>
      <c r="CUV79" s="202"/>
      <c r="CUW79" s="202"/>
      <c r="CUX79" s="202"/>
      <c r="CUY79" s="202"/>
      <c r="CUZ79" s="202"/>
      <c r="CVA79" s="202"/>
      <c r="CVB79" s="202"/>
      <c r="CVC79" s="202"/>
      <c r="CVD79" s="202"/>
      <c r="CVE79" s="202"/>
      <c r="CVF79" s="202"/>
      <c r="CVG79" s="202"/>
      <c r="CVH79" s="202"/>
      <c r="CVI79" s="202"/>
      <c r="CVJ79" s="202"/>
      <c r="CVK79" s="202"/>
      <c r="CVL79" s="202"/>
      <c r="CVM79" s="202"/>
      <c r="CVN79" s="202"/>
      <c r="CVO79" s="202"/>
      <c r="CVP79" s="202"/>
      <c r="CVQ79" s="202"/>
      <c r="CVR79" s="202"/>
      <c r="CVS79" s="202"/>
      <c r="CVT79" s="202"/>
      <c r="CVU79" s="202"/>
      <c r="CVV79" s="202"/>
      <c r="CVW79" s="202"/>
      <c r="CVX79" s="202"/>
      <c r="CVY79" s="202"/>
      <c r="CVZ79" s="202"/>
      <c r="CWA79" s="202"/>
      <c r="CWB79" s="202"/>
      <c r="CWC79" s="202"/>
      <c r="CWD79" s="202"/>
      <c r="CWE79" s="202"/>
      <c r="CWF79" s="202"/>
      <c r="CWG79" s="202"/>
      <c r="CWH79" s="202"/>
      <c r="CWI79" s="202"/>
      <c r="CWJ79" s="202"/>
      <c r="CWK79" s="202"/>
      <c r="CWL79" s="202"/>
      <c r="CWM79" s="202"/>
      <c r="CWN79" s="202"/>
      <c r="CWO79" s="202"/>
      <c r="CWP79" s="202"/>
      <c r="CWQ79" s="202"/>
      <c r="CWR79" s="202"/>
      <c r="CWS79" s="202"/>
      <c r="CWT79" s="202"/>
      <c r="CWU79" s="202"/>
      <c r="CWV79" s="202"/>
      <c r="CWW79" s="202"/>
      <c r="CWX79" s="202"/>
      <c r="CWY79" s="202"/>
      <c r="CWZ79" s="202"/>
      <c r="CXA79" s="202"/>
      <c r="CXB79" s="202"/>
      <c r="CXC79" s="202"/>
      <c r="CXD79" s="202"/>
      <c r="CXE79" s="202"/>
      <c r="CXF79" s="202"/>
      <c r="CXG79" s="202"/>
      <c r="CXH79" s="202"/>
      <c r="CXI79" s="202"/>
      <c r="CXJ79" s="202"/>
      <c r="CXK79" s="202"/>
      <c r="CXL79" s="202"/>
      <c r="CXM79" s="202"/>
      <c r="CXN79" s="202"/>
      <c r="CXO79" s="202"/>
      <c r="CXP79" s="202"/>
      <c r="CXQ79" s="202"/>
      <c r="CXR79" s="202"/>
      <c r="CXS79" s="202"/>
      <c r="CXT79" s="202"/>
      <c r="CXU79" s="202"/>
      <c r="CXV79" s="202"/>
      <c r="CXW79" s="202"/>
      <c r="CXX79" s="202"/>
      <c r="CXY79" s="202"/>
      <c r="CXZ79" s="202"/>
      <c r="CYA79" s="202"/>
      <c r="CYB79" s="202"/>
      <c r="CYC79" s="202"/>
      <c r="CYD79" s="202"/>
      <c r="CYE79" s="202"/>
      <c r="CYF79" s="202"/>
      <c r="CYG79" s="202"/>
      <c r="CYH79" s="202"/>
      <c r="CYI79" s="202"/>
      <c r="CYJ79" s="202"/>
      <c r="CYK79" s="202"/>
      <c r="CYL79" s="202"/>
      <c r="CYM79" s="202"/>
      <c r="CYN79" s="202"/>
      <c r="CYO79" s="202"/>
      <c r="CYP79" s="202"/>
      <c r="CYQ79" s="202"/>
      <c r="CYR79" s="202"/>
      <c r="CYS79" s="202"/>
      <c r="CYT79" s="202"/>
      <c r="CYU79" s="202"/>
      <c r="CYV79" s="202"/>
      <c r="CYW79" s="202"/>
      <c r="CYX79" s="202"/>
      <c r="CYY79" s="202"/>
      <c r="CYZ79" s="202"/>
      <c r="CZA79" s="202"/>
      <c r="CZB79" s="202"/>
      <c r="CZC79" s="202"/>
      <c r="CZD79" s="202"/>
      <c r="CZE79" s="202"/>
      <c r="CZF79" s="202"/>
      <c r="CZG79" s="202"/>
      <c r="CZH79" s="202"/>
      <c r="CZI79" s="202"/>
      <c r="CZJ79" s="202"/>
      <c r="CZK79" s="202"/>
      <c r="CZL79" s="202"/>
      <c r="CZM79" s="202"/>
      <c r="CZN79" s="202"/>
      <c r="CZO79" s="202"/>
      <c r="CZP79" s="202"/>
      <c r="CZQ79" s="202"/>
      <c r="CZR79" s="202"/>
      <c r="CZS79" s="202"/>
      <c r="CZT79" s="202"/>
      <c r="CZU79" s="202"/>
      <c r="CZV79" s="202"/>
      <c r="CZW79" s="202"/>
      <c r="CZX79" s="202"/>
      <c r="CZY79" s="202"/>
      <c r="CZZ79" s="202"/>
      <c r="DAA79" s="202"/>
      <c r="DAB79" s="202"/>
      <c r="DAC79" s="202"/>
      <c r="DAD79" s="202"/>
      <c r="DAE79" s="202"/>
      <c r="DAF79" s="202"/>
      <c r="DAG79" s="202"/>
      <c r="DAH79" s="202"/>
      <c r="DAI79" s="202"/>
      <c r="DAJ79" s="202"/>
      <c r="DAK79" s="202"/>
      <c r="DAL79" s="202"/>
      <c r="DAM79" s="202"/>
      <c r="DAN79" s="202"/>
      <c r="DAO79" s="202"/>
      <c r="DAP79" s="202"/>
      <c r="DAQ79" s="202"/>
      <c r="DAR79" s="202"/>
      <c r="DAS79" s="202"/>
      <c r="DAT79" s="202"/>
      <c r="DAU79" s="202"/>
      <c r="DAV79" s="202"/>
      <c r="DAW79" s="202"/>
      <c r="DAX79" s="202"/>
      <c r="DAY79" s="202"/>
      <c r="DAZ79" s="202"/>
      <c r="DBA79" s="202"/>
      <c r="DBB79" s="202"/>
      <c r="DBC79" s="202"/>
      <c r="DBD79" s="202"/>
      <c r="DBE79" s="202"/>
      <c r="DBF79" s="202"/>
      <c r="DBG79" s="202"/>
      <c r="DBH79" s="202"/>
      <c r="DBI79" s="202"/>
      <c r="DBJ79" s="202"/>
      <c r="DBK79" s="202"/>
      <c r="DBL79" s="202"/>
      <c r="DBM79" s="202"/>
      <c r="DBN79" s="202"/>
      <c r="DBO79" s="202"/>
      <c r="DBP79" s="202"/>
      <c r="DBQ79" s="202"/>
      <c r="DBR79" s="202"/>
      <c r="DBS79" s="202"/>
      <c r="DBT79" s="202"/>
      <c r="DBU79" s="202"/>
      <c r="DBV79" s="202"/>
      <c r="DBW79" s="202"/>
      <c r="DBX79" s="202"/>
      <c r="DBY79" s="202"/>
      <c r="DBZ79" s="202"/>
      <c r="DCA79" s="202"/>
      <c r="DCB79" s="202"/>
      <c r="DCC79" s="202"/>
      <c r="DCD79" s="202"/>
      <c r="DCE79" s="202"/>
      <c r="DCF79" s="202"/>
      <c r="DCG79" s="202"/>
      <c r="DCH79" s="202"/>
      <c r="DCI79" s="202"/>
      <c r="DCJ79" s="202"/>
      <c r="DCK79" s="202"/>
      <c r="DCL79" s="202"/>
      <c r="DCM79" s="202"/>
      <c r="DCN79" s="202"/>
      <c r="DCO79" s="202"/>
      <c r="DCP79" s="202"/>
      <c r="DCQ79" s="202"/>
      <c r="DCR79" s="202"/>
      <c r="DCS79" s="202"/>
      <c r="DCT79" s="202"/>
      <c r="DCU79" s="202"/>
      <c r="DCV79" s="202"/>
      <c r="DCW79" s="202"/>
      <c r="DCX79" s="202"/>
      <c r="DCY79" s="202"/>
      <c r="DCZ79" s="202"/>
      <c r="DDA79" s="202"/>
      <c r="DDB79" s="202"/>
      <c r="DDC79" s="202"/>
      <c r="DDD79" s="202"/>
      <c r="DDE79" s="202"/>
      <c r="DDF79" s="202"/>
      <c r="DDG79" s="202"/>
      <c r="DDH79" s="202"/>
      <c r="DDI79" s="202"/>
      <c r="DDJ79" s="202"/>
      <c r="DDK79" s="202"/>
      <c r="DDL79" s="202"/>
      <c r="DDM79" s="202"/>
      <c r="DDN79" s="202"/>
      <c r="DDO79" s="202"/>
      <c r="DDP79" s="202"/>
      <c r="DDQ79" s="202"/>
      <c r="DDR79" s="202"/>
      <c r="DDS79" s="202"/>
      <c r="DDT79" s="202"/>
      <c r="DDU79" s="202"/>
      <c r="DDV79" s="202"/>
      <c r="DDW79" s="202"/>
      <c r="DDX79" s="202"/>
      <c r="DDY79" s="202"/>
      <c r="DDZ79" s="202"/>
      <c r="DEA79" s="202"/>
      <c r="DEB79" s="202"/>
      <c r="DEC79" s="202"/>
      <c r="DED79" s="202"/>
      <c r="DEE79" s="202"/>
      <c r="DEF79" s="202"/>
      <c r="DEG79" s="202"/>
      <c r="DEH79" s="202"/>
      <c r="DEI79" s="202"/>
      <c r="DEJ79" s="202"/>
      <c r="DEK79" s="202"/>
      <c r="DEL79" s="202"/>
      <c r="DEM79" s="202"/>
      <c r="DEN79" s="202"/>
      <c r="DEO79" s="202"/>
      <c r="DEP79" s="202"/>
      <c r="DEQ79" s="202"/>
      <c r="DER79" s="202"/>
      <c r="DES79" s="202"/>
      <c r="DET79" s="202"/>
      <c r="DEU79" s="202"/>
      <c r="DEV79" s="202"/>
      <c r="DEW79" s="202"/>
      <c r="DEX79" s="202"/>
      <c r="DEY79" s="202"/>
      <c r="DEZ79" s="202"/>
      <c r="DFA79" s="202"/>
      <c r="DFB79" s="202"/>
      <c r="DFC79" s="202"/>
      <c r="DFD79" s="202"/>
      <c r="DFE79" s="202"/>
      <c r="DFF79" s="202"/>
      <c r="DFG79" s="202"/>
      <c r="DFH79" s="202"/>
      <c r="DFI79" s="202"/>
      <c r="DFJ79" s="202"/>
      <c r="DFK79" s="202"/>
      <c r="DFL79" s="202"/>
      <c r="DFM79" s="202"/>
      <c r="DFN79" s="202"/>
      <c r="DFO79" s="202"/>
      <c r="DFP79" s="202"/>
      <c r="DFQ79" s="202"/>
      <c r="DFR79" s="202"/>
      <c r="DFS79" s="202"/>
      <c r="DFT79" s="202"/>
      <c r="DFU79" s="202"/>
      <c r="DFV79" s="202"/>
      <c r="DFW79" s="202"/>
      <c r="DFX79" s="202"/>
      <c r="DFY79" s="202"/>
      <c r="DFZ79" s="202"/>
      <c r="DGA79" s="202"/>
      <c r="DGB79" s="202"/>
      <c r="DGC79" s="202"/>
      <c r="DGD79" s="202"/>
      <c r="DGE79" s="202"/>
      <c r="DGF79" s="202"/>
      <c r="DGG79" s="202"/>
      <c r="DGH79" s="202"/>
      <c r="DGI79" s="202"/>
      <c r="DGJ79" s="202"/>
      <c r="DGK79" s="202"/>
      <c r="DGL79" s="202"/>
      <c r="DGM79" s="202"/>
      <c r="DGN79" s="202"/>
      <c r="DGO79" s="202"/>
      <c r="DGP79" s="202"/>
      <c r="DGQ79" s="202"/>
      <c r="DGR79" s="202"/>
      <c r="DGS79" s="202"/>
      <c r="DGT79" s="202"/>
      <c r="DGU79" s="202"/>
      <c r="DGV79" s="202"/>
      <c r="DGW79" s="202"/>
      <c r="DGX79" s="202"/>
      <c r="DGY79" s="202"/>
      <c r="DGZ79" s="202"/>
      <c r="DHA79" s="202"/>
      <c r="DHB79" s="202"/>
      <c r="DHC79" s="202"/>
      <c r="DHD79" s="202"/>
      <c r="DHE79" s="202"/>
      <c r="DHF79" s="202"/>
      <c r="DHG79" s="202"/>
      <c r="DHH79" s="202"/>
      <c r="DHI79" s="202"/>
      <c r="DHJ79" s="202"/>
      <c r="DHK79" s="202"/>
      <c r="DHL79" s="202"/>
      <c r="DHM79" s="202"/>
      <c r="DHN79" s="202"/>
      <c r="DHO79" s="202"/>
      <c r="DHP79" s="202"/>
      <c r="DHQ79" s="202"/>
      <c r="DHR79" s="202"/>
      <c r="DHS79" s="202"/>
      <c r="DHT79" s="202"/>
      <c r="DHU79" s="202"/>
      <c r="DHV79" s="202"/>
      <c r="DHW79" s="202"/>
      <c r="DHX79" s="202"/>
      <c r="DHY79" s="202"/>
      <c r="DHZ79" s="202"/>
      <c r="DIA79" s="202"/>
      <c r="DIB79" s="202"/>
      <c r="DIC79" s="202"/>
      <c r="DID79" s="202"/>
      <c r="DIE79" s="202"/>
      <c r="DIF79" s="202"/>
      <c r="DIG79" s="202"/>
      <c r="DIH79" s="202"/>
      <c r="DII79" s="202"/>
      <c r="DIJ79" s="202"/>
      <c r="DIK79" s="202"/>
      <c r="DIL79" s="202"/>
      <c r="DIM79" s="202"/>
      <c r="DIN79" s="202"/>
      <c r="DIO79" s="202"/>
      <c r="DIP79" s="202"/>
      <c r="DIQ79" s="202"/>
      <c r="DIR79" s="202"/>
      <c r="DIS79" s="202"/>
      <c r="DIT79" s="202"/>
      <c r="DIU79" s="202"/>
      <c r="DIV79" s="202"/>
      <c r="DIW79" s="202"/>
      <c r="DIX79" s="202"/>
      <c r="DIY79" s="202"/>
      <c r="DIZ79" s="202"/>
      <c r="DJA79" s="202"/>
      <c r="DJB79" s="202"/>
      <c r="DJC79" s="202"/>
      <c r="DJD79" s="202"/>
      <c r="DJE79" s="202"/>
      <c r="DJF79" s="202"/>
      <c r="DJG79" s="202"/>
      <c r="DJH79" s="202"/>
      <c r="DJI79" s="202"/>
      <c r="DJJ79" s="202"/>
      <c r="DJK79" s="202"/>
      <c r="DJL79" s="202"/>
      <c r="DJM79" s="202"/>
      <c r="DJN79" s="202"/>
      <c r="DJO79" s="202"/>
      <c r="DJP79" s="202"/>
      <c r="DJQ79" s="202"/>
      <c r="DJR79" s="202"/>
      <c r="DJS79" s="202"/>
      <c r="DJT79" s="202"/>
      <c r="DJU79" s="202"/>
      <c r="DJV79" s="202"/>
      <c r="DJW79" s="202"/>
      <c r="DJX79" s="202"/>
      <c r="DJY79" s="202"/>
      <c r="DJZ79" s="202"/>
      <c r="DKA79" s="202"/>
      <c r="DKB79" s="202"/>
      <c r="DKC79" s="202"/>
      <c r="DKD79" s="202"/>
      <c r="DKE79" s="202"/>
      <c r="DKF79" s="202"/>
      <c r="DKG79" s="202"/>
      <c r="DKH79" s="202"/>
      <c r="DKI79" s="202"/>
      <c r="DKJ79" s="202"/>
      <c r="DKK79" s="202"/>
      <c r="DKL79" s="202"/>
      <c r="DKM79" s="202"/>
      <c r="DKN79" s="202"/>
      <c r="DKO79" s="202"/>
      <c r="DKP79" s="202"/>
      <c r="DKQ79" s="202"/>
      <c r="DKR79" s="202"/>
      <c r="DKS79" s="202"/>
      <c r="DKT79" s="202"/>
      <c r="DKU79" s="202"/>
      <c r="DKV79" s="202"/>
      <c r="DKW79" s="202"/>
      <c r="DKX79" s="202"/>
      <c r="DKY79" s="202"/>
      <c r="DKZ79" s="202"/>
      <c r="DLA79" s="202"/>
      <c r="DLB79" s="202"/>
      <c r="DLC79" s="202"/>
      <c r="DLD79" s="202"/>
      <c r="DLE79" s="202"/>
      <c r="DLF79" s="202"/>
      <c r="DLG79" s="202"/>
      <c r="DLH79" s="202"/>
      <c r="DLI79" s="202"/>
      <c r="DLJ79" s="202"/>
      <c r="DLK79" s="202"/>
      <c r="DLL79" s="202"/>
      <c r="DLM79" s="202"/>
      <c r="DLN79" s="202"/>
      <c r="DLO79" s="202"/>
      <c r="DLP79" s="202"/>
      <c r="DLQ79" s="202"/>
      <c r="DLR79" s="202"/>
      <c r="DLS79" s="202"/>
      <c r="DLT79" s="202"/>
      <c r="DLU79" s="202"/>
      <c r="DLV79" s="202"/>
      <c r="DLW79" s="202"/>
      <c r="DLX79" s="202"/>
      <c r="DLY79" s="202"/>
      <c r="DLZ79" s="202"/>
      <c r="DMA79" s="202"/>
      <c r="DMB79" s="202"/>
      <c r="DMC79" s="202"/>
      <c r="DMD79" s="202"/>
      <c r="DME79" s="202"/>
      <c r="DMF79" s="202"/>
      <c r="DMG79" s="202"/>
      <c r="DMH79" s="202"/>
      <c r="DMI79" s="202"/>
      <c r="DMJ79" s="202"/>
      <c r="DMK79" s="202"/>
      <c r="DML79" s="202"/>
      <c r="DMM79" s="202"/>
      <c r="DMN79" s="202"/>
      <c r="DMO79" s="202"/>
      <c r="DMP79" s="202"/>
      <c r="DMQ79" s="202"/>
      <c r="DMR79" s="202"/>
      <c r="DMS79" s="202"/>
      <c r="DMT79" s="202"/>
      <c r="DMU79" s="202"/>
      <c r="DMV79" s="202"/>
      <c r="DMW79" s="202"/>
      <c r="DMX79" s="202"/>
      <c r="DMY79" s="202"/>
      <c r="DMZ79" s="202"/>
      <c r="DNA79" s="202"/>
      <c r="DNB79" s="202"/>
      <c r="DNC79" s="202"/>
      <c r="DND79" s="202"/>
      <c r="DNE79" s="202"/>
      <c r="DNF79" s="202"/>
      <c r="DNG79" s="202"/>
      <c r="DNH79" s="202"/>
      <c r="DNI79" s="202"/>
      <c r="DNJ79" s="202"/>
      <c r="DNK79" s="202"/>
      <c r="DNL79" s="202"/>
      <c r="DNM79" s="202"/>
      <c r="DNN79" s="202"/>
      <c r="DNO79" s="202"/>
      <c r="DNP79" s="202"/>
      <c r="DNQ79" s="202"/>
      <c r="DNR79" s="202"/>
      <c r="DNS79" s="202"/>
      <c r="DNT79" s="202"/>
      <c r="DNU79" s="202"/>
      <c r="DNV79" s="202"/>
      <c r="DNW79" s="202"/>
      <c r="DNX79" s="202"/>
      <c r="DNY79" s="202"/>
      <c r="DNZ79" s="202"/>
      <c r="DOA79" s="202"/>
      <c r="DOB79" s="202"/>
      <c r="DOC79" s="202"/>
      <c r="DOD79" s="202"/>
      <c r="DOE79" s="202"/>
      <c r="DOF79" s="202"/>
      <c r="DOG79" s="202"/>
      <c r="DOH79" s="202"/>
      <c r="DOI79" s="202"/>
      <c r="DOJ79" s="202"/>
      <c r="DOK79" s="202"/>
      <c r="DOL79" s="202"/>
      <c r="DOM79" s="202"/>
      <c r="DON79" s="202"/>
      <c r="DOO79" s="202"/>
      <c r="DOP79" s="202"/>
      <c r="DOQ79" s="202"/>
      <c r="DOR79" s="202"/>
      <c r="DOS79" s="202"/>
      <c r="DOT79" s="202"/>
      <c r="DOU79" s="202"/>
      <c r="DOV79" s="202"/>
      <c r="DOW79" s="202"/>
      <c r="DOX79" s="202"/>
      <c r="DOY79" s="202"/>
      <c r="DOZ79" s="202"/>
      <c r="DPA79" s="202"/>
      <c r="DPB79" s="202"/>
      <c r="DPC79" s="202"/>
      <c r="DPD79" s="202"/>
      <c r="DPE79" s="202"/>
      <c r="DPF79" s="202"/>
      <c r="DPG79" s="202"/>
      <c r="DPH79" s="202"/>
      <c r="DPI79" s="202"/>
      <c r="DPJ79" s="202"/>
      <c r="DPK79" s="202"/>
      <c r="DPL79" s="202"/>
      <c r="DPM79" s="202"/>
      <c r="DPN79" s="202"/>
      <c r="DPO79" s="202"/>
      <c r="DPP79" s="202"/>
      <c r="DPQ79" s="202"/>
      <c r="DPR79" s="202"/>
      <c r="DPS79" s="202"/>
      <c r="DPT79" s="202"/>
      <c r="DPU79" s="202"/>
      <c r="DPV79" s="202"/>
      <c r="DPW79" s="202"/>
      <c r="DPX79" s="202"/>
      <c r="DPY79" s="202"/>
      <c r="DPZ79" s="202"/>
      <c r="DQA79" s="202"/>
      <c r="DQB79" s="202"/>
      <c r="DQC79" s="202"/>
      <c r="DQD79" s="202"/>
      <c r="DQE79" s="202"/>
      <c r="DQF79" s="202"/>
      <c r="DQG79" s="202"/>
      <c r="DQH79" s="202"/>
      <c r="DQI79" s="202"/>
      <c r="DQJ79" s="202"/>
      <c r="DQK79" s="202"/>
      <c r="DQL79" s="202"/>
      <c r="DQM79" s="202"/>
      <c r="DQN79" s="202"/>
      <c r="DQO79" s="202"/>
      <c r="DQP79" s="202"/>
      <c r="DQQ79" s="202"/>
      <c r="DQR79" s="202"/>
      <c r="DQS79" s="202"/>
      <c r="DQT79" s="202"/>
      <c r="DQU79" s="202"/>
      <c r="DQV79" s="202"/>
      <c r="DQW79" s="202"/>
      <c r="DQX79" s="202"/>
      <c r="DQY79" s="202"/>
      <c r="DQZ79" s="202"/>
      <c r="DRA79" s="202"/>
      <c r="DRB79" s="202"/>
      <c r="DRC79" s="202"/>
      <c r="DRD79" s="202"/>
      <c r="DRE79" s="202"/>
      <c r="DRF79" s="202"/>
      <c r="DRG79" s="202"/>
      <c r="DRH79" s="202"/>
      <c r="DRI79" s="202"/>
      <c r="DRJ79" s="202"/>
      <c r="DRK79" s="202"/>
      <c r="DRL79" s="202"/>
      <c r="DRM79" s="202"/>
      <c r="DRN79" s="202"/>
      <c r="DRO79" s="202"/>
      <c r="DRP79" s="202"/>
      <c r="DRQ79" s="202"/>
      <c r="DRR79" s="202"/>
      <c r="DRS79" s="202"/>
      <c r="DRT79" s="202"/>
      <c r="DRU79" s="202"/>
      <c r="DRV79" s="202"/>
      <c r="DRW79" s="202"/>
      <c r="DRX79" s="202"/>
      <c r="DRY79" s="202"/>
      <c r="DRZ79" s="202"/>
      <c r="DSA79" s="202"/>
      <c r="DSB79" s="202"/>
      <c r="DSC79" s="202"/>
      <c r="DSD79" s="202"/>
      <c r="DSE79" s="202"/>
      <c r="DSF79" s="202"/>
      <c r="DSG79" s="202"/>
      <c r="DSH79" s="202"/>
      <c r="DSI79" s="202"/>
      <c r="DSJ79" s="202"/>
      <c r="DSK79" s="202"/>
      <c r="DSL79" s="202"/>
      <c r="DSM79" s="202"/>
      <c r="DSN79" s="202"/>
      <c r="DSO79" s="202"/>
      <c r="DSP79" s="202"/>
      <c r="DSQ79" s="202"/>
      <c r="DSR79" s="202"/>
      <c r="DSS79" s="202"/>
      <c r="DST79" s="202"/>
      <c r="DSU79" s="202"/>
      <c r="DSV79" s="202"/>
      <c r="DSW79" s="202"/>
      <c r="DSX79" s="202"/>
      <c r="DSY79" s="202"/>
      <c r="DSZ79" s="202"/>
      <c r="DTA79" s="202"/>
      <c r="DTB79" s="202"/>
      <c r="DTC79" s="202"/>
      <c r="DTD79" s="202"/>
      <c r="DTE79" s="202"/>
      <c r="DTF79" s="202"/>
      <c r="DTG79" s="202"/>
      <c r="DTH79" s="202"/>
      <c r="DTI79" s="202"/>
      <c r="DTJ79" s="202"/>
      <c r="DTK79" s="202"/>
      <c r="DTL79" s="202"/>
      <c r="DTM79" s="202"/>
      <c r="DTN79" s="202"/>
      <c r="DTO79" s="202"/>
      <c r="DTP79" s="202"/>
      <c r="DTQ79" s="202"/>
      <c r="DTR79" s="202"/>
      <c r="DTS79" s="202"/>
      <c r="DTT79" s="202"/>
      <c r="DTU79" s="202"/>
      <c r="DTV79" s="202"/>
      <c r="DTW79" s="202"/>
      <c r="DTX79" s="202"/>
      <c r="DTY79" s="202"/>
      <c r="DTZ79" s="202"/>
      <c r="DUA79" s="202"/>
      <c r="DUB79" s="202"/>
      <c r="DUC79" s="202"/>
      <c r="DUD79" s="202"/>
      <c r="DUE79" s="202"/>
      <c r="DUF79" s="202"/>
      <c r="DUG79" s="202"/>
      <c r="DUH79" s="202"/>
      <c r="DUI79" s="202"/>
      <c r="DUJ79" s="202"/>
      <c r="DUK79" s="202"/>
      <c r="DUL79" s="202"/>
      <c r="DUM79" s="202"/>
      <c r="DUN79" s="202"/>
      <c r="DUO79" s="202"/>
      <c r="DUP79" s="202"/>
      <c r="DUQ79" s="202"/>
      <c r="DUR79" s="202"/>
      <c r="DUS79" s="202"/>
      <c r="DUT79" s="202"/>
      <c r="DUU79" s="202"/>
      <c r="DUV79" s="202"/>
      <c r="DUW79" s="202"/>
      <c r="DUX79" s="202"/>
      <c r="DUY79" s="202"/>
      <c r="DUZ79" s="202"/>
      <c r="DVA79" s="202"/>
      <c r="DVB79" s="202"/>
      <c r="DVC79" s="202"/>
      <c r="DVD79" s="202"/>
      <c r="DVE79" s="202"/>
      <c r="DVF79" s="202"/>
      <c r="DVG79" s="202"/>
      <c r="DVH79" s="202"/>
      <c r="DVI79" s="202"/>
      <c r="DVJ79" s="202"/>
      <c r="DVK79" s="202"/>
      <c r="DVL79" s="202"/>
      <c r="DVM79" s="202"/>
      <c r="DVN79" s="202"/>
      <c r="DVO79" s="202"/>
      <c r="DVP79" s="202"/>
      <c r="DVQ79" s="202"/>
      <c r="DVR79" s="202"/>
      <c r="DVS79" s="202"/>
      <c r="DVT79" s="202"/>
      <c r="DVU79" s="202"/>
      <c r="DVV79" s="202"/>
      <c r="DVW79" s="202"/>
      <c r="DVX79" s="202"/>
      <c r="DVY79" s="202"/>
      <c r="DVZ79" s="202"/>
      <c r="DWA79" s="202"/>
      <c r="DWB79" s="202"/>
      <c r="DWC79" s="202"/>
      <c r="DWD79" s="202"/>
      <c r="DWE79" s="202"/>
      <c r="DWF79" s="202"/>
      <c r="DWG79" s="202"/>
      <c r="DWH79" s="202"/>
      <c r="DWI79" s="202"/>
      <c r="DWJ79" s="202"/>
      <c r="DWK79" s="202"/>
      <c r="DWL79" s="202"/>
      <c r="DWM79" s="202"/>
      <c r="DWN79" s="202"/>
      <c r="DWO79" s="202"/>
      <c r="DWP79" s="202"/>
      <c r="DWQ79" s="202"/>
      <c r="DWR79" s="202"/>
      <c r="DWS79" s="202"/>
      <c r="DWT79" s="202"/>
      <c r="DWU79" s="202"/>
      <c r="DWV79" s="202"/>
      <c r="DWW79" s="202"/>
      <c r="DWX79" s="202"/>
      <c r="DWY79" s="202"/>
      <c r="DWZ79" s="202"/>
      <c r="DXA79" s="202"/>
      <c r="DXB79" s="202"/>
      <c r="DXC79" s="202"/>
      <c r="DXD79" s="202"/>
      <c r="DXE79" s="202"/>
      <c r="DXF79" s="202"/>
      <c r="DXG79" s="202"/>
      <c r="DXH79" s="202"/>
      <c r="DXI79" s="202"/>
      <c r="DXJ79" s="202"/>
      <c r="DXK79" s="202"/>
      <c r="DXL79" s="202"/>
      <c r="DXM79" s="202"/>
      <c r="DXN79" s="202"/>
      <c r="DXO79" s="202"/>
      <c r="DXP79" s="202"/>
      <c r="DXQ79" s="202"/>
      <c r="DXR79" s="202"/>
      <c r="DXS79" s="202"/>
      <c r="DXT79" s="202"/>
      <c r="DXU79" s="202"/>
      <c r="DXV79" s="202"/>
      <c r="DXW79" s="202"/>
      <c r="DXX79" s="202"/>
      <c r="DXY79" s="202"/>
      <c r="DXZ79" s="202"/>
      <c r="DYA79" s="202"/>
      <c r="DYB79" s="202"/>
      <c r="DYC79" s="202"/>
      <c r="DYD79" s="202"/>
      <c r="DYE79" s="202"/>
      <c r="DYF79" s="202"/>
      <c r="DYG79" s="202"/>
      <c r="DYH79" s="202"/>
      <c r="DYI79" s="202"/>
      <c r="DYJ79" s="202"/>
      <c r="DYK79" s="202"/>
      <c r="DYL79" s="202"/>
      <c r="DYM79" s="202"/>
      <c r="DYN79" s="202"/>
      <c r="DYO79" s="202"/>
      <c r="DYP79" s="202"/>
      <c r="DYQ79" s="202"/>
      <c r="DYR79" s="202"/>
      <c r="DYS79" s="202"/>
      <c r="DYT79" s="202"/>
      <c r="DYU79" s="202"/>
      <c r="DYV79" s="202"/>
      <c r="DYW79" s="202"/>
      <c r="DYX79" s="202"/>
      <c r="DYY79" s="202"/>
      <c r="DYZ79" s="202"/>
      <c r="DZA79" s="202"/>
      <c r="DZB79" s="202"/>
      <c r="DZC79" s="202"/>
      <c r="DZD79" s="202"/>
      <c r="DZE79" s="202"/>
      <c r="DZF79" s="202"/>
      <c r="DZG79" s="202"/>
      <c r="DZH79" s="202"/>
      <c r="DZI79" s="202"/>
      <c r="DZJ79" s="202"/>
      <c r="DZK79" s="202"/>
      <c r="DZL79" s="202"/>
      <c r="DZM79" s="202"/>
      <c r="DZN79" s="202"/>
      <c r="DZO79" s="202"/>
      <c r="DZP79" s="202"/>
      <c r="DZQ79" s="202"/>
      <c r="DZR79" s="202"/>
      <c r="DZS79" s="202"/>
      <c r="DZT79" s="202"/>
      <c r="DZU79" s="202"/>
      <c r="DZV79" s="202"/>
      <c r="DZW79" s="202"/>
      <c r="DZX79" s="202"/>
      <c r="DZY79" s="202"/>
      <c r="DZZ79" s="202"/>
      <c r="EAA79" s="202"/>
      <c r="EAB79" s="202"/>
      <c r="EAC79" s="202"/>
      <c r="EAD79" s="202"/>
      <c r="EAE79" s="202"/>
      <c r="EAF79" s="202"/>
      <c r="EAG79" s="202"/>
      <c r="EAH79" s="202"/>
      <c r="EAI79" s="202"/>
      <c r="EAJ79" s="202"/>
      <c r="EAK79" s="202"/>
      <c r="EAL79" s="202"/>
      <c r="EAM79" s="202"/>
      <c r="EAN79" s="202"/>
      <c r="EAO79" s="202"/>
      <c r="EAP79" s="202"/>
      <c r="EAQ79" s="202"/>
      <c r="EAR79" s="202"/>
      <c r="EAS79" s="202"/>
      <c r="EAT79" s="202"/>
      <c r="EAU79" s="202"/>
      <c r="EAV79" s="202"/>
      <c r="EAW79" s="202"/>
      <c r="EAX79" s="202"/>
      <c r="EAY79" s="202"/>
      <c r="EAZ79" s="202"/>
      <c r="EBA79" s="202"/>
      <c r="EBB79" s="202"/>
      <c r="EBC79" s="202"/>
      <c r="EBD79" s="202"/>
      <c r="EBE79" s="202"/>
      <c r="EBF79" s="202"/>
      <c r="EBG79" s="202"/>
      <c r="EBH79" s="202"/>
      <c r="EBI79" s="202"/>
      <c r="EBJ79" s="202"/>
      <c r="EBK79" s="202"/>
      <c r="EBL79" s="202"/>
      <c r="EBM79" s="202"/>
      <c r="EBN79" s="202"/>
      <c r="EBO79" s="202"/>
      <c r="EBP79" s="202"/>
      <c r="EBQ79" s="202"/>
      <c r="EBR79" s="202"/>
      <c r="EBS79" s="202"/>
      <c r="EBT79" s="202"/>
      <c r="EBU79" s="202"/>
      <c r="EBV79" s="202"/>
      <c r="EBW79" s="202"/>
      <c r="EBX79" s="202"/>
      <c r="EBY79" s="202"/>
      <c r="EBZ79" s="202"/>
      <c r="ECA79" s="202"/>
      <c r="ECB79" s="202"/>
      <c r="ECC79" s="202"/>
      <c r="ECD79" s="202"/>
      <c r="ECE79" s="202"/>
      <c r="ECF79" s="202"/>
      <c r="ECG79" s="202"/>
      <c r="ECH79" s="202"/>
      <c r="ECI79" s="202"/>
      <c r="ECJ79" s="202"/>
      <c r="ECK79" s="202"/>
      <c r="ECL79" s="202"/>
      <c r="ECM79" s="202"/>
      <c r="ECN79" s="202"/>
      <c r="ECO79" s="202"/>
      <c r="ECP79" s="202"/>
      <c r="ECQ79" s="202"/>
      <c r="ECR79" s="202"/>
      <c r="ECS79" s="202"/>
      <c r="ECT79" s="202"/>
      <c r="ECU79" s="202"/>
      <c r="ECV79" s="202"/>
      <c r="ECW79" s="202"/>
      <c r="ECX79" s="202"/>
      <c r="ECY79" s="202"/>
      <c r="ECZ79" s="202"/>
      <c r="EDA79" s="202"/>
      <c r="EDB79" s="202"/>
      <c r="EDC79" s="202"/>
      <c r="EDD79" s="202"/>
      <c r="EDE79" s="202"/>
      <c r="EDF79" s="202"/>
      <c r="EDG79" s="202"/>
      <c r="EDH79" s="202"/>
      <c r="EDI79" s="202"/>
      <c r="EDJ79" s="202"/>
      <c r="EDK79" s="202"/>
      <c r="EDL79" s="202"/>
      <c r="EDM79" s="202"/>
      <c r="EDN79" s="202"/>
      <c r="EDO79" s="202"/>
      <c r="EDP79" s="202"/>
      <c r="EDQ79" s="202"/>
      <c r="EDR79" s="202"/>
      <c r="EDS79" s="202"/>
      <c r="EDT79" s="202"/>
      <c r="EDU79" s="202"/>
      <c r="EDV79" s="202"/>
      <c r="EDW79" s="202"/>
      <c r="EDX79" s="202"/>
      <c r="EDY79" s="202"/>
      <c r="EDZ79" s="202"/>
      <c r="EEA79" s="202"/>
      <c r="EEB79" s="202"/>
      <c r="EEC79" s="202"/>
      <c r="EED79" s="202"/>
      <c r="EEE79" s="202"/>
      <c r="EEF79" s="202"/>
      <c r="EEG79" s="202"/>
      <c r="EEH79" s="202"/>
      <c r="EEI79" s="202"/>
      <c r="EEJ79" s="202"/>
      <c r="EEK79" s="202"/>
      <c r="EEL79" s="202"/>
      <c r="EEM79" s="202"/>
      <c r="EEN79" s="202"/>
      <c r="EEO79" s="202"/>
      <c r="EEP79" s="202"/>
      <c r="EEQ79" s="202"/>
      <c r="EER79" s="202"/>
      <c r="EES79" s="202"/>
      <c r="EET79" s="202"/>
      <c r="EEU79" s="202"/>
      <c r="EEV79" s="202"/>
      <c r="EEW79" s="202"/>
      <c r="EEX79" s="202"/>
      <c r="EEY79" s="202"/>
      <c r="EEZ79" s="202"/>
      <c r="EFA79" s="202"/>
      <c r="EFB79" s="202"/>
      <c r="EFC79" s="202"/>
      <c r="EFD79" s="202"/>
      <c r="EFE79" s="202"/>
      <c r="EFF79" s="202"/>
      <c r="EFG79" s="202"/>
      <c r="EFH79" s="202"/>
      <c r="EFI79" s="202"/>
      <c r="EFJ79" s="202"/>
      <c r="EFK79" s="202"/>
      <c r="EFL79" s="202"/>
      <c r="EFM79" s="202"/>
      <c r="EFN79" s="202"/>
      <c r="EFO79" s="202"/>
      <c r="EFP79" s="202"/>
      <c r="EFQ79" s="202"/>
      <c r="EFR79" s="202"/>
      <c r="EFS79" s="202"/>
      <c r="EFT79" s="202"/>
      <c r="EFU79" s="202"/>
      <c r="EFV79" s="202"/>
      <c r="EFW79" s="202"/>
      <c r="EFX79" s="202"/>
      <c r="EFY79" s="202"/>
      <c r="EFZ79" s="202"/>
      <c r="EGA79" s="202"/>
      <c r="EGB79" s="202"/>
      <c r="EGC79" s="202"/>
      <c r="EGD79" s="202"/>
      <c r="EGE79" s="202"/>
      <c r="EGF79" s="202"/>
      <c r="EGG79" s="202"/>
      <c r="EGH79" s="202"/>
      <c r="EGI79" s="202"/>
      <c r="EGJ79" s="202"/>
      <c r="EGK79" s="202"/>
      <c r="EGL79" s="202"/>
      <c r="EGM79" s="202"/>
      <c r="EGN79" s="202"/>
      <c r="EGO79" s="202"/>
      <c r="EGP79" s="202"/>
      <c r="EGQ79" s="202"/>
      <c r="EGR79" s="202"/>
      <c r="EGS79" s="202"/>
      <c r="EGT79" s="202"/>
      <c r="EGU79" s="202"/>
      <c r="EGV79" s="202"/>
      <c r="EGW79" s="202"/>
      <c r="EGX79" s="202"/>
      <c r="EGY79" s="202"/>
      <c r="EGZ79" s="202"/>
      <c r="EHA79" s="202"/>
      <c r="EHB79" s="202"/>
      <c r="EHC79" s="202"/>
      <c r="EHD79" s="202"/>
      <c r="EHE79" s="202"/>
      <c r="EHF79" s="202"/>
      <c r="EHG79" s="202"/>
      <c r="EHH79" s="202"/>
      <c r="EHI79" s="202"/>
      <c r="EHJ79" s="202"/>
      <c r="EHK79" s="202"/>
      <c r="EHL79" s="202"/>
      <c r="EHM79" s="202"/>
      <c r="EHN79" s="202"/>
      <c r="EHO79" s="202"/>
      <c r="EHP79" s="202"/>
      <c r="EHQ79" s="202"/>
      <c r="EHR79" s="202"/>
      <c r="EHS79" s="202"/>
      <c r="EHT79" s="202"/>
      <c r="EHU79" s="202"/>
      <c r="EHV79" s="202"/>
      <c r="EHW79" s="202"/>
      <c r="EHX79" s="202"/>
      <c r="EHY79" s="202"/>
      <c r="EHZ79" s="202"/>
      <c r="EIA79" s="202"/>
      <c r="EIB79" s="202"/>
      <c r="EIC79" s="202"/>
      <c r="EID79" s="202"/>
      <c r="EIE79" s="202"/>
      <c r="EIF79" s="202"/>
      <c r="EIG79" s="202"/>
      <c r="EIH79" s="202"/>
      <c r="EII79" s="202"/>
      <c r="EIJ79" s="202"/>
      <c r="EIK79" s="202"/>
      <c r="EIL79" s="202"/>
      <c r="EIM79" s="202"/>
      <c r="EIN79" s="202"/>
      <c r="EIO79" s="202"/>
      <c r="EIP79" s="202"/>
      <c r="EIQ79" s="202"/>
      <c r="EIR79" s="202"/>
      <c r="EIS79" s="202"/>
      <c r="EIT79" s="202"/>
      <c r="EIU79" s="202"/>
      <c r="EIV79" s="202"/>
      <c r="EIW79" s="202"/>
      <c r="EIX79" s="202"/>
      <c r="EIY79" s="202"/>
      <c r="EIZ79" s="202"/>
      <c r="EJA79" s="202"/>
      <c r="EJB79" s="202"/>
      <c r="EJC79" s="202"/>
      <c r="EJD79" s="202"/>
      <c r="EJE79" s="202"/>
      <c r="EJF79" s="202"/>
      <c r="EJG79" s="202"/>
      <c r="EJH79" s="202"/>
      <c r="EJI79" s="202"/>
      <c r="EJJ79" s="202"/>
      <c r="EJK79" s="202"/>
      <c r="EJL79" s="202"/>
      <c r="EJM79" s="202"/>
      <c r="EJN79" s="202"/>
      <c r="EJO79" s="202"/>
      <c r="EJP79" s="202"/>
      <c r="EJQ79" s="202"/>
      <c r="EJR79" s="202"/>
      <c r="EJS79" s="202"/>
      <c r="EJT79" s="202"/>
      <c r="EJU79" s="202"/>
      <c r="EJV79" s="202"/>
      <c r="EJW79" s="202"/>
      <c r="EJX79" s="202"/>
      <c r="EJY79" s="202"/>
      <c r="EJZ79" s="202"/>
      <c r="EKA79" s="202"/>
      <c r="EKB79" s="202"/>
      <c r="EKC79" s="202"/>
      <c r="EKD79" s="202"/>
      <c r="EKE79" s="202"/>
      <c r="EKF79" s="202"/>
      <c r="EKG79" s="202"/>
      <c r="EKH79" s="202"/>
      <c r="EKI79" s="202"/>
      <c r="EKJ79" s="202"/>
      <c r="EKK79" s="202"/>
      <c r="EKL79" s="202"/>
      <c r="EKM79" s="202"/>
      <c r="EKN79" s="202"/>
      <c r="EKO79" s="202"/>
      <c r="EKP79" s="202"/>
      <c r="EKQ79" s="202"/>
      <c r="EKR79" s="202"/>
      <c r="EKS79" s="202"/>
      <c r="EKT79" s="202"/>
      <c r="EKU79" s="202"/>
      <c r="EKV79" s="202"/>
      <c r="EKW79" s="202"/>
      <c r="EKX79" s="202"/>
      <c r="EKY79" s="202"/>
      <c r="EKZ79" s="202"/>
      <c r="ELA79" s="202"/>
      <c r="ELB79" s="202"/>
      <c r="ELC79" s="202"/>
      <c r="ELD79" s="202"/>
      <c r="ELE79" s="202"/>
      <c r="ELF79" s="202"/>
      <c r="ELG79" s="202"/>
      <c r="ELH79" s="202"/>
      <c r="ELI79" s="202"/>
      <c r="ELJ79" s="202"/>
      <c r="ELK79" s="202"/>
      <c r="ELL79" s="202"/>
      <c r="ELM79" s="202"/>
      <c r="ELN79" s="202"/>
      <c r="ELO79" s="202"/>
      <c r="ELP79" s="202"/>
      <c r="ELQ79" s="202"/>
      <c r="ELR79" s="202"/>
      <c r="ELS79" s="202"/>
      <c r="ELT79" s="202"/>
      <c r="ELU79" s="202"/>
      <c r="ELV79" s="202"/>
      <c r="ELW79" s="202"/>
      <c r="ELX79" s="202"/>
      <c r="ELY79" s="202"/>
      <c r="ELZ79" s="202"/>
      <c r="EMA79" s="202"/>
      <c r="EMB79" s="202"/>
      <c r="EMC79" s="202"/>
      <c r="EMD79" s="202"/>
      <c r="EME79" s="202"/>
      <c r="EMF79" s="202"/>
      <c r="EMG79" s="202"/>
      <c r="EMH79" s="202"/>
      <c r="EMI79" s="202"/>
      <c r="EMJ79" s="202"/>
      <c r="EMK79" s="202"/>
      <c r="EML79" s="202"/>
      <c r="EMM79" s="202"/>
      <c r="EMN79" s="202"/>
      <c r="EMO79" s="202"/>
      <c r="EMP79" s="202"/>
      <c r="EMQ79" s="202"/>
      <c r="EMR79" s="202"/>
      <c r="EMS79" s="202"/>
      <c r="EMT79" s="202"/>
      <c r="EMU79" s="202"/>
      <c r="EMV79" s="202"/>
      <c r="EMW79" s="202"/>
      <c r="EMX79" s="202"/>
      <c r="EMY79" s="202"/>
      <c r="EMZ79" s="202"/>
      <c r="ENA79" s="202"/>
      <c r="ENB79" s="202"/>
      <c r="ENC79" s="202"/>
      <c r="END79" s="202"/>
      <c r="ENE79" s="202"/>
      <c r="ENF79" s="202"/>
      <c r="ENG79" s="202"/>
      <c r="ENH79" s="202"/>
      <c r="ENI79" s="202"/>
      <c r="ENJ79" s="202"/>
      <c r="ENK79" s="202"/>
      <c r="ENL79" s="202"/>
      <c r="ENM79" s="202"/>
      <c r="ENN79" s="202"/>
      <c r="ENO79" s="202"/>
      <c r="ENP79" s="202"/>
      <c r="ENQ79" s="202"/>
      <c r="ENR79" s="202"/>
      <c r="ENS79" s="202"/>
      <c r="ENT79" s="202"/>
      <c r="ENU79" s="202"/>
      <c r="ENV79" s="202"/>
      <c r="ENW79" s="202"/>
      <c r="ENX79" s="202"/>
      <c r="ENY79" s="202"/>
      <c r="ENZ79" s="202"/>
      <c r="EOA79" s="202"/>
      <c r="EOB79" s="202"/>
      <c r="EOC79" s="202"/>
      <c r="EOD79" s="202"/>
      <c r="EOE79" s="202"/>
      <c r="EOF79" s="202"/>
      <c r="EOG79" s="202"/>
      <c r="EOH79" s="202"/>
      <c r="EOI79" s="202"/>
      <c r="EOJ79" s="202"/>
      <c r="EOK79" s="202"/>
      <c r="EOL79" s="202"/>
      <c r="EOM79" s="202"/>
      <c r="EON79" s="202"/>
      <c r="EOO79" s="202"/>
      <c r="EOP79" s="202"/>
      <c r="EOQ79" s="202"/>
      <c r="EOR79" s="202"/>
      <c r="EOS79" s="202"/>
      <c r="EOT79" s="202"/>
      <c r="EOU79" s="202"/>
      <c r="EOV79" s="202"/>
      <c r="EOW79" s="202"/>
      <c r="EOX79" s="202"/>
      <c r="EOY79" s="202"/>
      <c r="EOZ79" s="202"/>
      <c r="EPA79" s="202"/>
      <c r="EPB79" s="202"/>
      <c r="EPC79" s="202"/>
      <c r="EPD79" s="202"/>
      <c r="EPE79" s="202"/>
      <c r="EPF79" s="202"/>
      <c r="EPG79" s="202"/>
      <c r="EPH79" s="202"/>
      <c r="EPI79" s="202"/>
      <c r="EPJ79" s="202"/>
      <c r="EPK79" s="202"/>
      <c r="EPL79" s="202"/>
      <c r="EPM79" s="202"/>
      <c r="EPN79" s="202"/>
      <c r="EPO79" s="202"/>
      <c r="EPP79" s="202"/>
      <c r="EPQ79" s="202"/>
      <c r="EPR79" s="202"/>
      <c r="EPS79" s="202"/>
      <c r="EPT79" s="202"/>
      <c r="EPU79" s="202"/>
      <c r="EPV79" s="202"/>
      <c r="EPW79" s="202"/>
      <c r="EPX79" s="202"/>
      <c r="EPY79" s="202"/>
      <c r="EPZ79" s="202"/>
      <c r="EQA79" s="202"/>
      <c r="EQB79" s="202"/>
      <c r="EQC79" s="202"/>
      <c r="EQD79" s="202"/>
      <c r="EQE79" s="202"/>
      <c r="EQF79" s="202"/>
      <c r="EQG79" s="202"/>
      <c r="EQH79" s="202"/>
      <c r="EQI79" s="202"/>
      <c r="EQJ79" s="202"/>
      <c r="EQK79" s="202"/>
      <c r="EQL79" s="202"/>
      <c r="EQM79" s="202"/>
      <c r="EQN79" s="202"/>
      <c r="EQO79" s="202"/>
      <c r="EQP79" s="202"/>
      <c r="EQQ79" s="202"/>
      <c r="EQR79" s="202"/>
      <c r="EQS79" s="202"/>
      <c r="EQT79" s="202"/>
      <c r="EQU79" s="202"/>
      <c r="EQV79" s="202"/>
      <c r="EQW79" s="202"/>
      <c r="EQX79" s="202"/>
      <c r="EQY79" s="202"/>
      <c r="EQZ79" s="202"/>
      <c r="ERA79" s="202"/>
      <c r="ERB79" s="202"/>
      <c r="ERC79" s="202"/>
      <c r="ERD79" s="202"/>
      <c r="ERE79" s="202"/>
      <c r="ERF79" s="202"/>
      <c r="ERG79" s="202"/>
      <c r="ERH79" s="202"/>
      <c r="ERI79" s="202"/>
      <c r="ERJ79" s="202"/>
      <c r="ERK79" s="202"/>
      <c r="ERL79" s="202"/>
      <c r="ERM79" s="202"/>
      <c r="ERN79" s="202"/>
      <c r="ERO79" s="202"/>
      <c r="ERP79" s="202"/>
      <c r="ERQ79" s="202"/>
      <c r="ERR79" s="202"/>
      <c r="ERS79" s="202"/>
      <c r="ERT79" s="202"/>
      <c r="ERU79" s="202"/>
      <c r="ERV79" s="202"/>
      <c r="ERW79" s="202"/>
      <c r="ERX79" s="202"/>
      <c r="ERY79" s="202"/>
      <c r="ERZ79" s="202"/>
      <c r="ESA79" s="202"/>
      <c r="ESB79" s="202"/>
      <c r="ESC79" s="202"/>
      <c r="ESD79" s="202"/>
      <c r="ESE79" s="202"/>
      <c r="ESF79" s="202"/>
      <c r="ESG79" s="202"/>
      <c r="ESH79" s="202"/>
      <c r="ESI79" s="202"/>
      <c r="ESJ79" s="202"/>
      <c r="ESK79" s="202"/>
      <c r="ESL79" s="202"/>
      <c r="ESM79" s="202"/>
      <c r="ESN79" s="202"/>
      <c r="ESO79" s="202"/>
      <c r="ESP79" s="202"/>
      <c r="ESQ79" s="202"/>
      <c r="ESR79" s="202"/>
      <c r="ESS79" s="202"/>
      <c r="EST79" s="202"/>
      <c r="ESU79" s="202"/>
      <c r="ESV79" s="202"/>
      <c r="ESW79" s="202"/>
      <c r="ESX79" s="202"/>
      <c r="ESY79" s="202"/>
      <c r="ESZ79" s="202"/>
      <c r="ETA79" s="202"/>
      <c r="ETB79" s="202"/>
      <c r="ETC79" s="202"/>
      <c r="ETD79" s="202"/>
      <c r="ETE79" s="202"/>
      <c r="ETF79" s="202"/>
      <c r="ETG79" s="202"/>
      <c r="ETH79" s="202"/>
      <c r="ETI79" s="202"/>
      <c r="ETJ79" s="202"/>
      <c r="ETK79" s="202"/>
      <c r="ETL79" s="202"/>
      <c r="ETM79" s="202"/>
      <c r="ETN79" s="202"/>
      <c r="ETO79" s="202"/>
      <c r="ETP79" s="202"/>
      <c r="ETQ79" s="202"/>
      <c r="ETR79" s="202"/>
      <c r="ETS79" s="202"/>
      <c r="ETT79" s="202"/>
      <c r="ETU79" s="202"/>
      <c r="ETV79" s="202"/>
      <c r="ETW79" s="202"/>
      <c r="ETX79" s="202"/>
      <c r="ETY79" s="202"/>
      <c r="ETZ79" s="202"/>
      <c r="EUA79" s="202"/>
      <c r="EUB79" s="202"/>
      <c r="EUC79" s="202"/>
      <c r="EUD79" s="202"/>
      <c r="EUE79" s="202"/>
      <c r="EUF79" s="202"/>
      <c r="EUG79" s="202"/>
      <c r="EUH79" s="202"/>
      <c r="EUI79" s="202"/>
      <c r="EUJ79" s="202"/>
      <c r="EUK79" s="202"/>
      <c r="EUL79" s="202"/>
      <c r="EUM79" s="202"/>
      <c r="EUN79" s="202"/>
      <c r="EUO79" s="202"/>
      <c r="EUP79" s="202"/>
      <c r="EUQ79" s="202"/>
      <c r="EUR79" s="202"/>
      <c r="EUS79" s="202"/>
      <c r="EUT79" s="202"/>
      <c r="EUU79" s="202"/>
      <c r="EUV79" s="202"/>
      <c r="EUW79" s="202"/>
      <c r="EUX79" s="202"/>
      <c r="EUY79" s="202"/>
      <c r="EUZ79" s="202"/>
      <c r="EVA79" s="202"/>
      <c r="EVB79" s="202"/>
      <c r="EVC79" s="202"/>
      <c r="EVD79" s="202"/>
      <c r="EVE79" s="202"/>
      <c r="EVF79" s="202"/>
      <c r="EVG79" s="202"/>
      <c r="EVH79" s="202"/>
      <c r="EVI79" s="202"/>
      <c r="EVJ79" s="202"/>
      <c r="EVK79" s="202"/>
      <c r="EVL79" s="202"/>
      <c r="EVM79" s="202"/>
      <c r="EVN79" s="202"/>
      <c r="EVO79" s="202"/>
      <c r="EVP79" s="202"/>
      <c r="EVQ79" s="202"/>
      <c r="EVR79" s="202"/>
      <c r="EVS79" s="202"/>
      <c r="EVT79" s="202"/>
      <c r="EVU79" s="202"/>
      <c r="EVV79" s="202"/>
      <c r="EVW79" s="202"/>
      <c r="EVX79" s="202"/>
      <c r="EVY79" s="202"/>
      <c r="EVZ79" s="202"/>
      <c r="EWA79" s="202"/>
      <c r="EWB79" s="202"/>
      <c r="EWC79" s="202"/>
      <c r="EWD79" s="202"/>
      <c r="EWE79" s="202"/>
      <c r="EWF79" s="202"/>
      <c r="EWG79" s="202"/>
      <c r="EWH79" s="202"/>
      <c r="EWI79" s="202"/>
      <c r="EWJ79" s="202"/>
      <c r="EWK79" s="202"/>
      <c r="EWL79" s="202"/>
      <c r="EWM79" s="202"/>
      <c r="EWN79" s="202"/>
      <c r="EWO79" s="202"/>
      <c r="EWP79" s="202"/>
      <c r="EWQ79" s="202"/>
      <c r="EWR79" s="202"/>
      <c r="EWS79" s="202"/>
      <c r="EWT79" s="202"/>
      <c r="EWU79" s="202"/>
      <c r="EWV79" s="202"/>
      <c r="EWW79" s="202"/>
      <c r="EWX79" s="202"/>
      <c r="EWY79" s="202"/>
      <c r="EWZ79" s="202"/>
      <c r="EXA79" s="202"/>
      <c r="EXB79" s="202"/>
      <c r="EXC79" s="202"/>
      <c r="EXD79" s="202"/>
      <c r="EXE79" s="202"/>
      <c r="EXF79" s="202"/>
      <c r="EXG79" s="202"/>
      <c r="EXH79" s="202"/>
      <c r="EXI79" s="202"/>
      <c r="EXJ79" s="202"/>
      <c r="EXK79" s="202"/>
      <c r="EXL79" s="202"/>
      <c r="EXM79" s="202"/>
      <c r="EXN79" s="202"/>
      <c r="EXO79" s="202"/>
      <c r="EXP79" s="202"/>
      <c r="EXQ79" s="202"/>
      <c r="EXR79" s="202"/>
      <c r="EXS79" s="202"/>
      <c r="EXT79" s="202"/>
      <c r="EXU79" s="202"/>
      <c r="EXV79" s="202"/>
      <c r="EXW79" s="202"/>
      <c r="EXX79" s="202"/>
      <c r="EXY79" s="202"/>
      <c r="EXZ79" s="202"/>
      <c r="EYA79" s="202"/>
      <c r="EYB79" s="202"/>
      <c r="EYC79" s="202"/>
      <c r="EYD79" s="202"/>
      <c r="EYE79" s="202"/>
      <c r="EYF79" s="202"/>
      <c r="EYG79" s="202"/>
      <c r="EYH79" s="202"/>
      <c r="EYI79" s="202"/>
      <c r="EYJ79" s="202"/>
      <c r="EYK79" s="202"/>
      <c r="EYL79" s="202"/>
      <c r="EYM79" s="202"/>
      <c r="EYN79" s="202"/>
      <c r="EYO79" s="202"/>
      <c r="EYP79" s="202"/>
      <c r="EYQ79" s="202"/>
      <c r="EYR79" s="202"/>
      <c r="EYS79" s="202"/>
      <c r="EYT79" s="202"/>
      <c r="EYU79" s="202"/>
      <c r="EYV79" s="202"/>
      <c r="EYW79" s="202"/>
      <c r="EYX79" s="202"/>
      <c r="EYY79" s="202"/>
      <c r="EYZ79" s="202"/>
      <c r="EZA79" s="202"/>
      <c r="EZB79" s="202"/>
      <c r="EZC79" s="202"/>
      <c r="EZD79" s="202"/>
      <c r="EZE79" s="202"/>
      <c r="EZF79" s="202"/>
      <c r="EZG79" s="202"/>
      <c r="EZH79" s="202"/>
      <c r="EZI79" s="202"/>
      <c r="EZJ79" s="202"/>
      <c r="EZK79" s="202"/>
      <c r="EZL79" s="202"/>
      <c r="EZM79" s="202"/>
      <c r="EZN79" s="202"/>
      <c r="EZO79" s="202"/>
      <c r="EZP79" s="202"/>
      <c r="EZQ79" s="202"/>
      <c r="EZR79" s="202"/>
      <c r="EZS79" s="202"/>
      <c r="EZT79" s="202"/>
      <c r="EZU79" s="202"/>
      <c r="EZV79" s="202"/>
      <c r="EZW79" s="202"/>
      <c r="EZX79" s="202"/>
      <c r="EZY79" s="202"/>
      <c r="EZZ79" s="202"/>
      <c r="FAA79" s="202"/>
      <c r="FAB79" s="202"/>
      <c r="FAC79" s="202"/>
      <c r="FAD79" s="202"/>
      <c r="FAE79" s="202"/>
      <c r="FAF79" s="202"/>
      <c r="FAG79" s="202"/>
      <c r="FAH79" s="202"/>
      <c r="FAI79" s="202"/>
      <c r="FAJ79" s="202"/>
      <c r="FAK79" s="202"/>
      <c r="FAL79" s="202"/>
      <c r="FAM79" s="202"/>
      <c r="FAN79" s="202"/>
      <c r="FAO79" s="202"/>
      <c r="FAP79" s="202"/>
      <c r="FAQ79" s="202"/>
      <c r="FAR79" s="202"/>
      <c r="FAS79" s="202"/>
      <c r="FAT79" s="202"/>
      <c r="FAU79" s="202"/>
      <c r="FAV79" s="202"/>
      <c r="FAW79" s="202"/>
      <c r="FAX79" s="202"/>
      <c r="FAY79" s="202"/>
      <c r="FAZ79" s="202"/>
      <c r="FBA79" s="202"/>
      <c r="FBB79" s="202"/>
      <c r="FBC79" s="202"/>
      <c r="FBD79" s="202"/>
      <c r="FBE79" s="202"/>
      <c r="FBF79" s="202"/>
      <c r="FBG79" s="202"/>
      <c r="FBH79" s="202"/>
      <c r="FBI79" s="202"/>
      <c r="FBJ79" s="202"/>
      <c r="FBK79" s="202"/>
      <c r="FBL79" s="202"/>
      <c r="FBM79" s="202"/>
      <c r="FBN79" s="202"/>
      <c r="FBO79" s="202"/>
      <c r="FBP79" s="202"/>
      <c r="FBQ79" s="202"/>
      <c r="FBR79" s="202"/>
      <c r="FBS79" s="202"/>
      <c r="FBT79" s="202"/>
      <c r="FBU79" s="202"/>
      <c r="FBV79" s="202"/>
      <c r="FBW79" s="202"/>
      <c r="FBX79" s="202"/>
      <c r="FBY79" s="202"/>
      <c r="FBZ79" s="202"/>
      <c r="FCA79" s="202"/>
      <c r="FCB79" s="202"/>
      <c r="FCC79" s="202"/>
      <c r="FCD79" s="202"/>
      <c r="FCE79" s="202"/>
      <c r="FCF79" s="202"/>
      <c r="FCG79" s="202"/>
      <c r="FCH79" s="202"/>
      <c r="FCI79" s="202"/>
      <c r="FCJ79" s="202"/>
      <c r="FCK79" s="202"/>
      <c r="FCL79" s="202"/>
      <c r="FCM79" s="202"/>
      <c r="FCN79" s="202"/>
      <c r="FCO79" s="202"/>
      <c r="FCP79" s="202"/>
      <c r="FCQ79" s="202"/>
      <c r="FCR79" s="202"/>
      <c r="FCS79" s="202"/>
      <c r="FCT79" s="202"/>
      <c r="FCU79" s="202"/>
      <c r="FCV79" s="202"/>
      <c r="FCW79" s="202"/>
      <c r="FCX79" s="202"/>
      <c r="FCY79" s="202"/>
      <c r="FCZ79" s="202"/>
      <c r="FDA79" s="202"/>
      <c r="FDB79" s="202"/>
      <c r="FDC79" s="202"/>
      <c r="FDD79" s="202"/>
      <c r="FDE79" s="202"/>
      <c r="FDF79" s="202"/>
      <c r="FDG79" s="202"/>
      <c r="FDH79" s="202"/>
      <c r="FDI79" s="202"/>
      <c r="FDJ79" s="202"/>
      <c r="FDK79" s="202"/>
      <c r="FDL79" s="202"/>
      <c r="FDM79" s="202"/>
      <c r="FDN79" s="202"/>
      <c r="FDO79" s="202"/>
      <c r="FDP79" s="202"/>
      <c r="FDQ79" s="202"/>
      <c r="FDR79" s="202"/>
      <c r="FDS79" s="202"/>
      <c r="FDT79" s="202"/>
      <c r="FDU79" s="202"/>
      <c r="FDV79" s="202"/>
      <c r="FDW79" s="202"/>
      <c r="FDX79" s="202"/>
      <c r="FDY79" s="202"/>
      <c r="FDZ79" s="202"/>
      <c r="FEA79" s="202"/>
      <c r="FEB79" s="202"/>
      <c r="FEC79" s="202"/>
      <c r="FED79" s="202"/>
      <c r="FEE79" s="202"/>
      <c r="FEF79" s="202"/>
      <c r="FEG79" s="202"/>
      <c r="FEH79" s="202"/>
      <c r="FEI79" s="202"/>
      <c r="FEJ79" s="202"/>
      <c r="FEK79" s="202"/>
      <c r="FEL79" s="202"/>
      <c r="FEM79" s="202"/>
      <c r="FEN79" s="202"/>
      <c r="FEO79" s="202"/>
      <c r="FEP79" s="202"/>
      <c r="FEQ79" s="202"/>
      <c r="FER79" s="202"/>
      <c r="FES79" s="202"/>
      <c r="FET79" s="202"/>
      <c r="FEU79" s="202"/>
      <c r="FEV79" s="202"/>
      <c r="FEW79" s="202"/>
      <c r="FEX79" s="202"/>
      <c r="FEY79" s="202"/>
      <c r="FEZ79" s="202"/>
      <c r="FFA79" s="202"/>
      <c r="FFB79" s="202"/>
      <c r="FFC79" s="202"/>
      <c r="FFD79" s="202"/>
      <c r="FFE79" s="202"/>
      <c r="FFF79" s="202"/>
      <c r="FFG79" s="202"/>
      <c r="FFH79" s="202"/>
      <c r="FFI79" s="202"/>
      <c r="FFJ79" s="202"/>
      <c r="FFK79" s="202"/>
      <c r="FFL79" s="202"/>
      <c r="FFM79" s="202"/>
      <c r="FFN79" s="202"/>
      <c r="FFO79" s="202"/>
      <c r="FFP79" s="202"/>
      <c r="FFQ79" s="202"/>
      <c r="FFR79" s="202"/>
      <c r="FFS79" s="202"/>
      <c r="FFT79" s="202"/>
      <c r="FFU79" s="202"/>
      <c r="FFV79" s="202"/>
      <c r="FFW79" s="202"/>
      <c r="FFX79" s="202"/>
      <c r="FFY79" s="202"/>
      <c r="FFZ79" s="202"/>
      <c r="FGA79" s="202"/>
      <c r="FGB79" s="202"/>
      <c r="FGC79" s="202"/>
      <c r="FGD79" s="202"/>
      <c r="FGE79" s="202"/>
      <c r="FGF79" s="202"/>
      <c r="FGG79" s="202"/>
      <c r="FGH79" s="202"/>
      <c r="FGI79" s="202"/>
      <c r="FGJ79" s="202"/>
      <c r="FGK79" s="202"/>
      <c r="FGL79" s="202"/>
      <c r="FGM79" s="202"/>
      <c r="FGN79" s="202"/>
      <c r="FGO79" s="202"/>
      <c r="FGP79" s="202"/>
      <c r="FGQ79" s="202"/>
      <c r="FGR79" s="202"/>
      <c r="FGS79" s="202"/>
      <c r="FGT79" s="202"/>
      <c r="FGU79" s="202"/>
      <c r="FGV79" s="202"/>
      <c r="FGW79" s="202"/>
      <c r="FGX79" s="202"/>
      <c r="FGY79" s="202"/>
      <c r="FGZ79" s="202"/>
      <c r="FHA79" s="202"/>
      <c r="FHB79" s="202"/>
      <c r="FHC79" s="202"/>
      <c r="FHD79" s="202"/>
      <c r="FHE79" s="202"/>
      <c r="FHF79" s="202"/>
      <c r="FHG79" s="202"/>
      <c r="FHH79" s="202"/>
      <c r="FHI79" s="202"/>
      <c r="FHJ79" s="202"/>
      <c r="FHK79" s="202"/>
      <c r="FHL79" s="202"/>
      <c r="FHM79" s="202"/>
      <c r="FHN79" s="202"/>
      <c r="FHO79" s="202"/>
      <c r="FHP79" s="202"/>
      <c r="FHQ79" s="202"/>
      <c r="FHR79" s="202"/>
      <c r="FHS79" s="202"/>
      <c r="FHT79" s="202"/>
      <c r="FHU79" s="202"/>
      <c r="FHV79" s="202"/>
      <c r="FHW79" s="202"/>
      <c r="FHX79" s="202"/>
      <c r="FHY79" s="202"/>
      <c r="FHZ79" s="202"/>
      <c r="FIA79" s="202"/>
      <c r="FIB79" s="202"/>
      <c r="FIC79" s="202"/>
      <c r="FID79" s="202"/>
      <c r="FIE79" s="202"/>
      <c r="FIF79" s="202"/>
      <c r="FIG79" s="202"/>
      <c r="FIH79" s="202"/>
      <c r="FII79" s="202"/>
      <c r="FIJ79" s="202"/>
      <c r="FIK79" s="202"/>
      <c r="FIL79" s="202"/>
      <c r="FIM79" s="202"/>
      <c r="FIN79" s="202"/>
      <c r="FIO79" s="202"/>
      <c r="FIP79" s="202"/>
      <c r="FIQ79" s="202"/>
      <c r="FIR79" s="202"/>
      <c r="FIS79" s="202"/>
      <c r="FIT79" s="202"/>
      <c r="FIU79" s="202"/>
      <c r="FIV79" s="202"/>
      <c r="FIW79" s="202"/>
      <c r="FIX79" s="202"/>
      <c r="FIY79" s="202"/>
      <c r="FIZ79" s="202"/>
      <c r="FJA79" s="202"/>
      <c r="FJB79" s="202"/>
      <c r="FJC79" s="202"/>
      <c r="FJD79" s="202"/>
      <c r="FJE79" s="202"/>
      <c r="FJF79" s="202"/>
      <c r="FJG79" s="202"/>
      <c r="FJH79" s="202"/>
      <c r="FJI79" s="202"/>
      <c r="FJJ79" s="202"/>
      <c r="FJK79" s="202"/>
      <c r="FJL79" s="202"/>
      <c r="FJM79" s="202"/>
      <c r="FJN79" s="202"/>
      <c r="FJO79" s="202"/>
      <c r="FJP79" s="202"/>
      <c r="FJQ79" s="202"/>
      <c r="FJR79" s="202"/>
      <c r="FJS79" s="202"/>
      <c r="FJT79" s="202"/>
      <c r="FJU79" s="202"/>
      <c r="FJV79" s="202"/>
      <c r="FJW79" s="202"/>
      <c r="FJX79" s="202"/>
      <c r="FJY79" s="202"/>
      <c r="FJZ79" s="202"/>
      <c r="FKA79" s="202"/>
      <c r="FKB79" s="202"/>
      <c r="FKC79" s="202"/>
      <c r="FKD79" s="202"/>
      <c r="FKE79" s="202"/>
      <c r="FKF79" s="202"/>
      <c r="FKG79" s="202"/>
      <c r="FKH79" s="202"/>
      <c r="FKI79" s="202"/>
      <c r="FKJ79" s="202"/>
      <c r="FKK79" s="202"/>
      <c r="FKL79" s="202"/>
      <c r="FKM79" s="202"/>
      <c r="FKN79" s="202"/>
      <c r="FKO79" s="202"/>
      <c r="FKP79" s="202"/>
      <c r="FKQ79" s="202"/>
      <c r="FKR79" s="202"/>
      <c r="FKS79" s="202"/>
      <c r="FKT79" s="202"/>
      <c r="FKU79" s="202"/>
      <c r="FKV79" s="202"/>
      <c r="FKW79" s="202"/>
      <c r="FKX79" s="202"/>
      <c r="FKY79" s="202"/>
      <c r="FKZ79" s="202"/>
      <c r="FLA79" s="202"/>
      <c r="FLB79" s="202"/>
      <c r="FLC79" s="202"/>
      <c r="FLD79" s="202"/>
      <c r="FLE79" s="202"/>
      <c r="FLF79" s="202"/>
      <c r="FLG79" s="202"/>
      <c r="FLH79" s="202"/>
      <c r="FLI79" s="202"/>
      <c r="FLJ79" s="202"/>
      <c r="FLK79" s="202"/>
      <c r="FLL79" s="202"/>
      <c r="FLM79" s="202"/>
      <c r="FLN79" s="202"/>
      <c r="FLO79" s="202"/>
      <c r="FLP79" s="202"/>
      <c r="FLQ79" s="202"/>
      <c r="FLR79" s="202"/>
      <c r="FLS79" s="202"/>
      <c r="FLT79" s="202"/>
      <c r="FLU79" s="202"/>
      <c r="FLV79" s="202"/>
      <c r="FLW79" s="202"/>
      <c r="FLX79" s="202"/>
      <c r="FLY79" s="202"/>
      <c r="FLZ79" s="202"/>
      <c r="FMA79" s="202"/>
      <c r="FMB79" s="202"/>
      <c r="FMC79" s="202"/>
      <c r="FMD79" s="202"/>
      <c r="FME79" s="202"/>
      <c r="FMF79" s="202"/>
      <c r="FMG79" s="202"/>
      <c r="FMH79" s="202"/>
      <c r="FMI79" s="202"/>
      <c r="FMJ79" s="202"/>
      <c r="FMK79" s="202"/>
      <c r="FML79" s="202"/>
      <c r="FMM79" s="202"/>
      <c r="FMN79" s="202"/>
      <c r="FMO79" s="202"/>
      <c r="FMP79" s="202"/>
      <c r="FMQ79" s="202"/>
      <c r="FMR79" s="202"/>
      <c r="FMS79" s="202"/>
      <c r="FMT79" s="202"/>
      <c r="FMU79" s="202"/>
      <c r="FMV79" s="202"/>
      <c r="FMW79" s="202"/>
      <c r="FMX79" s="202"/>
      <c r="FMY79" s="202"/>
      <c r="FMZ79" s="202"/>
      <c r="FNA79" s="202"/>
      <c r="FNB79" s="202"/>
      <c r="FNC79" s="202"/>
      <c r="FND79" s="202"/>
      <c r="FNE79" s="202"/>
      <c r="FNF79" s="202"/>
      <c r="FNG79" s="202"/>
      <c r="FNH79" s="202"/>
      <c r="FNI79" s="202"/>
      <c r="FNJ79" s="202"/>
      <c r="FNK79" s="202"/>
      <c r="FNL79" s="202"/>
      <c r="FNM79" s="202"/>
      <c r="FNN79" s="202"/>
      <c r="FNO79" s="202"/>
      <c r="FNP79" s="202"/>
      <c r="FNQ79" s="202"/>
      <c r="FNR79" s="202"/>
      <c r="FNS79" s="202"/>
      <c r="FNT79" s="202"/>
      <c r="FNU79" s="202"/>
      <c r="FNV79" s="202"/>
      <c r="FNW79" s="202"/>
      <c r="FNX79" s="202"/>
      <c r="FNY79" s="202"/>
      <c r="FNZ79" s="202"/>
      <c r="FOA79" s="202"/>
      <c r="FOB79" s="202"/>
      <c r="FOC79" s="202"/>
      <c r="FOD79" s="202"/>
      <c r="FOE79" s="202"/>
      <c r="FOF79" s="202"/>
      <c r="FOG79" s="202"/>
      <c r="FOH79" s="202"/>
      <c r="FOI79" s="202"/>
      <c r="FOJ79" s="202"/>
      <c r="FOK79" s="202"/>
      <c r="FOL79" s="202"/>
      <c r="FOM79" s="202"/>
      <c r="FON79" s="202"/>
      <c r="FOO79" s="202"/>
      <c r="FOP79" s="202"/>
      <c r="FOQ79" s="202"/>
      <c r="FOR79" s="202"/>
      <c r="FOS79" s="202"/>
      <c r="FOT79" s="202"/>
      <c r="FOU79" s="202"/>
      <c r="FOV79" s="202"/>
      <c r="FOW79" s="202"/>
      <c r="FOX79" s="202"/>
      <c r="FOY79" s="202"/>
      <c r="FOZ79" s="202"/>
      <c r="FPA79" s="202"/>
      <c r="FPB79" s="202"/>
      <c r="FPC79" s="202"/>
      <c r="FPD79" s="202"/>
      <c r="FPE79" s="202"/>
      <c r="FPF79" s="202"/>
      <c r="FPG79" s="202"/>
      <c r="FPH79" s="202"/>
      <c r="FPI79" s="202"/>
      <c r="FPJ79" s="202"/>
      <c r="FPK79" s="202"/>
      <c r="FPL79" s="202"/>
      <c r="FPM79" s="202"/>
      <c r="FPN79" s="202"/>
      <c r="FPO79" s="202"/>
      <c r="FPP79" s="202"/>
      <c r="FPQ79" s="202"/>
      <c r="FPR79" s="202"/>
      <c r="FPS79" s="202"/>
      <c r="FPT79" s="202"/>
      <c r="FPU79" s="202"/>
      <c r="FPV79" s="202"/>
      <c r="FPW79" s="202"/>
      <c r="FPX79" s="202"/>
      <c r="FPY79" s="202"/>
      <c r="FPZ79" s="202"/>
      <c r="FQA79" s="202"/>
      <c r="FQB79" s="202"/>
      <c r="FQC79" s="202"/>
      <c r="FQD79" s="202"/>
      <c r="FQE79" s="202"/>
      <c r="FQF79" s="202"/>
      <c r="FQG79" s="202"/>
      <c r="FQH79" s="202"/>
      <c r="FQI79" s="202"/>
      <c r="FQJ79" s="202"/>
      <c r="FQK79" s="202"/>
      <c r="FQL79" s="202"/>
      <c r="FQM79" s="202"/>
      <c r="FQN79" s="202"/>
      <c r="FQO79" s="202"/>
      <c r="FQP79" s="202"/>
      <c r="FQQ79" s="202"/>
      <c r="FQR79" s="202"/>
      <c r="FQS79" s="202"/>
      <c r="FQT79" s="202"/>
      <c r="FQU79" s="202"/>
      <c r="FQV79" s="202"/>
      <c r="FQW79" s="202"/>
      <c r="FQX79" s="202"/>
      <c r="FQY79" s="202"/>
      <c r="FQZ79" s="202"/>
      <c r="FRA79" s="202"/>
      <c r="FRB79" s="202"/>
      <c r="FRC79" s="202"/>
      <c r="FRD79" s="202"/>
      <c r="FRE79" s="202"/>
      <c r="FRF79" s="202"/>
      <c r="FRG79" s="202"/>
      <c r="FRH79" s="202"/>
      <c r="FRI79" s="202"/>
      <c r="FRJ79" s="202"/>
      <c r="FRK79" s="202"/>
      <c r="FRL79" s="202"/>
      <c r="FRM79" s="202"/>
      <c r="FRN79" s="202"/>
      <c r="FRO79" s="202"/>
      <c r="FRP79" s="202"/>
      <c r="FRQ79" s="202"/>
      <c r="FRR79" s="202"/>
      <c r="FRS79" s="202"/>
      <c r="FRT79" s="202"/>
      <c r="FRU79" s="202"/>
      <c r="FRV79" s="202"/>
      <c r="FRW79" s="202"/>
      <c r="FRX79" s="202"/>
      <c r="FRY79" s="202"/>
      <c r="FRZ79" s="202"/>
      <c r="FSA79" s="202"/>
      <c r="FSB79" s="202"/>
      <c r="FSC79" s="202"/>
      <c r="FSD79" s="202"/>
      <c r="FSE79" s="202"/>
      <c r="FSF79" s="202"/>
      <c r="FSG79" s="202"/>
      <c r="FSH79" s="202"/>
      <c r="FSI79" s="202"/>
      <c r="FSJ79" s="202"/>
      <c r="FSK79" s="202"/>
      <c r="FSL79" s="202"/>
      <c r="FSM79" s="202"/>
      <c r="FSN79" s="202"/>
      <c r="FSO79" s="202"/>
      <c r="FSP79" s="202"/>
      <c r="FSQ79" s="202"/>
      <c r="FSR79" s="202"/>
      <c r="FSS79" s="202"/>
      <c r="FST79" s="202"/>
      <c r="FSU79" s="202"/>
      <c r="FSV79" s="202"/>
      <c r="FSW79" s="202"/>
      <c r="FSX79" s="202"/>
      <c r="FSY79" s="202"/>
      <c r="FSZ79" s="202"/>
      <c r="FTA79" s="202"/>
      <c r="FTB79" s="202"/>
      <c r="FTC79" s="202"/>
      <c r="FTD79" s="202"/>
      <c r="FTE79" s="202"/>
      <c r="FTF79" s="202"/>
      <c r="FTG79" s="202"/>
      <c r="FTH79" s="202"/>
      <c r="FTI79" s="202"/>
      <c r="FTJ79" s="202"/>
      <c r="FTK79" s="202"/>
      <c r="FTL79" s="202"/>
      <c r="FTM79" s="202"/>
      <c r="FTN79" s="202"/>
      <c r="FTO79" s="202"/>
      <c r="FTP79" s="202"/>
      <c r="FTQ79" s="202"/>
      <c r="FTR79" s="202"/>
      <c r="FTS79" s="202"/>
      <c r="FTT79" s="202"/>
      <c r="FTU79" s="202"/>
      <c r="FTV79" s="202"/>
      <c r="FTW79" s="202"/>
      <c r="FTX79" s="202"/>
      <c r="FTY79" s="202"/>
      <c r="FTZ79" s="202"/>
      <c r="FUA79" s="202"/>
      <c r="FUB79" s="202"/>
      <c r="FUC79" s="202"/>
      <c r="FUD79" s="202"/>
      <c r="FUE79" s="202"/>
      <c r="FUF79" s="202"/>
      <c r="FUG79" s="202"/>
      <c r="FUH79" s="202"/>
      <c r="FUI79" s="202"/>
      <c r="FUJ79" s="202"/>
      <c r="FUK79" s="202"/>
      <c r="FUL79" s="202"/>
      <c r="FUM79" s="202"/>
      <c r="FUN79" s="202"/>
      <c r="FUO79" s="202"/>
      <c r="FUP79" s="202"/>
      <c r="FUQ79" s="202"/>
      <c r="FUR79" s="202"/>
      <c r="FUS79" s="202"/>
      <c r="FUT79" s="202"/>
      <c r="FUU79" s="202"/>
      <c r="FUV79" s="202"/>
      <c r="FUW79" s="202"/>
      <c r="FUX79" s="202"/>
      <c r="FUY79" s="202"/>
      <c r="FUZ79" s="202"/>
      <c r="FVA79" s="202"/>
      <c r="FVB79" s="202"/>
      <c r="FVC79" s="202"/>
      <c r="FVD79" s="202"/>
      <c r="FVE79" s="202"/>
      <c r="FVF79" s="202"/>
      <c r="FVG79" s="202"/>
      <c r="FVH79" s="202"/>
      <c r="FVI79" s="202"/>
      <c r="FVJ79" s="202"/>
      <c r="FVK79" s="202"/>
      <c r="FVL79" s="202"/>
      <c r="FVM79" s="202"/>
      <c r="FVN79" s="202"/>
      <c r="FVO79" s="202"/>
      <c r="FVP79" s="202"/>
      <c r="FVQ79" s="202"/>
      <c r="FVR79" s="202"/>
      <c r="FVS79" s="202"/>
      <c r="FVT79" s="202"/>
      <c r="FVU79" s="202"/>
      <c r="FVV79" s="202"/>
      <c r="FVW79" s="202"/>
      <c r="FVX79" s="202"/>
      <c r="FVY79" s="202"/>
      <c r="FVZ79" s="202"/>
      <c r="FWA79" s="202"/>
      <c r="FWB79" s="202"/>
      <c r="FWC79" s="202"/>
      <c r="FWD79" s="202"/>
      <c r="FWE79" s="202"/>
      <c r="FWF79" s="202"/>
      <c r="FWG79" s="202"/>
      <c r="FWH79" s="202"/>
      <c r="FWI79" s="202"/>
      <c r="FWJ79" s="202"/>
      <c r="FWK79" s="202"/>
      <c r="FWL79" s="202"/>
      <c r="FWM79" s="202"/>
      <c r="FWN79" s="202"/>
      <c r="FWO79" s="202"/>
      <c r="FWP79" s="202"/>
      <c r="FWQ79" s="202"/>
      <c r="FWR79" s="202"/>
      <c r="FWS79" s="202"/>
      <c r="FWT79" s="202"/>
      <c r="FWU79" s="202"/>
      <c r="FWV79" s="202"/>
      <c r="FWW79" s="202"/>
      <c r="FWX79" s="202"/>
      <c r="FWY79" s="202"/>
      <c r="FWZ79" s="202"/>
      <c r="FXA79" s="202"/>
      <c r="FXB79" s="202"/>
      <c r="FXC79" s="202"/>
      <c r="FXD79" s="202"/>
      <c r="FXE79" s="202"/>
      <c r="FXF79" s="202"/>
      <c r="FXG79" s="202"/>
      <c r="FXH79" s="202"/>
      <c r="FXI79" s="202"/>
      <c r="FXJ79" s="202"/>
      <c r="FXK79" s="202"/>
      <c r="FXL79" s="202"/>
      <c r="FXM79" s="202"/>
      <c r="FXN79" s="202"/>
      <c r="FXO79" s="202"/>
      <c r="FXP79" s="202"/>
      <c r="FXQ79" s="202"/>
      <c r="FXR79" s="202"/>
      <c r="FXS79" s="202"/>
      <c r="FXT79" s="202"/>
      <c r="FXU79" s="202"/>
      <c r="FXV79" s="202"/>
      <c r="FXW79" s="202"/>
      <c r="FXX79" s="202"/>
      <c r="FXY79" s="202"/>
      <c r="FXZ79" s="202"/>
      <c r="FYA79" s="202"/>
      <c r="FYB79" s="202"/>
      <c r="FYC79" s="202"/>
      <c r="FYD79" s="202"/>
      <c r="FYE79" s="202"/>
      <c r="FYF79" s="202"/>
      <c r="FYG79" s="202"/>
      <c r="FYH79" s="202"/>
      <c r="FYI79" s="202"/>
      <c r="FYJ79" s="202"/>
      <c r="FYK79" s="202"/>
      <c r="FYL79" s="202"/>
      <c r="FYM79" s="202"/>
      <c r="FYN79" s="202"/>
      <c r="FYO79" s="202"/>
      <c r="FYP79" s="202"/>
      <c r="FYQ79" s="202"/>
      <c r="FYR79" s="202"/>
      <c r="FYS79" s="202"/>
      <c r="FYT79" s="202"/>
      <c r="FYU79" s="202"/>
      <c r="FYV79" s="202"/>
      <c r="FYW79" s="202"/>
      <c r="FYX79" s="202"/>
      <c r="FYY79" s="202"/>
      <c r="FYZ79" s="202"/>
      <c r="FZA79" s="202"/>
      <c r="FZB79" s="202"/>
      <c r="FZC79" s="202"/>
      <c r="FZD79" s="202"/>
      <c r="FZE79" s="202"/>
      <c r="FZF79" s="202"/>
      <c r="FZG79" s="202"/>
      <c r="FZH79" s="202"/>
      <c r="FZI79" s="202"/>
      <c r="FZJ79" s="202"/>
      <c r="FZK79" s="202"/>
      <c r="FZL79" s="202"/>
      <c r="FZM79" s="202"/>
      <c r="FZN79" s="202"/>
      <c r="FZO79" s="202"/>
      <c r="FZP79" s="202"/>
      <c r="FZQ79" s="202"/>
      <c r="FZR79" s="202"/>
      <c r="FZS79" s="202"/>
      <c r="FZT79" s="202"/>
      <c r="FZU79" s="202"/>
      <c r="FZV79" s="202"/>
      <c r="FZW79" s="202"/>
      <c r="FZX79" s="202"/>
      <c r="FZY79" s="202"/>
      <c r="FZZ79" s="202"/>
      <c r="GAA79" s="202"/>
      <c r="GAB79" s="202"/>
      <c r="GAC79" s="202"/>
      <c r="GAD79" s="202"/>
      <c r="GAE79" s="202"/>
      <c r="GAF79" s="202"/>
      <c r="GAG79" s="202"/>
      <c r="GAH79" s="202"/>
      <c r="GAI79" s="202"/>
      <c r="GAJ79" s="202"/>
      <c r="GAK79" s="202"/>
      <c r="GAL79" s="202"/>
      <c r="GAM79" s="202"/>
      <c r="GAN79" s="202"/>
      <c r="GAO79" s="202"/>
      <c r="GAP79" s="202"/>
      <c r="GAQ79" s="202"/>
      <c r="GAR79" s="202"/>
      <c r="GAS79" s="202"/>
      <c r="GAT79" s="202"/>
      <c r="GAU79" s="202"/>
      <c r="GAV79" s="202"/>
      <c r="GAW79" s="202"/>
      <c r="GAX79" s="202"/>
      <c r="GAY79" s="202"/>
      <c r="GAZ79" s="202"/>
      <c r="GBA79" s="202"/>
      <c r="GBB79" s="202"/>
      <c r="GBC79" s="202"/>
      <c r="GBD79" s="202"/>
      <c r="GBE79" s="202"/>
      <c r="GBF79" s="202"/>
      <c r="GBG79" s="202"/>
      <c r="GBH79" s="202"/>
      <c r="GBI79" s="202"/>
      <c r="GBJ79" s="202"/>
      <c r="GBK79" s="202"/>
      <c r="GBL79" s="202"/>
      <c r="GBM79" s="202"/>
      <c r="GBN79" s="202"/>
      <c r="GBO79" s="202"/>
      <c r="GBP79" s="202"/>
      <c r="GBQ79" s="202"/>
      <c r="GBR79" s="202"/>
      <c r="GBS79" s="202"/>
      <c r="GBT79" s="202"/>
      <c r="GBU79" s="202"/>
      <c r="GBV79" s="202"/>
      <c r="GBW79" s="202"/>
      <c r="GBX79" s="202"/>
      <c r="GBY79" s="202"/>
      <c r="GBZ79" s="202"/>
      <c r="GCA79" s="202"/>
      <c r="GCB79" s="202"/>
      <c r="GCC79" s="202"/>
      <c r="GCD79" s="202"/>
      <c r="GCE79" s="202"/>
      <c r="GCF79" s="202"/>
      <c r="GCG79" s="202"/>
      <c r="GCH79" s="202"/>
      <c r="GCI79" s="202"/>
      <c r="GCJ79" s="202"/>
      <c r="GCK79" s="202"/>
      <c r="GCL79" s="202"/>
      <c r="GCM79" s="202"/>
      <c r="GCN79" s="202"/>
      <c r="GCO79" s="202"/>
      <c r="GCP79" s="202"/>
      <c r="GCQ79" s="202"/>
      <c r="GCR79" s="202"/>
      <c r="GCS79" s="202"/>
      <c r="GCT79" s="202"/>
      <c r="GCU79" s="202"/>
      <c r="GCV79" s="202"/>
      <c r="GCW79" s="202"/>
      <c r="GCX79" s="202"/>
      <c r="GCY79" s="202"/>
      <c r="GCZ79" s="202"/>
      <c r="GDA79" s="202"/>
      <c r="GDB79" s="202"/>
      <c r="GDC79" s="202"/>
      <c r="GDD79" s="202"/>
      <c r="GDE79" s="202"/>
      <c r="GDF79" s="202"/>
      <c r="GDG79" s="202"/>
      <c r="GDH79" s="202"/>
      <c r="GDI79" s="202"/>
      <c r="GDJ79" s="202"/>
      <c r="GDK79" s="202"/>
      <c r="GDL79" s="202"/>
      <c r="GDM79" s="202"/>
      <c r="GDN79" s="202"/>
      <c r="GDO79" s="202"/>
      <c r="GDP79" s="202"/>
      <c r="GDQ79" s="202"/>
      <c r="GDR79" s="202"/>
      <c r="GDS79" s="202"/>
      <c r="GDT79" s="202"/>
      <c r="GDU79" s="202"/>
      <c r="GDV79" s="202"/>
      <c r="GDW79" s="202"/>
      <c r="GDX79" s="202"/>
      <c r="GDY79" s="202"/>
      <c r="GDZ79" s="202"/>
      <c r="GEA79" s="202"/>
      <c r="GEB79" s="202"/>
      <c r="GEC79" s="202"/>
      <c r="GED79" s="202"/>
      <c r="GEE79" s="202"/>
      <c r="GEF79" s="202"/>
      <c r="GEG79" s="202"/>
      <c r="GEH79" s="202"/>
      <c r="GEI79" s="202"/>
      <c r="GEJ79" s="202"/>
      <c r="GEK79" s="202"/>
      <c r="GEL79" s="202"/>
      <c r="GEM79" s="202"/>
      <c r="GEN79" s="202"/>
      <c r="GEO79" s="202"/>
      <c r="GEP79" s="202"/>
      <c r="GEQ79" s="202"/>
      <c r="GER79" s="202"/>
      <c r="GES79" s="202"/>
      <c r="GET79" s="202"/>
      <c r="GEU79" s="202"/>
      <c r="GEV79" s="202"/>
      <c r="GEW79" s="202"/>
      <c r="GEX79" s="202"/>
      <c r="GEY79" s="202"/>
      <c r="GEZ79" s="202"/>
      <c r="GFA79" s="202"/>
      <c r="GFB79" s="202"/>
      <c r="GFC79" s="202"/>
      <c r="GFD79" s="202"/>
      <c r="GFE79" s="202"/>
      <c r="GFF79" s="202"/>
      <c r="GFG79" s="202"/>
      <c r="GFH79" s="202"/>
      <c r="GFI79" s="202"/>
      <c r="GFJ79" s="202"/>
      <c r="GFK79" s="202"/>
      <c r="GFL79" s="202"/>
      <c r="GFM79" s="202"/>
      <c r="GFN79" s="202"/>
      <c r="GFO79" s="202"/>
      <c r="GFP79" s="202"/>
      <c r="GFQ79" s="202"/>
      <c r="GFR79" s="202"/>
      <c r="GFS79" s="202"/>
      <c r="GFT79" s="202"/>
      <c r="GFU79" s="202"/>
      <c r="GFV79" s="202"/>
      <c r="GFW79" s="202"/>
      <c r="GFX79" s="202"/>
      <c r="GFY79" s="202"/>
      <c r="GFZ79" s="202"/>
      <c r="GGA79" s="202"/>
      <c r="GGB79" s="202"/>
      <c r="GGC79" s="202"/>
      <c r="GGD79" s="202"/>
      <c r="GGE79" s="202"/>
      <c r="GGF79" s="202"/>
      <c r="GGG79" s="202"/>
      <c r="GGH79" s="202"/>
      <c r="GGI79" s="202"/>
      <c r="GGJ79" s="202"/>
      <c r="GGK79" s="202"/>
      <c r="GGL79" s="202"/>
      <c r="GGM79" s="202"/>
      <c r="GGN79" s="202"/>
      <c r="GGO79" s="202"/>
      <c r="GGP79" s="202"/>
      <c r="GGQ79" s="202"/>
      <c r="GGR79" s="202"/>
      <c r="GGS79" s="202"/>
      <c r="GGT79" s="202"/>
      <c r="GGU79" s="202"/>
      <c r="GGV79" s="202"/>
      <c r="GGW79" s="202"/>
      <c r="GGX79" s="202"/>
      <c r="GGY79" s="202"/>
      <c r="GGZ79" s="202"/>
      <c r="GHA79" s="202"/>
      <c r="GHB79" s="202"/>
      <c r="GHC79" s="202"/>
      <c r="GHD79" s="202"/>
      <c r="GHE79" s="202"/>
      <c r="GHF79" s="202"/>
      <c r="GHG79" s="202"/>
      <c r="GHH79" s="202"/>
      <c r="GHI79" s="202"/>
      <c r="GHJ79" s="202"/>
      <c r="GHK79" s="202"/>
      <c r="GHL79" s="202"/>
      <c r="GHM79" s="202"/>
      <c r="GHN79" s="202"/>
      <c r="GHO79" s="202"/>
      <c r="GHP79" s="202"/>
      <c r="GHQ79" s="202"/>
      <c r="GHR79" s="202"/>
      <c r="GHS79" s="202"/>
      <c r="GHT79" s="202"/>
      <c r="GHU79" s="202"/>
      <c r="GHV79" s="202"/>
      <c r="GHW79" s="202"/>
      <c r="GHX79" s="202"/>
      <c r="GHY79" s="202"/>
      <c r="GHZ79" s="202"/>
      <c r="GIA79" s="202"/>
      <c r="GIB79" s="202"/>
      <c r="GIC79" s="202"/>
      <c r="GID79" s="202"/>
      <c r="GIE79" s="202"/>
      <c r="GIF79" s="202"/>
      <c r="GIG79" s="202"/>
      <c r="GIH79" s="202"/>
      <c r="GII79" s="202"/>
      <c r="GIJ79" s="202"/>
      <c r="GIK79" s="202"/>
      <c r="GIL79" s="202"/>
      <c r="GIM79" s="202"/>
      <c r="GIN79" s="202"/>
      <c r="GIO79" s="202"/>
      <c r="GIP79" s="202"/>
      <c r="GIQ79" s="202"/>
      <c r="GIR79" s="202"/>
      <c r="GIS79" s="202"/>
      <c r="GIT79" s="202"/>
      <c r="GIU79" s="202"/>
      <c r="GIV79" s="202"/>
      <c r="GIW79" s="202"/>
      <c r="GIX79" s="202"/>
      <c r="GIY79" s="202"/>
      <c r="GIZ79" s="202"/>
      <c r="GJA79" s="202"/>
      <c r="GJB79" s="202"/>
      <c r="GJC79" s="202"/>
      <c r="GJD79" s="202"/>
      <c r="GJE79" s="202"/>
      <c r="GJF79" s="202"/>
      <c r="GJG79" s="202"/>
      <c r="GJH79" s="202"/>
      <c r="GJI79" s="202"/>
      <c r="GJJ79" s="202"/>
      <c r="GJK79" s="202"/>
      <c r="GJL79" s="202"/>
      <c r="GJM79" s="202"/>
      <c r="GJN79" s="202"/>
      <c r="GJO79" s="202"/>
      <c r="GJP79" s="202"/>
      <c r="GJQ79" s="202"/>
      <c r="GJR79" s="202"/>
      <c r="GJS79" s="202"/>
      <c r="GJT79" s="202"/>
      <c r="GJU79" s="202"/>
      <c r="GJV79" s="202"/>
      <c r="GJW79" s="202"/>
      <c r="GJX79" s="202"/>
      <c r="GJY79" s="202"/>
      <c r="GJZ79" s="202"/>
      <c r="GKA79" s="202"/>
      <c r="GKB79" s="202"/>
      <c r="GKC79" s="202"/>
      <c r="GKD79" s="202"/>
      <c r="GKE79" s="202"/>
      <c r="GKF79" s="202"/>
      <c r="GKG79" s="202"/>
      <c r="GKH79" s="202"/>
      <c r="GKI79" s="202"/>
      <c r="GKJ79" s="202"/>
      <c r="GKK79" s="202"/>
      <c r="GKL79" s="202"/>
      <c r="GKM79" s="202"/>
      <c r="GKN79" s="202"/>
      <c r="GKO79" s="202"/>
      <c r="GKP79" s="202"/>
      <c r="GKQ79" s="202"/>
      <c r="GKR79" s="202"/>
      <c r="GKS79" s="202"/>
      <c r="GKT79" s="202"/>
      <c r="GKU79" s="202"/>
      <c r="GKV79" s="202"/>
      <c r="GKW79" s="202"/>
      <c r="GKX79" s="202"/>
      <c r="GKY79" s="202"/>
      <c r="GKZ79" s="202"/>
      <c r="GLA79" s="202"/>
      <c r="GLB79" s="202"/>
      <c r="GLC79" s="202"/>
      <c r="GLD79" s="202"/>
      <c r="GLE79" s="202"/>
      <c r="GLF79" s="202"/>
      <c r="GLG79" s="202"/>
      <c r="GLH79" s="202"/>
      <c r="GLI79" s="202"/>
      <c r="GLJ79" s="202"/>
      <c r="GLK79" s="202"/>
      <c r="GLL79" s="202"/>
      <c r="GLM79" s="202"/>
      <c r="GLN79" s="202"/>
      <c r="GLO79" s="202"/>
      <c r="GLP79" s="202"/>
      <c r="GLQ79" s="202"/>
      <c r="GLR79" s="202"/>
      <c r="GLS79" s="202"/>
      <c r="GLT79" s="202"/>
      <c r="GLU79" s="202"/>
      <c r="GLV79" s="202"/>
      <c r="GLW79" s="202"/>
      <c r="GLX79" s="202"/>
      <c r="GLY79" s="202"/>
      <c r="GLZ79" s="202"/>
      <c r="GMA79" s="202"/>
      <c r="GMB79" s="202"/>
      <c r="GMC79" s="202"/>
      <c r="GMD79" s="202"/>
      <c r="GME79" s="202"/>
      <c r="GMF79" s="202"/>
      <c r="GMG79" s="202"/>
      <c r="GMH79" s="202"/>
      <c r="GMI79" s="202"/>
      <c r="GMJ79" s="202"/>
      <c r="GMK79" s="202"/>
      <c r="GML79" s="202"/>
      <c r="GMM79" s="202"/>
      <c r="GMN79" s="202"/>
      <c r="GMO79" s="202"/>
      <c r="GMP79" s="202"/>
      <c r="GMQ79" s="202"/>
      <c r="GMR79" s="202"/>
      <c r="GMS79" s="202"/>
      <c r="GMT79" s="202"/>
      <c r="GMU79" s="202"/>
      <c r="GMV79" s="202"/>
      <c r="GMW79" s="202"/>
      <c r="GMX79" s="202"/>
      <c r="GMY79" s="202"/>
      <c r="GMZ79" s="202"/>
      <c r="GNA79" s="202"/>
      <c r="GNB79" s="202"/>
      <c r="GNC79" s="202"/>
      <c r="GND79" s="202"/>
      <c r="GNE79" s="202"/>
      <c r="GNF79" s="202"/>
      <c r="GNG79" s="202"/>
      <c r="GNH79" s="202"/>
      <c r="GNI79" s="202"/>
      <c r="GNJ79" s="202"/>
      <c r="GNK79" s="202"/>
      <c r="GNL79" s="202"/>
      <c r="GNM79" s="202"/>
      <c r="GNN79" s="202"/>
      <c r="GNO79" s="202"/>
      <c r="GNP79" s="202"/>
      <c r="GNQ79" s="202"/>
      <c r="GNR79" s="202"/>
      <c r="GNS79" s="202"/>
      <c r="GNT79" s="202"/>
      <c r="GNU79" s="202"/>
      <c r="GNV79" s="202"/>
      <c r="GNW79" s="202"/>
      <c r="GNX79" s="202"/>
      <c r="GNY79" s="202"/>
      <c r="GNZ79" s="202"/>
      <c r="GOA79" s="202"/>
      <c r="GOB79" s="202"/>
      <c r="GOC79" s="202"/>
      <c r="GOD79" s="202"/>
      <c r="GOE79" s="202"/>
      <c r="GOF79" s="202"/>
      <c r="GOG79" s="202"/>
      <c r="GOH79" s="202"/>
      <c r="GOI79" s="202"/>
      <c r="GOJ79" s="202"/>
      <c r="GOK79" s="202"/>
      <c r="GOL79" s="202"/>
      <c r="GOM79" s="202"/>
      <c r="GON79" s="202"/>
      <c r="GOO79" s="202"/>
      <c r="GOP79" s="202"/>
      <c r="GOQ79" s="202"/>
      <c r="GOR79" s="202"/>
      <c r="GOS79" s="202"/>
      <c r="GOT79" s="202"/>
      <c r="GOU79" s="202"/>
      <c r="GOV79" s="202"/>
      <c r="GOW79" s="202"/>
      <c r="GOX79" s="202"/>
      <c r="GOY79" s="202"/>
      <c r="GOZ79" s="202"/>
      <c r="GPA79" s="202"/>
      <c r="GPB79" s="202"/>
      <c r="GPC79" s="202"/>
      <c r="GPD79" s="202"/>
      <c r="GPE79" s="202"/>
      <c r="GPF79" s="202"/>
      <c r="GPG79" s="202"/>
      <c r="GPH79" s="202"/>
      <c r="GPI79" s="202"/>
      <c r="GPJ79" s="202"/>
      <c r="GPK79" s="202"/>
      <c r="GPL79" s="202"/>
      <c r="GPM79" s="202"/>
      <c r="GPN79" s="202"/>
      <c r="GPO79" s="202"/>
      <c r="GPP79" s="202"/>
      <c r="GPQ79" s="202"/>
      <c r="GPR79" s="202"/>
      <c r="GPS79" s="202"/>
      <c r="GPT79" s="202"/>
      <c r="GPU79" s="202"/>
      <c r="GPV79" s="202"/>
      <c r="GPW79" s="202"/>
      <c r="GPX79" s="202"/>
      <c r="GPY79" s="202"/>
      <c r="GPZ79" s="202"/>
      <c r="GQA79" s="202"/>
      <c r="GQB79" s="202"/>
      <c r="GQC79" s="202"/>
      <c r="GQD79" s="202"/>
      <c r="GQE79" s="202"/>
      <c r="GQF79" s="202"/>
      <c r="GQG79" s="202"/>
      <c r="GQH79" s="202"/>
      <c r="GQI79" s="202"/>
      <c r="GQJ79" s="202"/>
      <c r="GQK79" s="202"/>
      <c r="GQL79" s="202"/>
      <c r="GQM79" s="202"/>
      <c r="GQN79" s="202"/>
      <c r="GQO79" s="202"/>
      <c r="GQP79" s="202"/>
      <c r="GQQ79" s="202"/>
      <c r="GQR79" s="202"/>
      <c r="GQS79" s="202"/>
      <c r="GQT79" s="202"/>
      <c r="GQU79" s="202"/>
      <c r="GQV79" s="202"/>
      <c r="GQW79" s="202"/>
      <c r="GQX79" s="202"/>
      <c r="GQY79" s="202"/>
      <c r="GQZ79" s="202"/>
      <c r="GRA79" s="202"/>
      <c r="GRB79" s="202"/>
      <c r="GRC79" s="202"/>
      <c r="GRD79" s="202"/>
      <c r="GRE79" s="202"/>
      <c r="GRF79" s="202"/>
      <c r="GRG79" s="202"/>
      <c r="GRH79" s="202"/>
      <c r="GRI79" s="202"/>
      <c r="GRJ79" s="202"/>
      <c r="GRK79" s="202"/>
      <c r="GRL79" s="202"/>
      <c r="GRM79" s="202"/>
      <c r="GRN79" s="202"/>
      <c r="GRO79" s="202"/>
      <c r="GRP79" s="202"/>
      <c r="GRQ79" s="202"/>
      <c r="GRR79" s="202"/>
      <c r="GRS79" s="202"/>
      <c r="GRT79" s="202"/>
      <c r="GRU79" s="202"/>
      <c r="GRV79" s="202"/>
      <c r="GRW79" s="202"/>
      <c r="GRX79" s="202"/>
      <c r="GRY79" s="202"/>
      <c r="GRZ79" s="202"/>
      <c r="GSA79" s="202"/>
      <c r="GSB79" s="202"/>
      <c r="GSC79" s="202"/>
      <c r="GSD79" s="202"/>
      <c r="GSE79" s="202"/>
      <c r="GSF79" s="202"/>
      <c r="GSG79" s="202"/>
      <c r="GSH79" s="202"/>
      <c r="GSI79" s="202"/>
      <c r="GSJ79" s="202"/>
      <c r="GSK79" s="202"/>
      <c r="GSL79" s="202"/>
      <c r="GSM79" s="202"/>
      <c r="GSN79" s="202"/>
      <c r="GSO79" s="202"/>
      <c r="GSP79" s="202"/>
      <c r="GSQ79" s="202"/>
      <c r="GSR79" s="202"/>
      <c r="GSS79" s="202"/>
      <c r="GST79" s="202"/>
      <c r="GSU79" s="202"/>
      <c r="GSV79" s="202"/>
      <c r="GSW79" s="202"/>
      <c r="GSX79" s="202"/>
      <c r="GSY79" s="202"/>
      <c r="GSZ79" s="202"/>
      <c r="GTA79" s="202"/>
      <c r="GTB79" s="202"/>
      <c r="GTC79" s="202"/>
      <c r="GTD79" s="202"/>
      <c r="GTE79" s="202"/>
      <c r="GTF79" s="202"/>
      <c r="GTG79" s="202"/>
      <c r="GTH79" s="202"/>
      <c r="GTI79" s="202"/>
      <c r="GTJ79" s="202"/>
      <c r="GTK79" s="202"/>
      <c r="GTL79" s="202"/>
      <c r="GTM79" s="202"/>
      <c r="GTN79" s="202"/>
      <c r="GTO79" s="202"/>
      <c r="GTP79" s="202"/>
      <c r="GTQ79" s="202"/>
      <c r="GTR79" s="202"/>
      <c r="GTS79" s="202"/>
      <c r="GTT79" s="202"/>
      <c r="GTU79" s="202"/>
      <c r="GTV79" s="202"/>
      <c r="GTW79" s="202"/>
      <c r="GTX79" s="202"/>
      <c r="GTY79" s="202"/>
      <c r="GTZ79" s="202"/>
      <c r="GUA79" s="202"/>
      <c r="GUB79" s="202"/>
      <c r="GUC79" s="202"/>
      <c r="GUD79" s="202"/>
      <c r="GUE79" s="202"/>
      <c r="GUF79" s="202"/>
      <c r="GUG79" s="202"/>
      <c r="GUH79" s="202"/>
      <c r="GUI79" s="202"/>
      <c r="GUJ79" s="202"/>
      <c r="GUK79" s="202"/>
      <c r="GUL79" s="202"/>
      <c r="GUM79" s="202"/>
      <c r="GUN79" s="202"/>
      <c r="GUO79" s="202"/>
      <c r="GUP79" s="202"/>
      <c r="GUQ79" s="202"/>
      <c r="GUR79" s="202"/>
      <c r="GUS79" s="202"/>
      <c r="GUT79" s="202"/>
      <c r="GUU79" s="202"/>
      <c r="GUV79" s="202"/>
      <c r="GUW79" s="202"/>
      <c r="GUX79" s="202"/>
      <c r="GUY79" s="202"/>
      <c r="GUZ79" s="202"/>
      <c r="GVA79" s="202"/>
      <c r="GVB79" s="202"/>
      <c r="GVC79" s="202"/>
      <c r="GVD79" s="202"/>
      <c r="GVE79" s="202"/>
      <c r="GVF79" s="202"/>
      <c r="GVG79" s="202"/>
      <c r="GVH79" s="202"/>
      <c r="GVI79" s="202"/>
      <c r="GVJ79" s="202"/>
      <c r="GVK79" s="202"/>
      <c r="GVL79" s="202"/>
      <c r="GVM79" s="202"/>
      <c r="GVN79" s="202"/>
      <c r="GVO79" s="202"/>
      <c r="GVP79" s="202"/>
      <c r="GVQ79" s="202"/>
      <c r="GVR79" s="202"/>
      <c r="GVS79" s="202"/>
      <c r="GVT79" s="202"/>
      <c r="GVU79" s="202"/>
      <c r="GVV79" s="202"/>
      <c r="GVW79" s="202"/>
      <c r="GVX79" s="202"/>
      <c r="GVY79" s="202"/>
      <c r="GVZ79" s="202"/>
      <c r="GWA79" s="202"/>
      <c r="GWB79" s="202"/>
      <c r="GWC79" s="202"/>
      <c r="GWD79" s="202"/>
      <c r="GWE79" s="202"/>
      <c r="GWF79" s="202"/>
      <c r="GWG79" s="202"/>
      <c r="GWH79" s="202"/>
      <c r="GWI79" s="202"/>
      <c r="GWJ79" s="202"/>
      <c r="GWK79" s="202"/>
      <c r="GWL79" s="202"/>
      <c r="GWM79" s="202"/>
      <c r="GWN79" s="202"/>
      <c r="GWO79" s="202"/>
      <c r="GWP79" s="202"/>
      <c r="GWQ79" s="202"/>
      <c r="GWR79" s="202"/>
      <c r="GWS79" s="202"/>
      <c r="GWT79" s="202"/>
      <c r="GWU79" s="202"/>
      <c r="GWV79" s="202"/>
      <c r="GWW79" s="202"/>
      <c r="GWX79" s="202"/>
      <c r="GWY79" s="202"/>
      <c r="GWZ79" s="202"/>
      <c r="GXA79" s="202"/>
      <c r="GXB79" s="202"/>
      <c r="GXC79" s="202"/>
      <c r="GXD79" s="202"/>
      <c r="GXE79" s="202"/>
      <c r="GXF79" s="202"/>
      <c r="GXG79" s="202"/>
      <c r="GXH79" s="202"/>
      <c r="GXI79" s="202"/>
      <c r="GXJ79" s="202"/>
      <c r="GXK79" s="202"/>
      <c r="GXL79" s="202"/>
      <c r="GXM79" s="202"/>
      <c r="GXN79" s="202"/>
      <c r="GXO79" s="202"/>
      <c r="GXP79" s="202"/>
      <c r="GXQ79" s="202"/>
      <c r="GXR79" s="202"/>
      <c r="GXS79" s="202"/>
      <c r="GXT79" s="202"/>
      <c r="GXU79" s="202"/>
      <c r="GXV79" s="202"/>
      <c r="GXW79" s="202"/>
      <c r="GXX79" s="202"/>
      <c r="GXY79" s="202"/>
      <c r="GXZ79" s="202"/>
      <c r="GYA79" s="202"/>
      <c r="GYB79" s="202"/>
      <c r="GYC79" s="202"/>
      <c r="GYD79" s="202"/>
      <c r="GYE79" s="202"/>
      <c r="GYF79" s="202"/>
      <c r="GYG79" s="202"/>
      <c r="GYH79" s="202"/>
      <c r="GYI79" s="202"/>
      <c r="GYJ79" s="202"/>
      <c r="GYK79" s="202"/>
      <c r="GYL79" s="202"/>
      <c r="GYM79" s="202"/>
      <c r="GYN79" s="202"/>
      <c r="GYO79" s="202"/>
      <c r="GYP79" s="202"/>
      <c r="GYQ79" s="202"/>
      <c r="GYR79" s="202"/>
      <c r="GYS79" s="202"/>
      <c r="GYT79" s="202"/>
      <c r="GYU79" s="202"/>
      <c r="GYV79" s="202"/>
      <c r="GYW79" s="202"/>
      <c r="GYX79" s="202"/>
      <c r="GYY79" s="202"/>
      <c r="GYZ79" s="202"/>
      <c r="GZA79" s="202"/>
      <c r="GZB79" s="202"/>
      <c r="GZC79" s="202"/>
      <c r="GZD79" s="202"/>
      <c r="GZE79" s="202"/>
      <c r="GZF79" s="202"/>
      <c r="GZG79" s="202"/>
      <c r="GZH79" s="202"/>
      <c r="GZI79" s="202"/>
      <c r="GZJ79" s="202"/>
      <c r="GZK79" s="202"/>
      <c r="GZL79" s="202"/>
      <c r="GZM79" s="202"/>
      <c r="GZN79" s="202"/>
      <c r="GZO79" s="202"/>
      <c r="GZP79" s="202"/>
      <c r="GZQ79" s="202"/>
      <c r="GZR79" s="202"/>
      <c r="GZS79" s="202"/>
      <c r="GZT79" s="202"/>
      <c r="GZU79" s="202"/>
      <c r="GZV79" s="202"/>
      <c r="GZW79" s="202"/>
      <c r="GZX79" s="202"/>
      <c r="GZY79" s="202"/>
      <c r="GZZ79" s="202"/>
      <c r="HAA79" s="202"/>
      <c r="HAB79" s="202"/>
      <c r="HAC79" s="202"/>
      <c r="HAD79" s="202"/>
      <c r="HAE79" s="202"/>
      <c r="HAF79" s="202"/>
      <c r="HAG79" s="202"/>
      <c r="HAH79" s="202"/>
      <c r="HAI79" s="202"/>
      <c r="HAJ79" s="202"/>
      <c r="HAK79" s="202"/>
      <c r="HAL79" s="202"/>
      <c r="HAM79" s="202"/>
      <c r="HAN79" s="202"/>
      <c r="HAO79" s="202"/>
      <c r="HAP79" s="202"/>
      <c r="HAQ79" s="202"/>
      <c r="HAR79" s="202"/>
      <c r="HAS79" s="202"/>
      <c r="HAT79" s="202"/>
      <c r="HAU79" s="202"/>
      <c r="HAV79" s="202"/>
      <c r="HAW79" s="202"/>
      <c r="HAX79" s="202"/>
      <c r="HAY79" s="202"/>
      <c r="HAZ79" s="202"/>
      <c r="HBA79" s="202"/>
      <c r="HBB79" s="202"/>
      <c r="HBC79" s="202"/>
      <c r="HBD79" s="202"/>
      <c r="HBE79" s="202"/>
      <c r="HBF79" s="202"/>
      <c r="HBG79" s="202"/>
      <c r="HBH79" s="202"/>
      <c r="HBI79" s="202"/>
      <c r="HBJ79" s="202"/>
      <c r="HBK79" s="202"/>
      <c r="HBL79" s="202"/>
      <c r="HBM79" s="202"/>
      <c r="HBN79" s="202"/>
      <c r="HBO79" s="202"/>
      <c r="HBP79" s="202"/>
      <c r="HBQ79" s="202"/>
      <c r="HBR79" s="202"/>
      <c r="HBS79" s="202"/>
      <c r="HBT79" s="202"/>
      <c r="HBU79" s="202"/>
      <c r="HBV79" s="202"/>
      <c r="HBW79" s="202"/>
      <c r="HBX79" s="202"/>
      <c r="HBY79" s="202"/>
      <c r="HBZ79" s="202"/>
      <c r="HCA79" s="202"/>
      <c r="HCB79" s="202"/>
      <c r="HCC79" s="202"/>
      <c r="HCD79" s="202"/>
      <c r="HCE79" s="202"/>
      <c r="HCF79" s="202"/>
      <c r="HCG79" s="202"/>
      <c r="HCH79" s="202"/>
      <c r="HCI79" s="202"/>
      <c r="HCJ79" s="202"/>
      <c r="HCK79" s="202"/>
      <c r="HCL79" s="202"/>
      <c r="HCM79" s="202"/>
      <c r="HCN79" s="202"/>
      <c r="HCO79" s="202"/>
      <c r="HCP79" s="202"/>
      <c r="HCQ79" s="202"/>
      <c r="HCR79" s="202"/>
      <c r="HCS79" s="202"/>
      <c r="HCT79" s="202"/>
      <c r="HCU79" s="202"/>
      <c r="HCV79" s="202"/>
      <c r="HCW79" s="202"/>
      <c r="HCX79" s="202"/>
      <c r="HCY79" s="202"/>
      <c r="HCZ79" s="202"/>
      <c r="HDA79" s="202"/>
      <c r="HDB79" s="202"/>
      <c r="HDC79" s="202"/>
      <c r="HDD79" s="202"/>
      <c r="HDE79" s="202"/>
      <c r="HDF79" s="202"/>
      <c r="HDG79" s="202"/>
      <c r="HDH79" s="202"/>
      <c r="HDI79" s="202"/>
      <c r="HDJ79" s="202"/>
      <c r="HDK79" s="202"/>
      <c r="HDL79" s="202"/>
      <c r="HDM79" s="202"/>
      <c r="HDN79" s="202"/>
      <c r="HDO79" s="202"/>
      <c r="HDP79" s="202"/>
      <c r="HDQ79" s="202"/>
      <c r="HDR79" s="202"/>
      <c r="HDS79" s="202"/>
      <c r="HDT79" s="202"/>
      <c r="HDU79" s="202"/>
      <c r="HDV79" s="202"/>
      <c r="HDW79" s="202"/>
      <c r="HDX79" s="202"/>
      <c r="HDY79" s="202"/>
      <c r="HDZ79" s="202"/>
      <c r="HEA79" s="202"/>
      <c r="HEB79" s="202"/>
      <c r="HEC79" s="202"/>
      <c r="HED79" s="202"/>
      <c r="HEE79" s="202"/>
      <c r="HEF79" s="202"/>
      <c r="HEG79" s="202"/>
      <c r="HEH79" s="202"/>
      <c r="HEI79" s="202"/>
      <c r="HEJ79" s="202"/>
      <c r="HEK79" s="202"/>
      <c r="HEL79" s="202"/>
      <c r="HEM79" s="202"/>
      <c r="HEN79" s="202"/>
      <c r="HEO79" s="202"/>
      <c r="HEP79" s="202"/>
      <c r="HEQ79" s="202"/>
      <c r="HER79" s="202"/>
      <c r="HES79" s="202"/>
      <c r="HET79" s="202"/>
      <c r="HEU79" s="202"/>
      <c r="HEV79" s="202"/>
      <c r="HEW79" s="202"/>
      <c r="HEX79" s="202"/>
      <c r="HEY79" s="202"/>
      <c r="HEZ79" s="202"/>
      <c r="HFA79" s="202"/>
      <c r="HFB79" s="202"/>
      <c r="HFC79" s="202"/>
      <c r="HFD79" s="202"/>
      <c r="HFE79" s="202"/>
      <c r="HFF79" s="202"/>
      <c r="HFG79" s="202"/>
      <c r="HFH79" s="202"/>
      <c r="HFI79" s="202"/>
      <c r="HFJ79" s="202"/>
      <c r="HFK79" s="202"/>
      <c r="HFL79" s="202"/>
      <c r="HFM79" s="202"/>
      <c r="HFN79" s="202"/>
      <c r="HFO79" s="202"/>
      <c r="HFP79" s="202"/>
      <c r="HFQ79" s="202"/>
      <c r="HFR79" s="202"/>
      <c r="HFS79" s="202"/>
      <c r="HFT79" s="202"/>
      <c r="HFU79" s="202"/>
      <c r="HFV79" s="202"/>
      <c r="HFW79" s="202"/>
      <c r="HFX79" s="202"/>
      <c r="HFY79" s="202"/>
      <c r="HFZ79" s="202"/>
      <c r="HGA79" s="202"/>
      <c r="HGB79" s="202"/>
      <c r="HGC79" s="202"/>
      <c r="HGD79" s="202"/>
      <c r="HGE79" s="202"/>
      <c r="HGF79" s="202"/>
      <c r="HGG79" s="202"/>
      <c r="HGH79" s="202"/>
      <c r="HGI79" s="202"/>
      <c r="HGJ79" s="202"/>
      <c r="HGK79" s="202"/>
      <c r="HGL79" s="202"/>
      <c r="HGM79" s="202"/>
      <c r="HGN79" s="202"/>
      <c r="HGO79" s="202"/>
      <c r="HGP79" s="202"/>
      <c r="HGQ79" s="202"/>
      <c r="HGR79" s="202"/>
      <c r="HGS79" s="202"/>
      <c r="HGT79" s="202"/>
      <c r="HGU79" s="202"/>
      <c r="HGV79" s="202"/>
      <c r="HGW79" s="202"/>
      <c r="HGX79" s="202"/>
      <c r="HGY79" s="202"/>
      <c r="HGZ79" s="202"/>
      <c r="HHA79" s="202"/>
      <c r="HHB79" s="202"/>
      <c r="HHC79" s="202"/>
      <c r="HHD79" s="202"/>
      <c r="HHE79" s="202"/>
      <c r="HHF79" s="202"/>
      <c r="HHG79" s="202"/>
      <c r="HHH79" s="202"/>
      <c r="HHI79" s="202"/>
      <c r="HHJ79" s="202"/>
      <c r="HHK79" s="202"/>
      <c r="HHL79" s="202"/>
      <c r="HHM79" s="202"/>
      <c r="HHN79" s="202"/>
      <c r="HHO79" s="202"/>
      <c r="HHP79" s="202"/>
      <c r="HHQ79" s="202"/>
      <c r="HHR79" s="202"/>
      <c r="HHS79" s="202"/>
      <c r="HHT79" s="202"/>
      <c r="HHU79" s="202"/>
      <c r="HHV79" s="202"/>
      <c r="HHW79" s="202"/>
      <c r="HHX79" s="202"/>
      <c r="HHY79" s="202"/>
      <c r="HHZ79" s="202"/>
      <c r="HIA79" s="202"/>
      <c r="HIB79" s="202"/>
      <c r="HIC79" s="202"/>
      <c r="HID79" s="202"/>
      <c r="HIE79" s="202"/>
      <c r="HIF79" s="202"/>
      <c r="HIG79" s="202"/>
      <c r="HIH79" s="202"/>
      <c r="HII79" s="202"/>
      <c r="HIJ79" s="202"/>
      <c r="HIK79" s="202"/>
      <c r="HIL79" s="202"/>
      <c r="HIM79" s="202"/>
      <c r="HIN79" s="202"/>
      <c r="HIO79" s="202"/>
      <c r="HIP79" s="202"/>
      <c r="HIQ79" s="202"/>
      <c r="HIR79" s="202"/>
      <c r="HIS79" s="202"/>
      <c r="HIT79" s="202"/>
      <c r="HIU79" s="202"/>
      <c r="HIV79" s="202"/>
      <c r="HIW79" s="202"/>
      <c r="HIX79" s="202"/>
      <c r="HIY79" s="202"/>
      <c r="HIZ79" s="202"/>
      <c r="HJA79" s="202"/>
      <c r="HJB79" s="202"/>
      <c r="HJC79" s="202"/>
      <c r="HJD79" s="202"/>
      <c r="HJE79" s="202"/>
      <c r="HJF79" s="202"/>
      <c r="HJG79" s="202"/>
      <c r="HJH79" s="202"/>
      <c r="HJI79" s="202"/>
      <c r="HJJ79" s="202"/>
      <c r="HJK79" s="202"/>
      <c r="HJL79" s="202"/>
      <c r="HJM79" s="202"/>
      <c r="HJN79" s="202"/>
      <c r="HJO79" s="202"/>
      <c r="HJP79" s="202"/>
      <c r="HJQ79" s="202"/>
      <c r="HJR79" s="202"/>
      <c r="HJS79" s="202"/>
      <c r="HJT79" s="202"/>
      <c r="HJU79" s="202"/>
      <c r="HJV79" s="202"/>
      <c r="HJW79" s="202"/>
      <c r="HJX79" s="202"/>
      <c r="HJY79" s="202"/>
      <c r="HJZ79" s="202"/>
      <c r="HKA79" s="202"/>
      <c r="HKB79" s="202"/>
      <c r="HKC79" s="202"/>
      <c r="HKD79" s="202"/>
      <c r="HKE79" s="202"/>
      <c r="HKF79" s="202"/>
      <c r="HKG79" s="202"/>
      <c r="HKH79" s="202"/>
      <c r="HKI79" s="202"/>
      <c r="HKJ79" s="202"/>
      <c r="HKK79" s="202"/>
      <c r="HKL79" s="202"/>
      <c r="HKM79" s="202"/>
      <c r="HKN79" s="202"/>
      <c r="HKO79" s="202"/>
      <c r="HKP79" s="202"/>
      <c r="HKQ79" s="202"/>
      <c r="HKR79" s="202"/>
      <c r="HKS79" s="202"/>
      <c r="HKT79" s="202"/>
      <c r="HKU79" s="202"/>
      <c r="HKV79" s="202"/>
      <c r="HKW79" s="202"/>
      <c r="HKX79" s="202"/>
      <c r="HKY79" s="202"/>
      <c r="HKZ79" s="202"/>
      <c r="HLA79" s="202"/>
      <c r="HLB79" s="202"/>
      <c r="HLC79" s="202"/>
      <c r="HLD79" s="202"/>
      <c r="HLE79" s="202"/>
      <c r="HLF79" s="202"/>
      <c r="HLG79" s="202"/>
      <c r="HLH79" s="202"/>
      <c r="HLI79" s="202"/>
      <c r="HLJ79" s="202"/>
      <c r="HLK79" s="202"/>
      <c r="HLL79" s="202"/>
      <c r="HLM79" s="202"/>
      <c r="HLN79" s="202"/>
      <c r="HLO79" s="202"/>
      <c r="HLP79" s="202"/>
      <c r="HLQ79" s="202"/>
      <c r="HLR79" s="202"/>
      <c r="HLS79" s="202"/>
      <c r="HLT79" s="202"/>
      <c r="HLU79" s="202"/>
      <c r="HLV79" s="202"/>
      <c r="HLW79" s="202"/>
      <c r="HLX79" s="202"/>
      <c r="HLY79" s="202"/>
      <c r="HLZ79" s="202"/>
      <c r="HMA79" s="202"/>
      <c r="HMB79" s="202"/>
      <c r="HMC79" s="202"/>
      <c r="HMD79" s="202"/>
      <c r="HME79" s="202"/>
      <c r="HMF79" s="202"/>
      <c r="HMG79" s="202"/>
      <c r="HMH79" s="202"/>
      <c r="HMI79" s="202"/>
      <c r="HMJ79" s="202"/>
      <c r="HMK79" s="202"/>
      <c r="HML79" s="202"/>
      <c r="HMM79" s="202"/>
      <c r="HMN79" s="202"/>
      <c r="HMO79" s="202"/>
      <c r="HMP79" s="202"/>
      <c r="HMQ79" s="202"/>
      <c r="HMR79" s="202"/>
      <c r="HMS79" s="202"/>
      <c r="HMT79" s="202"/>
      <c r="HMU79" s="202"/>
      <c r="HMV79" s="202"/>
      <c r="HMW79" s="202"/>
      <c r="HMX79" s="202"/>
      <c r="HMY79" s="202"/>
      <c r="HMZ79" s="202"/>
      <c r="HNA79" s="202"/>
      <c r="HNB79" s="202"/>
      <c r="HNC79" s="202"/>
      <c r="HND79" s="202"/>
      <c r="HNE79" s="202"/>
      <c r="HNF79" s="202"/>
      <c r="HNG79" s="202"/>
      <c r="HNH79" s="202"/>
      <c r="HNI79" s="202"/>
      <c r="HNJ79" s="202"/>
      <c r="HNK79" s="202"/>
      <c r="HNL79" s="202"/>
      <c r="HNM79" s="202"/>
      <c r="HNN79" s="202"/>
      <c r="HNO79" s="202"/>
      <c r="HNP79" s="202"/>
      <c r="HNQ79" s="202"/>
      <c r="HNR79" s="202"/>
      <c r="HNS79" s="202"/>
      <c r="HNT79" s="202"/>
      <c r="HNU79" s="202"/>
      <c r="HNV79" s="202"/>
      <c r="HNW79" s="202"/>
      <c r="HNX79" s="202"/>
      <c r="HNY79" s="202"/>
      <c r="HNZ79" s="202"/>
      <c r="HOA79" s="202"/>
      <c r="HOB79" s="202"/>
      <c r="HOC79" s="202"/>
      <c r="HOD79" s="202"/>
      <c r="HOE79" s="202"/>
      <c r="HOF79" s="202"/>
      <c r="HOG79" s="202"/>
      <c r="HOH79" s="202"/>
      <c r="HOI79" s="202"/>
      <c r="HOJ79" s="202"/>
      <c r="HOK79" s="202"/>
      <c r="HOL79" s="202"/>
      <c r="HOM79" s="202"/>
      <c r="HON79" s="202"/>
      <c r="HOO79" s="202"/>
      <c r="HOP79" s="202"/>
      <c r="HOQ79" s="202"/>
      <c r="HOR79" s="202"/>
      <c r="HOS79" s="202"/>
      <c r="HOT79" s="202"/>
      <c r="HOU79" s="202"/>
      <c r="HOV79" s="202"/>
      <c r="HOW79" s="202"/>
      <c r="HOX79" s="202"/>
      <c r="HOY79" s="202"/>
      <c r="HOZ79" s="202"/>
      <c r="HPA79" s="202"/>
      <c r="HPB79" s="202"/>
      <c r="HPC79" s="202"/>
      <c r="HPD79" s="202"/>
      <c r="HPE79" s="202"/>
      <c r="HPF79" s="202"/>
      <c r="HPG79" s="202"/>
      <c r="HPH79" s="202"/>
      <c r="HPI79" s="202"/>
      <c r="HPJ79" s="202"/>
      <c r="HPK79" s="202"/>
      <c r="HPL79" s="202"/>
      <c r="HPM79" s="202"/>
      <c r="HPN79" s="202"/>
      <c r="HPO79" s="202"/>
      <c r="HPP79" s="202"/>
      <c r="HPQ79" s="202"/>
      <c r="HPR79" s="202"/>
      <c r="HPS79" s="202"/>
      <c r="HPT79" s="202"/>
      <c r="HPU79" s="202"/>
      <c r="HPV79" s="202"/>
      <c r="HPW79" s="202"/>
      <c r="HPX79" s="202"/>
      <c r="HPY79" s="202"/>
      <c r="HPZ79" s="202"/>
      <c r="HQA79" s="202"/>
      <c r="HQB79" s="202"/>
      <c r="HQC79" s="202"/>
      <c r="HQD79" s="202"/>
      <c r="HQE79" s="202"/>
      <c r="HQF79" s="202"/>
      <c r="HQG79" s="202"/>
      <c r="HQH79" s="202"/>
      <c r="HQI79" s="202"/>
      <c r="HQJ79" s="202"/>
      <c r="HQK79" s="202"/>
      <c r="HQL79" s="202"/>
      <c r="HQM79" s="202"/>
      <c r="HQN79" s="202"/>
      <c r="HQO79" s="202"/>
      <c r="HQP79" s="202"/>
      <c r="HQQ79" s="202"/>
      <c r="HQR79" s="202"/>
      <c r="HQS79" s="202"/>
      <c r="HQT79" s="202"/>
      <c r="HQU79" s="202"/>
      <c r="HQV79" s="202"/>
      <c r="HQW79" s="202"/>
      <c r="HQX79" s="202"/>
      <c r="HQY79" s="202"/>
      <c r="HQZ79" s="202"/>
      <c r="HRA79" s="202"/>
      <c r="HRB79" s="202"/>
      <c r="HRC79" s="202"/>
      <c r="HRD79" s="202"/>
      <c r="HRE79" s="202"/>
      <c r="HRF79" s="202"/>
      <c r="HRG79" s="202"/>
      <c r="HRH79" s="202"/>
      <c r="HRI79" s="202"/>
      <c r="HRJ79" s="202"/>
      <c r="HRK79" s="202"/>
      <c r="HRL79" s="202"/>
      <c r="HRM79" s="202"/>
      <c r="HRN79" s="202"/>
      <c r="HRO79" s="202"/>
      <c r="HRP79" s="202"/>
      <c r="HRQ79" s="202"/>
      <c r="HRR79" s="202"/>
      <c r="HRS79" s="202"/>
      <c r="HRT79" s="202"/>
      <c r="HRU79" s="202"/>
      <c r="HRV79" s="202"/>
      <c r="HRW79" s="202"/>
      <c r="HRX79" s="202"/>
      <c r="HRY79" s="202"/>
      <c r="HRZ79" s="202"/>
      <c r="HSA79" s="202"/>
      <c r="HSB79" s="202"/>
      <c r="HSC79" s="202"/>
      <c r="HSD79" s="202"/>
      <c r="HSE79" s="202"/>
      <c r="HSF79" s="202"/>
      <c r="HSG79" s="202"/>
      <c r="HSH79" s="202"/>
      <c r="HSI79" s="202"/>
      <c r="HSJ79" s="202"/>
      <c r="HSK79" s="202"/>
      <c r="HSL79" s="202"/>
      <c r="HSM79" s="202"/>
      <c r="HSN79" s="202"/>
      <c r="HSO79" s="202"/>
      <c r="HSP79" s="202"/>
      <c r="HSQ79" s="202"/>
      <c r="HSR79" s="202"/>
      <c r="HSS79" s="202"/>
      <c r="HST79" s="202"/>
      <c r="HSU79" s="202"/>
      <c r="HSV79" s="202"/>
      <c r="HSW79" s="202"/>
      <c r="HSX79" s="202"/>
      <c r="HSY79" s="202"/>
      <c r="HSZ79" s="202"/>
      <c r="HTA79" s="202"/>
      <c r="HTB79" s="202"/>
      <c r="HTC79" s="202"/>
      <c r="HTD79" s="202"/>
      <c r="HTE79" s="202"/>
      <c r="HTF79" s="202"/>
      <c r="HTG79" s="202"/>
      <c r="HTH79" s="202"/>
      <c r="HTI79" s="202"/>
      <c r="HTJ79" s="202"/>
      <c r="HTK79" s="202"/>
      <c r="HTL79" s="202"/>
      <c r="HTM79" s="202"/>
      <c r="HTN79" s="202"/>
      <c r="HTO79" s="202"/>
      <c r="HTP79" s="202"/>
      <c r="HTQ79" s="202"/>
      <c r="HTR79" s="202"/>
      <c r="HTS79" s="202"/>
      <c r="HTT79" s="202"/>
      <c r="HTU79" s="202"/>
      <c r="HTV79" s="202"/>
      <c r="HTW79" s="202"/>
      <c r="HTX79" s="202"/>
      <c r="HTY79" s="202"/>
      <c r="HTZ79" s="202"/>
      <c r="HUA79" s="202"/>
      <c r="HUB79" s="202"/>
      <c r="HUC79" s="202"/>
      <c r="HUD79" s="202"/>
      <c r="HUE79" s="202"/>
      <c r="HUF79" s="202"/>
      <c r="HUG79" s="202"/>
      <c r="HUH79" s="202"/>
      <c r="HUI79" s="202"/>
      <c r="HUJ79" s="202"/>
      <c r="HUK79" s="202"/>
      <c r="HUL79" s="202"/>
      <c r="HUM79" s="202"/>
      <c r="HUN79" s="202"/>
      <c r="HUO79" s="202"/>
      <c r="HUP79" s="202"/>
      <c r="HUQ79" s="202"/>
      <c r="HUR79" s="202"/>
      <c r="HUS79" s="202"/>
      <c r="HUT79" s="202"/>
      <c r="HUU79" s="202"/>
      <c r="HUV79" s="202"/>
      <c r="HUW79" s="202"/>
      <c r="HUX79" s="202"/>
      <c r="HUY79" s="202"/>
      <c r="HUZ79" s="202"/>
      <c r="HVA79" s="202"/>
      <c r="HVB79" s="202"/>
      <c r="HVC79" s="202"/>
      <c r="HVD79" s="202"/>
      <c r="HVE79" s="202"/>
      <c r="HVF79" s="202"/>
      <c r="HVG79" s="202"/>
      <c r="HVH79" s="202"/>
      <c r="HVI79" s="202"/>
      <c r="HVJ79" s="202"/>
      <c r="HVK79" s="202"/>
      <c r="HVL79" s="202"/>
      <c r="HVM79" s="202"/>
      <c r="HVN79" s="202"/>
      <c r="HVO79" s="202"/>
      <c r="HVP79" s="202"/>
      <c r="HVQ79" s="202"/>
      <c r="HVR79" s="202"/>
      <c r="HVS79" s="202"/>
      <c r="HVT79" s="202"/>
      <c r="HVU79" s="202"/>
      <c r="HVV79" s="202"/>
      <c r="HVW79" s="202"/>
      <c r="HVX79" s="202"/>
      <c r="HVY79" s="202"/>
      <c r="HVZ79" s="202"/>
      <c r="HWA79" s="202"/>
      <c r="HWB79" s="202"/>
      <c r="HWC79" s="202"/>
      <c r="HWD79" s="202"/>
      <c r="HWE79" s="202"/>
      <c r="HWF79" s="202"/>
      <c r="HWG79" s="202"/>
      <c r="HWH79" s="202"/>
      <c r="HWI79" s="202"/>
      <c r="HWJ79" s="202"/>
      <c r="HWK79" s="202"/>
      <c r="HWL79" s="202"/>
      <c r="HWM79" s="202"/>
      <c r="HWN79" s="202"/>
      <c r="HWO79" s="202"/>
      <c r="HWP79" s="202"/>
      <c r="HWQ79" s="202"/>
      <c r="HWR79" s="202"/>
      <c r="HWS79" s="202"/>
      <c r="HWT79" s="202"/>
      <c r="HWU79" s="202"/>
      <c r="HWV79" s="202"/>
      <c r="HWW79" s="202"/>
      <c r="HWX79" s="202"/>
      <c r="HWY79" s="202"/>
      <c r="HWZ79" s="202"/>
      <c r="HXA79" s="202"/>
      <c r="HXB79" s="202"/>
      <c r="HXC79" s="202"/>
      <c r="HXD79" s="202"/>
      <c r="HXE79" s="202"/>
      <c r="HXF79" s="202"/>
      <c r="HXG79" s="202"/>
      <c r="HXH79" s="202"/>
      <c r="HXI79" s="202"/>
      <c r="HXJ79" s="202"/>
      <c r="HXK79" s="202"/>
      <c r="HXL79" s="202"/>
      <c r="HXM79" s="202"/>
      <c r="HXN79" s="202"/>
      <c r="HXO79" s="202"/>
      <c r="HXP79" s="202"/>
      <c r="HXQ79" s="202"/>
      <c r="HXR79" s="202"/>
      <c r="HXS79" s="202"/>
      <c r="HXT79" s="202"/>
      <c r="HXU79" s="202"/>
      <c r="HXV79" s="202"/>
      <c r="HXW79" s="202"/>
      <c r="HXX79" s="202"/>
      <c r="HXY79" s="202"/>
      <c r="HXZ79" s="202"/>
      <c r="HYA79" s="202"/>
      <c r="HYB79" s="202"/>
      <c r="HYC79" s="202"/>
      <c r="HYD79" s="202"/>
      <c r="HYE79" s="202"/>
      <c r="HYF79" s="202"/>
      <c r="HYG79" s="202"/>
      <c r="HYH79" s="202"/>
      <c r="HYI79" s="202"/>
      <c r="HYJ79" s="202"/>
      <c r="HYK79" s="202"/>
      <c r="HYL79" s="202"/>
      <c r="HYM79" s="202"/>
      <c r="HYN79" s="202"/>
      <c r="HYO79" s="202"/>
      <c r="HYP79" s="202"/>
      <c r="HYQ79" s="202"/>
      <c r="HYR79" s="202"/>
      <c r="HYS79" s="202"/>
      <c r="HYT79" s="202"/>
      <c r="HYU79" s="202"/>
      <c r="HYV79" s="202"/>
      <c r="HYW79" s="202"/>
      <c r="HYX79" s="202"/>
      <c r="HYY79" s="202"/>
      <c r="HYZ79" s="202"/>
      <c r="HZA79" s="202"/>
      <c r="HZB79" s="202"/>
      <c r="HZC79" s="202"/>
      <c r="HZD79" s="202"/>
      <c r="HZE79" s="202"/>
      <c r="HZF79" s="202"/>
      <c r="HZG79" s="202"/>
      <c r="HZH79" s="202"/>
      <c r="HZI79" s="202"/>
      <c r="HZJ79" s="202"/>
      <c r="HZK79" s="202"/>
      <c r="HZL79" s="202"/>
      <c r="HZM79" s="202"/>
      <c r="HZN79" s="202"/>
      <c r="HZO79" s="202"/>
      <c r="HZP79" s="202"/>
      <c r="HZQ79" s="202"/>
      <c r="HZR79" s="202"/>
      <c r="HZS79" s="202"/>
      <c r="HZT79" s="202"/>
      <c r="HZU79" s="202"/>
      <c r="HZV79" s="202"/>
      <c r="HZW79" s="202"/>
      <c r="HZX79" s="202"/>
      <c r="HZY79" s="202"/>
      <c r="HZZ79" s="202"/>
      <c r="IAA79" s="202"/>
      <c r="IAB79" s="202"/>
      <c r="IAC79" s="202"/>
      <c r="IAD79" s="202"/>
      <c r="IAE79" s="202"/>
      <c r="IAF79" s="202"/>
      <c r="IAG79" s="202"/>
      <c r="IAH79" s="202"/>
      <c r="IAI79" s="202"/>
      <c r="IAJ79" s="202"/>
      <c r="IAK79" s="202"/>
      <c r="IAL79" s="202"/>
      <c r="IAM79" s="202"/>
      <c r="IAN79" s="202"/>
      <c r="IAO79" s="202"/>
      <c r="IAP79" s="202"/>
      <c r="IAQ79" s="202"/>
      <c r="IAR79" s="202"/>
      <c r="IAS79" s="202"/>
      <c r="IAT79" s="202"/>
      <c r="IAU79" s="202"/>
      <c r="IAV79" s="202"/>
      <c r="IAW79" s="202"/>
      <c r="IAX79" s="202"/>
      <c r="IAY79" s="202"/>
      <c r="IAZ79" s="202"/>
      <c r="IBA79" s="202"/>
      <c r="IBB79" s="202"/>
      <c r="IBC79" s="202"/>
      <c r="IBD79" s="202"/>
      <c r="IBE79" s="202"/>
      <c r="IBF79" s="202"/>
      <c r="IBG79" s="202"/>
      <c r="IBH79" s="202"/>
      <c r="IBI79" s="202"/>
      <c r="IBJ79" s="202"/>
      <c r="IBK79" s="202"/>
      <c r="IBL79" s="202"/>
      <c r="IBM79" s="202"/>
      <c r="IBN79" s="202"/>
      <c r="IBO79" s="202"/>
      <c r="IBP79" s="202"/>
      <c r="IBQ79" s="202"/>
      <c r="IBR79" s="202"/>
      <c r="IBS79" s="202"/>
      <c r="IBT79" s="202"/>
      <c r="IBU79" s="202"/>
      <c r="IBV79" s="202"/>
      <c r="IBW79" s="202"/>
      <c r="IBX79" s="202"/>
      <c r="IBY79" s="202"/>
      <c r="IBZ79" s="202"/>
      <c r="ICA79" s="202"/>
      <c r="ICB79" s="202"/>
      <c r="ICC79" s="202"/>
      <c r="ICD79" s="202"/>
      <c r="ICE79" s="202"/>
      <c r="ICF79" s="202"/>
      <c r="ICG79" s="202"/>
      <c r="ICH79" s="202"/>
      <c r="ICI79" s="202"/>
      <c r="ICJ79" s="202"/>
      <c r="ICK79" s="202"/>
      <c r="ICL79" s="202"/>
      <c r="ICM79" s="202"/>
      <c r="ICN79" s="202"/>
      <c r="ICO79" s="202"/>
      <c r="ICP79" s="202"/>
      <c r="ICQ79" s="202"/>
      <c r="ICR79" s="202"/>
      <c r="ICS79" s="202"/>
      <c r="ICT79" s="202"/>
      <c r="ICU79" s="202"/>
      <c r="ICV79" s="202"/>
      <c r="ICW79" s="202"/>
      <c r="ICX79" s="202"/>
      <c r="ICY79" s="202"/>
      <c r="ICZ79" s="202"/>
      <c r="IDA79" s="202"/>
      <c r="IDB79" s="202"/>
      <c r="IDC79" s="202"/>
      <c r="IDD79" s="202"/>
      <c r="IDE79" s="202"/>
      <c r="IDF79" s="202"/>
      <c r="IDG79" s="202"/>
      <c r="IDH79" s="202"/>
      <c r="IDI79" s="202"/>
      <c r="IDJ79" s="202"/>
      <c r="IDK79" s="202"/>
      <c r="IDL79" s="202"/>
      <c r="IDM79" s="202"/>
      <c r="IDN79" s="202"/>
      <c r="IDO79" s="202"/>
      <c r="IDP79" s="202"/>
      <c r="IDQ79" s="202"/>
      <c r="IDR79" s="202"/>
      <c r="IDS79" s="202"/>
      <c r="IDT79" s="202"/>
      <c r="IDU79" s="202"/>
      <c r="IDV79" s="202"/>
      <c r="IDW79" s="202"/>
      <c r="IDX79" s="202"/>
      <c r="IDY79" s="202"/>
      <c r="IDZ79" s="202"/>
      <c r="IEA79" s="202"/>
      <c r="IEB79" s="202"/>
      <c r="IEC79" s="202"/>
      <c r="IED79" s="202"/>
      <c r="IEE79" s="202"/>
      <c r="IEF79" s="202"/>
      <c r="IEG79" s="202"/>
      <c r="IEH79" s="202"/>
      <c r="IEI79" s="202"/>
      <c r="IEJ79" s="202"/>
      <c r="IEK79" s="202"/>
      <c r="IEL79" s="202"/>
      <c r="IEM79" s="202"/>
      <c r="IEN79" s="202"/>
      <c r="IEO79" s="202"/>
      <c r="IEP79" s="202"/>
      <c r="IEQ79" s="202"/>
      <c r="IER79" s="202"/>
      <c r="IES79" s="202"/>
      <c r="IET79" s="202"/>
      <c r="IEU79" s="202"/>
      <c r="IEV79" s="202"/>
      <c r="IEW79" s="202"/>
      <c r="IEX79" s="202"/>
      <c r="IEY79" s="202"/>
      <c r="IEZ79" s="202"/>
      <c r="IFA79" s="202"/>
      <c r="IFB79" s="202"/>
      <c r="IFC79" s="202"/>
      <c r="IFD79" s="202"/>
      <c r="IFE79" s="202"/>
      <c r="IFF79" s="202"/>
      <c r="IFG79" s="202"/>
      <c r="IFH79" s="202"/>
      <c r="IFI79" s="202"/>
      <c r="IFJ79" s="202"/>
      <c r="IFK79" s="202"/>
      <c r="IFL79" s="202"/>
      <c r="IFM79" s="202"/>
      <c r="IFN79" s="202"/>
      <c r="IFO79" s="202"/>
      <c r="IFP79" s="202"/>
      <c r="IFQ79" s="202"/>
      <c r="IFR79" s="202"/>
      <c r="IFS79" s="202"/>
      <c r="IFT79" s="202"/>
      <c r="IFU79" s="202"/>
      <c r="IFV79" s="202"/>
      <c r="IFW79" s="202"/>
      <c r="IFX79" s="202"/>
      <c r="IFY79" s="202"/>
      <c r="IFZ79" s="202"/>
      <c r="IGA79" s="202"/>
      <c r="IGB79" s="202"/>
      <c r="IGC79" s="202"/>
      <c r="IGD79" s="202"/>
      <c r="IGE79" s="202"/>
      <c r="IGF79" s="202"/>
      <c r="IGG79" s="202"/>
      <c r="IGH79" s="202"/>
      <c r="IGI79" s="202"/>
      <c r="IGJ79" s="202"/>
      <c r="IGK79" s="202"/>
      <c r="IGL79" s="202"/>
      <c r="IGM79" s="202"/>
      <c r="IGN79" s="202"/>
      <c r="IGO79" s="202"/>
      <c r="IGP79" s="202"/>
      <c r="IGQ79" s="202"/>
      <c r="IGR79" s="202"/>
      <c r="IGS79" s="202"/>
      <c r="IGT79" s="202"/>
      <c r="IGU79" s="202"/>
      <c r="IGV79" s="202"/>
      <c r="IGW79" s="202"/>
      <c r="IGX79" s="202"/>
      <c r="IGY79" s="202"/>
      <c r="IGZ79" s="202"/>
      <c r="IHA79" s="202"/>
      <c r="IHB79" s="202"/>
      <c r="IHC79" s="202"/>
      <c r="IHD79" s="202"/>
      <c r="IHE79" s="202"/>
      <c r="IHF79" s="202"/>
      <c r="IHG79" s="202"/>
      <c r="IHH79" s="202"/>
      <c r="IHI79" s="202"/>
      <c r="IHJ79" s="202"/>
      <c r="IHK79" s="202"/>
      <c r="IHL79" s="202"/>
      <c r="IHM79" s="202"/>
      <c r="IHN79" s="202"/>
      <c r="IHO79" s="202"/>
      <c r="IHP79" s="202"/>
      <c r="IHQ79" s="202"/>
      <c r="IHR79" s="202"/>
      <c r="IHS79" s="202"/>
      <c r="IHT79" s="202"/>
      <c r="IHU79" s="202"/>
      <c r="IHV79" s="202"/>
      <c r="IHW79" s="202"/>
      <c r="IHX79" s="202"/>
      <c r="IHY79" s="202"/>
      <c r="IHZ79" s="202"/>
      <c r="IIA79" s="202"/>
      <c r="IIB79" s="202"/>
      <c r="IIC79" s="202"/>
      <c r="IID79" s="202"/>
      <c r="IIE79" s="202"/>
      <c r="IIF79" s="202"/>
      <c r="IIG79" s="202"/>
      <c r="IIH79" s="202"/>
      <c r="III79" s="202"/>
      <c r="IIJ79" s="202"/>
      <c r="IIK79" s="202"/>
      <c r="IIL79" s="202"/>
      <c r="IIM79" s="202"/>
      <c r="IIN79" s="202"/>
      <c r="IIO79" s="202"/>
      <c r="IIP79" s="202"/>
      <c r="IIQ79" s="202"/>
      <c r="IIR79" s="202"/>
      <c r="IIS79" s="202"/>
      <c r="IIT79" s="202"/>
      <c r="IIU79" s="202"/>
      <c r="IIV79" s="202"/>
      <c r="IIW79" s="202"/>
      <c r="IIX79" s="202"/>
      <c r="IIY79" s="202"/>
      <c r="IIZ79" s="202"/>
      <c r="IJA79" s="202"/>
      <c r="IJB79" s="202"/>
      <c r="IJC79" s="202"/>
      <c r="IJD79" s="202"/>
      <c r="IJE79" s="202"/>
      <c r="IJF79" s="202"/>
      <c r="IJG79" s="202"/>
      <c r="IJH79" s="202"/>
      <c r="IJI79" s="202"/>
      <c r="IJJ79" s="202"/>
      <c r="IJK79" s="202"/>
      <c r="IJL79" s="202"/>
      <c r="IJM79" s="202"/>
      <c r="IJN79" s="202"/>
      <c r="IJO79" s="202"/>
      <c r="IJP79" s="202"/>
      <c r="IJQ79" s="202"/>
      <c r="IJR79" s="202"/>
      <c r="IJS79" s="202"/>
      <c r="IJT79" s="202"/>
      <c r="IJU79" s="202"/>
      <c r="IJV79" s="202"/>
      <c r="IJW79" s="202"/>
      <c r="IJX79" s="202"/>
      <c r="IJY79" s="202"/>
      <c r="IJZ79" s="202"/>
      <c r="IKA79" s="202"/>
      <c r="IKB79" s="202"/>
      <c r="IKC79" s="202"/>
      <c r="IKD79" s="202"/>
      <c r="IKE79" s="202"/>
      <c r="IKF79" s="202"/>
      <c r="IKG79" s="202"/>
      <c r="IKH79" s="202"/>
      <c r="IKI79" s="202"/>
      <c r="IKJ79" s="202"/>
      <c r="IKK79" s="202"/>
      <c r="IKL79" s="202"/>
      <c r="IKM79" s="202"/>
      <c r="IKN79" s="202"/>
      <c r="IKO79" s="202"/>
      <c r="IKP79" s="202"/>
      <c r="IKQ79" s="202"/>
      <c r="IKR79" s="202"/>
      <c r="IKS79" s="202"/>
      <c r="IKT79" s="202"/>
      <c r="IKU79" s="202"/>
      <c r="IKV79" s="202"/>
      <c r="IKW79" s="202"/>
      <c r="IKX79" s="202"/>
      <c r="IKY79" s="202"/>
      <c r="IKZ79" s="202"/>
      <c r="ILA79" s="202"/>
      <c r="ILB79" s="202"/>
      <c r="ILC79" s="202"/>
      <c r="ILD79" s="202"/>
      <c r="ILE79" s="202"/>
      <c r="ILF79" s="202"/>
      <c r="ILG79" s="202"/>
      <c r="ILH79" s="202"/>
      <c r="ILI79" s="202"/>
      <c r="ILJ79" s="202"/>
      <c r="ILK79" s="202"/>
      <c r="ILL79" s="202"/>
      <c r="ILM79" s="202"/>
      <c r="ILN79" s="202"/>
      <c r="ILO79" s="202"/>
      <c r="ILP79" s="202"/>
      <c r="ILQ79" s="202"/>
      <c r="ILR79" s="202"/>
      <c r="ILS79" s="202"/>
      <c r="ILT79" s="202"/>
      <c r="ILU79" s="202"/>
      <c r="ILV79" s="202"/>
      <c r="ILW79" s="202"/>
      <c r="ILX79" s="202"/>
      <c r="ILY79" s="202"/>
      <c r="ILZ79" s="202"/>
      <c r="IMA79" s="202"/>
      <c r="IMB79" s="202"/>
      <c r="IMC79" s="202"/>
      <c r="IMD79" s="202"/>
      <c r="IME79" s="202"/>
      <c r="IMF79" s="202"/>
      <c r="IMG79" s="202"/>
      <c r="IMH79" s="202"/>
      <c r="IMI79" s="202"/>
      <c r="IMJ79" s="202"/>
      <c r="IMK79" s="202"/>
      <c r="IML79" s="202"/>
      <c r="IMM79" s="202"/>
      <c r="IMN79" s="202"/>
      <c r="IMO79" s="202"/>
      <c r="IMP79" s="202"/>
      <c r="IMQ79" s="202"/>
      <c r="IMR79" s="202"/>
      <c r="IMS79" s="202"/>
      <c r="IMT79" s="202"/>
      <c r="IMU79" s="202"/>
      <c r="IMV79" s="202"/>
      <c r="IMW79" s="202"/>
      <c r="IMX79" s="202"/>
      <c r="IMY79" s="202"/>
      <c r="IMZ79" s="202"/>
      <c r="INA79" s="202"/>
      <c r="INB79" s="202"/>
      <c r="INC79" s="202"/>
      <c r="IND79" s="202"/>
      <c r="INE79" s="202"/>
      <c r="INF79" s="202"/>
      <c r="ING79" s="202"/>
      <c r="INH79" s="202"/>
      <c r="INI79" s="202"/>
      <c r="INJ79" s="202"/>
      <c r="INK79" s="202"/>
      <c r="INL79" s="202"/>
      <c r="INM79" s="202"/>
      <c r="INN79" s="202"/>
      <c r="INO79" s="202"/>
      <c r="INP79" s="202"/>
      <c r="INQ79" s="202"/>
      <c r="INR79" s="202"/>
      <c r="INS79" s="202"/>
      <c r="INT79" s="202"/>
      <c r="INU79" s="202"/>
      <c r="INV79" s="202"/>
      <c r="INW79" s="202"/>
      <c r="INX79" s="202"/>
      <c r="INY79" s="202"/>
      <c r="INZ79" s="202"/>
      <c r="IOA79" s="202"/>
      <c r="IOB79" s="202"/>
      <c r="IOC79" s="202"/>
      <c r="IOD79" s="202"/>
      <c r="IOE79" s="202"/>
      <c r="IOF79" s="202"/>
      <c r="IOG79" s="202"/>
      <c r="IOH79" s="202"/>
      <c r="IOI79" s="202"/>
      <c r="IOJ79" s="202"/>
      <c r="IOK79" s="202"/>
      <c r="IOL79" s="202"/>
      <c r="IOM79" s="202"/>
      <c r="ION79" s="202"/>
      <c r="IOO79" s="202"/>
      <c r="IOP79" s="202"/>
      <c r="IOQ79" s="202"/>
      <c r="IOR79" s="202"/>
      <c r="IOS79" s="202"/>
      <c r="IOT79" s="202"/>
      <c r="IOU79" s="202"/>
      <c r="IOV79" s="202"/>
      <c r="IOW79" s="202"/>
      <c r="IOX79" s="202"/>
      <c r="IOY79" s="202"/>
      <c r="IOZ79" s="202"/>
      <c r="IPA79" s="202"/>
      <c r="IPB79" s="202"/>
      <c r="IPC79" s="202"/>
      <c r="IPD79" s="202"/>
      <c r="IPE79" s="202"/>
      <c r="IPF79" s="202"/>
      <c r="IPG79" s="202"/>
      <c r="IPH79" s="202"/>
      <c r="IPI79" s="202"/>
      <c r="IPJ79" s="202"/>
      <c r="IPK79" s="202"/>
      <c r="IPL79" s="202"/>
      <c r="IPM79" s="202"/>
      <c r="IPN79" s="202"/>
      <c r="IPO79" s="202"/>
      <c r="IPP79" s="202"/>
      <c r="IPQ79" s="202"/>
      <c r="IPR79" s="202"/>
      <c r="IPS79" s="202"/>
      <c r="IPT79" s="202"/>
      <c r="IPU79" s="202"/>
      <c r="IPV79" s="202"/>
      <c r="IPW79" s="202"/>
      <c r="IPX79" s="202"/>
      <c r="IPY79" s="202"/>
      <c r="IPZ79" s="202"/>
      <c r="IQA79" s="202"/>
      <c r="IQB79" s="202"/>
      <c r="IQC79" s="202"/>
      <c r="IQD79" s="202"/>
      <c r="IQE79" s="202"/>
      <c r="IQF79" s="202"/>
      <c r="IQG79" s="202"/>
      <c r="IQH79" s="202"/>
      <c r="IQI79" s="202"/>
      <c r="IQJ79" s="202"/>
      <c r="IQK79" s="202"/>
      <c r="IQL79" s="202"/>
      <c r="IQM79" s="202"/>
      <c r="IQN79" s="202"/>
      <c r="IQO79" s="202"/>
      <c r="IQP79" s="202"/>
      <c r="IQQ79" s="202"/>
      <c r="IQR79" s="202"/>
      <c r="IQS79" s="202"/>
      <c r="IQT79" s="202"/>
      <c r="IQU79" s="202"/>
      <c r="IQV79" s="202"/>
      <c r="IQW79" s="202"/>
      <c r="IQX79" s="202"/>
      <c r="IQY79" s="202"/>
      <c r="IQZ79" s="202"/>
      <c r="IRA79" s="202"/>
      <c r="IRB79" s="202"/>
      <c r="IRC79" s="202"/>
      <c r="IRD79" s="202"/>
      <c r="IRE79" s="202"/>
      <c r="IRF79" s="202"/>
      <c r="IRG79" s="202"/>
      <c r="IRH79" s="202"/>
      <c r="IRI79" s="202"/>
      <c r="IRJ79" s="202"/>
      <c r="IRK79" s="202"/>
      <c r="IRL79" s="202"/>
      <c r="IRM79" s="202"/>
      <c r="IRN79" s="202"/>
      <c r="IRO79" s="202"/>
      <c r="IRP79" s="202"/>
      <c r="IRQ79" s="202"/>
      <c r="IRR79" s="202"/>
      <c r="IRS79" s="202"/>
      <c r="IRT79" s="202"/>
      <c r="IRU79" s="202"/>
      <c r="IRV79" s="202"/>
      <c r="IRW79" s="202"/>
      <c r="IRX79" s="202"/>
      <c r="IRY79" s="202"/>
      <c r="IRZ79" s="202"/>
      <c r="ISA79" s="202"/>
      <c r="ISB79" s="202"/>
      <c r="ISC79" s="202"/>
      <c r="ISD79" s="202"/>
      <c r="ISE79" s="202"/>
      <c r="ISF79" s="202"/>
      <c r="ISG79" s="202"/>
      <c r="ISH79" s="202"/>
      <c r="ISI79" s="202"/>
      <c r="ISJ79" s="202"/>
      <c r="ISK79" s="202"/>
      <c r="ISL79" s="202"/>
      <c r="ISM79" s="202"/>
      <c r="ISN79" s="202"/>
      <c r="ISO79" s="202"/>
      <c r="ISP79" s="202"/>
      <c r="ISQ79" s="202"/>
      <c r="ISR79" s="202"/>
      <c r="ISS79" s="202"/>
      <c r="IST79" s="202"/>
      <c r="ISU79" s="202"/>
      <c r="ISV79" s="202"/>
      <c r="ISW79" s="202"/>
      <c r="ISX79" s="202"/>
      <c r="ISY79" s="202"/>
      <c r="ISZ79" s="202"/>
      <c r="ITA79" s="202"/>
      <c r="ITB79" s="202"/>
      <c r="ITC79" s="202"/>
      <c r="ITD79" s="202"/>
      <c r="ITE79" s="202"/>
      <c r="ITF79" s="202"/>
      <c r="ITG79" s="202"/>
      <c r="ITH79" s="202"/>
      <c r="ITI79" s="202"/>
      <c r="ITJ79" s="202"/>
      <c r="ITK79" s="202"/>
      <c r="ITL79" s="202"/>
      <c r="ITM79" s="202"/>
      <c r="ITN79" s="202"/>
      <c r="ITO79" s="202"/>
      <c r="ITP79" s="202"/>
      <c r="ITQ79" s="202"/>
      <c r="ITR79" s="202"/>
      <c r="ITS79" s="202"/>
      <c r="ITT79" s="202"/>
      <c r="ITU79" s="202"/>
      <c r="ITV79" s="202"/>
      <c r="ITW79" s="202"/>
      <c r="ITX79" s="202"/>
      <c r="ITY79" s="202"/>
      <c r="ITZ79" s="202"/>
      <c r="IUA79" s="202"/>
      <c r="IUB79" s="202"/>
      <c r="IUC79" s="202"/>
      <c r="IUD79" s="202"/>
      <c r="IUE79" s="202"/>
      <c r="IUF79" s="202"/>
      <c r="IUG79" s="202"/>
      <c r="IUH79" s="202"/>
      <c r="IUI79" s="202"/>
      <c r="IUJ79" s="202"/>
      <c r="IUK79" s="202"/>
      <c r="IUL79" s="202"/>
      <c r="IUM79" s="202"/>
      <c r="IUN79" s="202"/>
      <c r="IUO79" s="202"/>
      <c r="IUP79" s="202"/>
      <c r="IUQ79" s="202"/>
      <c r="IUR79" s="202"/>
      <c r="IUS79" s="202"/>
      <c r="IUT79" s="202"/>
      <c r="IUU79" s="202"/>
      <c r="IUV79" s="202"/>
      <c r="IUW79" s="202"/>
      <c r="IUX79" s="202"/>
      <c r="IUY79" s="202"/>
      <c r="IUZ79" s="202"/>
      <c r="IVA79" s="202"/>
      <c r="IVB79" s="202"/>
      <c r="IVC79" s="202"/>
      <c r="IVD79" s="202"/>
      <c r="IVE79" s="202"/>
      <c r="IVF79" s="202"/>
      <c r="IVG79" s="202"/>
      <c r="IVH79" s="202"/>
      <c r="IVI79" s="202"/>
      <c r="IVJ79" s="202"/>
      <c r="IVK79" s="202"/>
      <c r="IVL79" s="202"/>
      <c r="IVM79" s="202"/>
      <c r="IVN79" s="202"/>
      <c r="IVO79" s="202"/>
      <c r="IVP79" s="202"/>
      <c r="IVQ79" s="202"/>
      <c r="IVR79" s="202"/>
      <c r="IVS79" s="202"/>
      <c r="IVT79" s="202"/>
      <c r="IVU79" s="202"/>
      <c r="IVV79" s="202"/>
      <c r="IVW79" s="202"/>
      <c r="IVX79" s="202"/>
      <c r="IVY79" s="202"/>
      <c r="IVZ79" s="202"/>
      <c r="IWA79" s="202"/>
      <c r="IWB79" s="202"/>
      <c r="IWC79" s="202"/>
      <c r="IWD79" s="202"/>
      <c r="IWE79" s="202"/>
      <c r="IWF79" s="202"/>
      <c r="IWG79" s="202"/>
      <c r="IWH79" s="202"/>
      <c r="IWI79" s="202"/>
      <c r="IWJ79" s="202"/>
      <c r="IWK79" s="202"/>
      <c r="IWL79" s="202"/>
      <c r="IWM79" s="202"/>
      <c r="IWN79" s="202"/>
      <c r="IWO79" s="202"/>
      <c r="IWP79" s="202"/>
      <c r="IWQ79" s="202"/>
      <c r="IWR79" s="202"/>
      <c r="IWS79" s="202"/>
      <c r="IWT79" s="202"/>
      <c r="IWU79" s="202"/>
      <c r="IWV79" s="202"/>
      <c r="IWW79" s="202"/>
      <c r="IWX79" s="202"/>
      <c r="IWY79" s="202"/>
      <c r="IWZ79" s="202"/>
      <c r="IXA79" s="202"/>
      <c r="IXB79" s="202"/>
      <c r="IXC79" s="202"/>
      <c r="IXD79" s="202"/>
      <c r="IXE79" s="202"/>
      <c r="IXF79" s="202"/>
      <c r="IXG79" s="202"/>
      <c r="IXH79" s="202"/>
      <c r="IXI79" s="202"/>
      <c r="IXJ79" s="202"/>
      <c r="IXK79" s="202"/>
      <c r="IXL79" s="202"/>
      <c r="IXM79" s="202"/>
      <c r="IXN79" s="202"/>
      <c r="IXO79" s="202"/>
      <c r="IXP79" s="202"/>
      <c r="IXQ79" s="202"/>
      <c r="IXR79" s="202"/>
      <c r="IXS79" s="202"/>
      <c r="IXT79" s="202"/>
      <c r="IXU79" s="202"/>
      <c r="IXV79" s="202"/>
      <c r="IXW79" s="202"/>
      <c r="IXX79" s="202"/>
      <c r="IXY79" s="202"/>
      <c r="IXZ79" s="202"/>
      <c r="IYA79" s="202"/>
      <c r="IYB79" s="202"/>
      <c r="IYC79" s="202"/>
      <c r="IYD79" s="202"/>
      <c r="IYE79" s="202"/>
      <c r="IYF79" s="202"/>
      <c r="IYG79" s="202"/>
      <c r="IYH79" s="202"/>
      <c r="IYI79" s="202"/>
      <c r="IYJ79" s="202"/>
      <c r="IYK79" s="202"/>
      <c r="IYL79" s="202"/>
      <c r="IYM79" s="202"/>
      <c r="IYN79" s="202"/>
      <c r="IYO79" s="202"/>
      <c r="IYP79" s="202"/>
      <c r="IYQ79" s="202"/>
      <c r="IYR79" s="202"/>
      <c r="IYS79" s="202"/>
      <c r="IYT79" s="202"/>
      <c r="IYU79" s="202"/>
      <c r="IYV79" s="202"/>
      <c r="IYW79" s="202"/>
      <c r="IYX79" s="202"/>
      <c r="IYY79" s="202"/>
      <c r="IYZ79" s="202"/>
      <c r="IZA79" s="202"/>
      <c r="IZB79" s="202"/>
      <c r="IZC79" s="202"/>
      <c r="IZD79" s="202"/>
      <c r="IZE79" s="202"/>
      <c r="IZF79" s="202"/>
      <c r="IZG79" s="202"/>
      <c r="IZH79" s="202"/>
      <c r="IZI79" s="202"/>
      <c r="IZJ79" s="202"/>
      <c r="IZK79" s="202"/>
      <c r="IZL79" s="202"/>
      <c r="IZM79" s="202"/>
      <c r="IZN79" s="202"/>
      <c r="IZO79" s="202"/>
      <c r="IZP79" s="202"/>
      <c r="IZQ79" s="202"/>
      <c r="IZR79" s="202"/>
      <c r="IZS79" s="202"/>
      <c r="IZT79" s="202"/>
      <c r="IZU79" s="202"/>
      <c r="IZV79" s="202"/>
      <c r="IZW79" s="202"/>
      <c r="IZX79" s="202"/>
      <c r="IZY79" s="202"/>
      <c r="IZZ79" s="202"/>
      <c r="JAA79" s="202"/>
      <c r="JAB79" s="202"/>
      <c r="JAC79" s="202"/>
      <c r="JAD79" s="202"/>
      <c r="JAE79" s="202"/>
      <c r="JAF79" s="202"/>
      <c r="JAG79" s="202"/>
      <c r="JAH79" s="202"/>
      <c r="JAI79" s="202"/>
      <c r="JAJ79" s="202"/>
      <c r="JAK79" s="202"/>
      <c r="JAL79" s="202"/>
      <c r="JAM79" s="202"/>
      <c r="JAN79" s="202"/>
      <c r="JAO79" s="202"/>
      <c r="JAP79" s="202"/>
      <c r="JAQ79" s="202"/>
      <c r="JAR79" s="202"/>
      <c r="JAS79" s="202"/>
      <c r="JAT79" s="202"/>
      <c r="JAU79" s="202"/>
      <c r="JAV79" s="202"/>
      <c r="JAW79" s="202"/>
      <c r="JAX79" s="202"/>
      <c r="JAY79" s="202"/>
      <c r="JAZ79" s="202"/>
      <c r="JBA79" s="202"/>
      <c r="JBB79" s="202"/>
      <c r="JBC79" s="202"/>
      <c r="JBD79" s="202"/>
      <c r="JBE79" s="202"/>
      <c r="JBF79" s="202"/>
      <c r="JBG79" s="202"/>
      <c r="JBH79" s="202"/>
      <c r="JBI79" s="202"/>
      <c r="JBJ79" s="202"/>
      <c r="JBK79" s="202"/>
      <c r="JBL79" s="202"/>
      <c r="JBM79" s="202"/>
      <c r="JBN79" s="202"/>
      <c r="JBO79" s="202"/>
      <c r="JBP79" s="202"/>
      <c r="JBQ79" s="202"/>
      <c r="JBR79" s="202"/>
      <c r="JBS79" s="202"/>
      <c r="JBT79" s="202"/>
      <c r="JBU79" s="202"/>
      <c r="JBV79" s="202"/>
      <c r="JBW79" s="202"/>
      <c r="JBX79" s="202"/>
      <c r="JBY79" s="202"/>
      <c r="JBZ79" s="202"/>
      <c r="JCA79" s="202"/>
      <c r="JCB79" s="202"/>
      <c r="JCC79" s="202"/>
      <c r="JCD79" s="202"/>
      <c r="JCE79" s="202"/>
      <c r="JCF79" s="202"/>
      <c r="JCG79" s="202"/>
      <c r="JCH79" s="202"/>
      <c r="JCI79" s="202"/>
      <c r="JCJ79" s="202"/>
      <c r="JCK79" s="202"/>
      <c r="JCL79" s="202"/>
      <c r="JCM79" s="202"/>
      <c r="JCN79" s="202"/>
      <c r="JCO79" s="202"/>
      <c r="JCP79" s="202"/>
      <c r="JCQ79" s="202"/>
      <c r="JCR79" s="202"/>
      <c r="JCS79" s="202"/>
      <c r="JCT79" s="202"/>
      <c r="JCU79" s="202"/>
      <c r="JCV79" s="202"/>
      <c r="JCW79" s="202"/>
      <c r="JCX79" s="202"/>
      <c r="JCY79" s="202"/>
      <c r="JCZ79" s="202"/>
      <c r="JDA79" s="202"/>
      <c r="JDB79" s="202"/>
      <c r="JDC79" s="202"/>
      <c r="JDD79" s="202"/>
      <c r="JDE79" s="202"/>
      <c r="JDF79" s="202"/>
      <c r="JDG79" s="202"/>
      <c r="JDH79" s="202"/>
      <c r="JDI79" s="202"/>
      <c r="JDJ79" s="202"/>
      <c r="JDK79" s="202"/>
      <c r="JDL79" s="202"/>
      <c r="JDM79" s="202"/>
      <c r="JDN79" s="202"/>
      <c r="JDO79" s="202"/>
      <c r="JDP79" s="202"/>
      <c r="JDQ79" s="202"/>
      <c r="JDR79" s="202"/>
      <c r="JDS79" s="202"/>
      <c r="JDT79" s="202"/>
      <c r="JDU79" s="202"/>
      <c r="JDV79" s="202"/>
      <c r="JDW79" s="202"/>
      <c r="JDX79" s="202"/>
      <c r="JDY79" s="202"/>
      <c r="JDZ79" s="202"/>
      <c r="JEA79" s="202"/>
      <c r="JEB79" s="202"/>
      <c r="JEC79" s="202"/>
      <c r="JED79" s="202"/>
      <c r="JEE79" s="202"/>
      <c r="JEF79" s="202"/>
      <c r="JEG79" s="202"/>
      <c r="JEH79" s="202"/>
      <c r="JEI79" s="202"/>
      <c r="JEJ79" s="202"/>
      <c r="JEK79" s="202"/>
      <c r="JEL79" s="202"/>
      <c r="JEM79" s="202"/>
      <c r="JEN79" s="202"/>
      <c r="JEO79" s="202"/>
      <c r="JEP79" s="202"/>
      <c r="JEQ79" s="202"/>
      <c r="JER79" s="202"/>
      <c r="JES79" s="202"/>
      <c r="JET79" s="202"/>
      <c r="JEU79" s="202"/>
      <c r="JEV79" s="202"/>
      <c r="JEW79" s="202"/>
      <c r="JEX79" s="202"/>
      <c r="JEY79" s="202"/>
      <c r="JEZ79" s="202"/>
      <c r="JFA79" s="202"/>
      <c r="JFB79" s="202"/>
      <c r="JFC79" s="202"/>
      <c r="JFD79" s="202"/>
      <c r="JFE79" s="202"/>
      <c r="JFF79" s="202"/>
      <c r="JFG79" s="202"/>
      <c r="JFH79" s="202"/>
      <c r="JFI79" s="202"/>
      <c r="JFJ79" s="202"/>
      <c r="JFK79" s="202"/>
      <c r="JFL79" s="202"/>
      <c r="JFM79" s="202"/>
      <c r="JFN79" s="202"/>
      <c r="JFO79" s="202"/>
      <c r="JFP79" s="202"/>
      <c r="JFQ79" s="202"/>
      <c r="JFR79" s="202"/>
      <c r="JFS79" s="202"/>
      <c r="JFT79" s="202"/>
      <c r="JFU79" s="202"/>
      <c r="JFV79" s="202"/>
      <c r="JFW79" s="202"/>
      <c r="JFX79" s="202"/>
      <c r="JFY79" s="202"/>
      <c r="JFZ79" s="202"/>
      <c r="JGA79" s="202"/>
      <c r="JGB79" s="202"/>
      <c r="JGC79" s="202"/>
      <c r="JGD79" s="202"/>
      <c r="JGE79" s="202"/>
      <c r="JGF79" s="202"/>
      <c r="JGG79" s="202"/>
      <c r="JGH79" s="202"/>
      <c r="JGI79" s="202"/>
      <c r="JGJ79" s="202"/>
      <c r="JGK79" s="202"/>
      <c r="JGL79" s="202"/>
      <c r="JGM79" s="202"/>
      <c r="JGN79" s="202"/>
      <c r="JGO79" s="202"/>
      <c r="JGP79" s="202"/>
      <c r="JGQ79" s="202"/>
      <c r="JGR79" s="202"/>
      <c r="JGS79" s="202"/>
      <c r="JGT79" s="202"/>
      <c r="JGU79" s="202"/>
      <c r="JGV79" s="202"/>
      <c r="JGW79" s="202"/>
      <c r="JGX79" s="202"/>
      <c r="JGY79" s="202"/>
      <c r="JGZ79" s="202"/>
      <c r="JHA79" s="202"/>
      <c r="JHB79" s="202"/>
      <c r="JHC79" s="202"/>
      <c r="JHD79" s="202"/>
      <c r="JHE79" s="202"/>
      <c r="JHF79" s="202"/>
      <c r="JHG79" s="202"/>
      <c r="JHH79" s="202"/>
      <c r="JHI79" s="202"/>
      <c r="JHJ79" s="202"/>
      <c r="JHK79" s="202"/>
      <c r="JHL79" s="202"/>
      <c r="JHM79" s="202"/>
      <c r="JHN79" s="202"/>
      <c r="JHO79" s="202"/>
      <c r="JHP79" s="202"/>
      <c r="JHQ79" s="202"/>
      <c r="JHR79" s="202"/>
      <c r="JHS79" s="202"/>
      <c r="JHT79" s="202"/>
      <c r="JHU79" s="202"/>
      <c r="JHV79" s="202"/>
      <c r="JHW79" s="202"/>
      <c r="JHX79" s="202"/>
      <c r="JHY79" s="202"/>
      <c r="JHZ79" s="202"/>
      <c r="JIA79" s="202"/>
      <c r="JIB79" s="202"/>
      <c r="JIC79" s="202"/>
      <c r="JID79" s="202"/>
      <c r="JIE79" s="202"/>
      <c r="JIF79" s="202"/>
      <c r="JIG79" s="202"/>
      <c r="JIH79" s="202"/>
      <c r="JII79" s="202"/>
      <c r="JIJ79" s="202"/>
      <c r="JIK79" s="202"/>
      <c r="JIL79" s="202"/>
      <c r="JIM79" s="202"/>
      <c r="JIN79" s="202"/>
      <c r="JIO79" s="202"/>
      <c r="JIP79" s="202"/>
      <c r="JIQ79" s="202"/>
      <c r="JIR79" s="202"/>
      <c r="JIS79" s="202"/>
      <c r="JIT79" s="202"/>
      <c r="JIU79" s="202"/>
      <c r="JIV79" s="202"/>
      <c r="JIW79" s="202"/>
      <c r="JIX79" s="202"/>
      <c r="JIY79" s="202"/>
      <c r="JIZ79" s="202"/>
      <c r="JJA79" s="202"/>
      <c r="JJB79" s="202"/>
      <c r="JJC79" s="202"/>
      <c r="JJD79" s="202"/>
      <c r="JJE79" s="202"/>
      <c r="JJF79" s="202"/>
      <c r="JJG79" s="202"/>
      <c r="JJH79" s="202"/>
      <c r="JJI79" s="202"/>
      <c r="JJJ79" s="202"/>
      <c r="JJK79" s="202"/>
      <c r="JJL79" s="202"/>
      <c r="JJM79" s="202"/>
      <c r="JJN79" s="202"/>
      <c r="JJO79" s="202"/>
      <c r="JJP79" s="202"/>
      <c r="JJQ79" s="202"/>
      <c r="JJR79" s="202"/>
      <c r="JJS79" s="202"/>
      <c r="JJT79" s="202"/>
      <c r="JJU79" s="202"/>
      <c r="JJV79" s="202"/>
      <c r="JJW79" s="202"/>
      <c r="JJX79" s="202"/>
      <c r="JJY79" s="202"/>
      <c r="JJZ79" s="202"/>
      <c r="JKA79" s="202"/>
      <c r="JKB79" s="202"/>
      <c r="JKC79" s="202"/>
      <c r="JKD79" s="202"/>
      <c r="JKE79" s="202"/>
      <c r="JKF79" s="202"/>
      <c r="JKG79" s="202"/>
      <c r="JKH79" s="202"/>
      <c r="JKI79" s="202"/>
      <c r="JKJ79" s="202"/>
      <c r="JKK79" s="202"/>
      <c r="JKL79" s="202"/>
      <c r="JKM79" s="202"/>
      <c r="JKN79" s="202"/>
      <c r="JKO79" s="202"/>
      <c r="JKP79" s="202"/>
      <c r="JKQ79" s="202"/>
      <c r="JKR79" s="202"/>
      <c r="JKS79" s="202"/>
      <c r="JKT79" s="202"/>
      <c r="JKU79" s="202"/>
      <c r="JKV79" s="202"/>
      <c r="JKW79" s="202"/>
      <c r="JKX79" s="202"/>
      <c r="JKY79" s="202"/>
      <c r="JKZ79" s="202"/>
      <c r="JLA79" s="202"/>
      <c r="JLB79" s="202"/>
      <c r="JLC79" s="202"/>
      <c r="JLD79" s="202"/>
      <c r="JLE79" s="202"/>
      <c r="JLF79" s="202"/>
      <c r="JLG79" s="202"/>
      <c r="JLH79" s="202"/>
      <c r="JLI79" s="202"/>
      <c r="JLJ79" s="202"/>
      <c r="JLK79" s="202"/>
      <c r="JLL79" s="202"/>
      <c r="JLM79" s="202"/>
      <c r="JLN79" s="202"/>
      <c r="JLO79" s="202"/>
      <c r="JLP79" s="202"/>
      <c r="JLQ79" s="202"/>
      <c r="JLR79" s="202"/>
      <c r="JLS79" s="202"/>
      <c r="JLT79" s="202"/>
      <c r="JLU79" s="202"/>
      <c r="JLV79" s="202"/>
      <c r="JLW79" s="202"/>
      <c r="JLX79" s="202"/>
      <c r="JLY79" s="202"/>
      <c r="JLZ79" s="202"/>
      <c r="JMA79" s="202"/>
      <c r="JMB79" s="202"/>
      <c r="JMC79" s="202"/>
      <c r="JMD79" s="202"/>
      <c r="JME79" s="202"/>
      <c r="JMF79" s="202"/>
      <c r="JMG79" s="202"/>
      <c r="JMH79" s="202"/>
      <c r="JMI79" s="202"/>
      <c r="JMJ79" s="202"/>
      <c r="JMK79" s="202"/>
      <c r="JML79" s="202"/>
      <c r="JMM79" s="202"/>
      <c r="JMN79" s="202"/>
      <c r="JMO79" s="202"/>
      <c r="JMP79" s="202"/>
      <c r="JMQ79" s="202"/>
      <c r="JMR79" s="202"/>
      <c r="JMS79" s="202"/>
      <c r="JMT79" s="202"/>
      <c r="JMU79" s="202"/>
      <c r="JMV79" s="202"/>
      <c r="JMW79" s="202"/>
      <c r="JMX79" s="202"/>
      <c r="JMY79" s="202"/>
      <c r="JMZ79" s="202"/>
      <c r="JNA79" s="202"/>
      <c r="JNB79" s="202"/>
      <c r="JNC79" s="202"/>
      <c r="JND79" s="202"/>
      <c r="JNE79" s="202"/>
      <c r="JNF79" s="202"/>
      <c r="JNG79" s="202"/>
      <c r="JNH79" s="202"/>
      <c r="JNI79" s="202"/>
      <c r="JNJ79" s="202"/>
      <c r="JNK79" s="202"/>
      <c r="JNL79" s="202"/>
      <c r="JNM79" s="202"/>
      <c r="JNN79" s="202"/>
      <c r="JNO79" s="202"/>
      <c r="JNP79" s="202"/>
      <c r="JNQ79" s="202"/>
      <c r="JNR79" s="202"/>
      <c r="JNS79" s="202"/>
      <c r="JNT79" s="202"/>
      <c r="JNU79" s="202"/>
      <c r="JNV79" s="202"/>
      <c r="JNW79" s="202"/>
      <c r="JNX79" s="202"/>
      <c r="JNY79" s="202"/>
      <c r="JNZ79" s="202"/>
      <c r="JOA79" s="202"/>
      <c r="JOB79" s="202"/>
      <c r="JOC79" s="202"/>
      <c r="JOD79" s="202"/>
      <c r="JOE79" s="202"/>
      <c r="JOF79" s="202"/>
      <c r="JOG79" s="202"/>
      <c r="JOH79" s="202"/>
      <c r="JOI79" s="202"/>
      <c r="JOJ79" s="202"/>
      <c r="JOK79" s="202"/>
      <c r="JOL79" s="202"/>
      <c r="JOM79" s="202"/>
      <c r="JON79" s="202"/>
      <c r="JOO79" s="202"/>
      <c r="JOP79" s="202"/>
      <c r="JOQ79" s="202"/>
      <c r="JOR79" s="202"/>
      <c r="JOS79" s="202"/>
      <c r="JOT79" s="202"/>
      <c r="JOU79" s="202"/>
      <c r="JOV79" s="202"/>
      <c r="JOW79" s="202"/>
      <c r="JOX79" s="202"/>
      <c r="JOY79" s="202"/>
      <c r="JOZ79" s="202"/>
      <c r="JPA79" s="202"/>
      <c r="JPB79" s="202"/>
      <c r="JPC79" s="202"/>
      <c r="JPD79" s="202"/>
      <c r="JPE79" s="202"/>
      <c r="JPF79" s="202"/>
      <c r="JPG79" s="202"/>
      <c r="JPH79" s="202"/>
      <c r="JPI79" s="202"/>
      <c r="JPJ79" s="202"/>
      <c r="JPK79" s="202"/>
      <c r="JPL79" s="202"/>
      <c r="JPM79" s="202"/>
      <c r="JPN79" s="202"/>
      <c r="JPO79" s="202"/>
      <c r="JPP79" s="202"/>
      <c r="JPQ79" s="202"/>
      <c r="JPR79" s="202"/>
      <c r="JPS79" s="202"/>
      <c r="JPT79" s="202"/>
      <c r="JPU79" s="202"/>
      <c r="JPV79" s="202"/>
      <c r="JPW79" s="202"/>
      <c r="JPX79" s="202"/>
      <c r="JPY79" s="202"/>
      <c r="JPZ79" s="202"/>
      <c r="JQA79" s="202"/>
      <c r="JQB79" s="202"/>
      <c r="JQC79" s="202"/>
      <c r="JQD79" s="202"/>
      <c r="JQE79" s="202"/>
      <c r="JQF79" s="202"/>
      <c r="JQG79" s="202"/>
      <c r="JQH79" s="202"/>
      <c r="JQI79" s="202"/>
      <c r="JQJ79" s="202"/>
      <c r="JQK79" s="202"/>
      <c r="JQL79" s="202"/>
      <c r="JQM79" s="202"/>
      <c r="JQN79" s="202"/>
      <c r="JQO79" s="202"/>
      <c r="JQP79" s="202"/>
      <c r="JQQ79" s="202"/>
      <c r="JQR79" s="202"/>
      <c r="JQS79" s="202"/>
      <c r="JQT79" s="202"/>
      <c r="JQU79" s="202"/>
      <c r="JQV79" s="202"/>
      <c r="JQW79" s="202"/>
      <c r="JQX79" s="202"/>
      <c r="JQY79" s="202"/>
      <c r="JQZ79" s="202"/>
      <c r="JRA79" s="202"/>
      <c r="JRB79" s="202"/>
      <c r="JRC79" s="202"/>
      <c r="JRD79" s="202"/>
      <c r="JRE79" s="202"/>
      <c r="JRF79" s="202"/>
      <c r="JRG79" s="202"/>
      <c r="JRH79" s="202"/>
      <c r="JRI79" s="202"/>
      <c r="JRJ79" s="202"/>
      <c r="JRK79" s="202"/>
      <c r="JRL79" s="202"/>
      <c r="JRM79" s="202"/>
      <c r="JRN79" s="202"/>
      <c r="JRO79" s="202"/>
      <c r="JRP79" s="202"/>
      <c r="JRQ79" s="202"/>
      <c r="JRR79" s="202"/>
      <c r="JRS79" s="202"/>
      <c r="JRT79" s="202"/>
      <c r="JRU79" s="202"/>
      <c r="JRV79" s="202"/>
      <c r="JRW79" s="202"/>
      <c r="JRX79" s="202"/>
      <c r="JRY79" s="202"/>
      <c r="JRZ79" s="202"/>
      <c r="JSA79" s="202"/>
      <c r="JSB79" s="202"/>
      <c r="JSC79" s="202"/>
      <c r="JSD79" s="202"/>
      <c r="JSE79" s="202"/>
      <c r="JSF79" s="202"/>
      <c r="JSG79" s="202"/>
      <c r="JSH79" s="202"/>
      <c r="JSI79" s="202"/>
      <c r="JSJ79" s="202"/>
      <c r="JSK79" s="202"/>
      <c r="JSL79" s="202"/>
      <c r="JSM79" s="202"/>
      <c r="JSN79" s="202"/>
      <c r="JSO79" s="202"/>
      <c r="JSP79" s="202"/>
      <c r="JSQ79" s="202"/>
      <c r="JSR79" s="202"/>
      <c r="JSS79" s="202"/>
      <c r="JST79" s="202"/>
      <c r="JSU79" s="202"/>
      <c r="JSV79" s="202"/>
      <c r="JSW79" s="202"/>
      <c r="JSX79" s="202"/>
      <c r="JSY79" s="202"/>
      <c r="JSZ79" s="202"/>
      <c r="JTA79" s="202"/>
      <c r="JTB79" s="202"/>
      <c r="JTC79" s="202"/>
      <c r="JTD79" s="202"/>
      <c r="JTE79" s="202"/>
      <c r="JTF79" s="202"/>
      <c r="JTG79" s="202"/>
      <c r="JTH79" s="202"/>
      <c r="JTI79" s="202"/>
      <c r="JTJ79" s="202"/>
      <c r="JTK79" s="202"/>
      <c r="JTL79" s="202"/>
      <c r="JTM79" s="202"/>
      <c r="JTN79" s="202"/>
      <c r="JTO79" s="202"/>
      <c r="JTP79" s="202"/>
      <c r="JTQ79" s="202"/>
      <c r="JTR79" s="202"/>
      <c r="JTS79" s="202"/>
      <c r="JTT79" s="202"/>
      <c r="JTU79" s="202"/>
      <c r="JTV79" s="202"/>
      <c r="JTW79" s="202"/>
      <c r="JTX79" s="202"/>
      <c r="JTY79" s="202"/>
      <c r="JTZ79" s="202"/>
      <c r="JUA79" s="202"/>
      <c r="JUB79" s="202"/>
      <c r="JUC79" s="202"/>
      <c r="JUD79" s="202"/>
      <c r="JUE79" s="202"/>
      <c r="JUF79" s="202"/>
      <c r="JUG79" s="202"/>
      <c r="JUH79" s="202"/>
      <c r="JUI79" s="202"/>
      <c r="JUJ79" s="202"/>
      <c r="JUK79" s="202"/>
      <c r="JUL79" s="202"/>
      <c r="JUM79" s="202"/>
      <c r="JUN79" s="202"/>
      <c r="JUO79" s="202"/>
      <c r="JUP79" s="202"/>
      <c r="JUQ79" s="202"/>
      <c r="JUR79" s="202"/>
      <c r="JUS79" s="202"/>
      <c r="JUT79" s="202"/>
      <c r="JUU79" s="202"/>
      <c r="JUV79" s="202"/>
      <c r="JUW79" s="202"/>
      <c r="JUX79" s="202"/>
      <c r="JUY79" s="202"/>
      <c r="JUZ79" s="202"/>
      <c r="JVA79" s="202"/>
      <c r="JVB79" s="202"/>
      <c r="JVC79" s="202"/>
      <c r="JVD79" s="202"/>
      <c r="JVE79" s="202"/>
      <c r="JVF79" s="202"/>
      <c r="JVG79" s="202"/>
      <c r="JVH79" s="202"/>
      <c r="JVI79" s="202"/>
      <c r="JVJ79" s="202"/>
      <c r="JVK79" s="202"/>
      <c r="JVL79" s="202"/>
      <c r="JVM79" s="202"/>
      <c r="JVN79" s="202"/>
      <c r="JVO79" s="202"/>
      <c r="JVP79" s="202"/>
      <c r="JVQ79" s="202"/>
      <c r="JVR79" s="202"/>
      <c r="JVS79" s="202"/>
      <c r="JVT79" s="202"/>
      <c r="JVU79" s="202"/>
      <c r="JVV79" s="202"/>
      <c r="JVW79" s="202"/>
      <c r="JVX79" s="202"/>
      <c r="JVY79" s="202"/>
      <c r="JVZ79" s="202"/>
      <c r="JWA79" s="202"/>
      <c r="JWB79" s="202"/>
      <c r="JWC79" s="202"/>
      <c r="JWD79" s="202"/>
      <c r="JWE79" s="202"/>
      <c r="JWF79" s="202"/>
      <c r="JWG79" s="202"/>
      <c r="JWH79" s="202"/>
      <c r="JWI79" s="202"/>
      <c r="JWJ79" s="202"/>
      <c r="JWK79" s="202"/>
      <c r="JWL79" s="202"/>
      <c r="JWM79" s="202"/>
      <c r="JWN79" s="202"/>
      <c r="JWO79" s="202"/>
      <c r="JWP79" s="202"/>
      <c r="JWQ79" s="202"/>
      <c r="JWR79" s="202"/>
      <c r="JWS79" s="202"/>
      <c r="JWT79" s="202"/>
      <c r="JWU79" s="202"/>
      <c r="JWV79" s="202"/>
      <c r="JWW79" s="202"/>
      <c r="JWX79" s="202"/>
      <c r="JWY79" s="202"/>
      <c r="JWZ79" s="202"/>
      <c r="JXA79" s="202"/>
      <c r="JXB79" s="202"/>
      <c r="JXC79" s="202"/>
      <c r="JXD79" s="202"/>
      <c r="JXE79" s="202"/>
      <c r="JXF79" s="202"/>
      <c r="JXG79" s="202"/>
      <c r="JXH79" s="202"/>
      <c r="JXI79" s="202"/>
      <c r="JXJ79" s="202"/>
      <c r="JXK79" s="202"/>
      <c r="JXL79" s="202"/>
      <c r="JXM79" s="202"/>
      <c r="JXN79" s="202"/>
      <c r="JXO79" s="202"/>
      <c r="JXP79" s="202"/>
      <c r="JXQ79" s="202"/>
      <c r="JXR79" s="202"/>
      <c r="JXS79" s="202"/>
      <c r="JXT79" s="202"/>
      <c r="JXU79" s="202"/>
      <c r="JXV79" s="202"/>
      <c r="JXW79" s="202"/>
      <c r="JXX79" s="202"/>
      <c r="JXY79" s="202"/>
      <c r="JXZ79" s="202"/>
      <c r="JYA79" s="202"/>
      <c r="JYB79" s="202"/>
      <c r="JYC79" s="202"/>
      <c r="JYD79" s="202"/>
      <c r="JYE79" s="202"/>
      <c r="JYF79" s="202"/>
      <c r="JYG79" s="202"/>
      <c r="JYH79" s="202"/>
      <c r="JYI79" s="202"/>
      <c r="JYJ79" s="202"/>
      <c r="JYK79" s="202"/>
      <c r="JYL79" s="202"/>
      <c r="JYM79" s="202"/>
      <c r="JYN79" s="202"/>
      <c r="JYO79" s="202"/>
      <c r="JYP79" s="202"/>
      <c r="JYQ79" s="202"/>
      <c r="JYR79" s="202"/>
      <c r="JYS79" s="202"/>
      <c r="JYT79" s="202"/>
      <c r="JYU79" s="202"/>
      <c r="JYV79" s="202"/>
      <c r="JYW79" s="202"/>
      <c r="JYX79" s="202"/>
      <c r="JYY79" s="202"/>
      <c r="JYZ79" s="202"/>
      <c r="JZA79" s="202"/>
      <c r="JZB79" s="202"/>
      <c r="JZC79" s="202"/>
      <c r="JZD79" s="202"/>
      <c r="JZE79" s="202"/>
      <c r="JZF79" s="202"/>
      <c r="JZG79" s="202"/>
      <c r="JZH79" s="202"/>
      <c r="JZI79" s="202"/>
      <c r="JZJ79" s="202"/>
      <c r="JZK79" s="202"/>
      <c r="JZL79" s="202"/>
      <c r="JZM79" s="202"/>
      <c r="JZN79" s="202"/>
      <c r="JZO79" s="202"/>
      <c r="JZP79" s="202"/>
      <c r="JZQ79" s="202"/>
      <c r="JZR79" s="202"/>
      <c r="JZS79" s="202"/>
      <c r="JZT79" s="202"/>
      <c r="JZU79" s="202"/>
      <c r="JZV79" s="202"/>
      <c r="JZW79" s="202"/>
      <c r="JZX79" s="202"/>
      <c r="JZY79" s="202"/>
      <c r="JZZ79" s="202"/>
      <c r="KAA79" s="202"/>
      <c r="KAB79" s="202"/>
      <c r="KAC79" s="202"/>
      <c r="KAD79" s="202"/>
      <c r="KAE79" s="202"/>
      <c r="KAF79" s="202"/>
      <c r="KAG79" s="202"/>
      <c r="KAH79" s="202"/>
      <c r="KAI79" s="202"/>
      <c r="KAJ79" s="202"/>
      <c r="KAK79" s="202"/>
      <c r="KAL79" s="202"/>
      <c r="KAM79" s="202"/>
      <c r="KAN79" s="202"/>
      <c r="KAO79" s="202"/>
      <c r="KAP79" s="202"/>
      <c r="KAQ79" s="202"/>
      <c r="KAR79" s="202"/>
      <c r="KAS79" s="202"/>
      <c r="KAT79" s="202"/>
      <c r="KAU79" s="202"/>
      <c r="KAV79" s="202"/>
      <c r="KAW79" s="202"/>
      <c r="KAX79" s="202"/>
      <c r="KAY79" s="202"/>
      <c r="KAZ79" s="202"/>
      <c r="KBA79" s="202"/>
      <c r="KBB79" s="202"/>
      <c r="KBC79" s="202"/>
      <c r="KBD79" s="202"/>
      <c r="KBE79" s="202"/>
      <c r="KBF79" s="202"/>
      <c r="KBG79" s="202"/>
      <c r="KBH79" s="202"/>
      <c r="KBI79" s="202"/>
      <c r="KBJ79" s="202"/>
      <c r="KBK79" s="202"/>
      <c r="KBL79" s="202"/>
      <c r="KBM79" s="202"/>
      <c r="KBN79" s="202"/>
      <c r="KBO79" s="202"/>
      <c r="KBP79" s="202"/>
      <c r="KBQ79" s="202"/>
      <c r="KBR79" s="202"/>
      <c r="KBS79" s="202"/>
      <c r="KBT79" s="202"/>
      <c r="KBU79" s="202"/>
      <c r="KBV79" s="202"/>
      <c r="KBW79" s="202"/>
      <c r="KBX79" s="202"/>
      <c r="KBY79" s="202"/>
      <c r="KBZ79" s="202"/>
      <c r="KCA79" s="202"/>
      <c r="KCB79" s="202"/>
      <c r="KCC79" s="202"/>
      <c r="KCD79" s="202"/>
      <c r="KCE79" s="202"/>
      <c r="KCF79" s="202"/>
      <c r="KCG79" s="202"/>
      <c r="KCH79" s="202"/>
      <c r="KCI79" s="202"/>
      <c r="KCJ79" s="202"/>
      <c r="KCK79" s="202"/>
      <c r="KCL79" s="202"/>
      <c r="KCM79" s="202"/>
      <c r="KCN79" s="202"/>
      <c r="KCO79" s="202"/>
      <c r="KCP79" s="202"/>
      <c r="KCQ79" s="202"/>
      <c r="KCR79" s="202"/>
      <c r="KCS79" s="202"/>
      <c r="KCT79" s="202"/>
      <c r="KCU79" s="202"/>
      <c r="KCV79" s="202"/>
      <c r="KCW79" s="202"/>
      <c r="KCX79" s="202"/>
      <c r="KCY79" s="202"/>
      <c r="KCZ79" s="202"/>
      <c r="KDA79" s="202"/>
      <c r="KDB79" s="202"/>
      <c r="KDC79" s="202"/>
      <c r="KDD79" s="202"/>
      <c r="KDE79" s="202"/>
      <c r="KDF79" s="202"/>
      <c r="KDG79" s="202"/>
      <c r="KDH79" s="202"/>
      <c r="KDI79" s="202"/>
      <c r="KDJ79" s="202"/>
      <c r="KDK79" s="202"/>
      <c r="KDL79" s="202"/>
      <c r="KDM79" s="202"/>
      <c r="KDN79" s="202"/>
      <c r="KDO79" s="202"/>
      <c r="KDP79" s="202"/>
      <c r="KDQ79" s="202"/>
      <c r="KDR79" s="202"/>
      <c r="KDS79" s="202"/>
      <c r="KDT79" s="202"/>
      <c r="KDU79" s="202"/>
      <c r="KDV79" s="202"/>
      <c r="KDW79" s="202"/>
      <c r="KDX79" s="202"/>
      <c r="KDY79" s="202"/>
      <c r="KDZ79" s="202"/>
      <c r="KEA79" s="202"/>
      <c r="KEB79" s="202"/>
      <c r="KEC79" s="202"/>
      <c r="KED79" s="202"/>
      <c r="KEE79" s="202"/>
      <c r="KEF79" s="202"/>
      <c r="KEG79" s="202"/>
      <c r="KEH79" s="202"/>
      <c r="KEI79" s="202"/>
      <c r="KEJ79" s="202"/>
      <c r="KEK79" s="202"/>
      <c r="KEL79" s="202"/>
      <c r="KEM79" s="202"/>
      <c r="KEN79" s="202"/>
      <c r="KEO79" s="202"/>
      <c r="KEP79" s="202"/>
      <c r="KEQ79" s="202"/>
      <c r="KER79" s="202"/>
      <c r="KES79" s="202"/>
      <c r="KET79" s="202"/>
      <c r="KEU79" s="202"/>
      <c r="KEV79" s="202"/>
      <c r="KEW79" s="202"/>
      <c r="KEX79" s="202"/>
      <c r="KEY79" s="202"/>
      <c r="KEZ79" s="202"/>
      <c r="KFA79" s="202"/>
      <c r="KFB79" s="202"/>
      <c r="KFC79" s="202"/>
      <c r="KFD79" s="202"/>
      <c r="KFE79" s="202"/>
      <c r="KFF79" s="202"/>
      <c r="KFG79" s="202"/>
      <c r="KFH79" s="202"/>
      <c r="KFI79" s="202"/>
      <c r="KFJ79" s="202"/>
      <c r="KFK79" s="202"/>
      <c r="KFL79" s="202"/>
      <c r="KFM79" s="202"/>
      <c r="KFN79" s="202"/>
      <c r="KFO79" s="202"/>
      <c r="KFP79" s="202"/>
      <c r="KFQ79" s="202"/>
      <c r="KFR79" s="202"/>
      <c r="KFS79" s="202"/>
      <c r="KFT79" s="202"/>
      <c r="KFU79" s="202"/>
      <c r="KFV79" s="202"/>
      <c r="KFW79" s="202"/>
      <c r="KFX79" s="202"/>
      <c r="KFY79" s="202"/>
      <c r="KFZ79" s="202"/>
      <c r="KGA79" s="202"/>
      <c r="KGB79" s="202"/>
      <c r="KGC79" s="202"/>
      <c r="KGD79" s="202"/>
      <c r="KGE79" s="202"/>
      <c r="KGF79" s="202"/>
      <c r="KGG79" s="202"/>
      <c r="KGH79" s="202"/>
      <c r="KGI79" s="202"/>
      <c r="KGJ79" s="202"/>
      <c r="KGK79" s="202"/>
      <c r="KGL79" s="202"/>
      <c r="KGM79" s="202"/>
      <c r="KGN79" s="202"/>
      <c r="KGO79" s="202"/>
      <c r="KGP79" s="202"/>
      <c r="KGQ79" s="202"/>
      <c r="KGR79" s="202"/>
      <c r="KGS79" s="202"/>
      <c r="KGT79" s="202"/>
      <c r="KGU79" s="202"/>
      <c r="KGV79" s="202"/>
      <c r="KGW79" s="202"/>
      <c r="KGX79" s="202"/>
      <c r="KGY79" s="202"/>
      <c r="KGZ79" s="202"/>
      <c r="KHA79" s="202"/>
      <c r="KHB79" s="202"/>
      <c r="KHC79" s="202"/>
      <c r="KHD79" s="202"/>
      <c r="KHE79" s="202"/>
      <c r="KHF79" s="202"/>
      <c r="KHG79" s="202"/>
      <c r="KHH79" s="202"/>
      <c r="KHI79" s="202"/>
      <c r="KHJ79" s="202"/>
      <c r="KHK79" s="202"/>
      <c r="KHL79" s="202"/>
      <c r="KHM79" s="202"/>
      <c r="KHN79" s="202"/>
      <c r="KHO79" s="202"/>
      <c r="KHP79" s="202"/>
      <c r="KHQ79" s="202"/>
      <c r="KHR79" s="202"/>
      <c r="KHS79" s="202"/>
      <c r="KHT79" s="202"/>
      <c r="KHU79" s="202"/>
      <c r="KHV79" s="202"/>
      <c r="KHW79" s="202"/>
      <c r="KHX79" s="202"/>
      <c r="KHY79" s="202"/>
      <c r="KHZ79" s="202"/>
      <c r="KIA79" s="202"/>
      <c r="KIB79" s="202"/>
      <c r="KIC79" s="202"/>
      <c r="KID79" s="202"/>
      <c r="KIE79" s="202"/>
      <c r="KIF79" s="202"/>
      <c r="KIG79" s="202"/>
      <c r="KIH79" s="202"/>
      <c r="KII79" s="202"/>
      <c r="KIJ79" s="202"/>
      <c r="KIK79" s="202"/>
      <c r="KIL79" s="202"/>
      <c r="KIM79" s="202"/>
      <c r="KIN79" s="202"/>
      <c r="KIO79" s="202"/>
      <c r="KIP79" s="202"/>
      <c r="KIQ79" s="202"/>
      <c r="KIR79" s="202"/>
      <c r="KIS79" s="202"/>
      <c r="KIT79" s="202"/>
      <c r="KIU79" s="202"/>
      <c r="KIV79" s="202"/>
      <c r="KIW79" s="202"/>
      <c r="KIX79" s="202"/>
      <c r="KIY79" s="202"/>
      <c r="KIZ79" s="202"/>
      <c r="KJA79" s="202"/>
      <c r="KJB79" s="202"/>
      <c r="KJC79" s="202"/>
      <c r="KJD79" s="202"/>
      <c r="KJE79" s="202"/>
      <c r="KJF79" s="202"/>
      <c r="KJG79" s="202"/>
      <c r="KJH79" s="202"/>
      <c r="KJI79" s="202"/>
      <c r="KJJ79" s="202"/>
      <c r="KJK79" s="202"/>
      <c r="KJL79" s="202"/>
      <c r="KJM79" s="202"/>
      <c r="KJN79" s="202"/>
      <c r="KJO79" s="202"/>
      <c r="KJP79" s="202"/>
      <c r="KJQ79" s="202"/>
      <c r="KJR79" s="202"/>
      <c r="KJS79" s="202"/>
      <c r="KJT79" s="202"/>
      <c r="KJU79" s="202"/>
      <c r="KJV79" s="202"/>
      <c r="KJW79" s="202"/>
      <c r="KJX79" s="202"/>
      <c r="KJY79" s="202"/>
      <c r="KJZ79" s="202"/>
      <c r="KKA79" s="202"/>
      <c r="KKB79" s="202"/>
      <c r="KKC79" s="202"/>
      <c r="KKD79" s="202"/>
      <c r="KKE79" s="202"/>
      <c r="KKF79" s="202"/>
      <c r="KKG79" s="202"/>
      <c r="KKH79" s="202"/>
      <c r="KKI79" s="202"/>
      <c r="KKJ79" s="202"/>
      <c r="KKK79" s="202"/>
      <c r="KKL79" s="202"/>
      <c r="KKM79" s="202"/>
      <c r="KKN79" s="202"/>
      <c r="KKO79" s="202"/>
      <c r="KKP79" s="202"/>
      <c r="KKQ79" s="202"/>
      <c r="KKR79" s="202"/>
      <c r="KKS79" s="202"/>
      <c r="KKT79" s="202"/>
      <c r="KKU79" s="202"/>
      <c r="KKV79" s="202"/>
      <c r="KKW79" s="202"/>
      <c r="KKX79" s="202"/>
      <c r="KKY79" s="202"/>
      <c r="KKZ79" s="202"/>
      <c r="KLA79" s="202"/>
      <c r="KLB79" s="202"/>
      <c r="KLC79" s="202"/>
      <c r="KLD79" s="202"/>
      <c r="KLE79" s="202"/>
      <c r="KLF79" s="202"/>
      <c r="KLG79" s="202"/>
      <c r="KLH79" s="202"/>
      <c r="KLI79" s="202"/>
      <c r="KLJ79" s="202"/>
      <c r="KLK79" s="202"/>
      <c r="KLL79" s="202"/>
      <c r="KLM79" s="202"/>
      <c r="KLN79" s="202"/>
      <c r="KLO79" s="202"/>
      <c r="KLP79" s="202"/>
      <c r="KLQ79" s="202"/>
      <c r="KLR79" s="202"/>
      <c r="KLS79" s="202"/>
      <c r="KLT79" s="202"/>
      <c r="KLU79" s="202"/>
      <c r="KLV79" s="202"/>
      <c r="KLW79" s="202"/>
      <c r="KLX79" s="202"/>
      <c r="KLY79" s="202"/>
      <c r="KLZ79" s="202"/>
      <c r="KMA79" s="202"/>
      <c r="KMB79" s="202"/>
      <c r="KMC79" s="202"/>
      <c r="KMD79" s="202"/>
      <c r="KME79" s="202"/>
      <c r="KMF79" s="202"/>
      <c r="KMG79" s="202"/>
      <c r="KMH79" s="202"/>
      <c r="KMI79" s="202"/>
      <c r="KMJ79" s="202"/>
      <c r="KMK79" s="202"/>
      <c r="KML79" s="202"/>
      <c r="KMM79" s="202"/>
      <c r="KMN79" s="202"/>
      <c r="KMO79" s="202"/>
      <c r="KMP79" s="202"/>
      <c r="KMQ79" s="202"/>
      <c r="KMR79" s="202"/>
      <c r="KMS79" s="202"/>
      <c r="KMT79" s="202"/>
      <c r="KMU79" s="202"/>
      <c r="KMV79" s="202"/>
      <c r="KMW79" s="202"/>
      <c r="KMX79" s="202"/>
      <c r="KMY79" s="202"/>
      <c r="KMZ79" s="202"/>
      <c r="KNA79" s="202"/>
      <c r="KNB79" s="202"/>
      <c r="KNC79" s="202"/>
      <c r="KND79" s="202"/>
      <c r="KNE79" s="202"/>
      <c r="KNF79" s="202"/>
      <c r="KNG79" s="202"/>
      <c r="KNH79" s="202"/>
      <c r="KNI79" s="202"/>
      <c r="KNJ79" s="202"/>
      <c r="KNK79" s="202"/>
      <c r="KNL79" s="202"/>
      <c r="KNM79" s="202"/>
      <c r="KNN79" s="202"/>
      <c r="KNO79" s="202"/>
      <c r="KNP79" s="202"/>
      <c r="KNQ79" s="202"/>
      <c r="KNR79" s="202"/>
      <c r="KNS79" s="202"/>
      <c r="KNT79" s="202"/>
      <c r="KNU79" s="202"/>
      <c r="KNV79" s="202"/>
      <c r="KNW79" s="202"/>
      <c r="KNX79" s="202"/>
      <c r="KNY79" s="202"/>
      <c r="KNZ79" s="202"/>
      <c r="KOA79" s="202"/>
      <c r="KOB79" s="202"/>
      <c r="KOC79" s="202"/>
      <c r="KOD79" s="202"/>
      <c r="KOE79" s="202"/>
      <c r="KOF79" s="202"/>
      <c r="KOG79" s="202"/>
      <c r="KOH79" s="202"/>
      <c r="KOI79" s="202"/>
      <c r="KOJ79" s="202"/>
      <c r="KOK79" s="202"/>
      <c r="KOL79" s="202"/>
      <c r="KOM79" s="202"/>
      <c r="KON79" s="202"/>
      <c r="KOO79" s="202"/>
      <c r="KOP79" s="202"/>
      <c r="KOQ79" s="202"/>
      <c r="KOR79" s="202"/>
      <c r="KOS79" s="202"/>
      <c r="KOT79" s="202"/>
      <c r="KOU79" s="202"/>
      <c r="KOV79" s="202"/>
      <c r="KOW79" s="202"/>
      <c r="KOX79" s="202"/>
      <c r="KOY79" s="202"/>
      <c r="KOZ79" s="202"/>
      <c r="KPA79" s="202"/>
      <c r="KPB79" s="202"/>
      <c r="KPC79" s="202"/>
      <c r="KPD79" s="202"/>
      <c r="KPE79" s="202"/>
      <c r="KPF79" s="202"/>
      <c r="KPG79" s="202"/>
      <c r="KPH79" s="202"/>
      <c r="KPI79" s="202"/>
      <c r="KPJ79" s="202"/>
      <c r="KPK79" s="202"/>
      <c r="KPL79" s="202"/>
      <c r="KPM79" s="202"/>
      <c r="KPN79" s="202"/>
      <c r="KPO79" s="202"/>
      <c r="KPP79" s="202"/>
      <c r="KPQ79" s="202"/>
      <c r="KPR79" s="202"/>
      <c r="KPS79" s="202"/>
      <c r="KPT79" s="202"/>
      <c r="KPU79" s="202"/>
      <c r="KPV79" s="202"/>
      <c r="KPW79" s="202"/>
      <c r="KPX79" s="202"/>
      <c r="KPY79" s="202"/>
      <c r="KPZ79" s="202"/>
      <c r="KQA79" s="202"/>
      <c r="KQB79" s="202"/>
      <c r="KQC79" s="202"/>
      <c r="KQD79" s="202"/>
      <c r="KQE79" s="202"/>
      <c r="KQF79" s="202"/>
      <c r="KQG79" s="202"/>
      <c r="KQH79" s="202"/>
      <c r="KQI79" s="202"/>
      <c r="KQJ79" s="202"/>
      <c r="KQK79" s="202"/>
      <c r="KQL79" s="202"/>
      <c r="KQM79" s="202"/>
      <c r="KQN79" s="202"/>
      <c r="KQO79" s="202"/>
      <c r="KQP79" s="202"/>
      <c r="KQQ79" s="202"/>
      <c r="KQR79" s="202"/>
      <c r="KQS79" s="202"/>
      <c r="KQT79" s="202"/>
      <c r="KQU79" s="202"/>
      <c r="KQV79" s="202"/>
      <c r="KQW79" s="202"/>
      <c r="KQX79" s="202"/>
      <c r="KQY79" s="202"/>
      <c r="KQZ79" s="202"/>
      <c r="KRA79" s="202"/>
      <c r="KRB79" s="202"/>
      <c r="KRC79" s="202"/>
      <c r="KRD79" s="202"/>
      <c r="KRE79" s="202"/>
      <c r="KRF79" s="202"/>
      <c r="KRG79" s="202"/>
      <c r="KRH79" s="202"/>
      <c r="KRI79" s="202"/>
      <c r="KRJ79" s="202"/>
      <c r="KRK79" s="202"/>
      <c r="KRL79" s="202"/>
      <c r="KRM79" s="202"/>
      <c r="KRN79" s="202"/>
      <c r="KRO79" s="202"/>
      <c r="KRP79" s="202"/>
      <c r="KRQ79" s="202"/>
      <c r="KRR79" s="202"/>
      <c r="KRS79" s="202"/>
      <c r="KRT79" s="202"/>
      <c r="KRU79" s="202"/>
      <c r="KRV79" s="202"/>
      <c r="KRW79" s="202"/>
      <c r="KRX79" s="202"/>
      <c r="KRY79" s="202"/>
      <c r="KRZ79" s="202"/>
      <c r="KSA79" s="202"/>
      <c r="KSB79" s="202"/>
      <c r="KSC79" s="202"/>
      <c r="KSD79" s="202"/>
      <c r="KSE79" s="202"/>
      <c r="KSF79" s="202"/>
      <c r="KSG79" s="202"/>
      <c r="KSH79" s="202"/>
      <c r="KSI79" s="202"/>
      <c r="KSJ79" s="202"/>
      <c r="KSK79" s="202"/>
      <c r="KSL79" s="202"/>
      <c r="KSM79" s="202"/>
      <c r="KSN79" s="202"/>
      <c r="KSO79" s="202"/>
      <c r="KSP79" s="202"/>
      <c r="KSQ79" s="202"/>
      <c r="KSR79" s="202"/>
      <c r="KSS79" s="202"/>
      <c r="KST79" s="202"/>
      <c r="KSU79" s="202"/>
      <c r="KSV79" s="202"/>
      <c r="KSW79" s="202"/>
      <c r="KSX79" s="202"/>
      <c r="KSY79" s="202"/>
      <c r="KSZ79" s="202"/>
      <c r="KTA79" s="202"/>
      <c r="KTB79" s="202"/>
      <c r="KTC79" s="202"/>
      <c r="KTD79" s="202"/>
      <c r="KTE79" s="202"/>
      <c r="KTF79" s="202"/>
      <c r="KTG79" s="202"/>
      <c r="KTH79" s="202"/>
      <c r="KTI79" s="202"/>
      <c r="KTJ79" s="202"/>
      <c r="KTK79" s="202"/>
      <c r="KTL79" s="202"/>
      <c r="KTM79" s="202"/>
      <c r="KTN79" s="202"/>
      <c r="KTO79" s="202"/>
      <c r="KTP79" s="202"/>
      <c r="KTQ79" s="202"/>
      <c r="KTR79" s="202"/>
      <c r="KTS79" s="202"/>
      <c r="KTT79" s="202"/>
      <c r="KTU79" s="202"/>
      <c r="KTV79" s="202"/>
      <c r="KTW79" s="202"/>
      <c r="KTX79" s="202"/>
      <c r="KTY79" s="202"/>
      <c r="KTZ79" s="202"/>
      <c r="KUA79" s="202"/>
      <c r="KUB79" s="202"/>
      <c r="KUC79" s="202"/>
      <c r="KUD79" s="202"/>
      <c r="KUE79" s="202"/>
      <c r="KUF79" s="202"/>
      <c r="KUG79" s="202"/>
      <c r="KUH79" s="202"/>
      <c r="KUI79" s="202"/>
      <c r="KUJ79" s="202"/>
      <c r="KUK79" s="202"/>
      <c r="KUL79" s="202"/>
      <c r="KUM79" s="202"/>
      <c r="KUN79" s="202"/>
      <c r="KUO79" s="202"/>
      <c r="KUP79" s="202"/>
      <c r="KUQ79" s="202"/>
      <c r="KUR79" s="202"/>
      <c r="KUS79" s="202"/>
      <c r="KUT79" s="202"/>
      <c r="KUU79" s="202"/>
      <c r="KUV79" s="202"/>
      <c r="KUW79" s="202"/>
      <c r="KUX79" s="202"/>
      <c r="KUY79" s="202"/>
      <c r="KUZ79" s="202"/>
      <c r="KVA79" s="202"/>
      <c r="KVB79" s="202"/>
      <c r="KVC79" s="202"/>
      <c r="KVD79" s="202"/>
      <c r="KVE79" s="202"/>
      <c r="KVF79" s="202"/>
      <c r="KVG79" s="202"/>
      <c r="KVH79" s="202"/>
      <c r="KVI79" s="202"/>
      <c r="KVJ79" s="202"/>
      <c r="KVK79" s="202"/>
      <c r="KVL79" s="202"/>
      <c r="KVM79" s="202"/>
      <c r="KVN79" s="202"/>
      <c r="KVO79" s="202"/>
      <c r="KVP79" s="202"/>
      <c r="KVQ79" s="202"/>
      <c r="KVR79" s="202"/>
      <c r="KVS79" s="202"/>
      <c r="KVT79" s="202"/>
      <c r="KVU79" s="202"/>
      <c r="KVV79" s="202"/>
      <c r="KVW79" s="202"/>
      <c r="KVX79" s="202"/>
      <c r="KVY79" s="202"/>
      <c r="KVZ79" s="202"/>
      <c r="KWA79" s="202"/>
      <c r="KWB79" s="202"/>
      <c r="KWC79" s="202"/>
      <c r="KWD79" s="202"/>
      <c r="KWE79" s="202"/>
      <c r="KWF79" s="202"/>
      <c r="KWG79" s="202"/>
      <c r="KWH79" s="202"/>
      <c r="KWI79" s="202"/>
      <c r="KWJ79" s="202"/>
      <c r="KWK79" s="202"/>
      <c r="KWL79" s="202"/>
      <c r="KWM79" s="202"/>
      <c r="KWN79" s="202"/>
      <c r="KWO79" s="202"/>
      <c r="KWP79" s="202"/>
      <c r="KWQ79" s="202"/>
      <c r="KWR79" s="202"/>
      <c r="KWS79" s="202"/>
      <c r="KWT79" s="202"/>
      <c r="KWU79" s="202"/>
      <c r="KWV79" s="202"/>
      <c r="KWW79" s="202"/>
      <c r="KWX79" s="202"/>
      <c r="KWY79" s="202"/>
      <c r="KWZ79" s="202"/>
      <c r="KXA79" s="202"/>
      <c r="KXB79" s="202"/>
      <c r="KXC79" s="202"/>
      <c r="KXD79" s="202"/>
      <c r="KXE79" s="202"/>
      <c r="KXF79" s="202"/>
      <c r="KXG79" s="202"/>
      <c r="KXH79" s="202"/>
      <c r="KXI79" s="202"/>
      <c r="KXJ79" s="202"/>
      <c r="KXK79" s="202"/>
      <c r="KXL79" s="202"/>
      <c r="KXM79" s="202"/>
      <c r="KXN79" s="202"/>
      <c r="KXO79" s="202"/>
      <c r="KXP79" s="202"/>
      <c r="KXQ79" s="202"/>
      <c r="KXR79" s="202"/>
      <c r="KXS79" s="202"/>
      <c r="KXT79" s="202"/>
      <c r="KXU79" s="202"/>
      <c r="KXV79" s="202"/>
      <c r="KXW79" s="202"/>
      <c r="KXX79" s="202"/>
      <c r="KXY79" s="202"/>
      <c r="KXZ79" s="202"/>
      <c r="KYA79" s="202"/>
      <c r="KYB79" s="202"/>
      <c r="KYC79" s="202"/>
      <c r="KYD79" s="202"/>
      <c r="KYE79" s="202"/>
      <c r="KYF79" s="202"/>
      <c r="KYG79" s="202"/>
      <c r="KYH79" s="202"/>
      <c r="KYI79" s="202"/>
      <c r="KYJ79" s="202"/>
      <c r="KYK79" s="202"/>
      <c r="KYL79" s="202"/>
      <c r="KYM79" s="202"/>
      <c r="KYN79" s="202"/>
      <c r="KYO79" s="202"/>
      <c r="KYP79" s="202"/>
      <c r="KYQ79" s="202"/>
      <c r="KYR79" s="202"/>
      <c r="KYS79" s="202"/>
      <c r="KYT79" s="202"/>
      <c r="KYU79" s="202"/>
      <c r="KYV79" s="202"/>
      <c r="KYW79" s="202"/>
      <c r="KYX79" s="202"/>
      <c r="KYY79" s="202"/>
      <c r="KYZ79" s="202"/>
      <c r="KZA79" s="202"/>
      <c r="KZB79" s="202"/>
      <c r="KZC79" s="202"/>
      <c r="KZD79" s="202"/>
      <c r="KZE79" s="202"/>
      <c r="KZF79" s="202"/>
      <c r="KZG79" s="202"/>
      <c r="KZH79" s="202"/>
      <c r="KZI79" s="202"/>
      <c r="KZJ79" s="202"/>
      <c r="KZK79" s="202"/>
      <c r="KZL79" s="202"/>
      <c r="KZM79" s="202"/>
      <c r="KZN79" s="202"/>
      <c r="KZO79" s="202"/>
      <c r="KZP79" s="202"/>
      <c r="KZQ79" s="202"/>
      <c r="KZR79" s="202"/>
      <c r="KZS79" s="202"/>
      <c r="KZT79" s="202"/>
      <c r="KZU79" s="202"/>
      <c r="KZV79" s="202"/>
      <c r="KZW79" s="202"/>
      <c r="KZX79" s="202"/>
      <c r="KZY79" s="202"/>
      <c r="KZZ79" s="202"/>
      <c r="LAA79" s="202"/>
      <c r="LAB79" s="202"/>
      <c r="LAC79" s="202"/>
      <c r="LAD79" s="202"/>
      <c r="LAE79" s="202"/>
      <c r="LAF79" s="202"/>
      <c r="LAG79" s="202"/>
      <c r="LAH79" s="202"/>
      <c r="LAI79" s="202"/>
      <c r="LAJ79" s="202"/>
      <c r="LAK79" s="202"/>
      <c r="LAL79" s="202"/>
      <c r="LAM79" s="202"/>
      <c r="LAN79" s="202"/>
      <c r="LAO79" s="202"/>
      <c r="LAP79" s="202"/>
      <c r="LAQ79" s="202"/>
      <c r="LAR79" s="202"/>
      <c r="LAS79" s="202"/>
      <c r="LAT79" s="202"/>
      <c r="LAU79" s="202"/>
      <c r="LAV79" s="202"/>
      <c r="LAW79" s="202"/>
      <c r="LAX79" s="202"/>
      <c r="LAY79" s="202"/>
      <c r="LAZ79" s="202"/>
      <c r="LBA79" s="202"/>
      <c r="LBB79" s="202"/>
      <c r="LBC79" s="202"/>
      <c r="LBD79" s="202"/>
      <c r="LBE79" s="202"/>
      <c r="LBF79" s="202"/>
      <c r="LBG79" s="202"/>
      <c r="LBH79" s="202"/>
      <c r="LBI79" s="202"/>
      <c r="LBJ79" s="202"/>
      <c r="LBK79" s="202"/>
      <c r="LBL79" s="202"/>
      <c r="LBM79" s="202"/>
      <c r="LBN79" s="202"/>
      <c r="LBO79" s="202"/>
      <c r="LBP79" s="202"/>
      <c r="LBQ79" s="202"/>
      <c r="LBR79" s="202"/>
      <c r="LBS79" s="202"/>
      <c r="LBT79" s="202"/>
      <c r="LBU79" s="202"/>
      <c r="LBV79" s="202"/>
      <c r="LBW79" s="202"/>
      <c r="LBX79" s="202"/>
      <c r="LBY79" s="202"/>
      <c r="LBZ79" s="202"/>
      <c r="LCA79" s="202"/>
      <c r="LCB79" s="202"/>
      <c r="LCC79" s="202"/>
      <c r="LCD79" s="202"/>
      <c r="LCE79" s="202"/>
      <c r="LCF79" s="202"/>
      <c r="LCG79" s="202"/>
      <c r="LCH79" s="202"/>
      <c r="LCI79" s="202"/>
      <c r="LCJ79" s="202"/>
      <c r="LCK79" s="202"/>
      <c r="LCL79" s="202"/>
      <c r="LCM79" s="202"/>
      <c r="LCN79" s="202"/>
      <c r="LCO79" s="202"/>
      <c r="LCP79" s="202"/>
      <c r="LCQ79" s="202"/>
      <c r="LCR79" s="202"/>
      <c r="LCS79" s="202"/>
      <c r="LCT79" s="202"/>
      <c r="LCU79" s="202"/>
      <c r="LCV79" s="202"/>
      <c r="LCW79" s="202"/>
      <c r="LCX79" s="202"/>
      <c r="LCY79" s="202"/>
      <c r="LCZ79" s="202"/>
      <c r="LDA79" s="202"/>
      <c r="LDB79" s="202"/>
      <c r="LDC79" s="202"/>
      <c r="LDD79" s="202"/>
      <c r="LDE79" s="202"/>
      <c r="LDF79" s="202"/>
      <c r="LDG79" s="202"/>
      <c r="LDH79" s="202"/>
      <c r="LDI79" s="202"/>
      <c r="LDJ79" s="202"/>
      <c r="LDK79" s="202"/>
      <c r="LDL79" s="202"/>
      <c r="LDM79" s="202"/>
      <c r="LDN79" s="202"/>
      <c r="LDO79" s="202"/>
      <c r="LDP79" s="202"/>
      <c r="LDQ79" s="202"/>
      <c r="LDR79" s="202"/>
      <c r="LDS79" s="202"/>
      <c r="LDT79" s="202"/>
      <c r="LDU79" s="202"/>
      <c r="LDV79" s="202"/>
      <c r="LDW79" s="202"/>
      <c r="LDX79" s="202"/>
      <c r="LDY79" s="202"/>
      <c r="LDZ79" s="202"/>
      <c r="LEA79" s="202"/>
      <c r="LEB79" s="202"/>
      <c r="LEC79" s="202"/>
      <c r="LED79" s="202"/>
      <c r="LEE79" s="202"/>
      <c r="LEF79" s="202"/>
      <c r="LEG79" s="202"/>
      <c r="LEH79" s="202"/>
      <c r="LEI79" s="202"/>
      <c r="LEJ79" s="202"/>
      <c r="LEK79" s="202"/>
      <c r="LEL79" s="202"/>
      <c r="LEM79" s="202"/>
      <c r="LEN79" s="202"/>
      <c r="LEO79" s="202"/>
      <c r="LEP79" s="202"/>
      <c r="LEQ79" s="202"/>
      <c r="LER79" s="202"/>
      <c r="LES79" s="202"/>
      <c r="LET79" s="202"/>
      <c r="LEU79" s="202"/>
      <c r="LEV79" s="202"/>
      <c r="LEW79" s="202"/>
      <c r="LEX79" s="202"/>
      <c r="LEY79" s="202"/>
      <c r="LEZ79" s="202"/>
      <c r="LFA79" s="202"/>
      <c r="LFB79" s="202"/>
      <c r="LFC79" s="202"/>
      <c r="LFD79" s="202"/>
      <c r="LFE79" s="202"/>
      <c r="LFF79" s="202"/>
      <c r="LFG79" s="202"/>
      <c r="LFH79" s="202"/>
      <c r="LFI79" s="202"/>
      <c r="LFJ79" s="202"/>
      <c r="LFK79" s="202"/>
      <c r="LFL79" s="202"/>
      <c r="LFM79" s="202"/>
      <c r="LFN79" s="202"/>
      <c r="LFO79" s="202"/>
      <c r="LFP79" s="202"/>
      <c r="LFQ79" s="202"/>
      <c r="LFR79" s="202"/>
      <c r="LFS79" s="202"/>
      <c r="LFT79" s="202"/>
      <c r="LFU79" s="202"/>
      <c r="LFV79" s="202"/>
      <c r="LFW79" s="202"/>
      <c r="LFX79" s="202"/>
      <c r="LFY79" s="202"/>
      <c r="LFZ79" s="202"/>
      <c r="LGA79" s="202"/>
      <c r="LGB79" s="202"/>
      <c r="LGC79" s="202"/>
      <c r="LGD79" s="202"/>
      <c r="LGE79" s="202"/>
      <c r="LGF79" s="202"/>
      <c r="LGG79" s="202"/>
      <c r="LGH79" s="202"/>
      <c r="LGI79" s="202"/>
      <c r="LGJ79" s="202"/>
      <c r="LGK79" s="202"/>
      <c r="LGL79" s="202"/>
      <c r="LGM79" s="202"/>
      <c r="LGN79" s="202"/>
      <c r="LGO79" s="202"/>
      <c r="LGP79" s="202"/>
      <c r="LGQ79" s="202"/>
      <c r="LGR79" s="202"/>
      <c r="LGS79" s="202"/>
      <c r="LGT79" s="202"/>
      <c r="LGU79" s="202"/>
      <c r="LGV79" s="202"/>
      <c r="LGW79" s="202"/>
      <c r="LGX79" s="202"/>
      <c r="LGY79" s="202"/>
      <c r="LGZ79" s="202"/>
      <c r="LHA79" s="202"/>
      <c r="LHB79" s="202"/>
      <c r="LHC79" s="202"/>
      <c r="LHD79" s="202"/>
      <c r="LHE79" s="202"/>
      <c r="LHF79" s="202"/>
      <c r="LHG79" s="202"/>
      <c r="LHH79" s="202"/>
      <c r="LHI79" s="202"/>
      <c r="LHJ79" s="202"/>
      <c r="LHK79" s="202"/>
      <c r="LHL79" s="202"/>
      <c r="LHM79" s="202"/>
      <c r="LHN79" s="202"/>
      <c r="LHO79" s="202"/>
      <c r="LHP79" s="202"/>
      <c r="LHQ79" s="202"/>
      <c r="LHR79" s="202"/>
      <c r="LHS79" s="202"/>
      <c r="LHT79" s="202"/>
      <c r="LHU79" s="202"/>
      <c r="LHV79" s="202"/>
      <c r="LHW79" s="202"/>
      <c r="LHX79" s="202"/>
      <c r="LHY79" s="202"/>
      <c r="LHZ79" s="202"/>
      <c r="LIA79" s="202"/>
      <c r="LIB79" s="202"/>
      <c r="LIC79" s="202"/>
      <c r="LID79" s="202"/>
      <c r="LIE79" s="202"/>
      <c r="LIF79" s="202"/>
      <c r="LIG79" s="202"/>
      <c r="LIH79" s="202"/>
      <c r="LII79" s="202"/>
      <c r="LIJ79" s="202"/>
      <c r="LIK79" s="202"/>
      <c r="LIL79" s="202"/>
      <c r="LIM79" s="202"/>
      <c r="LIN79" s="202"/>
      <c r="LIO79" s="202"/>
      <c r="LIP79" s="202"/>
      <c r="LIQ79" s="202"/>
      <c r="LIR79" s="202"/>
      <c r="LIS79" s="202"/>
      <c r="LIT79" s="202"/>
      <c r="LIU79" s="202"/>
      <c r="LIV79" s="202"/>
      <c r="LIW79" s="202"/>
      <c r="LIX79" s="202"/>
      <c r="LIY79" s="202"/>
      <c r="LIZ79" s="202"/>
      <c r="LJA79" s="202"/>
      <c r="LJB79" s="202"/>
      <c r="LJC79" s="202"/>
      <c r="LJD79" s="202"/>
      <c r="LJE79" s="202"/>
      <c r="LJF79" s="202"/>
      <c r="LJG79" s="202"/>
      <c r="LJH79" s="202"/>
      <c r="LJI79" s="202"/>
      <c r="LJJ79" s="202"/>
      <c r="LJK79" s="202"/>
      <c r="LJL79" s="202"/>
      <c r="LJM79" s="202"/>
      <c r="LJN79" s="202"/>
      <c r="LJO79" s="202"/>
      <c r="LJP79" s="202"/>
      <c r="LJQ79" s="202"/>
      <c r="LJR79" s="202"/>
      <c r="LJS79" s="202"/>
      <c r="LJT79" s="202"/>
      <c r="LJU79" s="202"/>
      <c r="LJV79" s="202"/>
      <c r="LJW79" s="202"/>
      <c r="LJX79" s="202"/>
      <c r="LJY79" s="202"/>
      <c r="LJZ79" s="202"/>
      <c r="LKA79" s="202"/>
      <c r="LKB79" s="202"/>
      <c r="LKC79" s="202"/>
      <c r="LKD79" s="202"/>
      <c r="LKE79" s="202"/>
      <c r="LKF79" s="202"/>
      <c r="LKG79" s="202"/>
      <c r="LKH79" s="202"/>
      <c r="LKI79" s="202"/>
      <c r="LKJ79" s="202"/>
      <c r="LKK79" s="202"/>
      <c r="LKL79" s="202"/>
      <c r="LKM79" s="202"/>
      <c r="LKN79" s="202"/>
      <c r="LKO79" s="202"/>
      <c r="LKP79" s="202"/>
      <c r="LKQ79" s="202"/>
      <c r="LKR79" s="202"/>
      <c r="LKS79" s="202"/>
      <c r="LKT79" s="202"/>
      <c r="LKU79" s="202"/>
      <c r="LKV79" s="202"/>
      <c r="LKW79" s="202"/>
      <c r="LKX79" s="202"/>
      <c r="LKY79" s="202"/>
      <c r="LKZ79" s="202"/>
      <c r="LLA79" s="202"/>
      <c r="LLB79" s="202"/>
      <c r="LLC79" s="202"/>
      <c r="LLD79" s="202"/>
      <c r="LLE79" s="202"/>
      <c r="LLF79" s="202"/>
      <c r="LLG79" s="202"/>
      <c r="LLH79" s="202"/>
      <c r="LLI79" s="202"/>
      <c r="LLJ79" s="202"/>
      <c r="LLK79" s="202"/>
      <c r="LLL79" s="202"/>
      <c r="LLM79" s="202"/>
      <c r="LLN79" s="202"/>
      <c r="LLO79" s="202"/>
      <c r="LLP79" s="202"/>
      <c r="LLQ79" s="202"/>
      <c r="LLR79" s="202"/>
      <c r="LLS79" s="202"/>
      <c r="LLT79" s="202"/>
      <c r="LLU79" s="202"/>
      <c r="LLV79" s="202"/>
      <c r="LLW79" s="202"/>
      <c r="LLX79" s="202"/>
      <c r="LLY79" s="202"/>
      <c r="LLZ79" s="202"/>
      <c r="LMA79" s="202"/>
      <c r="LMB79" s="202"/>
      <c r="LMC79" s="202"/>
      <c r="LMD79" s="202"/>
      <c r="LME79" s="202"/>
      <c r="LMF79" s="202"/>
      <c r="LMG79" s="202"/>
      <c r="LMH79" s="202"/>
      <c r="LMI79" s="202"/>
      <c r="LMJ79" s="202"/>
      <c r="LMK79" s="202"/>
      <c r="LML79" s="202"/>
      <c r="LMM79" s="202"/>
      <c r="LMN79" s="202"/>
      <c r="LMO79" s="202"/>
      <c r="LMP79" s="202"/>
      <c r="LMQ79" s="202"/>
      <c r="LMR79" s="202"/>
      <c r="LMS79" s="202"/>
      <c r="LMT79" s="202"/>
      <c r="LMU79" s="202"/>
      <c r="LMV79" s="202"/>
      <c r="LMW79" s="202"/>
      <c r="LMX79" s="202"/>
      <c r="LMY79" s="202"/>
      <c r="LMZ79" s="202"/>
      <c r="LNA79" s="202"/>
      <c r="LNB79" s="202"/>
      <c r="LNC79" s="202"/>
      <c r="LND79" s="202"/>
      <c r="LNE79" s="202"/>
      <c r="LNF79" s="202"/>
      <c r="LNG79" s="202"/>
      <c r="LNH79" s="202"/>
      <c r="LNI79" s="202"/>
      <c r="LNJ79" s="202"/>
      <c r="LNK79" s="202"/>
      <c r="LNL79" s="202"/>
      <c r="LNM79" s="202"/>
      <c r="LNN79" s="202"/>
      <c r="LNO79" s="202"/>
      <c r="LNP79" s="202"/>
      <c r="LNQ79" s="202"/>
      <c r="LNR79" s="202"/>
      <c r="LNS79" s="202"/>
      <c r="LNT79" s="202"/>
      <c r="LNU79" s="202"/>
      <c r="LNV79" s="202"/>
      <c r="LNW79" s="202"/>
      <c r="LNX79" s="202"/>
      <c r="LNY79" s="202"/>
      <c r="LNZ79" s="202"/>
      <c r="LOA79" s="202"/>
      <c r="LOB79" s="202"/>
      <c r="LOC79" s="202"/>
      <c r="LOD79" s="202"/>
      <c r="LOE79" s="202"/>
      <c r="LOF79" s="202"/>
      <c r="LOG79" s="202"/>
      <c r="LOH79" s="202"/>
      <c r="LOI79" s="202"/>
      <c r="LOJ79" s="202"/>
      <c r="LOK79" s="202"/>
      <c r="LOL79" s="202"/>
      <c r="LOM79" s="202"/>
      <c r="LON79" s="202"/>
      <c r="LOO79" s="202"/>
      <c r="LOP79" s="202"/>
      <c r="LOQ79" s="202"/>
      <c r="LOR79" s="202"/>
      <c r="LOS79" s="202"/>
      <c r="LOT79" s="202"/>
      <c r="LOU79" s="202"/>
      <c r="LOV79" s="202"/>
      <c r="LOW79" s="202"/>
      <c r="LOX79" s="202"/>
      <c r="LOY79" s="202"/>
      <c r="LOZ79" s="202"/>
      <c r="LPA79" s="202"/>
      <c r="LPB79" s="202"/>
      <c r="LPC79" s="202"/>
      <c r="LPD79" s="202"/>
      <c r="LPE79" s="202"/>
      <c r="LPF79" s="202"/>
      <c r="LPG79" s="202"/>
      <c r="LPH79" s="202"/>
      <c r="LPI79" s="202"/>
      <c r="LPJ79" s="202"/>
      <c r="LPK79" s="202"/>
      <c r="LPL79" s="202"/>
      <c r="LPM79" s="202"/>
      <c r="LPN79" s="202"/>
      <c r="LPO79" s="202"/>
      <c r="LPP79" s="202"/>
      <c r="LPQ79" s="202"/>
      <c r="LPR79" s="202"/>
      <c r="LPS79" s="202"/>
      <c r="LPT79" s="202"/>
      <c r="LPU79" s="202"/>
      <c r="LPV79" s="202"/>
      <c r="LPW79" s="202"/>
      <c r="LPX79" s="202"/>
      <c r="LPY79" s="202"/>
      <c r="LPZ79" s="202"/>
      <c r="LQA79" s="202"/>
      <c r="LQB79" s="202"/>
      <c r="LQC79" s="202"/>
      <c r="LQD79" s="202"/>
      <c r="LQE79" s="202"/>
      <c r="LQF79" s="202"/>
      <c r="LQG79" s="202"/>
      <c r="LQH79" s="202"/>
      <c r="LQI79" s="202"/>
      <c r="LQJ79" s="202"/>
      <c r="LQK79" s="202"/>
      <c r="LQL79" s="202"/>
      <c r="LQM79" s="202"/>
      <c r="LQN79" s="202"/>
      <c r="LQO79" s="202"/>
      <c r="LQP79" s="202"/>
      <c r="LQQ79" s="202"/>
      <c r="LQR79" s="202"/>
      <c r="LQS79" s="202"/>
      <c r="LQT79" s="202"/>
      <c r="LQU79" s="202"/>
      <c r="LQV79" s="202"/>
      <c r="LQW79" s="202"/>
      <c r="LQX79" s="202"/>
      <c r="LQY79" s="202"/>
      <c r="LQZ79" s="202"/>
      <c r="LRA79" s="202"/>
      <c r="LRB79" s="202"/>
      <c r="LRC79" s="202"/>
      <c r="LRD79" s="202"/>
      <c r="LRE79" s="202"/>
      <c r="LRF79" s="202"/>
      <c r="LRG79" s="202"/>
      <c r="LRH79" s="202"/>
      <c r="LRI79" s="202"/>
      <c r="LRJ79" s="202"/>
      <c r="LRK79" s="202"/>
      <c r="LRL79" s="202"/>
      <c r="LRM79" s="202"/>
      <c r="LRN79" s="202"/>
      <c r="LRO79" s="202"/>
      <c r="LRP79" s="202"/>
      <c r="LRQ79" s="202"/>
      <c r="LRR79" s="202"/>
      <c r="LRS79" s="202"/>
      <c r="LRT79" s="202"/>
      <c r="LRU79" s="202"/>
      <c r="LRV79" s="202"/>
      <c r="LRW79" s="202"/>
      <c r="LRX79" s="202"/>
      <c r="LRY79" s="202"/>
      <c r="LRZ79" s="202"/>
      <c r="LSA79" s="202"/>
      <c r="LSB79" s="202"/>
      <c r="LSC79" s="202"/>
      <c r="LSD79" s="202"/>
      <c r="LSE79" s="202"/>
      <c r="LSF79" s="202"/>
      <c r="LSG79" s="202"/>
      <c r="LSH79" s="202"/>
      <c r="LSI79" s="202"/>
      <c r="LSJ79" s="202"/>
      <c r="LSK79" s="202"/>
      <c r="LSL79" s="202"/>
      <c r="LSM79" s="202"/>
      <c r="LSN79" s="202"/>
      <c r="LSO79" s="202"/>
      <c r="LSP79" s="202"/>
      <c r="LSQ79" s="202"/>
      <c r="LSR79" s="202"/>
      <c r="LSS79" s="202"/>
      <c r="LST79" s="202"/>
      <c r="LSU79" s="202"/>
      <c r="LSV79" s="202"/>
      <c r="LSW79" s="202"/>
      <c r="LSX79" s="202"/>
      <c r="LSY79" s="202"/>
      <c r="LSZ79" s="202"/>
      <c r="LTA79" s="202"/>
      <c r="LTB79" s="202"/>
      <c r="LTC79" s="202"/>
      <c r="LTD79" s="202"/>
      <c r="LTE79" s="202"/>
      <c r="LTF79" s="202"/>
      <c r="LTG79" s="202"/>
      <c r="LTH79" s="202"/>
      <c r="LTI79" s="202"/>
      <c r="LTJ79" s="202"/>
      <c r="LTK79" s="202"/>
      <c r="LTL79" s="202"/>
      <c r="LTM79" s="202"/>
      <c r="LTN79" s="202"/>
      <c r="LTO79" s="202"/>
      <c r="LTP79" s="202"/>
      <c r="LTQ79" s="202"/>
      <c r="LTR79" s="202"/>
      <c r="LTS79" s="202"/>
      <c r="LTT79" s="202"/>
      <c r="LTU79" s="202"/>
      <c r="LTV79" s="202"/>
      <c r="LTW79" s="202"/>
      <c r="LTX79" s="202"/>
      <c r="LTY79" s="202"/>
      <c r="LTZ79" s="202"/>
      <c r="LUA79" s="202"/>
      <c r="LUB79" s="202"/>
      <c r="LUC79" s="202"/>
      <c r="LUD79" s="202"/>
      <c r="LUE79" s="202"/>
      <c r="LUF79" s="202"/>
      <c r="LUG79" s="202"/>
      <c r="LUH79" s="202"/>
      <c r="LUI79" s="202"/>
      <c r="LUJ79" s="202"/>
      <c r="LUK79" s="202"/>
      <c r="LUL79" s="202"/>
      <c r="LUM79" s="202"/>
      <c r="LUN79" s="202"/>
      <c r="LUO79" s="202"/>
      <c r="LUP79" s="202"/>
      <c r="LUQ79" s="202"/>
      <c r="LUR79" s="202"/>
      <c r="LUS79" s="202"/>
      <c r="LUT79" s="202"/>
      <c r="LUU79" s="202"/>
      <c r="LUV79" s="202"/>
      <c r="LUW79" s="202"/>
      <c r="LUX79" s="202"/>
      <c r="LUY79" s="202"/>
      <c r="LUZ79" s="202"/>
      <c r="LVA79" s="202"/>
      <c r="LVB79" s="202"/>
      <c r="LVC79" s="202"/>
      <c r="LVD79" s="202"/>
      <c r="LVE79" s="202"/>
      <c r="LVF79" s="202"/>
      <c r="LVG79" s="202"/>
      <c r="LVH79" s="202"/>
      <c r="LVI79" s="202"/>
      <c r="LVJ79" s="202"/>
      <c r="LVK79" s="202"/>
      <c r="LVL79" s="202"/>
      <c r="LVM79" s="202"/>
      <c r="LVN79" s="202"/>
      <c r="LVO79" s="202"/>
      <c r="LVP79" s="202"/>
      <c r="LVQ79" s="202"/>
      <c r="LVR79" s="202"/>
      <c r="LVS79" s="202"/>
      <c r="LVT79" s="202"/>
      <c r="LVU79" s="202"/>
      <c r="LVV79" s="202"/>
      <c r="LVW79" s="202"/>
      <c r="LVX79" s="202"/>
      <c r="LVY79" s="202"/>
      <c r="LVZ79" s="202"/>
      <c r="LWA79" s="202"/>
      <c r="LWB79" s="202"/>
      <c r="LWC79" s="202"/>
      <c r="LWD79" s="202"/>
      <c r="LWE79" s="202"/>
      <c r="LWF79" s="202"/>
      <c r="LWG79" s="202"/>
      <c r="LWH79" s="202"/>
      <c r="LWI79" s="202"/>
      <c r="LWJ79" s="202"/>
      <c r="LWK79" s="202"/>
      <c r="LWL79" s="202"/>
      <c r="LWM79" s="202"/>
      <c r="LWN79" s="202"/>
      <c r="LWO79" s="202"/>
      <c r="LWP79" s="202"/>
      <c r="LWQ79" s="202"/>
      <c r="LWR79" s="202"/>
      <c r="LWS79" s="202"/>
      <c r="LWT79" s="202"/>
      <c r="LWU79" s="202"/>
      <c r="LWV79" s="202"/>
      <c r="LWW79" s="202"/>
      <c r="LWX79" s="202"/>
      <c r="LWY79" s="202"/>
      <c r="LWZ79" s="202"/>
      <c r="LXA79" s="202"/>
      <c r="LXB79" s="202"/>
      <c r="LXC79" s="202"/>
      <c r="LXD79" s="202"/>
      <c r="LXE79" s="202"/>
      <c r="LXF79" s="202"/>
      <c r="LXG79" s="202"/>
      <c r="LXH79" s="202"/>
      <c r="LXI79" s="202"/>
      <c r="LXJ79" s="202"/>
      <c r="LXK79" s="202"/>
      <c r="LXL79" s="202"/>
      <c r="LXM79" s="202"/>
      <c r="LXN79" s="202"/>
      <c r="LXO79" s="202"/>
      <c r="LXP79" s="202"/>
      <c r="LXQ79" s="202"/>
      <c r="LXR79" s="202"/>
      <c r="LXS79" s="202"/>
      <c r="LXT79" s="202"/>
      <c r="LXU79" s="202"/>
      <c r="LXV79" s="202"/>
      <c r="LXW79" s="202"/>
      <c r="LXX79" s="202"/>
      <c r="LXY79" s="202"/>
      <c r="LXZ79" s="202"/>
      <c r="LYA79" s="202"/>
      <c r="LYB79" s="202"/>
      <c r="LYC79" s="202"/>
      <c r="LYD79" s="202"/>
      <c r="LYE79" s="202"/>
      <c r="LYF79" s="202"/>
      <c r="LYG79" s="202"/>
      <c r="LYH79" s="202"/>
      <c r="LYI79" s="202"/>
      <c r="LYJ79" s="202"/>
      <c r="LYK79" s="202"/>
      <c r="LYL79" s="202"/>
      <c r="LYM79" s="202"/>
      <c r="LYN79" s="202"/>
      <c r="LYO79" s="202"/>
      <c r="LYP79" s="202"/>
      <c r="LYQ79" s="202"/>
      <c r="LYR79" s="202"/>
      <c r="LYS79" s="202"/>
      <c r="LYT79" s="202"/>
      <c r="LYU79" s="202"/>
      <c r="LYV79" s="202"/>
      <c r="LYW79" s="202"/>
      <c r="LYX79" s="202"/>
      <c r="LYY79" s="202"/>
      <c r="LYZ79" s="202"/>
      <c r="LZA79" s="202"/>
      <c r="LZB79" s="202"/>
      <c r="LZC79" s="202"/>
      <c r="LZD79" s="202"/>
      <c r="LZE79" s="202"/>
      <c r="LZF79" s="202"/>
      <c r="LZG79" s="202"/>
      <c r="LZH79" s="202"/>
      <c r="LZI79" s="202"/>
      <c r="LZJ79" s="202"/>
      <c r="LZK79" s="202"/>
      <c r="LZL79" s="202"/>
      <c r="LZM79" s="202"/>
      <c r="LZN79" s="202"/>
      <c r="LZO79" s="202"/>
      <c r="LZP79" s="202"/>
      <c r="LZQ79" s="202"/>
      <c r="LZR79" s="202"/>
      <c r="LZS79" s="202"/>
      <c r="LZT79" s="202"/>
      <c r="LZU79" s="202"/>
      <c r="LZV79" s="202"/>
      <c r="LZW79" s="202"/>
      <c r="LZX79" s="202"/>
      <c r="LZY79" s="202"/>
      <c r="LZZ79" s="202"/>
      <c r="MAA79" s="202"/>
      <c r="MAB79" s="202"/>
      <c r="MAC79" s="202"/>
      <c r="MAD79" s="202"/>
      <c r="MAE79" s="202"/>
      <c r="MAF79" s="202"/>
      <c r="MAG79" s="202"/>
      <c r="MAH79" s="202"/>
      <c r="MAI79" s="202"/>
      <c r="MAJ79" s="202"/>
      <c r="MAK79" s="202"/>
      <c r="MAL79" s="202"/>
      <c r="MAM79" s="202"/>
      <c r="MAN79" s="202"/>
      <c r="MAO79" s="202"/>
      <c r="MAP79" s="202"/>
      <c r="MAQ79" s="202"/>
      <c r="MAR79" s="202"/>
      <c r="MAS79" s="202"/>
      <c r="MAT79" s="202"/>
      <c r="MAU79" s="202"/>
      <c r="MAV79" s="202"/>
      <c r="MAW79" s="202"/>
      <c r="MAX79" s="202"/>
      <c r="MAY79" s="202"/>
      <c r="MAZ79" s="202"/>
      <c r="MBA79" s="202"/>
      <c r="MBB79" s="202"/>
      <c r="MBC79" s="202"/>
      <c r="MBD79" s="202"/>
      <c r="MBE79" s="202"/>
      <c r="MBF79" s="202"/>
      <c r="MBG79" s="202"/>
      <c r="MBH79" s="202"/>
      <c r="MBI79" s="202"/>
      <c r="MBJ79" s="202"/>
      <c r="MBK79" s="202"/>
      <c r="MBL79" s="202"/>
      <c r="MBM79" s="202"/>
      <c r="MBN79" s="202"/>
      <c r="MBO79" s="202"/>
      <c r="MBP79" s="202"/>
      <c r="MBQ79" s="202"/>
      <c r="MBR79" s="202"/>
      <c r="MBS79" s="202"/>
      <c r="MBT79" s="202"/>
      <c r="MBU79" s="202"/>
      <c r="MBV79" s="202"/>
      <c r="MBW79" s="202"/>
      <c r="MBX79" s="202"/>
      <c r="MBY79" s="202"/>
      <c r="MBZ79" s="202"/>
      <c r="MCA79" s="202"/>
      <c r="MCB79" s="202"/>
      <c r="MCC79" s="202"/>
      <c r="MCD79" s="202"/>
      <c r="MCE79" s="202"/>
      <c r="MCF79" s="202"/>
      <c r="MCG79" s="202"/>
      <c r="MCH79" s="202"/>
      <c r="MCI79" s="202"/>
      <c r="MCJ79" s="202"/>
      <c r="MCK79" s="202"/>
      <c r="MCL79" s="202"/>
      <c r="MCM79" s="202"/>
      <c r="MCN79" s="202"/>
      <c r="MCO79" s="202"/>
      <c r="MCP79" s="202"/>
      <c r="MCQ79" s="202"/>
      <c r="MCR79" s="202"/>
      <c r="MCS79" s="202"/>
      <c r="MCT79" s="202"/>
      <c r="MCU79" s="202"/>
      <c r="MCV79" s="202"/>
      <c r="MCW79" s="202"/>
      <c r="MCX79" s="202"/>
      <c r="MCY79" s="202"/>
      <c r="MCZ79" s="202"/>
      <c r="MDA79" s="202"/>
      <c r="MDB79" s="202"/>
      <c r="MDC79" s="202"/>
      <c r="MDD79" s="202"/>
      <c r="MDE79" s="202"/>
      <c r="MDF79" s="202"/>
      <c r="MDG79" s="202"/>
      <c r="MDH79" s="202"/>
      <c r="MDI79" s="202"/>
      <c r="MDJ79" s="202"/>
      <c r="MDK79" s="202"/>
      <c r="MDL79" s="202"/>
      <c r="MDM79" s="202"/>
      <c r="MDN79" s="202"/>
      <c r="MDO79" s="202"/>
      <c r="MDP79" s="202"/>
      <c r="MDQ79" s="202"/>
      <c r="MDR79" s="202"/>
      <c r="MDS79" s="202"/>
      <c r="MDT79" s="202"/>
      <c r="MDU79" s="202"/>
      <c r="MDV79" s="202"/>
      <c r="MDW79" s="202"/>
      <c r="MDX79" s="202"/>
      <c r="MDY79" s="202"/>
      <c r="MDZ79" s="202"/>
      <c r="MEA79" s="202"/>
      <c r="MEB79" s="202"/>
      <c r="MEC79" s="202"/>
      <c r="MED79" s="202"/>
      <c r="MEE79" s="202"/>
      <c r="MEF79" s="202"/>
      <c r="MEG79" s="202"/>
      <c r="MEH79" s="202"/>
      <c r="MEI79" s="202"/>
      <c r="MEJ79" s="202"/>
      <c r="MEK79" s="202"/>
      <c r="MEL79" s="202"/>
      <c r="MEM79" s="202"/>
      <c r="MEN79" s="202"/>
      <c r="MEO79" s="202"/>
      <c r="MEP79" s="202"/>
      <c r="MEQ79" s="202"/>
      <c r="MER79" s="202"/>
      <c r="MES79" s="202"/>
      <c r="MET79" s="202"/>
      <c r="MEU79" s="202"/>
      <c r="MEV79" s="202"/>
      <c r="MEW79" s="202"/>
      <c r="MEX79" s="202"/>
      <c r="MEY79" s="202"/>
      <c r="MEZ79" s="202"/>
      <c r="MFA79" s="202"/>
      <c r="MFB79" s="202"/>
      <c r="MFC79" s="202"/>
      <c r="MFD79" s="202"/>
      <c r="MFE79" s="202"/>
      <c r="MFF79" s="202"/>
      <c r="MFG79" s="202"/>
      <c r="MFH79" s="202"/>
      <c r="MFI79" s="202"/>
      <c r="MFJ79" s="202"/>
      <c r="MFK79" s="202"/>
      <c r="MFL79" s="202"/>
      <c r="MFM79" s="202"/>
      <c r="MFN79" s="202"/>
      <c r="MFO79" s="202"/>
      <c r="MFP79" s="202"/>
      <c r="MFQ79" s="202"/>
      <c r="MFR79" s="202"/>
      <c r="MFS79" s="202"/>
      <c r="MFT79" s="202"/>
      <c r="MFU79" s="202"/>
      <c r="MFV79" s="202"/>
      <c r="MFW79" s="202"/>
      <c r="MFX79" s="202"/>
      <c r="MFY79" s="202"/>
      <c r="MFZ79" s="202"/>
      <c r="MGA79" s="202"/>
      <c r="MGB79" s="202"/>
      <c r="MGC79" s="202"/>
      <c r="MGD79" s="202"/>
      <c r="MGE79" s="202"/>
      <c r="MGF79" s="202"/>
      <c r="MGG79" s="202"/>
      <c r="MGH79" s="202"/>
      <c r="MGI79" s="202"/>
      <c r="MGJ79" s="202"/>
      <c r="MGK79" s="202"/>
      <c r="MGL79" s="202"/>
      <c r="MGM79" s="202"/>
      <c r="MGN79" s="202"/>
      <c r="MGO79" s="202"/>
      <c r="MGP79" s="202"/>
      <c r="MGQ79" s="202"/>
      <c r="MGR79" s="202"/>
      <c r="MGS79" s="202"/>
      <c r="MGT79" s="202"/>
      <c r="MGU79" s="202"/>
      <c r="MGV79" s="202"/>
      <c r="MGW79" s="202"/>
      <c r="MGX79" s="202"/>
      <c r="MGY79" s="202"/>
      <c r="MGZ79" s="202"/>
      <c r="MHA79" s="202"/>
      <c r="MHB79" s="202"/>
      <c r="MHC79" s="202"/>
      <c r="MHD79" s="202"/>
      <c r="MHE79" s="202"/>
      <c r="MHF79" s="202"/>
      <c r="MHG79" s="202"/>
      <c r="MHH79" s="202"/>
      <c r="MHI79" s="202"/>
      <c r="MHJ79" s="202"/>
      <c r="MHK79" s="202"/>
      <c r="MHL79" s="202"/>
      <c r="MHM79" s="202"/>
      <c r="MHN79" s="202"/>
      <c r="MHO79" s="202"/>
      <c r="MHP79" s="202"/>
      <c r="MHQ79" s="202"/>
      <c r="MHR79" s="202"/>
      <c r="MHS79" s="202"/>
      <c r="MHT79" s="202"/>
      <c r="MHU79" s="202"/>
      <c r="MHV79" s="202"/>
      <c r="MHW79" s="202"/>
      <c r="MHX79" s="202"/>
      <c r="MHY79" s="202"/>
      <c r="MHZ79" s="202"/>
      <c r="MIA79" s="202"/>
      <c r="MIB79" s="202"/>
      <c r="MIC79" s="202"/>
      <c r="MID79" s="202"/>
      <c r="MIE79" s="202"/>
      <c r="MIF79" s="202"/>
      <c r="MIG79" s="202"/>
      <c r="MIH79" s="202"/>
      <c r="MII79" s="202"/>
      <c r="MIJ79" s="202"/>
      <c r="MIK79" s="202"/>
      <c r="MIL79" s="202"/>
      <c r="MIM79" s="202"/>
      <c r="MIN79" s="202"/>
      <c r="MIO79" s="202"/>
      <c r="MIP79" s="202"/>
      <c r="MIQ79" s="202"/>
      <c r="MIR79" s="202"/>
      <c r="MIS79" s="202"/>
      <c r="MIT79" s="202"/>
      <c r="MIU79" s="202"/>
      <c r="MIV79" s="202"/>
      <c r="MIW79" s="202"/>
      <c r="MIX79" s="202"/>
      <c r="MIY79" s="202"/>
      <c r="MIZ79" s="202"/>
      <c r="MJA79" s="202"/>
      <c r="MJB79" s="202"/>
      <c r="MJC79" s="202"/>
      <c r="MJD79" s="202"/>
      <c r="MJE79" s="202"/>
      <c r="MJF79" s="202"/>
      <c r="MJG79" s="202"/>
      <c r="MJH79" s="202"/>
      <c r="MJI79" s="202"/>
      <c r="MJJ79" s="202"/>
      <c r="MJK79" s="202"/>
      <c r="MJL79" s="202"/>
      <c r="MJM79" s="202"/>
      <c r="MJN79" s="202"/>
      <c r="MJO79" s="202"/>
      <c r="MJP79" s="202"/>
      <c r="MJQ79" s="202"/>
      <c r="MJR79" s="202"/>
      <c r="MJS79" s="202"/>
      <c r="MJT79" s="202"/>
      <c r="MJU79" s="202"/>
      <c r="MJV79" s="202"/>
      <c r="MJW79" s="202"/>
      <c r="MJX79" s="202"/>
      <c r="MJY79" s="202"/>
      <c r="MJZ79" s="202"/>
      <c r="MKA79" s="202"/>
      <c r="MKB79" s="202"/>
      <c r="MKC79" s="202"/>
      <c r="MKD79" s="202"/>
      <c r="MKE79" s="202"/>
      <c r="MKF79" s="202"/>
      <c r="MKG79" s="202"/>
      <c r="MKH79" s="202"/>
      <c r="MKI79" s="202"/>
      <c r="MKJ79" s="202"/>
      <c r="MKK79" s="202"/>
      <c r="MKL79" s="202"/>
      <c r="MKM79" s="202"/>
      <c r="MKN79" s="202"/>
      <c r="MKO79" s="202"/>
      <c r="MKP79" s="202"/>
      <c r="MKQ79" s="202"/>
      <c r="MKR79" s="202"/>
      <c r="MKS79" s="202"/>
      <c r="MKT79" s="202"/>
      <c r="MKU79" s="202"/>
      <c r="MKV79" s="202"/>
      <c r="MKW79" s="202"/>
      <c r="MKX79" s="202"/>
      <c r="MKY79" s="202"/>
      <c r="MKZ79" s="202"/>
      <c r="MLA79" s="202"/>
      <c r="MLB79" s="202"/>
      <c r="MLC79" s="202"/>
      <c r="MLD79" s="202"/>
      <c r="MLE79" s="202"/>
      <c r="MLF79" s="202"/>
      <c r="MLG79" s="202"/>
      <c r="MLH79" s="202"/>
      <c r="MLI79" s="202"/>
      <c r="MLJ79" s="202"/>
      <c r="MLK79" s="202"/>
      <c r="MLL79" s="202"/>
      <c r="MLM79" s="202"/>
      <c r="MLN79" s="202"/>
      <c r="MLO79" s="202"/>
      <c r="MLP79" s="202"/>
      <c r="MLQ79" s="202"/>
      <c r="MLR79" s="202"/>
      <c r="MLS79" s="202"/>
      <c r="MLT79" s="202"/>
      <c r="MLU79" s="202"/>
      <c r="MLV79" s="202"/>
      <c r="MLW79" s="202"/>
      <c r="MLX79" s="202"/>
      <c r="MLY79" s="202"/>
      <c r="MLZ79" s="202"/>
      <c r="MMA79" s="202"/>
      <c r="MMB79" s="202"/>
      <c r="MMC79" s="202"/>
      <c r="MMD79" s="202"/>
      <c r="MME79" s="202"/>
      <c r="MMF79" s="202"/>
      <c r="MMG79" s="202"/>
      <c r="MMH79" s="202"/>
      <c r="MMI79" s="202"/>
      <c r="MMJ79" s="202"/>
      <c r="MMK79" s="202"/>
      <c r="MML79" s="202"/>
      <c r="MMM79" s="202"/>
      <c r="MMN79" s="202"/>
      <c r="MMO79" s="202"/>
      <c r="MMP79" s="202"/>
      <c r="MMQ79" s="202"/>
      <c r="MMR79" s="202"/>
      <c r="MMS79" s="202"/>
      <c r="MMT79" s="202"/>
      <c r="MMU79" s="202"/>
      <c r="MMV79" s="202"/>
      <c r="MMW79" s="202"/>
      <c r="MMX79" s="202"/>
      <c r="MMY79" s="202"/>
      <c r="MMZ79" s="202"/>
      <c r="MNA79" s="202"/>
      <c r="MNB79" s="202"/>
      <c r="MNC79" s="202"/>
      <c r="MND79" s="202"/>
      <c r="MNE79" s="202"/>
      <c r="MNF79" s="202"/>
      <c r="MNG79" s="202"/>
      <c r="MNH79" s="202"/>
      <c r="MNI79" s="202"/>
      <c r="MNJ79" s="202"/>
      <c r="MNK79" s="202"/>
      <c r="MNL79" s="202"/>
      <c r="MNM79" s="202"/>
      <c r="MNN79" s="202"/>
      <c r="MNO79" s="202"/>
      <c r="MNP79" s="202"/>
      <c r="MNQ79" s="202"/>
      <c r="MNR79" s="202"/>
      <c r="MNS79" s="202"/>
      <c r="MNT79" s="202"/>
      <c r="MNU79" s="202"/>
      <c r="MNV79" s="202"/>
      <c r="MNW79" s="202"/>
      <c r="MNX79" s="202"/>
      <c r="MNY79" s="202"/>
      <c r="MNZ79" s="202"/>
      <c r="MOA79" s="202"/>
      <c r="MOB79" s="202"/>
      <c r="MOC79" s="202"/>
      <c r="MOD79" s="202"/>
      <c r="MOE79" s="202"/>
      <c r="MOF79" s="202"/>
      <c r="MOG79" s="202"/>
      <c r="MOH79" s="202"/>
      <c r="MOI79" s="202"/>
      <c r="MOJ79" s="202"/>
      <c r="MOK79" s="202"/>
      <c r="MOL79" s="202"/>
      <c r="MOM79" s="202"/>
      <c r="MON79" s="202"/>
      <c r="MOO79" s="202"/>
      <c r="MOP79" s="202"/>
      <c r="MOQ79" s="202"/>
      <c r="MOR79" s="202"/>
      <c r="MOS79" s="202"/>
      <c r="MOT79" s="202"/>
      <c r="MOU79" s="202"/>
      <c r="MOV79" s="202"/>
      <c r="MOW79" s="202"/>
      <c r="MOX79" s="202"/>
      <c r="MOY79" s="202"/>
      <c r="MOZ79" s="202"/>
      <c r="MPA79" s="202"/>
      <c r="MPB79" s="202"/>
      <c r="MPC79" s="202"/>
      <c r="MPD79" s="202"/>
      <c r="MPE79" s="202"/>
      <c r="MPF79" s="202"/>
      <c r="MPG79" s="202"/>
      <c r="MPH79" s="202"/>
      <c r="MPI79" s="202"/>
      <c r="MPJ79" s="202"/>
      <c r="MPK79" s="202"/>
      <c r="MPL79" s="202"/>
      <c r="MPM79" s="202"/>
      <c r="MPN79" s="202"/>
      <c r="MPO79" s="202"/>
      <c r="MPP79" s="202"/>
      <c r="MPQ79" s="202"/>
      <c r="MPR79" s="202"/>
      <c r="MPS79" s="202"/>
      <c r="MPT79" s="202"/>
      <c r="MPU79" s="202"/>
      <c r="MPV79" s="202"/>
      <c r="MPW79" s="202"/>
      <c r="MPX79" s="202"/>
      <c r="MPY79" s="202"/>
      <c r="MPZ79" s="202"/>
      <c r="MQA79" s="202"/>
      <c r="MQB79" s="202"/>
      <c r="MQC79" s="202"/>
      <c r="MQD79" s="202"/>
      <c r="MQE79" s="202"/>
      <c r="MQF79" s="202"/>
      <c r="MQG79" s="202"/>
      <c r="MQH79" s="202"/>
      <c r="MQI79" s="202"/>
      <c r="MQJ79" s="202"/>
      <c r="MQK79" s="202"/>
      <c r="MQL79" s="202"/>
      <c r="MQM79" s="202"/>
      <c r="MQN79" s="202"/>
      <c r="MQO79" s="202"/>
      <c r="MQP79" s="202"/>
      <c r="MQQ79" s="202"/>
      <c r="MQR79" s="202"/>
      <c r="MQS79" s="202"/>
      <c r="MQT79" s="202"/>
      <c r="MQU79" s="202"/>
      <c r="MQV79" s="202"/>
      <c r="MQW79" s="202"/>
      <c r="MQX79" s="202"/>
      <c r="MQY79" s="202"/>
      <c r="MQZ79" s="202"/>
      <c r="MRA79" s="202"/>
      <c r="MRB79" s="202"/>
      <c r="MRC79" s="202"/>
      <c r="MRD79" s="202"/>
      <c r="MRE79" s="202"/>
      <c r="MRF79" s="202"/>
      <c r="MRG79" s="202"/>
      <c r="MRH79" s="202"/>
      <c r="MRI79" s="202"/>
      <c r="MRJ79" s="202"/>
      <c r="MRK79" s="202"/>
      <c r="MRL79" s="202"/>
      <c r="MRM79" s="202"/>
      <c r="MRN79" s="202"/>
      <c r="MRO79" s="202"/>
      <c r="MRP79" s="202"/>
      <c r="MRQ79" s="202"/>
      <c r="MRR79" s="202"/>
      <c r="MRS79" s="202"/>
      <c r="MRT79" s="202"/>
      <c r="MRU79" s="202"/>
      <c r="MRV79" s="202"/>
      <c r="MRW79" s="202"/>
      <c r="MRX79" s="202"/>
      <c r="MRY79" s="202"/>
      <c r="MRZ79" s="202"/>
      <c r="MSA79" s="202"/>
      <c r="MSB79" s="202"/>
      <c r="MSC79" s="202"/>
      <c r="MSD79" s="202"/>
      <c r="MSE79" s="202"/>
      <c r="MSF79" s="202"/>
      <c r="MSG79" s="202"/>
      <c r="MSH79" s="202"/>
      <c r="MSI79" s="202"/>
      <c r="MSJ79" s="202"/>
      <c r="MSK79" s="202"/>
      <c r="MSL79" s="202"/>
      <c r="MSM79" s="202"/>
      <c r="MSN79" s="202"/>
      <c r="MSO79" s="202"/>
      <c r="MSP79" s="202"/>
      <c r="MSQ79" s="202"/>
      <c r="MSR79" s="202"/>
      <c r="MSS79" s="202"/>
      <c r="MST79" s="202"/>
      <c r="MSU79" s="202"/>
      <c r="MSV79" s="202"/>
      <c r="MSW79" s="202"/>
      <c r="MSX79" s="202"/>
      <c r="MSY79" s="202"/>
      <c r="MSZ79" s="202"/>
      <c r="MTA79" s="202"/>
      <c r="MTB79" s="202"/>
      <c r="MTC79" s="202"/>
      <c r="MTD79" s="202"/>
      <c r="MTE79" s="202"/>
      <c r="MTF79" s="202"/>
      <c r="MTG79" s="202"/>
      <c r="MTH79" s="202"/>
      <c r="MTI79" s="202"/>
      <c r="MTJ79" s="202"/>
      <c r="MTK79" s="202"/>
      <c r="MTL79" s="202"/>
      <c r="MTM79" s="202"/>
      <c r="MTN79" s="202"/>
      <c r="MTO79" s="202"/>
      <c r="MTP79" s="202"/>
      <c r="MTQ79" s="202"/>
      <c r="MTR79" s="202"/>
      <c r="MTS79" s="202"/>
      <c r="MTT79" s="202"/>
      <c r="MTU79" s="202"/>
      <c r="MTV79" s="202"/>
      <c r="MTW79" s="202"/>
      <c r="MTX79" s="202"/>
      <c r="MTY79" s="202"/>
      <c r="MTZ79" s="202"/>
      <c r="MUA79" s="202"/>
      <c r="MUB79" s="202"/>
      <c r="MUC79" s="202"/>
      <c r="MUD79" s="202"/>
      <c r="MUE79" s="202"/>
      <c r="MUF79" s="202"/>
      <c r="MUG79" s="202"/>
      <c r="MUH79" s="202"/>
      <c r="MUI79" s="202"/>
      <c r="MUJ79" s="202"/>
      <c r="MUK79" s="202"/>
      <c r="MUL79" s="202"/>
      <c r="MUM79" s="202"/>
      <c r="MUN79" s="202"/>
      <c r="MUO79" s="202"/>
      <c r="MUP79" s="202"/>
      <c r="MUQ79" s="202"/>
      <c r="MUR79" s="202"/>
      <c r="MUS79" s="202"/>
      <c r="MUT79" s="202"/>
      <c r="MUU79" s="202"/>
      <c r="MUV79" s="202"/>
      <c r="MUW79" s="202"/>
      <c r="MUX79" s="202"/>
      <c r="MUY79" s="202"/>
      <c r="MUZ79" s="202"/>
      <c r="MVA79" s="202"/>
      <c r="MVB79" s="202"/>
      <c r="MVC79" s="202"/>
      <c r="MVD79" s="202"/>
      <c r="MVE79" s="202"/>
      <c r="MVF79" s="202"/>
      <c r="MVG79" s="202"/>
      <c r="MVH79" s="202"/>
      <c r="MVI79" s="202"/>
      <c r="MVJ79" s="202"/>
      <c r="MVK79" s="202"/>
      <c r="MVL79" s="202"/>
      <c r="MVM79" s="202"/>
      <c r="MVN79" s="202"/>
      <c r="MVO79" s="202"/>
      <c r="MVP79" s="202"/>
      <c r="MVQ79" s="202"/>
      <c r="MVR79" s="202"/>
      <c r="MVS79" s="202"/>
      <c r="MVT79" s="202"/>
      <c r="MVU79" s="202"/>
      <c r="MVV79" s="202"/>
      <c r="MVW79" s="202"/>
      <c r="MVX79" s="202"/>
      <c r="MVY79" s="202"/>
      <c r="MVZ79" s="202"/>
      <c r="MWA79" s="202"/>
      <c r="MWB79" s="202"/>
      <c r="MWC79" s="202"/>
      <c r="MWD79" s="202"/>
      <c r="MWE79" s="202"/>
      <c r="MWF79" s="202"/>
      <c r="MWG79" s="202"/>
      <c r="MWH79" s="202"/>
      <c r="MWI79" s="202"/>
      <c r="MWJ79" s="202"/>
      <c r="MWK79" s="202"/>
      <c r="MWL79" s="202"/>
      <c r="MWM79" s="202"/>
      <c r="MWN79" s="202"/>
      <c r="MWO79" s="202"/>
      <c r="MWP79" s="202"/>
      <c r="MWQ79" s="202"/>
      <c r="MWR79" s="202"/>
      <c r="MWS79" s="202"/>
      <c r="MWT79" s="202"/>
      <c r="MWU79" s="202"/>
      <c r="MWV79" s="202"/>
      <c r="MWW79" s="202"/>
      <c r="MWX79" s="202"/>
      <c r="MWY79" s="202"/>
      <c r="MWZ79" s="202"/>
      <c r="MXA79" s="202"/>
      <c r="MXB79" s="202"/>
      <c r="MXC79" s="202"/>
      <c r="MXD79" s="202"/>
      <c r="MXE79" s="202"/>
      <c r="MXF79" s="202"/>
      <c r="MXG79" s="202"/>
      <c r="MXH79" s="202"/>
      <c r="MXI79" s="202"/>
      <c r="MXJ79" s="202"/>
      <c r="MXK79" s="202"/>
      <c r="MXL79" s="202"/>
      <c r="MXM79" s="202"/>
      <c r="MXN79" s="202"/>
      <c r="MXO79" s="202"/>
      <c r="MXP79" s="202"/>
      <c r="MXQ79" s="202"/>
      <c r="MXR79" s="202"/>
      <c r="MXS79" s="202"/>
      <c r="MXT79" s="202"/>
      <c r="MXU79" s="202"/>
      <c r="MXV79" s="202"/>
      <c r="MXW79" s="202"/>
      <c r="MXX79" s="202"/>
      <c r="MXY79" s="202"/>
      <c r="MXZ79" s="202"/>
      <c r="MYA79" s="202"/>
      <c r="MYB79" s="202"/>
      <c r="MYC79" s="202"/>
      <c r="MYD79" s="202"/>
      <c r="MYE79" s="202"/>
      <c r="MYF79" s="202"/>
      <c r="MYG79" s="202"/>
      <c r="MYH79" s="202"/>
      <c r="MYI79" s="202"/>
      <c r="MYJ79" s="202"/>
      <c r="MYK79" s="202"/>
      <c r="MYL79" s="202"/>
      <c r="MYM79" s="202"/>
      <c r="MYN79" s="202"/>
      <c r="MYO79" s="202"/>
      <c r="MYP79" s="202"/>
      <c r="MYQ79" s="202"/>
      <c r="MYR79" s="202"/>
      <c r="MYS79" s="202"/>
      <c r="MYT79" s="202"/>
      <c r="MYU79" s="202"/>
      <c r="MYV79" s="202"/>
      <c r="MYW79" s="202"/>
      <c r="MYX79" s="202"/>
      <c r="MYY79" s="202"/>
      <c r="MYZ79" s="202"/>
      <c r="MZA79" s="202"/>
      <c r="MZB79" s="202"/>
      <c r="MZC79" s="202"/>
      <c r="MZD79" s="202"/>
      <c r="MZE79" s="202"/>
      <c r="MZF79" s="202"/>
      <c r="MZG79" s="202"/>
      <c r="MZH79" s="202"/>
      <c r="MZI79" s="202"/>
      <c r="MZJ79" s="202"/>
      <c r="MZK79" s="202"/>
      <c r="MZL79" s="202"/>
      <c r="MZM79" s="202"/>
      <c r="MZN79" s="202"/>
      <c r="MZO79" s="202"/>
      <c r="MZP79" s="202"/>
      <c r="MZQ79" s="202"/>
      <c r="MZR79" s="202"/>
      <c r="MZS79" s="202"/>
      <c r="MZT79" s="202"/>
      <c r="MZU79" s="202"/>
      <c r="MZV79" s="202"/>
      <c r="MZW79" s="202"/>
      <c r="MZX79" s="202"/>
      <c r="MZY79" s="202"/>
      <c r="MZZ79" s="202"/>
      <c r="NAA79" s="202"/>
      <c r="NAB79" s="202"/>
      <c r="NAC79" s="202"/>
      <c r="NAD79" s="202"/>
      <c r="NAE79" s="202"/>
      <c r="NAF79" s="202"/>
      <c r="NAG79" s="202"/>
      <c r="NAH79" s="202"/>
      <c r="NAI79" s="202"/>
      <c r="NAJ79" s="202"/>
      <c r="NAK79" s="202"/>
      <c r="NAL79" s="202"/>
      <c r="NAM79" s="202"/>
      <c r="NAN79" s="202"/>
      <c r="NAO79" s="202"/>
      <c r="NAP79" s="202"/>
      <c r="NAQ79" s="202"/>
      <c r="NAR79" s="202"/>
      <c r="NAS79" s="202"/>
      <c r="NAT79" s="202"/>
      <c r="NAU79" s="202"/>
      <c r="NAV79" s="202"/>
      <c r="NAW79" s="202"/>
      <c r="NAX79" s="202"/>
      <c r="NAY79" s="202"/>
      <c r="NAZ79" s="202"/>
      <c r="NBA79" s="202"/>
      <c r="NBB79" s="202"/>
      <c r="NBC79" s="202"/>
      <c r="NBD79" s="202"/>
      <c r="NBE79" s="202"/>
      <c r="NBF79" s="202"/>
      <c r="NBG79" s="202"/>
      <c r="NBH79" s="202"/>
      <c r="NBI79" s="202"/>
      <c r="NBJ79" s="202"/>
      <c r="NBK79" s="202"/>
      <c r="NBL79" s="202"/>
      <c r="NBM79" s="202"/>
      <c r="NBN79" s="202"/>
      <c r="NBO79" s="202"/>
      <c r="NBP79" s="202"/>
      <c r="NBQ79" s="202"/>
      <c r="NBR79" s="202"/>
      <c r="NBS79" s="202"/>
      <c r="NBT79" s="202"/>
      <c r="NBU79" s="202"/>
      <c r="NBV79" s="202"/>
      <c r="NBW79" s="202"/>
      <c r="NBX79" s="202"/>
      <c r="NBY79" s="202"/>
      <c r="NBZ79" s="202"/>
      <c r="NCA79" s="202"/>
      <c r="NCB79" s="202"/>
      <c r="NCC79" s="202"/>
      <c r="NCD79" s="202"/>
      <c r="NCE79" s="202"/>
      <c r="NCF79" s="202"/>
      <c r="NCG79" s="202"/>
      <c r="NCH79" s="202"/>
      <c r="NCI79" s="202"/>
      <c r="NCJ79" s="202"/>
      <c r="NCK79" s="202"/>
      <c r="NCL79" s="202"/>
      <c r="NCM79" s="202"/>
      <c r="NCN79" s="202"/>
      <c r="NCO79" s="202"/>
      <c r="NCP79" s="202"/>
      <c r="NCQ79" s="202"/>
      <c r="NCR79" s="202"/>
      <c r="NCS79" s="202"/>
      <c r="NCT79" s="202"/>
      <c r="NCU79" s="202"/>
      <c r="NCV79" s="202"/>
      <c r="NCW79" s="202"/>
      <c r="NCX79" s="202"/>
      <c r="NCY79" s="202"/>
      <c r="NCZ79" s="202"/>
      <c r="NDA79" s="202"/>
      <c r="NDB79" s="202"/>
      <c r="NDC79" s="202"/>
      <c r="NDD79" s="202"/>
      <c r="NDE79" s="202"/>
      <c r="NDF79" s="202"/>
      <c r="NDG79" s="202"/>
      <c r="NDH79" s="202"/>
      <c r="NDI79" s="202"/>
      <c r="NDJ79" s="202"/>
      <c r="NDK79" s="202"/>
      <c r="NDL79" s="202"/>
      <c r="NDM79" s="202"/>
      <c r="NDN79" s="202"/>
      <c r="NDO79" s="202"/>
      <c r="NDP79" s="202"/>
      <c r="NDQ79" s="202"/>
      <c r="NDR79" s="202"/>
      <c r="NDS79" s="202"/>
      <c r="NDT79" s="202"/>
      <c r="NDU79" s="202"/>
      <c r="NDV79" s="202"/>
      <c r="NDW79" s="202"/>
      <c r="NDX79" s="202"/>
      <c r="NDY79" s="202"/>
      <c r="NDZ79" s="202"/>
      <c r="NEA79" s="202"/>
      <c r="NEB79" s="202"/>
      <c r="NEC79" s="202"/>
      <c r="NED79" s="202"/>
      <c r="NEE79" s="202"/>
      <c r="NEF79" s="202"/>
      <c r="NEG79" s="202"/>
      <c r="NEH79" s="202"/>
      <c r="NEI79" s="202"/>
      <c r="NEJ79" s="202"/>
      <c r="NEK79" s="202"/>
      <c r="NEL79" s="202"/>
      <c r="NEM79" s="202"/>
      <c r="NEN79" s="202"/>
      <c r="NEO79" s="202"/>
      <c r="NEP79" s="202"/>
      <c r="NEQ79" s="202"/>
      <c r="NER79" s="202"/>
      <c r="NES79" s="202"/>
      <c r="NET79" s="202"/>
      <c r="NEU79" s="202"/>
      <c r="NEV79" s="202"/>
      <c r="NEW79" s="202"/>
      <c r="NEX79" s="202"/>
      <c r="NEY79" s="202"/>
      <c r="NEZ79" s="202"/>
      <c r="NFA79" s="202"/>
      <c r="NFB79" s="202"/>
      <c r="NFC79" s="202"/>
      <c r="NFD79" s="202"/>
      <c r="NFE79" s="202"/>
      <c r="NFF79" s="202"/>
      <c r="NFG79" s="202"/>
      <c r="NFH79" s="202"/>
      <c r="NFI79" s="202"/>
      <c r="NFJ79" s="202"/>
      <c r="NFK79" s="202"/>
      <c r="NFL79" s="202"/>
      <c r="NFM79" s="202"/>
      <c r="NFN79" s="202"/>
      <c r="NFO79" s="202"/>
      <c r="NFP79" s="202"/>
      <c r="NFQ79" s="202"/>
      <c r="NFR79" s="202"/>
      <c r="NFS79" s="202"/>
      <c r="NFT79" s="202"/>
      <c r="NFU79" s="202"/>
      <c r="NFV79" s="202"/>
      <c r="NFW79" s="202"/>
      <c r="NFX79" s="202"/>
      <c r="NFY79" s="202"/>
      <c r="NFZ79" s="202"/>
      <c r="NGA79" s="202"/>
      <c r="NGB79" s="202"/>
      <c r="NGC79" s="202"/>
      <c r="NGD79" s="202"/>
      <c r="NGE79" s="202"/>
      <c r="NGF79" s="202"/>
      <c r="NGG79" s="202"/>
      <c r="NGH79" s="202"/>
      <c r="NGI79" s="202"/>
      <c r="NGJ79" s="202"/>
      <c r="NGK79" s="202"/>
      <c r="NGL79" s="202"/>
      <c r="NGM79" s="202"/>
      <c r="NGN79" s="202"/>
      <c r="NGO79" s="202"/>
      <c r="NGP79" s="202"/>
      <c r="NGQ79" s="202"/>
      <c r="NGR79" s="202"/>
      <c r="NGS79" s="202"/>
      <c r="NGT79" s="202"/>
      <c r="NGU79" s="202"/>
      <c r="NGV79" s="202"/>
      <c r="NGW79" s="202"/>
      <c r="NGX79" s="202"/>
      <c r="NGY79" s="202"/>
      <c r="NGZ79" s="202"/>
      <c r="NHA79" s="202"/>
      <c r="NHB79" s="202"/>
      <c r="NHC79" s="202"/>
      <c r="NHD79" s="202"/>
      <c r="NHE79" s="202"/>
      <c r="NHF79" s="202"/>
      <c r="NHG79" s="202"/>
      <c r="NHH79" s="202"/>
      <c r="NHI79" s="202"/>
      <c r="NHJ79" s="202"/>
      <c r="NHK79" s="202"/>
      <c r="NHL79" s="202"/>
      <c r="NHM79" s="202"/>
      <c r="NHN79" s="202"/>
      <c r="NHO79" s="202"/>
      <c r="NHP79" s="202"/>
      <c r="NHQ79" s="202"/>
      <c r="NHR79" s="202"/>
      <c r="NHS79" s="202"/>
      <c r="NHT79" s="202"/>
      <c r="NHU79" s="202"/>
      <c r="NHV79" s="202"/>
      <c r="NHW79" s="202"/>
      <c r="NHX79" s="202"/>
      <c r="NHY79" s="202"/>
      <c r="NHZ79" s="202"/>
      <c r="NIA79" s="202"/>
      <c r="NIB79" s="202"/>
      <c r="NIC79" s="202"/>
      <c r="NID79" s="202"/>
      <c r="NIE79" s="202"/>
      <c r="NIF79" s="202"/>
      <c r="NIG79" s="202"/>
      <c r="NIH79" s="202"/>
      <c r="NII79" s="202"/>
      <c r="NIJ79" s="202"/>
      <c r="NIK79" s="202"/>
      <c r="NIL79" s="202"/>
      <c r="NIM79" s="202"/>
      <c r="NIN79" s="202"/>
      <c r="NIO79" s="202"/>
      <c r="NIP79" s="202"/>
      <c r="NIQ79" s="202"/>
      <c r="NIR79" s="202"/>
      <c r="NIS79" s="202"/>
      <c r="NIT79" s="202"/>
      <c r="NIU79" s="202"/>
      <c r="NIV79" s="202"/>
      <c r="NIW79" s="202"/>
      <c r="NIX79" s="202"/>
      <c r="NIY79" s="202"/>
      <c r="NIZ79" s="202"/>
      <c r="NJA79" s="202"/>
      <c r="NJB79" s="202"/>
      <c r="NJC79" s="202"/>
      <c r="NJD79" s="202"/>
      <c r="NJE79" s="202"/>
      <c r="NJF79" s="202"/>
      <c r="NJG79" s="202"/>
      <c r="NJH79" s="202"/>
      <c r="NJI79" s="202"/>
      <c r="NJJ79" s="202"/>
      <c r="NJK79" s="202"/>
      <c r="NJL79" s="202"/>
      <c r="NJM79" s="202"/>
      <c r="NJN79" s="202"/>
      <c r="NJO79" s="202"/>
      <c r="NJP79" s="202"/>
      <c r="NJQ79" s="202"/>
      <c r="NJR79" s="202"/>
      <c r="NJS79" s="202"/>
      <c r="NJT79" s="202"/>
      <c r="NJU79" s="202"/>
      <c r="NJV79" s="202"/>
      <c r="NJW79" s="202"/>
      <c r="NJX79" s="202"/>
      <c r="NJY79" s="202"/>
      <c r="NJZ79" s="202"/>
      <c r="NKA79" s="202"/>
      <c r="NKB79" s="202"/>
      <c r="NKC79" s="202"/>
      <c r="NKD79" s="202"/>
      <c r="NKE79" s="202"/>
      <c r="NKF79" s="202"/>
      <c r="NKG79" s="202"/>
      <c r="NKH79" s="202"/>
      <c r="NKI79" s="202"/>
      <c r="NKJ79" s="202"/>
      <c r="NKK79" s="202"/>
      <c r="NKL79" s="202"/>
      <c r="NKM79" s="202"/>
      <c r="NKN79" s="202"/>
      <c r="NKO79" s="202"/>
      <c r="NKP79" s="202"/>
      <c r="NKQ79" s="202"/>
      <c r="NKR79" s="202"/>
      <c r="NKS79" s="202"/>
      <c r="NKT79" s="202"/>
      <c r="NKU79" s="202"/>
      <c r="NKV79" s="202"/>
      <c r="NKW79" s="202"/>
      <c r="NKX79" s="202"/>
      <c r="NKY79" s="202"/>
      <c r="NKZ79" s="202"/>
      <c r="NLA79" s="202"/>
      <c r="NLB79" s="202"/>
      <c r="NLC79" s="202"/>
      <c r="NLD79" s="202"/>
      <c r="NLE79" s="202"/>
      <c r="NLF79" s="202"/>
      <c r="NLG79" s="202"/>
      <c r="NLH79" s="202"/>
      <c r="NLI79" s="202"/>
      <c r="NLJ79" s="202"/>
      <c r="NLK79" s="202"/>
      <c r="NLL79" s="202"/>
      <c r="NLM79" s="202"/>
      <c r="NLN79" s="202"/>
      <c r="NLO79" s="202"/>
      <c r="NLP79" s="202"/>
      <c r="NLQ79" s="202"/>
      <c r="NLR79" s="202"/>
      <c r="NLS79" s="202"/>
      <c r="NLT79" s="202"/>
      <c r="NLU79" s="202"/>
      <c r="NLV79" s="202"/>
      <c r="NLW79" s="202"/>
      <c r="NLX79" s="202"/>
      <c r="NLY79" s="202"/>
      <c r="NLZ79" s="202"/>
      <c r="NMA79" s="202"/>
      <c r="NMB79" s="202"/>
      <c r="NMC79" s="202"/>
      <c r="NMD79" s="202"/>
      <c r="NME79" s="202"/>
      <c r="NMF79" s="202"/>
      <c r="NMG79" s="202"/>
      <c r="NMH79" s="202"/>
      <c r="NMI79" s="202"/>
      <c r="NMJ79" s="202"/>
      <c r="NMK79" s="202"/>
      <c r="NML79" s="202"/>
      <c r="NMM79" s="202"/>
      <c r="NMN79" s="202"/>
      <c r="NMO79" s="202"/>
      <c r="NMP79" s="202"/>
      <c r="NMQ79" s="202"/>
      <c r="NMR79" s="202"/>
      <c r="NMS79" s="202"/>
      <c r="NMT79" s="202"/>
      <c r="NMU79" s="202"/>
      <c r="NMV79" s="202"/>
      <c r="NMW79" s="202"/>
      <c r="NMX79" s="202"/>
      <c r="NMY79" s="202"/>
      <c r="NMZ79" s="202"/>
      <c r="NNA79" s="202"/>
      <c r="NNB79" s="202"/>
      <c r="NNC79" s="202"/>
      <c r="NND79" s="202"/>
      <c r="NNE79" s="202"/>
      <c r="NNF79" s="202"/>
      <c r="NNG79" s="202"/>
      <c r="NNH79" s="202"/>
      <c r="NNI79" s="202"/>
      <c r="NNJ79" s="202"/>
      <c r="NNK79" s="202"/>
      <c r="NNL79" s="202"/>
      <c r="NNM79" s="202"/>
      <c r="NNN79" s="202"/>
      <c r="NNO79" s="202"/>
      <c r="NNP79" s="202"/>
      <c r="NNQ79" s="202"/>
      <c r="NNR79" s="202"/>
      <c r="NNS79" s="202"/>
      <c r="NNT79" s="202"/>
      <c r="NNU79" s="202"/>
      <c r="NNV79" s="202"/>
      <c r="NNW79" s="202"/>
      <c r="NNX79" s="202"/>
      <c r="NNY79" s="202"/>
      <c r="NNZ79" s="202"/>
      <c r="NOA79" s="202"/>
      <c r="NOB79" s="202"/>
      <c r="NOC79" s="202"/>
      <c r="NOD79" s="202"/>
      <c r="NOE79" s="202"/>
      <c r="NOF79" s="202"/>
      <c r="NOG79" s="202"/>
      <c r="NOH79" s="202"/>
      <c r="NOI79" s="202"/>
      <c r="NOJ79" s="202"/>
      <c r="NOK79" s="202"/>
      <c r="NOL79" s="202"/>
      <c r="NOM79" s="202"/>
      <c r="NON79" s="202"/>
      <c r="NOO79" s="202"/>
      <c r="NOP79" s="202"/>
      <c r="NOQ79" s="202"/>
      <c r="NOR79" s="202"/>
      <c r="NOS79" s="202"/>
      <c r="NOT79" s="202"/>
      <c r="NOU79" s="202"/>
      <c r="NOV79" s="202"/>
      <c r="NOW79" s="202"/>
      <c r="NOX79" s="202"/>
      <c r="NOY79" s="202"/>
      <c r="NOZ79" s="202"/>
      <c r="NPA79" s="202"/>
      <c r="NPB79" s="202"/>
      <c r="NPC79" s="202"/>
      <c r="NPD79" s="202"/>
      <c r="NPE79" s="202"/>
      <c r="NPF79" s="202"/>
      <c r="NPG79" s="202"/>
      <c r="NPH79" s="202"/>
      <c r="NPI79" s="202"/>
      <c r="NPJ79" s="202"/>
      <c r="NPK79" s="202"/>
      <c r="NPL79" s="202"/>
      <c r="NPM79" s="202"/>
      <c r="NPN79" s="202"/>
      <c r="NPO79" s="202"/>
      <c r="NPP79" s="202"/>
      <c r="NPQ79" s="202"/>
      <c r="NPR79" s="202"/>
      <c r="NPS79" s="202"/>
      <c r="NPT79" s="202"/>
      <c r="NPU79" s="202"/>
      <c r="NPV79" s="202"/>
      <c r="NPW79" s="202"/>
      <c r="NPX79" s="202"/>
      <c r="NPY79" s="202"/>
      <c r="NPZ79" s="202"/>
      <c r="NQA79" s="202"/>
      <c r="NQB79" s="202"/>
      <c r="NQC79" s="202"/>
      <c r="NQD79" s="202"/>
      <c r="NQE79" s="202"/>
      <c r="NQF79" s="202"/>
      <c r="NQG79" s="202"/>
      <c r="NQH79" s="202"/>
      <c r="NQI79" s="202"/>
      <c r="NQJ79" s="202"/>
      <c r="NQK79" s="202"/>
      <c r="NQL79" s="202"/>
      <c r="NQM79" s="202"/>
      <c r="NQN79" s="202"/>
      <c r="NQO79" s="202"/>
      <c r="NQP79" s="202"/>
      <c r="NQQ79" s="202"/>
      <c r="NQR79" s="202"/>
      <c r="NQS79" s="202"/>
      <c r="NQT79" s="202"/>
      <c r="NQU79" s="202"/>
      <c r="NQV79" s="202"/>
      <c r="NQW79" s="202"/>
      <c r="NQX79" s="202"/>
      <c r="NQY79" s="202"/>
      <c r="NQZ79" s="202"/>
      <c r="NRA79" s="202"/>
      <c r="NRB79" s="202"/>
      <c r="NRC79" s="202"/>
      <c r="NRD79" s="202"/>
      <c r="NRE79" s="202"/>
      <c r="NRF79" s="202"/>
      <c r="NRG79" s="202"/>
      <c r="NRH79" s="202"/>
      <c r="NRI79" s="202"/>
      <c r="NRJ79" s="202"/>
      <c r="NRK79" s="202"/>
      <c r="NRL79" s="202"/>
      <c r="NRM79" s="202"/>
      <c r="NRN79" s="202"/>
      <c r="NRO79" s="202"/>
      <c r="NRP79" s="202"/>
      <c r="NRQ79" s="202"/>
      <c r="NRR79" s="202"/>
      <c r="NRS79" s="202"/>
      <c r="NRT79" s="202"/>
      <c r="NRU79" s="202"/>
      <c r="NRV79" s="202"/>
      <c r="NRW79" s="202"/>
      <c r="NRX79" s="202"/>
      <c r="NRY79" s="202"/>
      <c r="NRZ79" s="202"/>
      <c r="NSA79" s="202"/>
      <c r="NSB79" s="202"/>
      <c r="NSC79" s="202"/>
      <c r="NSD79" s="202"/>
      <c r="NSE79" s="202"/>
      <c r="NSF79" s="202"/>
      <c r="NSG79" s="202"/>
      <c r="NSH79" s="202"/>
      <c r="NSI79" s="202"/>
      <c r="NSJ79" s="202"/>
      <c r="NSK79" s="202"/>
      <c r="NSL79" s="202"/>
      <c r="NSM79" s="202"/>
      <c r="NSN79" s="202"/>
      <c r="NSO79" s="202"/>
      <c r="NSP79" s="202"/>
      <c r="NSQ79" s="202"/>
      <c r="NSR79" s="202"/>
      <c r="NSS79" s="202"/>
      <c r="NST79" s="202"/>
      <c r="NSU79" s="202"/>
      <c r="NSV79" s="202"/>
      <c r="NSW79" s="202"/>
      <c r="NSX79" s="202"/>
      <c r="NSY79" s="202"/>
      <c r="NSZ79" s="202"/>
      <c r="NTA79" s="202"/>
      <c r="NTB79" s="202"/>
      <c r="NTC79" s="202"/>
      <c r="NTD79" s="202"/>
      <c r="NTE79" s="202"/>
      <c r="NTF79" s="202"/>
      <c r="NTG79" s="202"/>
      <c r="NTH79" s="202"/>
      <c r="NTI79" s="202"/>
      <c r="NTJ79" s="202"/>
      <c r="NTK79" s="202"/>
      <c r="NTL79" s="202"/>
      <c r="NTM79" s="202"/>
      <c r="NTN79" s="202"/>
      <c r="NTO79" s="202"/>
      <c r="NTP79" s="202"/>
      <c r="NTQ79" s="202"/>
      <c r="NTR79" s="202"/>
      <c r="NTS79" s="202"/>
      <c r="NTT79" s="202"/>
      <c r="NTU79" s="202"/>
      <c r="NTV79" s="202"/>
      <c r="NTW79" s="202"/>
      <c r="NTX79" s="202"/>
      <c r="NTY79" s="202"/>
      <c r="NTZ79" s="202"/>
      <c r="NUA79" s="202"/>
      <c r="NUB79" s="202"/>
      <c r="NUC79" s="202"/>
      <c r="NUD79" s="202"/>
      <c r="NUE79" s="202"/>
      <c r="NUF79" s="202"/>
      <c r="NUG79" s="202"/>
      <c r="NUH79" s="202"/>
      <c r="NUI79" s="202"/>
      <c r="NUJ79" s="202"/>
      <c r="NUK79" s="202"/>
      <c r="NUL79" s="202"/>
      <c r="NUM79" s="202"/>
      <c r="NUN79" s="202"/>
      <c r="NUO79" s="202"/>
      <c r="NUP79" s="202"/>
      <c r="NUQ79" s="202"/>
      <c r="NUR79" s="202"/>
      <c r="NUS79" s="202"/>
      <c r="NUT79" s="202"/>
      <c r="NUU79" s="202"/>
      <c r="NUV79" s="202"/>
      <c r="NUW79" s="202"/>
      <c r="NUX79" s="202"/>
      <c r="NUY79" s="202"/>
      <c r="NUZ79" s="202"/>
      <c r="NVA79" s="202"/>
      <c r="NVB79" s="202"/>
      <c r="NVC79" s="202"/>
      <c r="NVD79" s="202"/>
      <c r="NVE79" s="202"/>
      <c r="NVF79" s="202"/>
      <c r="NVG79" s="202"/>
      <c r="NVH79" s="202"/>
      <c r="NVI79" s="202"/>
      <c r="NVJ79" s="202"/>
      <c r="NVK79" s="202"/>
      <c r="NVL79" s="202"/>
      <c r="NVM79" s="202"/>
      <c r="NVN79" s="202"/>
      <c r="NVO79" s="202"/>
      <c r="NVP79" s="202"/>
      <c r="NVQ79" s="202"/>
      <c r="NVR79" s="202"/>
      <c r="NVS79" s="202"/>
      <c r="NVT79" s="202"/>
      <c r="NVU79" s="202"/>
      <c r="NVV79" s="202"/>
      <c r="NVW79" s="202"/>
      <c r="NVX79" s="202"/>
      <c r="NVY79" s="202"/>
      <c r="NVZ79" s="202"/>
      <c r="NWA79" s="202"/>
      <c r="NWB79" s="202"/>
      <c r="NWC79" s="202"/>
      <c r="NWD79" s="202"/>
      <c r="NWE79" s="202"/>
      <c r="NWF79" s="202"/>
      <c r="NWG79" s="202"/>
      <c r="NWH79" s="202"/>
      <c r="NWI79" s="202"/>
      <c r="NWJ79" s="202"/>
      <c r="NWK79" s="202"/>
      <c r="NWL79" s="202"/>
      <c r="NWM79" s="202"/>
      <c r="NWN79" s="202"/>
      <c r="NWO79" s="202"/>
      <c r="NWP79" s="202"/>
      <c r="NWQ79" s="202"/>
      <c r="NWR79" s="202"/>
      <c r="NWS79" s="202"/>
      <c r="NWT79" s="202"/>
      <c r="NWU79" s="202"/>
      <c r="NWV79" s="202"/>
      <c r="NWW79" s="202"/>
      <c r="NWX79" s="202"/>
      <c r="NWY79" s="202"/>
      <c r="NWZ79" s="202"/>
      <c r="NXA79" s="202"/>
      <c r="NXB79" s="202"/>
      <c r="NXC79" s="202"/>
      <c r="NXD79" s="202"/>
      <c r="NXE79" s="202"/>
      <c r="NXF79" s="202"/>
      <c r="NXG79" s="202"/>
      <c r="NXH79" s="202"/>
      <c r="NXI79" s="202"/>
      <c r="NXJ79" s="202"/>
      <c r="NXK79" s="202"/>
      <c r="NXL79" s="202"/>
      <c r="NXM79" s="202"/>
      <c r="NXN79" s="202"/>
      <c r="NXO79" s="202"/>
      <c r="NXP79" s="202"/>
      <c r="NXQ79" s="202"/>
      <c r="NXR79" s="202"/>
      <c r="NXS79" s="202"/>
      <c r="NXT79" s="202"/>
      <c r="NXU79" s="202"/>
      <c r="NXV79" s="202"/>
      <c r="NXW79" s="202"/>
      <c r="NXX79" s="202"/>
      <c r="NXY79" s="202"/>
      <c r="NXZ79" s="202"/>
      <c r="NYA79" s="202"/>
      <c r="NYB79" s="202"/>
      <c r="NYC79" s="202"/>
      <c r="NYD79" s="202"/>
      <c r="NYE79" s="202"/>
      <c r="NYF79" s="202"/>
      <c r="NYG79" s="202"/>
      <c r="NYH79" s="202"/>
      <c r="NYI79" s="202"/>
      <c r="NYJ79" s="202"/>
      <c r="NYK79" s="202"/>
      <c r="NYL79" s="202"/>
      <c r="NYM79" s="202"/>
      <c r="NYN79" s="202"/>
      <c r="NYO79" s="202"/>
      <c r="NYP79" s="202"/>
      <c r="NYQ79" s="202"/>
      <c r="NYR79" s="202"/>
      <c r="NYS79" s="202"/>
      <c r="NYT79" s="202"/>
      <c r="NYU79" s="202"/>
      <c r="NYV79" s="202"/>
      <c r="NYW79" s="202"/>
      <c r="NYX79" s="202"/>
      <c r="NYY79" s="202"/>
      <c r="NYZ79" s="202"/>
      <c r="NZA79" s="202"/>
      <c r="NZB79" s="202"/>
      <c r="NZC79" s="202"/>
      <c r="NZD79" s="202"/>
      <c r="NZE79" s="202"/>
      <c r="NZF79" s="202"/>
      <c r="NZG79" s="202"/>
      <c r="NZH79" s="202"/>
      <c r="NZI79" s="202"/>
      <c r="NZJ79" s="202"/>
      <c r="NZK79" s="202"/>
      <c r="NZL79" s="202"/>
      <c r="NZM79" s="202"/>
      <c r="NZN79" s="202"/>
      <c r="NZO79" s="202"/>
      <c r="NZP79" s="202"/>
      <c r="NZQ79" s="202"/>
      <c r="NZR79" s="202"/>
      <c r="NZS79" s="202"/>
      <c r="NZT79" s="202"/>
      <c r="NZU79" s="202"/>
      <c r="NZV79" s="202"/>
      <c r="NZW79" s="202"/>
      <c r="NZX79" s="202"/>
      <c r="NZY79" s="202"/>
      <c r="NZZ79" s="202"/>
      <c r="OAA79" s="202"/>
      <c r="OAB79" s="202"/>
      <c r="OAC79" s="202"/>
      <c r="OAD79" s="202"/>
      <c r="OAE79" s="202"/>
      <c r="OAF79" s="202"/>
      <c r="OAG79" s="202"/>
      <c r="OAH79" s="202"/>
      <c r="OAI79" s="202"/>
      <c r="OAJ79" s="202"/>
      <c r="OAK79" s="202"/>
      <c r="OAL79" s="202"/>
      <c r="OAM79" s="202"/>
      <c r="OAN79" s="202"/>
      <c r="OAO79" s="202"/>
      <c r="OAP79" s="202"/>
      <c r="OAQ79" s="202"/>
      <c r="OAR79" s="202"/>
      <c r="OAS79" s="202"/>
      <c r="OAT79" s="202"/>
      <c r="OAU79" s="202"/>
      <c r="OAV79" s="202"/>
      <c r="OAW79" s="202"/>
      <c r="OAX79" s="202"/>
      <c r="OAY79" s="202"/>
      <c r="OAZ79" s="202"/>
      <c r="OBA79" s="202"/>
      <c r="OBB79" s="202"/>
      <c r="OBC79" s="202"/>
      <c r="OBD79" s="202"/>
      <c r="OBE79" s="202"/>
      <c r="OBF79" s="202"/>
      <c r="OBG79" s="202"/>
      <c r="OBH79" s="202"/>
      <c r="OBI79" s="202"/>
      <c r="OBJ79" s="202"/>
      <c r="OBK79" s="202"/>
      <c r="OBL79" s="202"/>
      <c r="OBM79" s="202"/>
      <c r="OBN79" s="202"/>
      <c r="OBO79" s="202"/>
      <c r="OBP79" s="202"/>
      <c r="OBQ79" s="202"/>
      <c r="OBR79" s="202"/>
      <c r="OBS79" s="202"/>
      <c r="OBT79" s="202"/>
      <c r="OBU79" s="202"/>
      <c r="OBV79" s="202"/>
      <c r="OBW79" s="202"/>
      <c r="OBX79" s="202"/>
      <c r="OBY79" s="202"/>
      <c r="OBZ79" s="202"/>
      <c r="OCA79" s="202"/>
      <c r="OCB79" s="202"/>
      <c r="OCC79" s="202"/>
      <c r="OCD79" s="202"/>
      <c r="OCE79" s="202"/>
      <c r="OCF79" s="202"/>
      <c r="OCG79" s="202"/>
      <c r="OCH79" s="202"/>
      <c r="OCI79" s="202"/>
      <c r="OCJ79" s="202"/>
      <c r="OCK79" s="202"/>
      <c r="OCL79" s="202"/>
      <c r="OCM79" s="202"/>
      <c r="OCN79" s="202"/>
      <c r="OCO79" s="202"/>
      <c r="OCP79" s="202"/>
      <c r="OCQ79" s="202"/>
      <c r="OCR79" s="202"/>
      <c r="OCS79" s="202"/>
      <c r="OCT79" s="202"/>
      <c r="OCU79" s="202"/>
      <c r="OCV79" s="202"/>
      <c r="OCW79" s="202"/>
      <c r="OCX79" s="202"/>
      <c r="OCY79" s="202"/>
      <c r="OCZ79" s="202"/>
      <c r="ODA79" s="202"/>
      <c r="ODB79" s="202"/>
      <c r="ODC79" s="202"/>
      <c r="ODD79" s="202"/>
      <c r="ODE79" s="202"/>
      <c r="ODF79" s="202"/>
      <c r="ODG79" s="202"/>
      <c r="ODH79" s="202"/>
      <c r="ODI79" s="202"/>
      <c r="ODJ79" s="202"/>
      <c r="ODK79" s="202"/>
      <c r="ODL79" s="202"/>
      <c r="ODM79" s="202"/>
      <c r="ODN79" s="202"/>
      <c r="ODO79" s="202"/>
      <c r="ODP79" s="202"/>
      <c r="ODQ79" s="202"/>
      <c r="ODR79" s="202"/>
      <c r="ODS79" s="202"/>
      <c r="ODT79" s="202"/>
      <c r="ODU79" s="202"/>
      <c r="ODV79" s="202"/>
      <c r="ODW79" s="202"/>
      <c r="ODX79" s="202"/>
      <c r="ODY79" s="202"/>
      <c r="ODZ79" s="202"/>
      <c r="OEA79" s="202"/>
      <c r="OEB79" s="202"/>
      <c r="OEC79" s="202"/>
      <c r="OED79" s="202"/>
      <c r="OEE79" s="202"/>
      <c r="OEF79" s="202"/>
      <c r="OEG79" s="202"/>
      <c r="OEH79" s="202"/>
      <c r="OEI79" s="202"/>
      <c r="OEJ79" s="202"/>
      <c r="OEK79" s="202"/>
      <c r="OEL79" s="202"/>
      <c r="OEM79" s="202"/>
      <c r="OEN79" s="202"/>
      <c r="OEO79" s="202"/>
      <c r="OEP79" s="202"/>
      <c r="OEQ79" s="202"/>
      <c r="OER79" s="202"/>
      <c r="OES79" s="202"/>
      <c r="OET79" s="202"/>
      <c r="OEU79" s="202"/>
      <c r="OEV79" s="202"/>
      <c r="OEW79" s="202"/>
      <c r="OEX79" s="202"/>
      <c r="OEY79" s="202"/>
      <c r="OEZ79" s="202"/>
      <c r="OFA79" s="202"/>
      <c r="OFB79" s="202"/>
      <c r="OFC79" s="202"/>
      <c r="OFD79" s="202"/>
      <c r="OFE79" s="202"/>
      <c r="OFF79" s="202"/>
      <c r="OFG79" s="202"/>
      <c r="OFH79" s="202"/>
      <c r="OFI79" s="202"/>
      <c r="OFJ79" s="202"/>
      <c r="OFK79" s="202"/>
      <c r="OFL79" s="202"/>
      <c r="OFM79" s="202"/>
      <c r="OFN79" s="202"/>
      <c r="OFO79" s="202"/>
      <c r="OFP79" s="202"/>
      <c r="OFQ79" s="202"/>
      <c r="OFR79" s="202"/>
      <c r="OFS79" s="202"/>
      <c r="OFT79" s="202"/>
      <c r="OFU79" s="202"/>
      <c r="OFV79" s="202"/>
      <c r="OFW79" s="202"/>
      <c r="OFX79" s="202"/>
      <c r="OFY79" s="202"/>
      <c r="OFZ79" s="202"/>
      <c r="OGA79" s="202"/>
      <c r="OGB79" s="202"/>
      <c r="OGC79" s="202"/>
      <c r="OGD79" s="202"/>
      <c r="OGE79" s="202"/>
      <c r="OGF79" s="202"/>
      <c r="OGG79" s="202"/>
      <c r="OGH79" s="202"/>
      <c r="OGI79" s="202"/>
      <c r="OGJ79" s="202"/>
      <c r="OGK79" s="202"/>
      <c r="OGL79" s="202"/>
      <c r="OGM79" s="202"/>
      <c r="OGN79" s="202"/>
      <c r="OGO79" s="202"/>
      <c r="OGP79" s="202"/>
      <c r="OGQ79" s="202"/>
      <c r="OGR79" s="202"/>
      <c r="OGS79" s="202"/>
      <c r="OGT79" s="202"/>
      <c r="OGU79" s="202"/>
      <c r="OGV79" s="202"/>
      <c r="OGW79" s="202"/>
      <c r="OGX79" s="202"/>
      <c r="OGY79" s="202"/>
      <c r="OGZ79" s="202"/>
      <c r="OHA79" s="202"/>
      <c r="OHB79" s="202"/>
      <c r="OHC79" s="202"/>
      <c r="OHD79" s="202"/>
      <c r="OHE79" s="202"/>
      <c r="OHF79" s="202"/>
      <c r="OHG79" s="202"/>
      <c r="OHH79" s="202"/>
      <c r="OHI79" s="202"/>
      <c r="OHJ79" s="202"/>
      <c r="OHK79" s="202"/>
      <c r="OHL79" s="202"/>
      <c r="OHM79" s="202"/>
      <c r="OHN79" s="202"/>
      <c r="OHO79" s="202"/>
      <c r="OHP79" s="202"/>
      <c r="OHQ79" s="202"/>
      <c r="OHR79" s="202"/>
      <c r="OHS79" s="202"/>
      <c r="OHT79" s="202"/>
      <c r="OHU79" s="202"/>
      <c r="OHV79" s="202"/>
      <c r="OHW79" s="202"/>
      <c r="OHX79" s="202"/>
      <c r="OHY79" s="202"/>
      <c r="OHZ79" s="202"/>
      <c r="OIA79" s="202"/>
      <c r="OIB79" s="202"/>
      <c r="OIC79" s="202"/>
      <c r="OID79" s="202"/>
      <c r="OIE79" s="202"/>
      <c r="OIF79" s="202"/>
      <c r="OIG79" s="202"/>
      <c r="OIH79" s="202"/>
      <c r="OII79" s="202"/>
      <c r="OIJ79" s="202"/>
      <c r="OIK79" s="202"/>
      <c r="OIL79" s="202"/>
      <c r="OIM79" s="202"/>
      <c r="OIN79" s="202"/>
      <c r="OIO79" s="202"/>
      <c r="OIP79" s="202"/>
      <c r="OIQ79" s="202"/>
      <c r="OIR79" s="202"/>
      <c r="OIS79" s="202"/>
      <c r="OIT79" s="202"/>
      <c r="OIU79" s="202"/>
      <c r="OIV79" s="202"/>
      <c r="OIW79" s="202"/>
      <c r="OIX79" s="202"/>
      <c r="OIY79" s="202"/>
      <c r="OIZ79" s="202"/>
      <c r="OJA79" s="202"/>
      <c r="OJB79" s="202"/>
      <c r="OJC79" s="202"/>
      <c r="OJD79" s="202"/>
      <c r="OJE79" s="202"/>
      <c r="OJF79" s="202"/>
      <c r="OJG79" s="202"/>
      <c r="OJH79" s="202"/>
      <c r="OJI79" s="202"/>
      <c r="OJJ79" s="202"/>
      <c r="OJK79" s="202"/>
      <c r="OJL79" s="202"/>
      <c r="OJM79" s="202"/>
      <c r="OJN79" s="202"/>
      <c r="OJO79" s="202"/>
      <c r="OJP79" s="202"/>
      <c r="OJQ79" s="202"/>
      <c r="OJR79" s="202"/>
      <c r="OJS79" s="202"/>
      <c r="OJT79" s="202"/>
      <c r="OJU79" s="202"/>
      <c r="OJV79" s="202"/>
      <c r="OJW79" s="202"/>
      <c r="OJX79" s="202"/>
      <c r="OJY79" s="202"/>
      <c r="OJZ79" s="202"/>
      <c r="OKA79" s="202"/>
      <c r="OKB79" s="202"/>
      <c r="OKC79" s="202"/>
      <c r="OKD79" s="202"/>
      <c r="OKE79" s="202"/>
      <c r="OKF79" s="202"/>
      <c r="OKG79" s="202"/>
      <c r="OKH79" s="202"/>
      <c r="OKI79" s="202"/>
      <c r="OKJ79" s="202"/>
      <c r="OKK79" s="202"/>
      <c r="OKL79" s="202"/>
      <c r="OKM79" s="202"/>
      <c r="OKN79" s="202"/>
      <c r="OKO79" s="202"/>
      <c r="OKP79" s="202"/>
      <c r="OKQ79" s="202"/>
      <c r="OKR79" s="202"/>
      <c r="OKS79" s="202"/>
      <c r="OKT79" s="202"/>
      <c r="OKU79" s="202"/>
      <c r="OKV79" s="202"/>
      <c r="OKW79" s="202"/>
      <c r="OKX79" s="202"/>
      <c r="OKY79" s="202"/>
      <c r="OKZ79" s="202"/>
      <c r="OLA79" s="202"/>
      <c r="OLB79" s="202"/>
      <c r="OLC79" s="202"/>
      <c r="OLD79" s="202"/>
      <c r="OLE79" s="202"/>
      <c r="OLF79" s="202"/>
      <c r="OLG79" s="202"/>
      <c r="OLH79" s="202"/>
      <c r="OLI79" s="202"/>
      <c r="OLJ79" s="202"/>
      <c r="OLK79" s="202"/>
      <c r="OLL79" s="202"/>
      <c r="OLM79" s="202"/>
      <c r="OLN79" s="202"/>
      <c r="OLO79" s="202"/>
      <c r="OLP79" s="202"/>
      <c r="OLQ79" s="202"/>
      <c r="OLR79" s="202"/>
      <c r="OLS79" s="202"/>
      <c r="OLT79" s="202"/>
      <c r="OLU79" s="202"/>
      <c r="OLV79" s="202"/>
      <c r="OLW79" s="202"/>
      <c r="OLX79" s="202"/>
      <c r="OLY79" s="202"/>
      <c r="OLZ79" s="202"/>
      <c r="OMA79" s="202"/>
      <c r="OMB79" s="202"/>
      <c r="OMC79" s="202"/>
      <c r="OMD79" s="202"/>
      <c r="OME79" s="202"/>
      <c r="OMF79" s="202"/>
      <c r="OMG79" s="202"/>
      <c r="OMH79" s="202"/>
      <c r="OMI79" s="202"/>
      <c r="OMJ79" s="202"/>
      <c r="OMK79" s="202"/>
      <c r="OML79" s="202"/>
      <c r="OMM79" s="202"/>
      <c r="OMN79" s="202"/>
      <c r="OMO79" s="202"/>
      <c r="OMP79" s="202"/>
      <c r="OMQ79" s="202"/>
      <c r="OMR79" s="202"/>
      <c r="OMS79" s="202"/>
      <c r="OMT79" s="202"/>
      <c r="OMU79" s="202"/>
      <c r="OMV79" s="202"/>
      <c r="OMW79" s="202"/>
      <c r="OMX79" s="202"/>
      <c r="OMY79" s="202"/>
      <c r="OMZ79" s="202"/>
      <c r="ONA79" s="202"/>
      <c r="ONB79" s="202"/>
      <c r="ONC79" s="202"/>
      <c r="OND79" s="202"/>
      <c r="ONE79" s="202"/>
      <c r="ONF79" s="202"/>
      <c r="ONG79" s="202"/>
      <c r="ONH79" s="202"/>
      <c r="ONI79" s="202"/>
      <c r="ONJ79" s="202"/>
      <c r="ONK79" s="202"/>
      <c r="ONL79" s="202"/>
      <c r="ONM79" s="202"/>
      <c r="ONN79" s="202"/>
      <c r="ONO79" s="202"/>
      <c r="ONP79" s="202"/>
      <c r="ONQ79" s="202"/>
      <c r="ONR79" s="202"/>
      <c r="ONS79" s="202"/>
      <c r="ONT79" s="202"/>
      <c r="ONU79" s="202"/>
      <c r="ONV79" s="202"/>
      <c r="ONW79" s="202"/>
      <c r="ONX79" s="202"/>
      <c r="ONY79" s="202"/>
      <c r="ONZ79" s="202"/>
      <c r="OOA79" s="202"/>
      <c r="OOB79" s="202"/>
      <c r="OOC79" s="202"/>
      <c r="OOD79" s="202"/>
      <c r="OOE79" s="202"/>
      <c r="OOF79" s="202"/>
      <c r="OOG79" s="202"/>
      <c r="OOH79" s="202"/>
      <c r="OOI79" s="202"/>
      <c r="OOJ79" s="202"/>
      <c r="OOK79" s="202"/>
      <c r="OOL79" s="202"/>
      <c r="OOM79" s="202"/>
      <c r="OON79" s="202"/>
      <c r="OOO79" s="202"/>
      <c r="OOP79" s="202"/>
      <c r="OOQ79" s="202"/>
      <c r="OOR79" s="202"/>
      <c r="OOS79" s="202"/>
      <c r="OOT79" s="202"/>
      <c r="OOU79" s="202"/>
      <c r="OOV79" s="202"/>
      <c r="OOW79" s="202"/>
      <c r="OOX79" s="202"/>
      <c r="OOY79" s="202"/>
      <c r="OOZ79" s="202"/>
      <c r="OPA79" s="202"/>
      <c r="OPB79" s="202"/>
      <c r="OPC79" s="202"/>
      <c r="OPD79" s="202"/>
      <c r="OPE79" s="202"/>
      <c r="OPF79" s="202"/>
      <c r="OPG79" s="202"/>
      <c r="OPH79" s="202"/>
      <c r="OPI79" s="202"/>
      <c r="OPJ79" s="202"/>
      <c r="OPK79" s="202"/>
      <c r="OPL79" s="202"/>
      <c r="OPM79" s="202"/>
      <c r="OPN79" s="202"/>
      <c r="OPO79" s="202"/>
      <c r="OPP79" s="202"/>
      <c r="OPQ79" s="202"/>
      <c r="OPR79" s="202"/>
      <c r="OPS79" s="202"/>
      <c r="OPT79" s="202"/>
      <c r="OPU79" s="202"/>
      <c r="OPV79" s="202"/>
      <c r="OPW79" s="202"/>
      <c r="OPX79" s="202"/>
      <c r="OPY79" s="202"/>
      <c r="OPZ79" s="202"/>
      <c r="OQA79" s="202"/>
      <c r="OQB79" s="202"/>
      <c r="OQC79" s="202"/>
      <c r="OQD79" s="202"/>
      <c r="OQE79" s="202"/>
      <c r="OQF79" s="202"/>
      <c r="OQG79" s="202"/>
      <c r="OQH79" s="202"/>
      <c r="OQI79" s="202"/>
      <c r="OQJ79" s="202"/>
      <c r="OQK79" s="202"/>
      <c r="OQL79" s="202"/>
      <c r="OQM79" s="202"/>
      <c r="OQN79" s="202"/>
      <c r="OQO79" s="202"/>
      <c r="OQP79" s="202"/>
      <c r="OQQ79" s="202"/>
      <c r="OQR79" s="202"/>
      <c r="OQS79" s="202"/>
      <c r="OQT79" s="202"/>
      <c r="OQU79" s="202"/>
      <c r="OQV79" s="202"/>
      <c r="OQW79" s="202"/>
      <c r="OQX79" s="202"/>
      <c r="OQY79" s="202"/>
      <c r="OQZ79" s="202"/>
      <c r="ORA79" s="202"/>
      <c r="ORB79" s="202"/>
      <c r="ORC79" s="202"/>
      <c r="ORD79" s="202"/>
      <c r="ORE79" s="202"/>
      <c r="ORF79" s="202"/>
      <c r="ORG79" s="202"/>
      <c r="ORH79" s="202"/>
      <c r="ORI79" s="202"/>
      <c r="ORJ79" s="202"/>
      <c r="ORK79" s="202"/>
      <c r="ORL79" s="202"/>
      <c r="ORM79" s="202"/>
      <c r="ORN79" s="202"/>
      <c r="ORO79" s="202"/>
      <c r="ORP79" s="202"/>
      <c r="ORQ79" s="202"/>
      <c r="ORR79" s="202"/>
      <c r="ORS79" s="202"/>
      <c r="ORT79" s="202"/>
      <c r="ORU79" s="202"/>
      <c r="ORV79" s="202"/>
      <c r="ORW79" s="202"/>
      <c r="ORX79" s="202"/>
      <c r="ORY79" s="202"/>
      <c r="ORZ79" s="202"/>
      <c r="OSA79" s="202"/>
      <c r="OSB79" s="202"/>
      <c r="OSC79" s="202"/>
      <c r="OSD79" s="202"/>
      <c r="OSE79" s="202"/>
      <c r="OSF79" s="202"/>
      <c r="OSG79" s="202"/>
      <c r="OSH79" s="202"/>
      <c r="OSI79" s="202"/>
      <c r="OSJ79" s="202"/>
      <c r="OSK79" s="202"/>
      <c r="OSL79" s="202"/>
      <c r="OSM79" s="202"/>
      <c r="OSN79" s="202"/>
      <c r="OSO79" s="202"/>
      <c r="OSP79" s="202"/>
      <c r="OSQ79" s="202"/>
      <c r="OSR79" s="202"/>
      <c r="OSS79" s="202"/>
      <c r="OST79" s="202"/>
      <c r="OSU79" s="202"/>
      <c r="OSV79" s="202"/>
      <c r="OSW79" s="202"/>
      <c r="OSX79" s="202"/>
      <c r="OSY79" s="202"/>
      <c r="OSZ79" s="202"/>
      <c r="OTA79" s="202"/>
      <c r="OTB79" s="202"/>
      <c r="OTC79" s="202"/>
      <c r="OTD79" s="202"/>
      <c r="OTE79" s="202"/>
      <c r="OTF79" s="202"/>
      <c r="OTG79" s="202"/>
      <c r="OTH79" s="202"/>
      <c r="OTI79" s="202"/>
      <c r="OTJ79" s="202"/>
      <c r="OTK79" s="202"/>
      <c r="OTL79" s="202"/>
      <c r="OTM79" s="202"/>
      <c r="OTN79" s="202"/>
      <c r="OTO79" s="202"/>
      <c r="OTP79" s="202"/>
      <c r="OTQ79" s="202"/>
      <c r="OTR79" s="202"/>
      <c r="OTS79" s="202"/>
      <c r="OTT79" s="202"/>
      <c r="OTU79" s="202"/>
      <c r="OTV79" s="202"/>
      <c r="OTW79" s="202"/>
      <c r="OTX79" s="202"/>
      <c r="OTY79" s="202"/>
      <c r="OTZ79" s="202"/>
      <c r="OUA79" s="202"/>
      <c r="OUB79" s="202"/>
      <c r="OUC79" s="202"/>
      <c r="OUD79" s="202"/>
      <c r="OUE79" s="202"/>
      <c r="OUF79" s="202"/>
      <c r="OUG79" s="202"/>
      <c r="OUH79" s="202"/>
      <c r="OUI79" s="202"/>
      <c r="OUJ79" s="202"/>
      <c r="OUK79" s="202"/>
      <c r="OUL79" s="202"/>
      <c r="OUM79" s="202"/>
      <c r="OUN79" s="202"/>
      <c r="OUO79" s="202"/>
      <c r="OUP79" s="202"/>
      <c r="OUQ79" s="202"/>
      <c r="OUR79" s="202"/>
      <c r="OUS79" s="202"/>
      <c r="OUT79" s="202"/>
      <c r="OUU79" s="202"/>
      <c r="OUV79" s="202"/>
      <c r="OUW79" s="202"/>
      <c r="OUX79" s="202"/>
      <c r="OUY79" s="202"/>
      <c r="OUZ79" s="202"/>
      <c r="OVA79" s="202"/>
      <c r="OVB79" s="202"/>
      <c r="OVC79" s="202"/>
      <c r="OVD79" s="202"/>
      <c r="OVE79" s="202"/>
      <c r="OVF79" s="202"/>
      <c r="OVG79" s="202"/>
      <c r="OVH79" s="202"/>
      <c r="OVI79" s="202"/>
      <c r="OVJ79" s="202"/>
      <c r="OVK79" s="202"/>
      <c r="OVL79" s="202"/>
      <c r="OVM79" s="202"/>
      <c r="OVN79" s="202"/>
      <c r="OVO79" s="202"/>
      <c r="OVP79" s="202"/>
      <c r="OVQ79" s="202"/>
      <c r="OVR79" s="202"/>
      <c r="OVS79" s="202"/>
      <c r="OVT79" s="202"/>
      <c r="OVU79" s="202"/>
      <c r="OVV79" s="202"/>
      <c r="OVW79" s="202"/>
      <c r="OVX79" s="202"/>
      <c r="OVY79" s="202"/>
      <c r="OVZ79" s="202"/>
      <c r="OWA79" s="202"/>
      <c r="OWB79" s="202"/>
      <c r="OWC79" s="202"/>
      <c r="OWD79" s="202"/>
      <c r="OWE79" s="202"/>
      <c r="OWF79" s="202"/>
      <c r="OWG79" s="202"/>
      <c r="OWH79" s="202"/>
      <c r="OWI79" s="202"/>
      <c r="OWJ79" s="202"/>
      <c r="OWK79" s="202"/>
      <c r="OWL79" s="202"/>
      <c r="OWM79" s="202"/>
      <c r="OWN79" s="202"/>
      <c r="OWO79" s="202"/>
      <c r="OWP79" s="202"/>
      <c r="OWQ79" s="202"/>
      <c r="OWR79" s="202"/>
      <c r="OWS79" s="202"/>
      <c r="OWT79" s="202"/>
      <c r="OWU79" s="202"/>
      <c r="OWV79" s="202"/>
      <c r="OWW79" s="202"/>
      <c r="OWX79" s="202"/>
      <c r="OWY79" s="202"/>
      <c r="OWZ79" s="202"/>
      <c r="OXA79" s="202"/>
      <c r="OXB79" s="202"/>
      <c r="OXC79" s="202"/>
      <c r="OXD79" s="202"/>
      <c r="OXE79" s="202"/>
      <c r="OXF79" s="202"/>
      <c r="OXG79" s="202"/>
      <c r="OXH79" s="202"/>
      <c r="OXI79" s="202"/>
      <c r="OXJ79" s="202"/>
      <c r="OXK79" s="202"/>
      <c r="OXL79" s="202"/>
      <c r="OXM79" s="202"/>
      <c r="OXN79" s="202"/>
      <c r="OXO79" s="202"/>
      <c r="OXP79" s="202"/>
      <c r="OXQ79" s="202"/>
      <c r="OXR79" s="202"/>
      <c r="OXS79" s="202"/>
      <c r="OXT79" s="202"/>
      <c r="OXU79" s="202"/>
      <c r="OXV79" s="202"/>
      <c r="OXW79" s="202"/>
      <c r="OXX79" s="202"/>
      <c r="OXY79" s="202"/>
      <c r="OXZ79" s="202"/>
      <c r="OYA79" s="202"/>
      <c r="OYB79" s="202"/>
      <c r="OYC79" s="202"/>
      <c r="OYD79" s="202"/>
      <c r="OYE79" s="202"/>
      <c r="OYF79" s="202"/>
      <c r="OYG79" s="202"/>
      <c r="OYH79" s="202"/>
      <c r="OYI79" s="202"/>
      <c r="OYJ79" s="202"/>
      <c r="OYK79" s="202"/>
      <c r="OYL79" s="202"/>
      <c r="OYM79" s="202"/>
      <c r="OYN79" s="202"/>
      <c r="OYO79" s="202"/>
      <c r="OYP79" s="202"/>
      <c r="OYQ79" s="202"/>
      <c r="OYR79" s="202"/>
      <c r="OYS79" s="202"/>
      <c r="OYT79" s="202"/>
      <c r="OYU79" s="202"/>
      <c r="OYV79" s="202"/>
      <c r="OYW79" s="202"/>
      <c r="OYX79" s="202"/>
      <c r="OYY79" s="202"/>
      <c r="OYZ79" s="202"/>
      <c r="OZA79" s="202"/>
      <c r="OZB79" s="202"/>
      <c r="OZC79" s="202"/>
      <c r="OZD79" s="202"/>
      <c r="OZE79" s="202"/>
      <c r="OZF79" s="202"/>
      <c r="OZG79" s="202"/>
      <c r="OZH79" s="202"/>
      <c r="OZI79" s="202"/>
      <c r="OZJ79" s="202"/>
      <c r="OZK79" s="202"/>
      <c r="OZL79" s="202"/>
      <c r="OZM79" s="202"/>
      <c r="OZN79" s="202"/>
      <c r="OZO79" s="202"/>
      <c r="OZP79" s="202"/>
      <c r="OZQ79" s="202"/>
      <c r="OZR79" s="202"/>
      <c r="OZS79" s="202"/>
      <c r="OZT79" s="202"/>
      <c r="OZU79" s="202"/>
      <c r="OZV79" s="202"/>
      <c r="OZW79" s="202"/>
      <c r="OZX79" s="202"/>
      <c r="OZY79" s="202"/>
      <c r="OZZ79" s="202"/>
      <c r="PAA79" s="202"/>
      <c r="PAB79" s="202"/>
      <c r="PAC79" s="202"/>
      <c r="PAD79" s="202"/>
      <c r="PAE79" s="202"/>
      <c r="PAF79" s="202"/>
      <c r="PAG79" s="202"/>
      <c r="PAH79" s="202"/>
      <c r="PAI79" s="202"/>
      <c r="PAJ79" s="202"/>
      <c r="PAK79" s="202"/>
      <c r="PAL79" s="202"/>
      <c r="PAM79" s="202"/>
      <c r="PAN79" s="202"/>
      <c r="PAO79" s="202"/>
      <c r="PAP79" s="202"/>
      <c r="PAQ79" s="202"/>
      <c r="PAR79" s="202"/>
      <c r="PAS79" s="202"/>
      <c r="PAT79" s="202"/>
      <c r="PAU79" s="202"/>
      <c r="PAV79" s="202"/>
      <c r="PAW79" s="202"/>
      <c r="PAX79" s="202"/>
      <c r="PAY79" s="202"/>
      <c r="PAZ79" s="202"/>
      <c r="PBA79" s="202"/>
      <c r="PBB79" s="202"/>
      <c r="PBC79" s="202"/>
      <c r="PBD79" s="202"/>
      <c r="PBE79" s="202"/>
      <c r="PBF79" s="202"/>
      <c r="PBG79" s="202"/>
      <c r="PBH79" s="202"/>
      <c r="PBI79" s="202"/>
      <c r="PBJ79" s="202"/>
      <c r="PBK79" s="202"/>
      <c r="PBL79" s="202"/>
      <c r="PBM79" s="202"/>
      <c r="PBN79" s="202"/>
      <c r="PBO79" s="202"/>
      <c r="PBP79" s="202"/>
      <c r="PBQ79" s="202"/>
      <c r="PBR79" s="202"/>
      <c r="PBS79" s="202"/>
      <c r="PBT79" s="202"/>
      <c r="PBU79" s="202"/>
      <c r="PBV79" s="202"/>
      <c r="PBW79" s="202"/>
      <c r="PBX79" s="202"/>
      <c r="PBY79" s="202"/>
      <c r="PBZ79" s="202"/>
      <c r="PCA79" s="202"/>
      <c r="PCB79" s="202"/>
      <c r="PCC79" s="202"/>
      <c r="PCD79" s="202"/>
      <c r="PCE79" s="202"/>
      <c r="PCF79" s="202"/>
      <c r="PCG79" s="202"/>
      <c r="PCH79" s="202"/>
      <c r="PCI79" s="202"/>
      <c r="PCJ79" s="202"/>
      <c r="PCK79" s="202"/>
      <c r="PCL79" s="202"/>
      <c r="PCM79" s="202"/>
      <c r="PCN79" s="202"/>
      <c r="PCO79" s="202"/>
      <c r="PCP79" s="202"/>
      <c r="PCQ79" s="202"/>
      <c r="PCR79" s="202"/>
      <c r="PCS79" s="202"/>
      <c r="PCT79" s="202"/>
      <c r="PCU79" s="202"/>
      <c r="PCV79" s="202"/>
      <c r="PCW79" s="202"/>
      <c r="PCX79" s="202"/>
      <c r="PCY79" s="202"/>
      <c r="PCZ79" s="202"/>
      <c r="PDA79" s="202"/>
      <c r="PDB79" s="202"/>
      <c r="PDC79" s="202"/>
      <c r="PDD79" s="202"/>
      <c r="PDE79" s="202"/>
      <c r="PDF79" s="202"/>
      <c r="PDG79" s="202"/>
      <c r="PDH79" s="202"/>
      <c r="PDI79" s="202"/>
      <c r="PDJ79" s="202"/>
      <c r="PDK79" s="202"/>
      <c r="PDL79" s="202"/>
      <c r="PDM79" s="202"/>
      <c r="PDN79" s="202"/>
      <c r="PDO79" s="202"/>
      <c r="PDP79" s="202"/>
      <c r="PDQ79" s="202"/>
      <c r="PDR79" s="202"/>
      <c r="PDS79" s="202"/>
      <c r="PDT79" s="202"/>
      <c r="PDU79" s="202"/>
      <c r="PDV79" s="202"/>
      <c r="PDW79" s="202"/>
      <c r="PDX79" s="202"/>
      <c r="PDY79" s="202"/>
      <c r="PDZ79" s="202"/>
      <c r="PEA79" s="202"/>
      <c r="PEB79" s="202"/>
      <c r="PEC79" s="202"/>
      <c r="PED79" s="202"/>
      <c r="PEE79" s="202"/>
      <c r="PEF79" s="202"/>
      <c r="PEG79" s="202"/>
      <c r="PEH79" s="202"/>
      <c r="PEI79" s="202"/>
      <c r="PEJ79" s="202"/>
      <c r="PEK79" s="202"/>
      <c r="PEL79" s="202"/>
      <c r="PEM79" s="202"/>
      <c r="PEN79" s="202"/>
      <c r="PEO79" s="202"/>
      <c r="PEP79" s="202"/>
      <c r="PEQ79" s="202"/>
      <c r="PER79" s="202"/>
      <c r="PES79" s="202"/>
      <c r="PET79" s="202"/>
      <c r="PEU79" s="202"/>
      <c r="PEV79" s="202"/>
      <c r="PEW79" s="202"/>
      <c r="PEX79" s="202"/>
      <c r="PEY79" s="202"/>
      <c r="PEZ79" s="202"/>
      <c r="PFA79" s="202"/>
      <c r="PFB79" s="202"/>
      <c r="PFC79" s="202"/>
      <c r="PFD79" s="202"/>
      <c r="PFE79" s="202"/>
      <c r="PFF79" s="202"/>
      <c r="PFG79" s="202"/>
      <c r="PFH79" s="202"/>
      <c r="PFI79" s="202"/>
      <c r="PFJ79" s="202"/>
      <c r="PFK79" s="202"/>
      <c r="PFL79" s="202"/>
      <c r="PFM79" s="202"/>
      <c r="PFN79" s="202"/>
      <c r="PFO79" s="202"/>
      <c r="PFP79" s="202"/>
      <c r="PFQ79" s="202"/>
      <c r="PFR79" s="202"/>
      <c r="PFS79" s="202"/>
      <c r="PFT79" s="202"/>
      <c r="PFU79" s="202"/>
      <c r="PFV79" s="202"/>
      <c r="PFW79" s="202"/>
      <c r="PFX79" s="202"/>
      <c r="PFY79" s="202"/>
      <c r="PFZ79" s="202"/>
      <c r="PGA79" s="202"/>
      <c r="PGB79" s="202"/>
      <c r="PGC79" s="202"/>
      <c r="PGD79" s="202"/>
      <c r="PGE79" s="202"/>
      <c r="PGF79" s="202"/>
      <c r="PGG79" s="202"/>
      <c r="PGH79" s="202"/>
      <c r="PGI79" s="202"/>
      <c r="PGJ79" s="202"/>
      <c r="PGK79" s="202"/>
      <c r="PGL79" s="202"/>
      <c r="PGM79" s="202"/>
      <c r="PGN79" s="202"/>
      <c r="PGO79" s="202"/>
      <c r="PGP79" s="202"/>
      <c r="PGQ79" s="202"/>
      <c r="PGR79" s="202"/>
      <c r="PGS79" s="202"/>
      <c r="PGT79" s="202"/>
      <c r="PGU79" s="202"/>
      <c r="PGV79" s="202"/>
      <c r="PGW79" s="202"/>
      <c r="PGX79" s="202"/>
      <c r="PGY79" s="202"/>
      <c r="PGZ79" s="202"/>
      <c r="PHA79" s="202"/>
      <c r="PHB79" s="202"/>
      <c r="PHC79" s="202"/>
      <c r="PHD79" s="202"/>
      <c r="PHE79" s="202"/>
      <c r="PHF79" s="202"/>
      <c r="PHG79" s="202"/>
      <c r="PHH79" s="202"/>
      <c r="PHI79" s="202"/>
      <c r="PHJ79" s="202"/>
      <c r="PHK79" s="202"/>
      <c r="PHL79" s="202"/>
      <c r="PHM79" s="202"/>
      <c r="PHN79" s="202"/>
      <c r="PHO79" s="202"/>
      <c r="PHP79" s="202"/>
      <c r="PHQ79" s="202"/>
      <c r="PHR79" s="202"/>
      <c r="PHS79" s="202"/>
      <c r="PHT79" s="202"/>
      <c r="PHU79" s="202"/>
      <c r="PHV79" s="202"/>
      <c r="PHW79" s="202"/>
      <c r="PHX79" s="202"/>
      <c r="PHY79" s="202"/>
      <c r="PHZ79" s="202"/>
      <c r="PIA79" s="202"/>
      <c r="PIB79" s="202"/>
      <c r="PIC79" s="202"/>
      <c r="PID79" s="202"/>
      <c r="PIE79" s="202"/>
      <c r="PIF79" s="202"/>
      <c r="PIG79" s="202"/>
      <c r="PIH79" s="202"/>
      <c r="PII79" s="202"/>
      <c r="PIJ79" s="202"/>
      <c r="PIK79" s="202"/>
      <c r="PIL79" s="202"/>
      <c r="PIM79" s="202"/>
      <c r="PIN79" s="202"/>
      <c r="PIO79" s="202"/>
      <c r="PIP79" s="202"/>
      <c r="PIQ79" s="202"/>
      <c r="PIR79" s="202"/>
      <c r="PIS79" s="202"/>
      <c r="PIT79" s="202"/>
      <c r="PIU79" s="202"/>
      <c r="PIV79" s="202"/>
      <c r="PIW79" s="202"/>
      <c r="PIX79" s="202"/>
      <c r="PIY79" s="202"/>
      <c r="PIZ79" s="202"/>
      <c r="PJA79" s="202"/>
      <c r="PJB79" s="202"/>
      <c r="PJC79" s="202"/>
      <c r="PJD79" s="202"/>
      <c r="PJE79" s="202"/>
      <c r="PJF79" s="202"/>
      <c r="PJG79" s="202"/>
      <c r="PJH79" s="202"/>
      <c r="PJI79" s="202"/>
      <c r="PJJ79" s="202"/>
      <c r="PJK79" s="202"/>
      <c r="PJL79" s="202"/>
      <c r="PJM79" s="202"/>
      <c r="PJN79" s="202"/>
      <c r="PJO79" s="202"/>
      <c r="PJP79" s="202"/>
      <c r="PJQ79" s="202"/>
      <c r="PJR79" s="202"/>
      <c r="PJS79" s="202"/>
      <c r="PJT79" s="202"/>
      <c r="PJU79" s="202"/>
      <c r="PJV79" s="202"/>
      <c r="PJW79" s="202"/>
      <c r="PJX79" s="202"/>
      <c r="PJY79" s="202"/>
      <c r="PJZ79" s="202"/>
      <c r="PKA79" s="202"/>
      <c r="PKB79" s="202"/>
      <c r="PKC79" s="202"/>
      <c r="PKD79" s="202"/>
      <c r="PKE79" s="202"/>
      <c r="PKF79" s="202"/>
      <c r="PKG79" s="202"/>
      <c r="PKH79" s="202"/>
      <c r="PKI79" s="202"/>
      <c r="PKJ79" s="202"/>
      <c r="PKK79" s="202"/>
      <c r="PKL79" s="202"/>
      <c r="PKM79" s="202"/>
      <c r="PKN79" s="202"/>
      <c r="PKO79" s="202"/>
      <c r="PKP79" s="202"/>
      <c r="PKQ79" s="202"/>
      <c r="PKR79" s="202"/>
      <c r="PKS79" s="202"/>
      <c r="PKT79" s="202"/>
      <c r="PKU79" s="202"/>
      <c r="PKV79" s="202"/>
      <c r="PKW79" s="202"/>
      <c r="PKX79" s="202"/>
      <c r="PKY79" s="202"/>
      <c r="PKZ79" s="202"/>
      <c r="PLA79" s="202"/>
      <c r="PLB79" s="202"/>
      <c r="PLC79" s="202"/>
      <c r="PLD79" s="202"/>
      <c r="PLE79" s="202"/>
      <c r="PLF79" s="202"/>
      <c r="PLG79" s="202"/>
      <c r="PLH79" s="202"/>
      <c r="PLI79" s="202"/>
      <c r="PLJ79" s="202"/>
      <c r="PLK79" s="202"/>
      <c r="PLL79" s="202"/>
      <c r="PLM79" s="202"/>
      <c r="PLN79" s="202"/>
      <c r="PLO79" s="202"/>
      <c r="PLP79" s="202"/>
      <c r="PLQ79" s="202"/>
      <c r="PLR79" s="202"/>
      <c r="PLS79" s="202"/>
      <c r="PLT79" s="202"/>
      <c r="PLU79" s="202"/>
      <c r="PLV79" s="202"/>
      <c r="PLW79" s="202"/>
      <c r="PLX79" s="202"/>
      <c r="PLY79" s="202"/>
      <c r="PLZ79" s="202"/>
      <c r="PMA79" s="202"/>
      <c r="PMB79" s="202"/>
      <c r="PMC79" s="202"/>
      <c r="PMD79" s="202"/>
      <c r="PME79" s="202"/>
      <c r="PMF79" s="202"/>
      <c r="PMG79" s="202"/>
      <c r="PMH79" s="202"/>
      <c r="PMI79" s="202"/>
      <c r="PMJ79" s="202"/>
      <c r="PMK79" s="202"/>
      <c r="PML79" s="202"/>
      <c r="PMM79" s="202"/>
      <c r="PMN79" s="202"/>
      <c r="PMO79" s="202"/>
      <c r="PMP79" s="202"/>
      <c r="PMQ79" s="202"/>
      <c r="PMR79" s="202"/>
      <c r="PMS79" s="202"/>
      <c r="PMT79" s="202"/>
      <c r="PMU79" s="202"/>
      <c r="PMV79" s="202"/>
      <c r="PMW79" s="202"/>
      <c r="PMX79" s="202"/>
      <c r="PMY79" s="202"/>
      <c r="PMZ79" s="202"/>
      <c r="PNA79" s="202"/>
      <c r="PNB79" s="202"/>
      <c r="PNC79" s="202"/>
      <c r="PND79" s="202"/>
      <c r="PNE79" s="202"/>
      <c r="PNF79" s="202"/>
      <c r="PNG79" s="202"/>
      <c r="PNH79" s="202"/>
      <c r="PNI79" s="202"/>
      <c r="PNJ79" s="202"/>
      <c r="PNK79" s="202"/>
      <c r="PNL79" s="202"/>
      <c r="PNM79" s="202"/>
      <c r="PNN79" s="202"/>
      <c r="PNO79" s="202"/>
      <c r="PNP79" s="202"/>
      <c r="PNQ79" s="202"/>
      <c r="PNR79" s="202"/>
      <c r="PNS79" s="202"/>
      <c r="PNT79" s="202"/>
      <c r="PNU79" s="202"/>
      <c r="PNV79" s="202"/>
      <c r="PNW79" s="202"/>
      <c r="PNX79" s="202"/>
      <c r="PNY79" s="202"/>
      <c r="PNZ79" s="202"/>
      <c r="POA79" s="202"/>
      <c r="POB79" s="202"/>
      <c r="POC79" s="202"/>
      <c r="POD79" s="202"/>
      <c r="POE79" s="202"/>
      <c r="POF79" s="202"/>
      <c r="POG79" s="202"/>
      <c r="POH79" s="202"/>
      <c r="POI79" s="202"/>
      <c r="POJ79" s="202"/>
      <c r="POK79" s="202"/>
      <c r="POL79" s="202"/>
      <c r="POM79" s="202"/>
      <c r="PON79" s="202"/>
      <c r="POO79" s="202"/>
      <c r="POP79" s="202"/>
      <c r="POQ79" s="202"/>
      <c r="POR79" s="202"/>
      <c r="POS79" s="202"/>
      <c r="POT79" s="202"/>
      <c r="POU79" s="202"/>
      <c r="POV79" s="202"/>
      <c r="POW79" s="202"/>
      <c r="POX79" s="202"/>
      <c r="POY79" s="202"/>
      <c r="POZ79" s="202"/>
      <c r="PPA79" s="202"/>
      <c r="PPB79" s="202"/>
      <c r="PPC79" s="202"/>
      <c r="PPD79" s="202"/>
      <c r="PPE79" s="202"/>
      <c r="PPF79" s="202"/>
      <c r="PPG79" s="202"/>
      <c r="PPH79" s="202"/>
      <c r="PPI79" s="202"/>
      <c r="PPJ79" s="202"/>
      <c r="PPK79" s="202"/>
      <c r="PPL79" s="202"/>
      <c r="PPM79" s="202"/>
      <c r="PPN79" s="202"/>
      <c r="PPO79" s="202"/>
      <c r="PPP79" s="202"/>
      <c r="PPQ79" s="202"/>
      <c r="PPR79" s="202"/>
      <c r="PPS79" s="202"/>
      <c r="PPT79" s="202"/>
      <c r="PPU79" s="202"/>
      <c r="PPV79" s="202"/>
      <c r="PPW79" s="202"/>
      <c r="PPX79" s="202"/>
      <c r="PPY79" s="202"/>
      <c r="PPZ79" s="202"/>
      <c r="PQA79" s="202"/>
      <c r="PQB79" s="202"/>
      <c r="PQC79" s="202"/>
      <c r="PQD79" s="202"/>
      <c r="PQE79" s="202"/>
      <c r="PQF79" s="202"/>
      <c r="PQG79" s="202"/>
      <c r="PQH79" s="202"/>
      <c r="PQI79" s="202"/>
      <c r="PQJ79" s="202"/>
      <c r="PQK79" s="202"/>
      <c r="PQL79" s="202"/>
      <c r="PQM79" s="202"/>
      <c r="PQN79" s="202"/>
      <c r="PQO79" s="202"/>
      <c r="PQP79" s="202"/>
      <c r="PQQ79" s="202"/>
      <c r="PQR79" s="202"/>
      <c r="PQS79" s="202"/>
      <c r="PQT79" s="202"/>
      <c r="PQU79" s="202"/>
      <c r="PQV79" s="202"/>
      <c r="PQW79" s="202"/>
      <c r="PQX79" s="202"/>
      <c r="PQY79" s="202"/>
      <c r="PQZ79" s="202"/>
      <c r="PRA79" s="202"/>
      <c r="PRB79" s="202"/>
      <c r="PRC79" s="202"/>
      <c r="PRD79" s="202"/>
      <c r="PRE79" s="202"/>
      <c r="PRF79" s="202"/>
      <c r="PRG79" s="202"/>
      <c r="PRH79" s="202"/>
      <c r="PRI79" s="202"/>
      <c r="PRJ79" s="202"/>
      <c r="PRK79" s="202"/>
      <c r="PRL79" s="202"/>
      <c r="PRM79" s="202"/>
      <c r="PRN79" s="202"/>
      <c r="PRO79" s="202"/>
      <c r="PRP79" s="202"/>
      <c r="PRQ79" s="202"/>
      <c r="PRR79" s="202"/>
      <c r="PRS79" s="202"/>
      <c r="PRT79" s="202"/>
      <c r="PRU79" s="202"/>
      <c r="PRV79" s="202"/>
      <c r="PRW79" s="202"/>
      <c r="PRX79" s="202"/>
      <c r="PRY79" s="202"/>
      <c r="PRZ79" s="202"/>
      <c r="PSA79" s="202"/>
      <c r="PSB79" s="202"/>
      <c r="PSC79" s="202"/>
      <c r="PSD79" s="202"/>
      <c r="PSE79" s="202"/>
      <c r="PSF79" s="202"/>
      <c r="PSG79" s="202"/>
      <c r="PSH79" s="202"/>
      <c r="PSI79" s="202"/>
      <c r="PSJ79" s="202"/>
      <c r="PSK79" s="202"/>
      <c r="PSL79" s="202"/>
      <c r="PSM79" s="202"/>
      <c r="PSN79" s="202"/>
      <c r="PSO79" s="202"/>
      <c r="PSP79" s="202"/>
      <c r="PSQ79" s="202"/>
      <c r="PSR79" s="202"/>
      <c r="PSS79" s="202"/>
      <c r="PST79" s="202"/>
      <c r="PSU79" s="202"/>
      <c r="PSV79" s="202"/>
      <c r="PSW79" s="202"/>
      <c r="PSX79" s="202"/>
      <c r="PSY79" s="202"/>
      <c r="PSZ79" s="202"/>
      <c r="PTA79" s="202"/>
      <c r="PTB79" s="202"/>
      <c r="PTC79" s="202"/>
      <c r="PTD79" s="202"/>
      <c r="PTE79" s="202"/>
      <c r="PTF79" s="202"/>
      <c r="PTG79" s="202"/>
      <c r="PTH79" s="202"/>
      <c r="PTI79" s="202"/>
      <c r="PTJ79" s="202"/>
      <c r="PTK79" s="202"/>
      <c r="PTL79" s="202"/>
      <c r="PTM79" s="202"/>
      <c r="PTN79" s="202"/>
      <c r="PTO79" s="202"/>
      <c r="PTP79" s="202"/>
      <c r="PTQ79" s="202"/>
      <c r="PTR79" s="202"/>
      <c r="PTS79" s="202"/>
      <c r="PTT79" s="202"/>
      <c r="PTU79" s="202"/>
      <c r="PTV79" s="202"/>
      <c r="PTW79" s="202"/>
      <c r="PTX79" s="202"/>
      <c r="PTY79" s="202"/>
      <c r="PTZ79" s="202"/>
      <c r="PUA79" s="202"/>
      <c r="PUB79" s="202"/>
      <c r="PUC79" s="202"/>
      <c r="PUD79" s="202"/>
      <c r="PUE79" s="202"/>
      <c r="PUF79" s="202"/>
      <c r="PUG79" s="202"/>
      <c r="PUH79" s="202"/>
      <c r="PUI79" s="202"/>
      <c r="PUJ79" s="202"/>
      <c r="PUK79" s="202"/>
      <c r="PUL79" s="202"/>
      <c r="PUM79" s="202"/>
      <c r="PUN79" s="202"/>
      <c r="PUO79" s="202"/>
      <c r="PUP79" s="202"/>
      <c r="PUQ79" s="202"/>
      <c r="PUR79" s="202"/>
      <c r="PUS79" s="202"/>
      <c r="PUT79" s="202"/>
      <c r="PUU79" s="202"/>
      <c r="PUV79" s="202"/>
      <c r="PUW79" s="202"/>
      <c r="PUX79" s="202"/>
      <c r="PUY79" s="202"/>
      <c r="PUZ79" s="202"/>
      <c r="PVA79" s="202"/>
      <c r="PVB79" s="202"/>
      <c r="PVC79" s="202"/>
      <c r="PVD79" s="202"/>
      <c r="PVE79" s="202"/>
      <c r="PVF79" s="202"/>
      <c r="PVG79" s="202"/>
      <c r="PVH79" s="202"/>
      <c r="PVI79" s="202"/>
      <c r="PVJ79" s="202"/>
      <c r="PVK79" s="202"/>
      <c r="PVL79" s="202"/>
      <c r="PVM79" s="202"/>
      <c r="PVN79" s="202"/>
      <c r="PVO79" s="202"/>
      <c r="PVP79" s="202"/>
      <c r="PVQ79" s="202"/>
      <c r="PVR79" s="202"/>
      <c r="PVS79" s="202"/>
      <c r="PVT79" s="202"/>
      <c r="PVU79" s="202"/>
      <c r="PVV79" s="202"/>
      <c r="PVW79" s="202"/>
      <c r="PVX79" s="202"/>
      <c r="PVY79" s="202"/>
      <c r="PVZ79" s="202"/>
      <c r="PWA79" s="202"/>
      <c r="PWB79" s="202"/>
      <c r="PWC79" s="202"/>
      <c r="PWD79" s="202"/>
      <c r="PWE79" s="202"/>
      <c r="PWF79" s="202"/>
      <c r="PWG79" s="202"/>
      <c r="PWH79" s="202"/>
      <c r="PWI79" s="202"/>
      <c r="PWJ79" s="202"/>
      <c r="PWK79" s="202"/>
      <c r="PWL79" s="202"/>
      <c r="PWM79" s="202"/>
      <c r="PWN79" s="202"/>
      <c r="PWO79" s="202"/>
      <c r="PWP79" s="202"/>
      <c r="PWQ79" s="202"/>
      <c r="PWR79" s="202"/>
      <c r="PWS79" s="202"/>
      <c r="PWT79" s="202"/>
      <c r="PWU79" s="202"/>
      <c r="PWV79" s="202"/>
      <c r="PWW79" s="202"/>
      <c r="PWX79" s="202"/>
      <c r="PWY79" s="202"/>
      <c r="PWZ79" s="202"/>
      <c r="PXA79" s="202"/>
      <c r="PXB79" s="202"/>
      <c r="PXC79" s="202"/>
      <c r="PXD79" s="202"/>
      <c r="PXE79" s="202"/>
      <c r="PXF79" s="202"/>
      <c r="PXG79" s="202"/>
      <c r="PXH79" s="202"/>
      <c r="PXI79" s="202"/>
      <c r="PXJ79" s="202"/>
      <c r="PXK79" s="202"/>
      <c r="PXL79" s="202"/>
      <c r="PXM79" s="202"/>
      <c r="PXN79" s="202"/>
      <c r="PXO79" s="202"/>
      <c r="PXP79" s="202"/>
      <c r="PXQ79" s="202"/>
      <c r="PXR79" s="202"/>
      <c r="PXS79" s="202"/>
      <c r="PXT79" s="202"/>
      <c r="PXU79" s="202"/>
      <c r="PXV79" s="202"/>
      <c r="PXW79" s="202"/>
      <c r="PXX79" s="202"/>
      <c r="PXY79" s="202"/>
      <c r="PXZ79" s="202"/>
      <c r="PYA79" s="202"/>
      <c r="PYB79" s="202"/>
      <c r="PYC79" s="202"/>
      <c r="PYD79" s="202"/>
      <c r="PYE79" s="202"/>
      <c r="PYF79" s="202"/>
      <c r="PYG79" s="202"/>
      <c r="PYH79" s="202"/>
      <c r="PYI79" s="202"/>
      <c r="PYJ79" s="202"/>
      <c r="PYK79" s="202"/>
      <c r="PYL79" s="202"/>
      <c r="PYM79" s="202"/>
      <c r="PYN79" s="202"/>
      <c r="PYO79" s="202"/>
      <c r="PYP79" s="202"/>
      <c r="PYQ79" s="202"/>
      <c r="PYR79" s="202"/>
      <c r="PYS79" s="202"/>
      <c r="PYT79" s="202"/>
      <c r="PYU79" s="202"/>
      <c r="PYV79" s="202"/>
      <c r="PYW79" s="202"/>
      <c r="PYX79" s="202"/>
      <c r="PYY79" s="202"/>
      <c r="PYZ79" s="202"/>
      <c r="PZA79" s="202"/>
      <c r="PZB79" s="202"/>
      <c r="PZC79" s="202"/>
      <c r="PZD79" s="202"/>
      <c r="PZE79" s="202"/>
      <c r="PZF79" s="202"/>
      <c r="PZG79" s="202"/>
      <c r="PZH79" s="202"/>
      <c r="PZI79" s="202"/>
      <c r="PZJ79" s="202"/>
      <c r="PZK79" s="202"/>
      <c r="PZL79" s="202"/>
      <c r="PZM79" s="202"/>
      <c r="PZN79" s="202"/>
      <c r="PZO79" s="202"/>
      <c r="PZP79" s="202"/>
      <c r="PZQ79" s="202"/>
      <c r="PZR79" s="202"/>
      <c r="PZS79" s="202"/>
      <c r="PZT79" s="202"/>
      <c r="PZU79" s="202"/>
      <c r="PZV79" s="202"/>
      <c r="PZW79" s="202"/>
      <c r="PZX79" s="202"/>
      <c r="PZY79" s="202"/>
      <c r="PZZ79" s="202"/>
      <c r="QAA79" s="202"/>
      <c r="QAB79" s="202"/>
      <c r="QAC79" s="202"/>
      <c r="QAD79" s="202"/>
      <c r="QAE79" s="202"/>
      <c r="QAF79" s="202"/>
      <c r="QAG79" s="202"/>
      <c r="QAH79" s="202"/>
      <c r="QAI79" s="202"/>
      <c r="QAJ79" s="202"/>
      <c r="QAK79" s="202"/>
      <c r="QAL79" s="202"/>
      <c r="QAM79" s="202"/>
      <c r="QAN79" s="202"/>
      <c r="QAO79" s="202"/>
      <c r="QAP79" s="202"/>
      <c r="QAQ79" s="202"/>
      <c r="QAR79" s="202"/>
      <c r="QAS79" s="202"/>
      <c r="QAT79" s="202"/>
      <c r="QAU79" s="202"/>
      <c r="QAV79" s="202"/>
      <c r="QAW79" s="202"/>
      <c r="QAX79" s="202"/>
      <c r="QAY79" s="202"/>
      <c r="QAZ79" s="202"/>
      <c r="QBA79" s="202"/>
      <c r="QBB79" s="202"/>
      <c r="QBC79" s="202"/>
      <c r="QBD79" s="202"/>
      <c r="QBE79" s="202"/>
      <c r="QBF79" s="202"/>
      <c r="QBG79" s="202"/>
      <c r="QBH79" s="202"/>
      <c r="QBI79" s="202"/>
      <c r="QBJ79" s="202"/>
      <c r="QBK79" s="202"/>
      <c r="QBL79" s="202"/>
      <c r="QBM79" s="202"/>
      <c r="QBN79" s="202"/>
      <c r="QBO79" s="202"/>
      <c r="QBP79" s="202"/>
      <c r="QBQ79" s="202"/>
      <c r="QBR79" s="202"/>
      <c r="QBS79" s="202"/>
      <c r="QBT79" s="202"/>
      <c r="QBU79" s="202"/>
      <c r="QBV79" s="202"/>
      <c r="QBW79" s="202"/>
      <c r="QBX79" s="202"/>
      <c r="QBY79" s="202"/>
      <c r="QBZ79" s="202"/>
      <c r="QCA79" s="202"/>
      <c r="QCB79" s="202"/>
      <c r="QCC79" s="202"/>
      <c r="QCD79" s="202"/>
      <c r="QCE79" s="202"/>
      <c r="QCF79" s="202"/>
      <c r="QCG79" s="202"/>
      <c r="QCH79" s="202"/>
      <c r="QCI79" s="202"/>
      <c r="QCJ79" s="202"/>
      <c r="QCK79" s="202"/>
      <c r="QCL79" s="202"/>
      <c r="QCM79" s="202"/>
      <c r="QCN79" s="202"/>
      <c r="QCO79" s="202"/>
      <c r="QCP79" s="202"/>
      <c r="QCQ79" s="202"/>
      <c r="QCR79" s="202"/>
      <c r="QCS79" s="202"/>
      <c r="QCT79" s="202"/>
      <c r="QCU79" s="202"/>
      <c r="QCV79" s="202"/>
      <c r="QCW79" s="202"/>
      <c r="QCX79" s="202"/>
      <c r="QCY79" s="202"/>
      <c r="QCZ79" s="202"/>
      <c r="QDA79" s="202"/>
      <c r="QDB79" s="202"/>
      <c r="QDC79" s="202"/>
      <c r="QDD79" s="202"/>
      <c r="QDE79" s="202"/>
      <c r="QDF79" s="202"/>
      <c r="QDG79" s="202"/>
      <c r="QDH79" s="202"/>
      <c r="QDI79" s="202"/>
      <c r="QDJ79" s="202"/>
      <c r="QDK79" s="202"/>
      <c r="QDL79" s="202"/>
      <c r="QDM79" s="202"/>
      <c r="QDN79" s="202"/>
      <c r="QDO79" s="202"/>
      <c r="QDP79" s="202"/>
      <c r="QDQ79" s="202"/>
      <c r="QDR79" s="202"/>
      <c r="QDS79" s="202"/>
      <c r="QDT79" s="202"/>
      <c r="QDU79" s="202"/>
      <c r="QDV79" s="202"/>
      <c r="QDW79" s="202"/>
      <c r="QDX79" s="202"/>
      <c r="QDY79" s="202"/>
      <c r="QDZ79" s="202"/>
      <c r="QEA79" s="202"/>
      <c r="QEB79" s="202"/>
      <c r="QEC79" s="202"/>
      <c r="QED79" s="202"/>
      <c r="QEE79" s="202"/>
      <c r="QEF79" s="202"/>
      <c r="QEG79" s="202"/>
      <c r="QEH79" s="202"/>
      <c r="QEI79" s="202"/>
      <c r="QEJ79" s="202"/>
      <c r="QEK79" s="202"/>
      <c r="QEL79" s="202"/>
      <c r="QEM79" s="202"/>
      <c r="QEN79" s="202"/>
      <c r="QEO79" s="202"/>
      <c r="QEP79" s="202"/>
      <c r="QEQ79" s="202"/>
      <c r="QER79" s="202"/>
      <c r="QES79" s="202"/>
      <c r="QET79" s="202"/>
      <c r="QEU79" s="202"/>
      <c r="QEV79" s="202"/>
      <c r="QEW79" s="202"/>
      <c r="QEX79" s="202"/>
      <c r="QEY79" s="202"/>
      <c r="QEZ79" s="202"/>
      <c r="QFA79" s="202"/>
      <c r="QFB79" s="202"/>
      <c r="QFC79" s="202"/>
      <c r="QFD79" s="202"/>
      <c r="QFE79" s="202"/>
      <c r="QFF79" s="202"/>
      <c r="QFG79" s="202"/>
      <c r="QFH79" s="202"/>
      <c r="QFI79" s="202"/>
      <c r="QFJ79" s="202"/>
      <c r="QFK79" s="202"/>
      <c r="QFL79" s="202"/>
      <c r="QFM79" s="202"/>
      <c r="QFN79" s="202"/>
      <c r="QFO79" s="202"/>
      <c r="QFP79" s="202"/>
      <c r="QFQ79" s="202"/>
      <c r="QFR79" s="202"/>
      <c r="QFS79" s="202"/>
      <c r="QFT79" s="202"/>
      <c r="QFU79" s="202"/>
      <c r="QFV79" s="202"/>
      <c r="QFW79" s="202"/>
      <c r="QFX79" s="202"/>
      <c r="QFY79" s="202"/>
      <c r="QFZ79" s="202"/>
      <c r="QGA79" s="202"/>
      <c r="QGB79" s="202"/>
      <c r="QGC79" s="202"/>
      <c r="QGD79" s="202"/>
      <c r="QGE79" s="202"/>
      <c r="QGF79" s="202"/>
      <c r="QGG79" s="202"/>
      <c r="QGH79" s="202"/>
      <c r="QGI79" s="202"/>
      <c r="QGJ79" s="202"/>
      <c r="QGK79" s="202"/>
      <c r="QGL79" s="202"/>
      <c r="QGM79" s="202"/>
      <c r="QGN79" s="202"/>
      <c r="QGO79" s="202"/>
      <c r="QGP79" s="202"/>
      <c r="QGQ79" s="202"/>
      <c r="QGR79" s="202"/>
      <c r="QGS79" s="202"/>
      <c r="QGT79" s="202"/>
      <c r="QGU79" s="202"/>
      <c r="QGV79" s="202"/>
      <c r="QGW79" s="202"/>
      <c r="QGX79" s="202"/>
      <c r="QGY79" s="202"/>
      <c r="QGZ79" s="202"/>
      <c r="QHA79" s="202"/>
      <c r="QHB79" s="202"/>
      <c r="QHC79" s="202"/>
      <c r="QHD79" s="202"/>
      <c r="QHE79" s="202"/>
      <c r="QHF79" s="202"/>
      <c r="QHG79" s="202"/>
      <c r="QHH79" s="202"/>
      <c r="QHI79" s="202"/>
      <c r="QHJ79" s="202"/>
      <c r="QHK79" s="202"/>
      <c r="QHL79" s="202"/>
      <c r="QHM79" s="202"/>
      <c r="QHN79" s="202"/>
      <c r="QHO79" s="202"/>
      <c r="QHP79" s="202"/>
      <c r="QHQ79" s="202"/>
      <c r="QHR79" s="202"/>
      <c r="QHS79" s="202"/>
      <c r="QHT79" s="202"/>
      <c r="QHU79" s="202"/>
      <c r="QHV79" s="202"/>
      <c r="QHW79" s="202"/>
      <c r="QHX79" s="202"/>
      <c r="QHY79" s="202"/>
      <c r="QHZ79" s="202"/>
      <c r="QIA79" s="202"/>
      <c r="QIB79" s="202"/>
      <c r="QIC79" s="202"/>
      <c r="QID79" s="202"/>
      <c r="QIE79" s="202"/>
      <c r="QIF79" s="202"/>
      <c r="QIG79" s="202"/>
      <c r="QIH79" s="202"/>
      <c r="QII79" s="202"/>
      <c r="QIJ79" s="202"/>
      <c r="QIK79" s="202"/>
      <c r="QIL79" s="202"/>
      <c r="QIM79" s="202"/>
      <c r="QIN79" s="202"/>
      <c r="QIO79" s="202"/>
      <c r="QIP79" s="202"/>
      <c r="QIQ79" s="202"/>
      <c r="QIR79" s="202"/>
      <c r="QIS79" s="202"/>
      <c r="QIT79" s="202"/>
      <c r="QIU79" s="202"/>
      <c r="QIV79" s="202"/>
      <c r="QIW79" s="202"/>
      <c r="QIX79" s="202"/>
      <c r="QIY79" s="202"/>
      <c r="QIZ79" s="202"/>
      <c r="QJA79" s="202"/>
      <c r="QJB79" s="202"/>
      <c r="QJC79" s="202"/>
      <c r="QJD79" s="202"/>
      <c r="QJE79" s="202"/>
      <c r="QJF79" s="202"/>
      <c r="QJG79" s="202"/>
      <c r="QJH79" s="202"/>
      <c r="QJI79" s="202"/>
      <c r="QJJ79" s="202"/>
      <c r="QJK79" s="202"/>
      <c r="QJL79" s="202"/>
      <c r="QJM79" s="202"/>
      <c r="QJN79" s="202"/>
      <c r="QJO79" s="202"/>
      <c r="QJP79" s="202"/>
      <c r="QJQ79" s="202"/>
      <c r="QJR79" s="202"/>
      <c r="QJS79" s="202"/>
      <c r="QJT79" s="202"/>
      <c r="QJU79" s="202"/>
      <c r="QJV79" s="202"/>
      <c r="QJW79" s="202"/>
      <c r="QJX79" s="202"/>
      <c r="QJY79" s="202"/>
      <c r="QJZ79" s="202"/>
      <c r="QKA79" s="202"/>
      <c r="QKB79" s="202"/>
      <c r="QKC79" s="202"/>
      <c r="QKD79" s="202"/>
      <c r="QKE79" s="202"/>
      <c r="QKF79" s="202"/>
      <c r="QKG79" s="202"/>
      <c r="QKH79" s="202"/>
      <c r="QKI79" s="202"/>
      <c r="QKJ79" s="202"/>
      <c r="QKK79" s="202"/>
      <c r="QKL79" s="202"/>
      <c r="QKM79" s="202"/>
      <c r="QKN79" s="202"/>
      <c r="QKO79" s="202"/>
      <c r="QKP79" s="202"/>
      <c r="QKQ79" s="202"/>
      <c r="QKR79" s="202"/>
      <c r="QKS79" s="202"/>
      <c r="QKT79" s="202"/>
      <c r="QKU79" s="202"/>
      <c r="QKV79" s="202"/>
      <c r="QKW79" s="202"/>
      <c r="QKX79" s="202"/>
      <c r="QKY79" s="202"/>
      <c r="QKZ79" s="202"/>
      <c r="QLA79" s="202"/>
      <c r="QLB79" s="202"/>
      <c r="QLC79" s="202"/>
      <c r="QLD79" s="202"/>
      <c r="QLE79" s="202"/>
      <c r="QLF79" s="202"/>
      <c r="QLG79" s="202"/>
      <c r="QLH79" s="202"/>
      <c r="QLI79" s="202"/>
      <c r="QLJ79" s="202"/>
      <c r="QLK79" s="202"/>
      <c r="QLL79" s="202"/>
      <c r="QLM79" s="202"/>
      <c r="QLN79" s="202"/>
      <c r="QLO79" s="202"/>
      <c r="QLP79" s="202"/>
      <c r="QLQ79" s="202"/>
      <c r="QLR79" s="202"/>
      <c r="QLS79" s="202"/>
      <c r="QLT79" s="202"/>
      <c r="QLU79" s="202"/>
      <c r="QLV79" s="202"/>
      <c r="QLW79" s="202"/>
      <c r="QLX79" s="202"/>
      <c r="QLY79" s="202"/>
      <c r="QLZ79" s="202"/>
      <c r="QMA79" s="202"/>
      <c r="QMB79" s="202"/>
      <c r="QMC79" s="202"/>
      <c r="QMD79" s="202"/>
      <c r="QME79" s="202"/>
      <c r="QMF79" s="202"/>
      <c r="QMG79" s="202"/>
      <c r="QMH79" s="202"/>
      <c r="QMI79" s="202"/>
      <c r="QMJ79" s="202"/>
      <c r="QMK79" s="202"/>
      <c r="QML79" s="202"/>
      <c r="QMM79" s="202"/>
      <c r="QMN79" s="202"/>
      <c r="QMO79" s="202"/>
      <c r="QMP79" s="202"/>
      <c r="QMQ79" s="202"/>
      <c r="QMR79" s="202"/>
      <c r="QMS79" s="202"/>
      <c r="QMT79" s="202"/>
      <c r="QMU79" s="202"/>
      <c r="QMV79" s="202"/>
      <c r="QMW79" s="202"/>
      <c r="QMX79" s="202"/>
      <c r="QMY79" s="202"/>
      <c r="QMZ79" s="202"/>
      <c r="QNA79" s="202"/>
      <c r="QNB79" s="202"/>
      <c r="QNC79" s="202"/>
      <c r="QND79" s="202"/>
      <c r="QNE79" s="202"/>
      <c r="QNF79" s="202"/>
      <c r="QNG79" s="202"/>
      <c r="QNH79" s="202"/>
      <c r="QNI79" s="202"/>
      <c r="QNJ79" s="202"/>
      <c r="QNK79" s="202"/>
      <c r="QNL79" s="202"/>
      <c r="QNM79" s="202"/>
      <c r="QNN79" s="202"/>
      <c r="QNO79" s="202"/>
      <c r="QNP79" s="202"/>
      <c r="QNQ79" s="202"/>
      <c r="QNR79" s="202"/>
      <c r="QNS79" s="202"/>
      <c r="QNT79" s="202"/>
      <c r="QNU79" s="202"/>
      <c r="QNV79" s="202"/>
      <c r="QNW79" s="202"/>
      <c r="QNX79" s="202"/>
      <c r="QNY79" s="202"/>
      <c r="QNZ79" s="202"/>
      <c r="QOA79" s="202"/>
      <c r="QOB79" s="202"/>
      <c r="QOC79" s="202"/>
      <c r="QOD79" s="202"/>
      <c r="QOE79" s="202"/>
      <c r="QOF79" s="202"/>
      <c r="QOG79" s="202"/>
      <c r="QOH79" s="202"/>
      <c r="QOI79" s="202"/>
      <c r="QOJ79" s="202"/>
      <c r="QOK79" s="202"/>
      <c r="QOL79" s="202"/>
      <c r="QOM79" s="202"/>
      <c r="QON79" s="202"/>
      <c r="QOO79" s="202"/>
      <c r="QOP79" s="202"/>
      <c r="QOQ79" s="202"/>
      <c r="QOR79" s="202"/>
      <c r="QOS79" s="202"/>
      <c r="QOT79" s="202"/>
      <c r="QOU79" s="202"/>
      <c r="QOV79" s="202"/>
      <c r="QOW79" s="202"/>
      <c r="QOX79" s="202"/>
      <c r="QOY79" s="202"/>
      <c r="QOZ79" s="202"/>
      <c r="QPA79" s="202"/>
      <c r="QPB79" s="202"/>
      <c r="QPC79" s="202"/>
      <c r="QPD79" s="202"/>
      <c r="QPE79" s="202"/>
      <c r="QPF79" s="202"/>
      <c r="QPG79" s="202"/>
      <c r="QPH79" s="202"/>
      <c r="QPI79" s="202"/>
      <c r="QPJ79" s="202"/>
      <c r="QPK79" s="202"/>
      <c r="QPL79" s="202"/>
      <c r="QPM79" s="202"/>
      <c r="QPN79" s="202"/>
      <c r="QPO79" s="202"/>
      <c r="QPP79" s="202"/>
      <c r="QPQ79" s="202"/>
      <c r="QPR79" s="202"/>
      <c r="QPS79" s="202"/>
      <c r="QPT79" s="202"/>
      <c r="QPU79" s="202"/>
      <c r="QPV79" s="202"/>
      <c r="QPW79" s="202"/>
      <c r="QPX79" s="202"/>
      <c r="QPY79" s="202"/>
      <c r="QPZ79" s="202"/>
      <c r="QQA79" s="202"/>
      <c r="QQB79" s="202"/>
      <c r="QQC79" s="202"/>
      <c r="QQD79" s="202"/>
      <c r="QQE79" s="202"/>
      <c r="QQF79" s="202"/>
      <c r="QQG79" s="202"/>
      <c r="QQH79" s="202"/>
      <c r="QQI79" s="202"/>
      <c r="QQJ79" s="202"/>
      <c r="QQK79" s="202"/>
      <c r="QQL79" s="202"/>
      <c r="QQM79" s="202"/>
      <c r="QQN79" s="202"/>
      <c r="QQO79" s="202"/>
      <c r="QQP79" s="202"/>
      <c r="QQQ79" s="202"/>
      <c r="QQR79" s="202"/>
      <c r="QQS79" s="202"/>
      <c r="QQT79" s="202"/>
      <c r="QQU79" s="202"/>
      <c r="QQV79" s="202"/>
      <c r="QQW79" s="202"/>
      <c r="QQX79" s="202"/>
      <c r="QQY79" s="202"/>
      <c r="QQZ79" s="202"/>
      <c r="QRA79" s="202"/>
      <c r="QRB79" s="202"/>
      <c r="QRC79" s="202"/>
      <c r="QRD79" s="202"/>
      <c r="QRE79" s="202"/>
      <c r="QRF79" s="202"/>
      <c r="QRG79" s="202"/>
      <c r="QRH79" s="202"/>
      <c r="QRI79" s="202"/>
      <c r="QRJ79" s="202"/>
      <c r="QRK79" s="202"/>
      <c r="QRL79" s="202"/>
      <c r="QRM79" s="202"/>
      <c r="QRN79" s="202"/>
      <c r="QRO79" s="202"/>
      <c r="QRP79" s="202"/>
      <c r="QRQ79" s="202"/>
      <c r="QRR79" s="202"/>
      <c r="QRS79" s="202"/>
      <c r="QRT79" s="202"/>
      <c r="QRU79" s="202"/>
      <c r="QRV79" s="202"/>
      <c r="QRW79" s="202"/>
      <c r="QRX79" s="202"/>
      <c r="QRY79" s="202"/>
      <c r="QRZ79" s="202"/>
      <c r="QSA79" s="202"/>
      <c r="QSB79" s="202"/>
      <c r="QSC79" s="202"/>
      <c r="QSD79" s="202"/>
      <c r="QSE79" s="202"/>
      <c r="QSF79" s="202"/>
      <c r="QSG79" s="202"/>
      <c r="QSH79" s="202"/>
      <c r="QSI79" s="202"/>
      <c r="QSJ79" s="202"/>
      <c r="QSK79" s="202"/>
      <c r="QSL79" s="202"/>
      <c r="QSM79" s="202"/>
      <c r="QSN79" s="202"/>
      <c r="QSO79" s="202"/>
      <c r="QSP79" s="202"/>
      <c r="QSQ79" s="202"/>
      <c r="QSR79" s="202"/>
      <c r="QSS79" s="202"/>
      <c r="QST79" s="202"/>
      <c r="QSU79" s="202"/>
      <c r="QSV79" s="202"/>
      <c r="QSW79" s="202"/>
      <c r="QSX79" s="202"/>
      <c r="QSY79" s="202"/>
      <c r="QSZ79" s="202"/>
      <c r="QTA79" s="202"/>
      <c r="QTB79" s="202"/>
      <c r="QTC79" s="202"/>
      <c r="QTD79" s="202"/>
      <c r="QTE79" s="202"/>
      <c r="QTF79" s="202"/>
      <c r="QTG79" s="202"/>
      <c r="QTH79" s="202"/>
      <c r="QTI79" s="202"/>
      <c r="QTJ79" s="202"/>
      <c r="QTK79" s="202"/>
      <c r="QTL79" s="202"/>
      <c r="QTM79" s="202"/>
      <c r="QTN79" s="202"/>
      <c r="QTO79" s="202"/>
      <c r="QTP79" s="202"/>
      <c r="QTQ79" s="202"/>
      <c r="QTR79" s="202"/>
      <c r="QTS79" s="202"/>
      <c r="QTT79" s="202"/>
      <c r="QTU79" s="202"/>
      <c r="QTV79" s="202"/>
      <c r="QTW79" s="202"/>
      <c r="QTX79" s="202"/>
      <c r="QTY79" s="202"/>
      <c r="QTZ79" s="202"/>
      <c r="QUA79" s="202"/>
      <c r="QUB79" s="202"/>
      <c r="QUC79" s="202"/>
      <c r="QUD79" s="202"/>
      <c r="QUE79" s="202"/>
      <c r="QUF79" s="202"/>
      <c r="QUG79" s="202"/>
      <c r="QUH79" s="202"/>
      <c r="QUI79" s="202"/>
      <c r="QUJ79" s="202"/>
      <c r="QUK79" s="202"/>
      <c r="QUL79" s="202"/>
      <c r="QUM79" s="202"/>
      <c r="QUN79" s="202"/>
      <c r="QUO79" s="202"/>
      <c r="QUP79" s="202"/>
      <c r="QUQ79" s="202"/>
      <c r="QUR79" s="202"/>
      <c r="QUS79" s="202"/>
      <c r="QUT79" s="202"/>
      <c r="QUU79" s="202"/>
      <c r="QUV79" s="202"/>
      <c r="QUW79" s="202"/>
      <c r="QUX79" s="202"/>
      <c r="QUY79" s="202"/>
      <c r="QUZ79" s="202"/>
      <c r="QVA79" s="202"/>
      <c r="QVB79" s="202"/>
      <c r="QVC79" s="202"/>
      <c r="QVD79" s="202"/>
      <c r="QVE79" s="202"/>
      <c r="QVF79" s="202"/>
      <c r="QVG79" s="202"/>
      <c r="QVH79" s="202"/>
      <c r="QVI79" s="202"/>
      <c r="QVJ79" s="202"/>
      <c r="QVK79" s="202"/>
      <c r="QVL79" s="202"/>
      <c r="QVM79" s="202"/>
      <c r="QVN79" s="202"/>
      <c r="QVO79" s="202"/>
      <c r="QVP79" s="202"/>
      <c r="QVQ79" s="202"/>
      <c r="QVR79" s="202"/>
      <c r="QVS79" s="202"/>
      <c r="QVT79" s="202"/>
      <c r="QVU79" s="202"/>
      <c r="QVV79" s="202"/>
      <c r="QVW79" s="202"/>
      <c r="QVX79" s="202"/>
      <c r="QVY79" s="202"/>
      <c r="QVZ79" s="202"/>
      <c r="QWA79" s="202"/>
      <c r="QWB79" s="202"/>
      <c r="QWC79" s="202"/>
      <c r="QWD79" s="202"/>
      <c r="QWE79" s="202"/>
      <c r="QWF79" s="202"/>
      <c r="QWG79" s="202"/>
      <c r="QWH79" s="202"/>
      <c r="QWI79" s="202"/>
      <c r="QWJ79" s="202"/>
      <c r="QWK79" s="202"/>
      <c r="QWL79" s="202"/>
      <c r="QWM79" s="202"/>
      <c r="QWN79" s="202"/>
      <c r="QWO79" s="202"/>
      <c r="QWP79" s="202"/>
      <c r="QWQ79" s="202"/>
      <c r="QWR79" s="202"/>
      <c r="QWS79" s="202"/>
      <c r="QWT79" s="202"/>
      <c r="QWU79" s="202"/>
      <c r="QWV79" s="202"/>
      <c r="QWW79" s="202"/>
      <c r="QWX79" s="202"/>
      <c r="QWY79" s="202"/>
      <c r="QWZ79" s="202"/>
      <c r="QXA79" s="202"/>
      <c r="QXB79" s="202"/>
      <c r="QXC79" s="202"/>
      <c r="QXD79" s="202"/>
      <c r="QXE79" s="202"/>
      <c r="QXF79" s="202"/>
      <c r="QXG79" s="202"/>
      <c r="QXH79" s="202"/>
      <c r="QXI79" s="202"/>
      <c r="QXJ79" s="202"/>
      <c r="QXK79" s="202"/>
      <c r="QXL79" s="202"/>
      <c r="QXM79" s="202"/>
      <c r="QXN79" s="202"/>
      <c r="QXO79" s="202"/>
      <c r="QXP79" s="202"/>
      <c r="QXQ79" s="202"/>
      <c r="QXR79" s="202"/>
      <c r="QXS79" s="202"/>
      <c r="QXT79" s="202"/>
      <c r="QXU79" s="202"/>
      <c r="QXV79" s="202"/>
      <c r="QXW79" s="202"/>
      <c r="QXX79" s="202"/>
      <c r="QXY79" s="202"/>
      <c r="QXZ79" s="202"/>
      <c r="QYA79" s="202"/>
      <c r="QYB79" s="202"/>
      <c r="QYC79" s="202"/>
      <c r="QYD79" s="202"/>
      <c r="QYE79" s="202"/>
      <c r="QYF79" s="202"/>
      <c r="QYG79" s="202"/>
      <c r="QYH79" s="202"/>
      <c r="QYI79" s="202"/>
      <c r="QYJ79" s="202"/>
      <c r="QYK79" s="202"/>
      <c r="QYL79" s="202"/>
      <c r="QYM79" s="202"/>
      <c r="QYN79" s="202"/>
      <c r="QYO79" s="202"/>
      <c r="QYP79" s="202"/>
      <c r="QYQ79" s="202"/>
      <c r="QYR79" s="202"/>
      <c r="QYS79" s="202"/>
      <c r="QYT79" s="202"/>
      <c r="QYU79" s="202"/>
      <c r="QYV79" s="202"/>
      <c r="QYW79" s="202"/>
      <c r="QYX79" s="202"/>
      <c r="QYY79" s="202"/>
      <c r="QYZ79" s="202"/>
      <c r="QZA79" s="202"/>
      <c r="QZB79" s="202"/>
      <c r="QZC79" s="202"/>
      <c r="QZD79" s="202"/>
      <c r="QZE79" s="202"/>
      <c r="QZF79" s="202"/>
      <c r="QZG79" s="202"/>
      <c r="QZH79" s="202"/>
      <c r="QZI79" s="202"/>
      <c r="QZJ79" s="202"/>
      <c r="QZK79" s="202"/>
      <c r="QZL79" s="202"/>
      <c r="QZM79" s="202"/>
      <c r="QZN79" s="202"/>
      <c r="QZO79" s="202"/>
      <c r="QZP79" s="202"/>
      <c r="QZQ79" s="202"/>
      <c r="QZR79" s="202"/>
      <c r="QZS79" s="202"/>
      <c r="QZT79" s="202"/>
      <c r="QZU79" s="202"/>
      <c r="QZV79" s="202"/>
      <c r="QZW79" s="202"/>
      <c r="QZX79" s="202"/>
      <c r="QZY79" s="202"/>
      <c r="QZZ79" s="202"/>
      <c r="RAA79" s="202"/>
      <c r="RAB79" s="202"/>
      <c r="RAC79" s="202"/>
      <c r="RAD79" s="202"/>
      <c r="RAE79" s="202"/>
      <c r="RAF79" s="202"/>
      <c r="RAG79" s="202"/>
      <c r="RAH79" s="202"/>
      <c r="RAI79" s="202"/>
      <c r="RAJ79" s="202"/>
      <c r="RAK79" s="202"/>
      <c r="RAL79" s="202"/>
      <c r="RAM79" s="202"/>
      <c r="RAN79" s="202"/>
      <c r="RAO79" s="202"/>
      <c r="RAP79" s="202"/>
      <c r="RAQ79" s="202"/>
      <c r="RAR79" s="202"/>
      <c r="RAS79" s="202"/>
      <c r="RAT79" s="202"/>
      <c r="RAU79" s="202"/>
      <c r="RAV79" s="202"/>
      <c r="RAW79" s="202"/>
      <c r="RAX79" s="202"/>
      <c r="RAY79" s="202"/>
      <c r="RAZ79" s="202"/>
      <c r="RBA79" s="202"/>
      <c r="RBB79" s="202"/>
      <c r="RBC79" s="202"/>
      <c r="RBD79" s="202"/>
      <c r="RBE79" s="202"/>
      <c r="RBF79" s="202"/>
      <c r="RBG79" s="202"/>
      <c r="RBH79" s="202"/>
      <c r="RBI79" s="202"/>
      <c r="RBJ79" s="202"/>
      <c r="RBK79" s="202"/>
      <c r="RBL79" s="202"/>
      <c r="RBM79" s="202"/>
      <c r="RBN79" s="202"/>
      <c r="RBO79" s="202"/>
      <c r="RBP79" s="202"/>
      <c r="RBQ79" s="202"/>
      <c r="RBR79" s="202"/>
      <c r="RBS79" s="202"/>
      <c r="RBT79" s="202"/>
      <c r="RBU79" s="202"/>
      <c r="RBV79" s="202"/>
      <c r="RBW79" s="202"/>
      <c r="RBX79" s="202"/>
      <c r="RBY79" s="202"/>
      <c r="RBZ79" s="202"/>
      <c r="RCA79" s="202"/>
      <c r="RCB79" s="202"/>
      <c r="RCC79" s="202"/>
      <c r="RCD79" s="202"/>
      <c r="RCE79" s="202"/>
      <c r="RCF79" s="202"/>
      <c r="RCG79" s="202"/>
      <c r="RCH79" s="202"/>
      <c r="RCI79" s="202"/>
      <c r="RCJ79" s="202"/>
      <c r="RCK79" s="202"/>
      <c r="RCL79" s="202"/>
      <c r="RCM79" s="202"/>
      <c r="RCN79" s="202"/>
      <c r="RCO79" s="202"/>
      <c r="RCP79" s="202"/>
      <c r="RCQ79" s="202"/>
      <c r="RCR79" s="202"/>
      <c r="RCS79" s="202"/>
      <c r="RCT79" s="202"/>
      <c r="RCU79" s="202"/>
      <c r="RCV79" s="202"/>
      <c r="RCW79" s="202"/>
      <c r="RCX79" s="202"/>
      <c r="RCY79" s="202"/>
      <c r="RCZ79" s="202"/>
      <c r="RDA79" s="202"/>
      <c r="RDB79" s="202"/>
      <c r="RDC79" s="202"/>
      <c r="RDD79" s="202"/>
      <c r="RDE79" s="202"/>
      <c r="RDF79" s="202"/>
      <c r="RDG79" s="202"/>
      <c r="RDH79" s="202"/>
      <c r="RDI79" s="202"/>
      <c r="RDJ79" s="202"/>
      <c r="RDK79" s="202"/>
      <c r="RDL79" s="202"/>
      <c r="RDM79" s="202"/>
      <c r="RDN79" s="202"/>
      <c r="RDO79" s="202"/>
      <c r="RDP79" s="202"/>
      <c r="RDQ79" s="202"/>
      <c r="RDR79" s="202"/>
      <c r="RDS79" s="202"/>
      <c r="RDT79" s="202"/>
      <c r="RDU79" s="202"/>
      <c r="RDV79" s="202"/>
      <c r="RDW79" s="202"/>
      <c r="RDX79" s="202"/>
      <c r="RDY79" s="202"/>
      <c r="RDZ79" s="202"/>
      <c r="REA79" s="202"/>
      <c r="REB79" s="202"/>
      <c r="REC79" s="202"/>
      <c r="RED79" s="202"/>
      <c r="REE79" s="202"/>
      <c r="REF79" s="202"/>
      <c r="REG79" s="202"/>
      <c r="REH79" s="202"/>
      <c r="REI79" s="202"/>
      <c r="REJ79" s="202"/>
      <c r="REK79" s="202"/>
      <c r="REL79" s="202"/>
      <c r="REM79" s="202"/>
      <c r="REN79" s="202"/>
      <c r="REO79" s="202"/>
      <c r="REP79" s="202"/>
      <c r="REQ79" s="202"/>
      <c r="RER79" s="202"/>
      <c r="RES79" s="202"/>
      <c r="RET79" s="202"/>
      <c r="REU79" s="202"/>
      <c r="REV79" s="202"/>
      <c r="REW79" s="202"/>
      <c r="REX79" s="202"/>
      <c r="REY79" s="202"/>
      <c r="REZ79" s="202"/>
      <c r="RFA79" s="202"/>
      <c r="RFB79" s="202"/>
      <c r="RFC79" s="202"/>
      <c r="RFD79" s="202"/>
      <c r="RFE79" s="202"/>
      <c r="RFF79" s="202"/>
      <c r="RFG79" s="202"/>
      <c r="RFH79" s="202"/>
      <c r="RFI79" s="202"/>
      <c r="RFJ79" s="202"/>
      <c r="RFK79" s="202"/>
      <c r="RFL79" s="202"/>
      <c r="RFM79" s="202"/>
      <c r="RFN79" s="202"/>
      <c r="RFO79" s="202"/>
      <c r="RFP79" s="202"/>
      <c r="RFQ79" s="202"/>
      <c r="RFR79" s="202"/>
      <c r="RFS79" s="202"/>
      <c r="RFT79" s="202"/>
      <c r="RFU79" s="202"/>
      <c r="RFV79" s="202"/>
      <c r="RFW79" s="202"/>
      <c r="RFX79" s="202"/>
      <c r="RFY79" s="202"/>
      <c r="RFZ79" s="202"/>
      <c r="RGA79" s="202"/>
      <c r="RGB79" s="202"/>
      <c r="RGC79" s="202"/>
      <c r="RGD79" s="202"/>
      <c r="RGE79" s="202"/>
      <c r="RGF79" s="202"/>
      <c r="RGG79" s="202"/>
      <c r="RGH79" s="202"/>
      <c r="RGI79" s="202"/>
      <c r="RGJ79" s="202"/>
      <c r="RGK79" s="202"/>
      <c r="RGL79" s="202"/>
      <c r="RGM79" s="202"/>
      <c r="RGN79" s="202"/>
      <c r="RGO79" s="202"/>
      <c r="RGP79" s="202"/>
      <c r="RGQ79" s="202"/>
      <c r="RGR79" s="202"/>
      <c r="RGS79" s="202"/>
      <c r="RGT79" s="202"/>
      <c r="RGU79" s="202"/>
      <c r="RGV79" s="202"/>
      <c r="RGW79" s="202"/>
      <c r="RGX79" s="202"/>
      <c r="RGY79" s="202"/>
      <c r="RGZ79" s="202"/>
      <c r="RHA79" s="202"/>
      <c r="RHB79" s="202"/>
      <c r="RHC79" s="202"/>
      <c r="RHD79" s="202"/>
      <c r="RHE79" s="202"/>
      <c r="RHF79" s="202"/>
      <c r="RHG79" s="202"/>
      <c r="RHH79" s="202"/>
      <c r="RHI79" s="202"/>
      <c r="RHJ79" s="202"/>
      <c r="RHK79" s="202"/>
      <c r="RHL79" s="202"/>
      <c r="RHM79" s="202"/>
      <c r="RHN79" s="202"/>
      <c r="RHO79" s="202"/>
      <c r="RHP79" s="202"/>
      <c r="RHQ79" s="202"/>
      <c r="RHR79" s="202"/>
      <c r="RHS79" s="202"/>
      <c r="RHT79" s="202"/>
      <c r="RHU79" s="202"/>
      <c r="RHV79" s="202"/>
      <c r="RHW79" s="202"/>
      <c r="RHX79" s="202"/>
      <c r="RHY79" s="202"/>
      <c r="RHZ79" s="202"/>
      <c r="RIA79" s="202"/>
      <c r="RIB79" s="202"/>
      <c r="RIC79" s="202"/>
      <c r="RID79" s="202"/>
      <c r="RIE79" s="202"/>
      <c r="RIF79" s="202"/>
      <c r="RIG79" s="202"/>
      <c r="RIH79" s="202"/>
      <c r="RII79" s="202"/>
      <c r="RIJ79" s="202"/>
      <c r="RIK79" s="202"/>
      <c r="RIL79" s="202"/>
      <c r="RIM79" s="202"/>
      <c r="RIN79" s="202"/>
      <c r="RIO79" s="202"/>
      <c r="RIP79" s="202"/>
      <c r="RIQ79" s="202"/>
      <c r="RIR79" s="202"/>
      <c r="RIS79" s="202"/>
      <c r="RIT79" s="202"/>
      <c r="RIU79" s="202"/>
      <c r="RIV79" s="202"/>
      <c r="RIW79" s="202"/>
      <c r="RIX79" s="202"/>
      <c r="RIY79" s="202"/>
      <c r="RIZ79" s="202"/>
      <c r="RJA79" s="202"/>
      <c r="RJB79" s="202"/>
      <c r="RJC79" s="202"/>
      <c r="RJD79" s="202"/>
      <c r="RJE79" s="202"/>
      <c r="RJF79" s="202"/>
      <c r="RJG79" s="202"/>
      <c r="RJH79" s="202"/>
      <c r="RJI79" s="202"/>
      <c r="RJJ79" s="202"/>
      <c r="RJK79" s="202"/>
      <c r="RJL79" s="202"/>
      <c r="RJM79" s="202"/>
      <c r="RJN79" s="202"/>
      <c r="RJO79" s="202"/>
      <c r="RJP79" s="202"/>
      <c r="RJQ79" s="202"/>
      <c r="RJR79" s="202"/>
      <c r="RJS79" s="202"/>
      <c r="RJT79" s="202"/>
      <c r="RJU79" s="202"/>
      <c r="RJV79" s="202"/>
      <c r="RJW79" s="202"/>
      <c r="RJX79" s="202"/>
      <c r="RJY79" s="202"/>
      <c r="RJZ79" s="202"/>
      <c r="RKA79" s="202"/>
      <c r="RKB79" s="202"/>
      <c r="RKC79" s="202"/>
      <c r="RKD79" s="202"/>
      <c r="RKE79" s="202"/>
      <c r="RKF79" s="202"/>
      <c r="RKG79" s="202"/>
      <c r="RKH79" s="202"/>
      <c r="RKI79" s="202"/>
      <c r="RKJ79" s="202"/>
      <c r="RKK79" s="202"/>
      <c r="RKL79" s="202"/>
      <c r="RKM79" s="202"/>
      <c r="RKN79" s="202"/>
      <c r="RKO79" s="202"/>
      <c r="RKP79" s="202"/>
      <c r="RKQ79" s="202"/>
      <c r="RKR79" s="202"/>
      <c r="RKS79" s="202"/>
      <c r="RKT79" s="202"/>
      <c r="RKU79" s="202"/>
      <c r="RKV79" s="202"/>
      <c r="RKW79" s="202"/>
      <c r="RKX79" s="202"/>
      <c r="RKY79" s="202"/>
      <c r="RKZ79" s="202"/>
      <c r="RLA79" s="202"/>
      <c r="RLB79" s="202"/>
      <c r="RLC79" s="202"/>
      <c r="RLD79" s="202"/>
      <c r="RLE79" s="202"/>
      <c r="RLF79" s="202"/>
      <c r="RLG79" s="202"/>
      <c r="RLH79" s="202"/>
      <c r="RLI79" s="202"/>
      <c r="RLJ79" s="202"/>
      <c r="RLK79" s="202"/>
      <c r="RLL79" s="202"/>
      <c r="RLM79" s="202"/>
      <c r="RLN79" s="202"/>
      <c r="RLO79" s="202"/>
      <c r="RLP79" s="202"/>
      <c r="RLQ79" s="202"/>
      <c r="RLR79" s="202"/>
      <c r="RLS79" s="202"/>
      <c r="RLT79" s="202"/>
      <c r="RLU79" s="202"/>
      <c r="RLV79" s="202"/>
      <c r="RLW79" s="202"/>
      <c r="RLX79" s="202"/>
      <c r="RLY79" s="202"/>
      <c r="RLZ79" s="202"/>
      <c r="RMA79" s="202"/>
      <c r="RMB79" s="202"/>
      <c r="RMC79" s="202"/>
      <c r="RMD79" s="202"/>
      <c r="RME79" s="202"/>
      <c r="RMF79" s="202"/>
      <c r="RMG79" s="202"/>
      <c r="RMH79" s="202"/>
      <c r="RMI79" s="202"/>
      <c r="RMJ79" s="202"/>
      <c r="RMK79" s="202"/>
      <c r="RML79" s="202"/>
      <c r="RMM79" s="202"/>
      <c r="RMN79" s="202"/>
      <c r="RMO79" s="202"/>
      <c r="RMP79" s="202"/>
      <c r="RMQ79" s="202"/>
      <c r="RMR79" s="202"/>
      <c r="RMS79" s="202"/>
      <c r="RMT79" s="202"/>
      <c r="RMU79" s="202"/>
      <c r="RMV79" s="202"/>
      <c r="RMW79" s="202"/>
      <c r="RMX79" s="202"/>
      <c r="RMY79" s="202"/>
      <c r="RMZ79" s="202"/>
      <c r="RNA79" s="202"/>
      <c r="RNB79" s="202"/>
      <c r="RNC79" s="202"/>
      <c r="RND79" s="202"/>
      <c r="RNE79" s="202"/>
      <c r="RNF79" s="202"/>
      <c r="RNG79" s="202"/>
      <c r="RNH79" s="202"/>
      <c r="RNI79" s="202"/>
      <c r="RNJ79" s="202"/>
      <c r="RNK79" s="202"/>
      <c r="RNL79" s="202"/>
      <c r="RNM79" s="202"/>
      <c r="RNN79" s="202"/>
      <c r="RNO79" s="202"/>
      <c r="RNP79" s="202"/>
      <c r="RNQ79" s="202"/>
      <c r="RNR79" s="202"/>
      <c r="RNS79" s="202"/>
      <c r="RNT79" s="202"/>
      <c r="RNU79" s="202"/>
      <c r="RNV79" s="202"/>
      <c r="RNW79" s="202"/>
      <c r="RNX79" s="202"/>
      <c r="RNY79" s="202"/>
      <c r="RNZ79" s="202"/>
      <c r="ROA79" s="202"/>
      <c r="ROB79" s="202"/>
      <c r="ROC79" s="202"/>
      <c r="ROD79" s="202"/>
      <c r="ROE79" s="202"/>
      <c r="ROF79" s="202"/>
      <c r="ROG79" s="202"/>
      <c r="ROH79" s="202"/>
      <c r="ROI79" s="202"/>
      <c r="ROJ79" s="202"/>
      <c r="ROK79" s="202"/>
      <c r="ROL79" s="202"/>
      <c r="ROM79" s="202"/>
      <c r="RON79" s="202"/>
      <c r="ROO79" s="202"/>
      <c r="ROP79" s="202"/>
      <c r="ROQ79" s="202"/>
      <c r="ROR79" s="202"/>
      <c r="ROS79" s="202"/>
      <c r="ROT79" s="202"/>
      <c r="ROU79" s="202"/>
      <c r="ROV79" s="202"/>
      <c r="ROW79" s="202"/>
      <c r="ROX79" s="202"/>
      <c r="ROY79" s="202"/>
      <c r="ROZ79" s="202"/>
      <c r="RPA79" s="202"/>
      <c r="RPB79" s="202"/>
      <c r="RPC79" s="202"/>
      <c r="RPD79" s="202"/>
      <c r="RPE79" s="202"/>
      <c r="RPF79" s="202"/>
      <c r="RPG79" s="202"/>
      <c r="RPH79" s="202"/>
      <c r="RPI79" s="202"/>
      <c r="RPJ79" s="202"/>
      <c r="RPK79" s="202"/>
      <c r="RPL79" s="202"/>
      <c r="RPM79" s="202"/>
      <c r="RPN79" s="202"/>
      <c r="RPO79" s="202"/>
      <c r="RPP79" s="202"/>
      <c r="RPQ79" s="202"/>
      <c r="RPR79" s="202"/>
      <c r="RPS79" s="202"/>
      <c r="RPT79" s="202"/>
      <c r="RPU79" s="202"/>
      <c r="RPV79" s="202"/>
      <c r="RPW79" s="202"/>
      <c r="RPX79" s="202"/>
      <c r="RPY79" s="202"/>
      <c r="RPZ79" s="202"/>
      <c r="RQA79" s="202"/>
      <c r="RQB79" s="202"/>
      <c r="RQC79" s="202"/>
      <c r="RQD79" s="202"/>
      <c r="RQE79" s="202"/>
      <c r="RQF79" s="202"/>
      <c r="RQG79" s="202"/>
      <c r="RQH79" s="202"/>
      <c r="RQI79" s="202"/>
      <c r="RQJ79" s="202"/>
      <c r="RQK79" s="202"/>
      <c r="RQL79" s="202"/>
      <c r="RQM79" s="202"/>
      <c r="RQN79" s="202"/>
      <c r="RQO79" s="202"/>
      <c r="RQP79" s="202"/>
      <c r="RQQ79" s="202"/>
      <c r="RQR79" s="202"/>
      <c r="RQS79" s="202"/>
      <c r="RQT79" s="202"/>
      <c r="RQU79" s="202"/>
      <c r="RQV79" s="202"/>
      <c r="RQW79" s="202"/>
      <c r="RQX79" s="202"/>
      <c r="RQY79" s="202"/>
      <c r="RQZ79" s="202"/>
      <c r="RRA79" s="202"/>
      <c r="RRB79" s="202"/>
      <c r="RRC79" s="202"/>
      <c r="RRD79" s="202"/>
      <c r="RRE79" s="202"/>
      <c r="RRF79" s="202"/>
      <c r="RRG79" s="202"/>
      <c r="RRH79" s="202"/>
      <c r="RRI79" s="202"/>
      <c r="RRJ79" s="202"/>
      <c r="RRK79" s="202"/>
      <c r="RRL79" s="202"/>
      <c r="RRM79" s="202"/>
      <c r="RRN79" s="202"/>
      <c r="RRO79" s="202"/>
      <c r="RRP79" s="202"/>
      <c r="RRQ79" s="202"/>
      <c r="RRR79" s="202"/>
      <c r="RRS79" s="202"/>
      <c r="RRT79" s="202"/>
      <c r="RRU79" s="202"/>
      <c r="RRV79" s="202"/>
      <c r="RRW79" s="202"/>
      <c r="RRX79" s="202"/>
      <c r="RRY79" s="202"/>
      <c r="RRZ79" s="202"/>
      <c r="RSA79" s="202"/>
      <c r="RSB79" s="202"/>
      <c r="RSC79" s="202"/>
      <c r="RSD79" s="202"/>
      <c r="RSE79" s="202"/>
      <c r="RSF79" s="202"/>
      <c r="RSG79" s="202"/>
      <c r="RSH79" s="202"/>
      <c r="RSI79" s="202"/>
      <c r="RSJ79" s="202"/>
      <c r="RSK79" s="202"/>
      <c r="RSL79" s="202"/>
      <c r="RSM79" s="202"/>
      <c r="RSN79" s="202"/>
      <c r="RSO79" s="202"/>
      <c r="RSP79" s="202"/>
      <c r="RSQ79" s="202"/>
      <c r="RSR79" s="202"/>
      <c r="RSS79" s="202"/>
      <c r="RST79" s="202"/>
      <c r="RSU79" s="202"/>
      <c r="RSV79" s="202"/>
      <c r="RSW79" s="202"/>
      <c r="RSX79" s="202"/>
      <c r="RSY79" s="202"/>
      <c r="RSZ79" s="202"/>
      <c r="RTA79" s="202"/>
      <c r="RTB79" s="202"/>
      <c r="RTC79" s="202"/>
      <c r="RTD79" s="202"/>
      <c r="RTE79" s="202"/>
      <c r="RTF79" s="202"/>
      <c r="RTG79" s="202"/>
      <c r="RTH79" s="202"/>
      <c r="RTI79" s="202"/>
      <c r="RTJ79" s="202"/>
      <c r="RTK79" s="202"/>
      <c r="RTL79" s="202"/>
      <c r="RTM79" s="202"/>
      <c r="RTN79" s="202"/>
      <c r="RTO79" s="202"/>
      <c r="RTP79" s="202"/>
      <c r="RTQ79" s="202"/>
      <c r="RTR79" s="202"/>
      <c r="RTS79" s="202"/>
      <c r="RTT79" s="202"/>
      <c r="RTU79" s="202"/>
      <c r="RTV79" s="202"/>
      <c r="RTW79" s="202"/>
      <c r="RTX79" s="202"/>
      <c r="RTY79" s="202"/>
      <c r="RTZ79" s="202"/>
      <c r="RUA79" s="202"/>
      <c r="RUB79" s="202"/>
      <c r="RUC79" s="202"/>
      <c r="RUD79" s="202"/>
      <c r="RUE79" s="202"/>
      <c r="RUF79" s="202"/>
      <c r="RUG79" s="202"/>
      <c r="RUH79" s="202"/>
      <c r="RUI79" s="202"/>
      <c r="RUJ79" s="202"/>
      <c r="RUK79" s="202"/>
      <c r="RUL79" s="202"/>
      <c r="RUM79" s="202"/>
      <c r="RUN79" s="202"/>
      <c r="RUO79" s="202"/>
      <c r="RUP79" s="202"/>
      <c r="RUQ79" s="202"/>
      <c r="RUR79" s="202"/>
      <c r="RUS79" s="202"/>
      <c r="RUT79" s="202"/>
      <c r="RUU79" s="202"/>
      <c r="RUV79" s="202"/>
      <c r="RUW79" s="202"/>
      <c r="RUX79" s="202"/>
      <c r="RUY79" s="202"/>
      <c r="RUZ79" s="202"/>
      <c r="RVA79" s="202"/>
      <c r="RVB79" s="202"/>
      <c r="RVC79" s="202"/>
      <c r="RVD79" s="202"/>
      <c r="RVE79" s="202"/>
      <c r="RVF79" s="202"/>
      <c r="RVG79" s="202"/>
      <c r="RVH79" s="202"/>
      <c r="RVI79" s="202"/>
      <c r="RVJ79" s="202"/>
      <c r="RVK79" s="202"/>
      <c r="RVL79" s="202"/>
      <c r="RVM79" s="202"/>
      <c r="RVN79" s="202"/>
      <c r="RVO79" s="202"/>
      <c r="RVP79" s="202"/>
      <c r="RVQ79" s="202"/>
      <c r="RVR79" s="202"/>
      <c r="RVS79" s="202"/>
      <c r="RVT79" s="202"/>
      <c r="RVU79" s="202"/>
      <c r="RVV79" s="202"/>
      <c r="RVW79" s="202"/>
      <c r="RVX79" s="202"/>
      <c r="RVY79" s="202"/>
      <c r="RVZ79" s="202"/>
      <c r="RWA79" s="202"/>
      <c r="RWB79" s="202"/>
      <c r="RWC79" s="202"/>
      <c r="RWD79" s="202"/>
      <c r="RWE79" s="202"/>
      <c r="RWF79" s="202"/>
      <c r="RWG79" s="202"/>
      <c r="RWH79" s="202"/>
      <c r="RWI79" s="202"/>
      <c r="RWJ79" s="202"/>
      <c r="RWK79" s="202"/>
      <c r="RWL79" s="202"/>
      <c r="RWM79" s="202"/>
      <c r="RWN79" s="202"/>
      <c r="RWO79" s="202"/>
      <c r="RWP79" s="202"/>
      <c r="RWQ79" s="202"/>
      <c r="RWR79" s="202"/>
      <c r="RWS79" s="202"/>
      <c r="RWT79" s="202"/>
      <c r="RWU79" s="202"/>
      <c r="RWV79" s="202"/>
      <c r="RWW79" s="202"/>
      <c r="RWX79" s="202"/>
      <c r="RWY79" s="202"/>
      <c r="RWZ79" s="202"/>
      <c r="RXA79" s="202"/>
      <c r="RXB79" s="202"/>
      <c r="RXC79" s="202"/>
      <c r="RXD79" s="202"/>
      <c r="RXE79" s="202"/>
      <c r="RXF79" s="202"/>
      <c r="RXG79" s="202"/>
      <c r="RXH79" s="202"/>
      <c r="RXI79" s="202"/>
      <c r="RXJ79" s="202"/>
      <c r="RXK79" s="202"/>
      <c r="RXL79" s="202"/>
      <c r="RXM79" s="202"/>
      <c r="RXN79" s="202"/>
      <c r="RXO79" s="202"/>
      <c r="RXP79" s="202"/>
      <c r="RXQ79" s="202"/>
      <c r="RXR79" s="202"/>
      <c r="RXS79" s="202"/>
      <c r="RXT79" s="202"/>
      <c r="RXU79" s="202"/>
      <c r="RXV79" s="202"/>
      <c r="RXW79" s="202"/>
      <c r="RXX79" s="202"/>
      <c r="RXY79" s="202"/>
      <c r="RXZ79" s="202"/>
      <c r="RYA79" s="202"/>
      <c r="RYB79" s="202"/>
      <c r="RYC79" s="202"/>
      <c r="RYD79" s="202"/>
      <c r="RYE79" s="202"/>
      <c r="RYF79" s="202"/>
      <c r="RYG79" s="202"/>
      <c r="RYH79" s="202"/>
      <c r="RYI79" s="202"/>
      <c r="RYJ79" s="202"/>
      <c r="RYK79" s="202"/>
      <c r="RYL79" s="202"/>
      <c r="RYM79" s="202"/>
      <c r="RYN79" s="202"/>
      <c r="RYO79" s="202"/>
      <c r="RYP79" s="202"/>
      <c r="RYQ79" s="202"/>
      <c r="RYR79" s="202"/>
      <c r="RYS79" s="202"/>
      <c r="RYT79" s="202"/>
      <c r="RYU79" s="202"/>
      <c r="RYV79" s="202"/>
      <c r="RYW79" s="202"/>
      <c r="RYX79" s="202"/>
      <c r="RYY79" s="202"/>
      <c r="RYZ79" s="202"/>
      <c r="RZA79" s="202"/>
      <c r="RZB79" s="202"/>
      <c r="RZC79" s="202"/>
      <c r="RZD79" s="202"/>
      <c r="RZE79" s="202"/>
      <c r="RZF79" s="202"/>
      <c r="RZG79" s="202"/>
      <c r="RZH79" s="202"/>
      <c r="RZI79" s="202"/>
      <c r="RZJ79" s="202"/>
      <c r="RZK79" s="202"/>
      <c r="RZL79" s="202"/>
      <c r="RZM79" s="202"/>
      <c r="RZN79" s="202"/>
      <c r="RZO79" s="202"/>
      <c r="RZP79" s="202"/>
      <c r="RZQ79" s="202"/>
      <c r="RZR79" s="202"/>
      <c r="RZS79" s="202"/>
      <c r="RZT79" s="202"/>
      <c r="RZU79" s="202"/>
      <c r="RZV79" s="202"/>
      <c r="RZW79" s="202"/>
      <c r="RZX79" s="202"/>
      <c r="RZY79" s="202"/>
      <c r="RZZ79" s="202"/>
      <c r="SAA79" s="202"/>
      <c r="SAB79" s="202"/>
      <c r="SAC79" s="202"/>
      <c r="SAD79" s="202"/>
      <c r="SAE79" s="202"/>
      <c r="SAF79" s="202"/>
      <c r="SAG79" s="202"/>
      <c r="SAH79" s="202"/>
      <c r="SAI79" s="202"/>
      <c r="SAJ79" s="202"/>
      <c r="SAK79" s="202"/>
      <c r="SAL79" s="202"/>
      <c r="SAM79" s="202"/>
      <c r="SAN79" s="202"/>
      <c r="SAO79" s="202"/>
      <c r="SAP79" s="202"/>
      <c r="SAQ79" s="202"/>
      <c r="SAR79" s="202"/>
      <c r="SAS79" s="202"/>
      <c r="SAT79" s="202"/>
      <c r="SAU79" s="202"/>
      <c r="SAV79" s="202"/>
      <c r="SAW79" s="202"/>
      <c r="SAX79" s="202"/>
      <c r="SAY79" s="202"/>
      <c r="SAZ79" s="202"/>
      <c r="SBA79" s="202"/>
      <c r="SBB79" s="202"/>
      <c r="SBC79" s="202"/>
      <c r="SBD79" s="202"/>
      <c r="SBE79" s="202"/>
      <c r="SBF79" s="202"/>
      <c r="SBG79" s="202"/>
      <c r="SBH79" s="202"/>
      <c r="SBI79" s="202"/>
      <c r="SBJ79" s="202"/>
      <c r="SBK79" s="202"/>
      <c r="SBL79" s="202"/>
      <c r="SBM79" s="202"/>
      <c r="SBN79" s="202"/>
      <c r="SBO79" s="202"/>
      <c r="SBP79" s="202"/>
      <c r="SBQ79" s="202"/>
      <c r="SBR79" s="202"/>
      <c r="SBS79" s="202"/>
      <c r="SBT79" s="202"/>
      <c r="SBU79" s="202"/>
      <c r="SBV79" s="202"/>
      <c r="SBW79" s="202"/>
      <c r="SBX79" s="202"/>
      <c r="SBY79" s="202"/>
      <c r="SBZ79" s="202"/>
      <c r="SCA79" s="202"/>
      <c r="SCB79" s="202"/>
      <c r="SCC79" s="202"/>
      <c r="SCD79" s="202"/>
      <c r="SCE79" s="202"/>
      <c r="SCF79" s="202"/>
      <c r="SCG79" s="202"/>
      <c r="SCH79" s="202"/>
      <c r="SCI79" s="202"/>
      <c r="SCJ79" s="202"/>
      <c r="SCK79" s="202"/>
      <c r="SCL79" s="202"/>
      <c r="SCM79" s="202"/>
      <c r="SCN79" s="202"/>
      <c r="SCO79" s="202"/>
      <c r="SCP79" s="202"/>
      <c r="SCQ79" s="202"/>
      <c r="SCR79" s="202"/>
      <c r="SCS79" s="202"/>
      <c r="SCT79" s="202"/>
      <c r="SCU79" s="202"/>
      <c r="SCV79" s="202"/>
      <c r="SCW79" s="202"/>
      <c r="SCX79" s="202"/>
      <c r="SCY79" s="202"/>
      <c r="SCZ79" s="202"/>
      <c r="SDA79" s="202"/>
      <c r="SDB79" s="202"/>
      <c r="SDC79" s="202"/>
      <c r="SDD79" s="202"/>
      <c r="SDE79" s="202"/>
      <c r="SDF79" s="202"/>
      <c r="SDG79" s="202"/>
      <c r="SDH79" s="202"/>
      <c r="SDI79" s="202"/>
      <c r="SDJ79" s="202"/>
      <c r="SDK79" s="202"/>
      <c r="SDL79" s="202"/>
      <c r="SDM79" s="202"/>
      <c r="SDN79" s="202"/>
      <c r="SDO79" s="202"/>
      <c r="SDP79" s="202"/>
      <c r="SDQ79" s="202"/>
      <c r="SDR79" s="202"/>
      <c r="SDS79" s="202"/>
      <c r="SDT79" s="202"/>
      <c r="SDU79" s="202"/>
      <c r="SDV79" s="202"/>
      <c r="SDW79" s="202"/>
      <c r="SDX79" s="202"/>
      <c r="SDY79" s="202"/>
      <c r="SDZ79" s="202"/>
      <c r="SEA79" s="202"/>
      <c r="SEB79" s="202"/>
      <c r="SEC79" s="202"/>
      <c r="SED79" s="202"/>
      <c r="SEE79" s="202"/>
      <c r="SEF79" s="202"/>
      <c r="SEG79" s="202"/>
      <c r="SEH79" s="202"/>
      <c r="SEI79" s="202"/>
      <c r="SEJ79" s="202"/>
      <c r="SEK79" s="202"/>
      <c r="SEL79" s="202"/>
      <c r="SEM79" s="202"/>
      <c r="SEN79" s="202"/>
      <c r="SEO79" s="202"/>
      <c r="SEP79" s="202"/>
      <c r="SEQ79" s="202"/>
      <c r="SER79" s="202"/>
      <c r="SES79" s="202"/>
      <c r="SET79" s="202"/>
      <c r="SEU79" s="202"/>
      <c r="SEV79" s="202"/>
      <c r="SEW79" s="202"/>
      <c r="SEX79" s="202"/>
      <c r="SEY79" s="202"/>
      <c r="SEZ79" s="202"/>
      <c r="SFA79" s="202"/>
      <c r="SFB79" s="202"/>
      <c r="SFC79" s="202"/>
      <c r="SFD79" s="202"/>
      <c r="SFE79" s="202"/>
      <c r="SFF79" s="202"/>
      <c r="SFG79" s="202"/>
      <c r="SFH79" s="202"/>
      <c r="SFI79" s="202"/>
      <c r="SFJ79" s="202"/>
      <c r="SFK79" s="202"/>
      <c r="SFL79" s="202"/>
      <c r="SFM79" s="202"/>
      <c r="SFN79" s="202"/>
      <c r="SFO79" s="202"/>
      <c r="SFP79" s="202"/>
      <c r="SFQ79" s="202"/>
      <c r="SFR79" s="202"/>
      <c r="SFS79" s="202"/>
      <c r="SFT79" s="202"/>
      <c r="SFU79" s="202"/>
      <c r="SFV79" s="202"/>
      <c r="SFW79" s="202"/>
      <c r="SFX79" s="202"/>
      <c r="SFY79" s="202"/>
      <c r="SFZ79" s="202"/>
      <c r="SGA79" s="202"/>
      <c r="SGB79" s="202"/>
      <c r="SGC79" s="202"/>
      <c r="SGD79" s="202"/>
      <c r="SGE79" s="202"/>
      <c r="SGF79" s="202"/>
      <c r="SGG79" s="202"/>
      <c r="SGH79" s="202"/>
      <c r="SGI79" s="202"/>
      <c r="SGJ79" s="202"/>
      <c r="SGK79" s="202"/>
      <c r="SGL79" s="202"/>
      <c r="SGM79" s="202"/>
      <c r="SGN79" s="202"/>
      <c r="SGO79" s="202"/>
      <c r="SGP79" s="202"/>
      <c r="SGQ79" s="202"/>
      <c r="SGR79" s="202"/>
      <c r="SGS79" s="202"/>
      <c r="SGT79" s="202"/>
      <c r="SGU79" s="202"/>
      <c r="SGV79" s="202"/>
      <c r="SGW79" s="202"/>
      <c r="SGX79" s="202"/>
      <c r="SGY79" s="202"/>
      <c r="SGZ79" s="202"/>
      <c r="SHA79" s="202"/>
      <c r="SHB79" s="202"/>
      <c r="SHC79" s="202"/>
      <c r="SHD79" s="202"/>
      <c r="SHE79" s="202"/>
      <c r="SHF79" s="202"/>
      <c r="SHG79" s="202"/>
      <c r="SHH79" s="202"/>
      <c r="SHI79" s="202"/>
      <c r="SHJ79" s="202"/>
      <c r="SHK79" s="202"/>
      <c r="SHL79" s="202"/>
      <c r="SHM79" s="202"/>
      <c r="SHN79" s="202"/>
      <c r="SHO79" s="202"/>
      <c r="SHP79" s="202"/>
      <c r="SHQ79" s="202"/>
      <c r="SHR79" s="202"/>
      <c r="SHS79" s="202"/>
      <c r="SHT79" s="202"/>
      <c r="SHU79" s="202"/>
      <c r="SHV79" s="202"/>
      <c r="SHW79" s="202"/>
      <c r="SHX79" s="202"/>
      <c r="SHY79" s="202"/>
      <c r="SHZ79" s="202"/>
      <c r="SIA79" s="202"/>
      <c r="SIB79" s="202"/>
      <c r="SIC79" s="202"/>
      <c r="SID79" s="202"/>
      <c r="SIE79" s="202"/>
      <c r="SIF79" s="202"/>
      <c r="SIG79" s="202"/>
      <c r="SIH79" s="202"/>
      <c r="SII79" s="202"/>
      <c r="SIJ79" s="202"/>
      <c r="SIK79" s="202"/>
      <c r="SIL79" s="202"/>
      <c r="SIM79" s="202"/>
      <c r="SIN79" s="202"/>
      <c r="SIO79" s="202"/>
      <c r="SIP79" s="202"/>
      <c r="SIQ79" s="202"/>
      <c r="SIR79" s="202"/>
      <c r="SIS79" s="202"/>
      <c r="SIT79" s="202"/>
      <c r="SIU79" s="202"/>
      <c r="SIV79" s="202"/>
      <c r="SIW79" s="202"/>
      <c r="SIX79" s="202"/>
      <c r="SIY79" s="202"/>
      <c r="SIZ79" s="202"/>
      <c r="SJA79" s="202"/>
      <c r="SJB79" s="202"/>
      <c r="SJC79" s="202"/>
      <c r="SJD79" s="202"/>
      <c r="SJE79" s="202"/>
      <c r="SJF79" s="202"/>
      <c r="SJG79" s="202"/>
      <c r="SJH79" s="202"/>
      <c r="SJI79" s="202"/>
      <c r="SJJ79" s="202"/>
      <c r="SJK79" s="202"/>
      <c r="SJL79" s="202"/>
      <c r="SJM79" s="202"/>
      <c r="SJN79" s="202"/>
      <c r="SJO79" s="202"/>
      <c r="SJP79" s="202"/>
      <c r="SJQ79" s="202"/>
      <c r="SJR79" s="202"/>
      <c r="SJS79" s="202"/>
      <c r="SJT79" s="202"/>
      <c r="SJU79" s="202"/>
      <c r="SJV79" s="202"/>
      <c r="SJW79" s="202"/>
      <c r="SJX79" s="202"/>
      <c r="SJY79" s="202"/>
      <c r="SJZ79" s="202"/>
      <c r="SKA79" s="202"/>
      <c r="SKB79" s="202"/>
      <c r="SKC79" s="202"/>
      <c r="SKD79" s="202"/>
      <c r="SKE79" s="202"/>
      <c r="SKF79" s="202"/>
      <c r="SKG79" s="202"/>
      <c r="SKH79" s="202"/>
      <c r="SKI79" s="202"/>
      <c r="SKJ79" s="202"/>
      <c r="SKK79" s="202"/>
      <c r="SKL79" s="202"/>
      <c r="SKM79" s="202"/>
      <c r="SKN79" s="202"/>
      <c r="SKO79" s="202"/>
      <c r="SKP79" s="202"/>
      <c r="SKQ79" s="202"/>
      <c r="SKR79" s="202"/>
      <c r="SKS79" s="202"/>
      <c r="SKT79" s="202"/>
      <c r="SKU79" s="202"/>
      <c r="SKV79" s="202"/>
      <c r="SKW79" s="202"/>
      <c r="SKX79" s="202"/>
      <c r="SKY79" s="202"/>
      <c r="SKZ79" s="202"/>
      <c r="SLA79" s="202"/>
      <c r="SLB79" s="202"/>
      <c r="SLC79" s="202"/>
      <c r="SLD79" s="202"/>
      <c r="SLE79" s="202"/>
      <c r="SLF79" s="202"/>
      <c r="SLG79" s="202"/>
      <c r="SLH79" s="202"/>
      <c r="SLI79" s="202"/>
      <c r="SLJ79" s="202"/>
      <c r="SLK79" s="202"/>
      <c r="SLL79" s="202"/>
      <c r="SLM79" s="202"/>
      <c r="SLN79" s="202"/>
      <c r="SLO79" s="202"/>
      <c r="SLP79" s="202"/>
      <c r="SLQ79" s="202"/>
      <c r="SLR79" s="202"/>
      <c r="SLS79" s="202"/>
      <c r="SLT79" s="202"/>
      <c r="SLU79" s="202"/>
      <c r="SLV79" s="202"/>
      <c r="SLW79" s="202"/>
      <c r="SLX79" s="202"/>
      <c r="SLY79" s="202"/>
      <c r="SLZ79" s="202"/>
      <c r="SMA79" s="202"/>
      <c r="SMB79" s="202"/>
      <c r="SMC79" s="202"/>
      <c r="SMD79" s="202"/>
      <c r="SME79" s="202"/>
      <c r="SMF79" s="202"/>
      <c r="SMG79" s="202"/>
      <c r="SMH79" s="202"/>
      <c r="SMI79" s="202"/>
      <c r="SMJ79" s="202"/>
      <c r="SMK79" s="202"/>
      <c r="SML79" s="202"/>
      <c r="SMM79" s="202"/>
      <c r="SMN79" s="202"/>
      <c r="SMO79" s="202"/>
      <c r="SMP79" s="202"/>
      <c r="SMQ79" s="202"/>
      <c r="SMR79" s="202"/>
      <c r="SMS79" s="202"/>
      <c r="SMT79" s="202"/>
      <c r="SMU79" s="202"/>
      <c r="SMV79" s="202"/>
      <c r="SMW79" s="202"/>
      <c r="SMX79" s="202"/>
      <c r="SMY79" s="202"/>
      <c r="SMZ79" s="202"/>
      <c r="SNA79" s="202"/>
      <c r="SNB79" s="202"/>
      <c r="SNC79" s="202"/>
      <c r="SND79" s="202"/>
      <c r="SNE79" s="202"/>
      <c r="SNF79" s="202"/>
      <c r="SNG79" s="202"/>
      <c r="SNH79" s="202"/>
      <c r="SNI79" s="202"/>
      <c r="SNJ79" s="202"/>
      <c r="SNK79" s="202"/>
      <c r="SNL79" s="202"/>
      <c r="SNM79" s="202"/>
      <c r="SNN79" s="202"/>
      <c r="SNO79" s="202"/>
      <c r="SNP79" s="202"/>
      <c r="SNQ79" s="202"/>
      <c r="SNR79" s="202"/>
      <c r="SNS79" s="202"/>
      <c r="SNT79" s="202"/>
      <c r="SNU79" s="202"/>
      <c r="SNV79" s="202"/>
      <c r="SNW79" s="202"/>
      <c r="SNX79" s="202"/>
      <c r="SNY79" s="202"/>
      <c r="SNZ79" s="202"/>
      <c r="SOA79" s="202"/>
      <c r="SOB79" s="202"/>
      <c r="SOC79" s="202"/>
      <c r="SOD79" s="202"/>
      <c r="SOE79" s="202"/>
      <c r="SOF79" s="202"/>
      <c r="SOG79" s="202"/>
      <c r="SOH79" s="202"/>
      <c r="SOI79" s="202"/>
      <c r="SOJ79" s="202"/>
      <c r="SOK79" s="202"/>
      <c r="SOL79" s="202"/>
      <c r="SOM79" s="202"/>
      <c r="SON79" s="202"/>
      <c r="SOO79" s="202"/>
      <c r="SOP79" s="202"/>
      <c r="SOQ79" s="202"/>
      <c r="SOR79" s="202"/>
      <c r="SOS79" s="202"/>
      <c r="SOT79" s="202"/>
      <c r="SOU79" s="202"/>
      <c r="SOV79" s="202"/>
      <c r="SOW79" s="202"/>
      <c r="SOX79" s="202"/>
      <c r="SOY79" s="202"/>
      <c r="SOZ79" s="202"/>
      <c r="SPA79" s="202"/>
      <c r="SPB79" s="202"/>
      <c r="SPC79" s="202"/>
      <c r="SPD79" s="202"/>
      <c r="SPE79" s="202"/>
      <c r="SPF79" s="202"/>
      <c r="SPG79" s="202"/>
      <c r="SPH79" s="202"/>
      <c r="SPI79" s="202"/>
      <c r="SPJ79" s="202"/>
      <c r="SPK79" s="202"/>
      <c r="SPL79" s="202"/>
      <c r="SPM79" s="202"/>
      <c r="SPN79" s="202"/>
      <c r="SPO79" s="202"/>
      <c r="SPP79" s="202"/>
      <c r="SPQ79" s="202"/>
      <c r="SPR79" s="202"/>
      <c r="SPS79" s="202"/>
      <c r="SPT79" s="202"/>
      <c r="SPU79" s="202"/>
      <c r="SPV79" s="202"/>
      <c r="SPW79" s="202"/>
      <c r="SPX79" s="202"/>
      <c r="SPY79" s="202"/>
      <c r="SPZ79" s="202"/>
      <c r="SQA79" s="202"/>
      <c r="SQB79" s="202"/>
      <c r="SQC79" s="202"/>
      <c r="SQD79" s="202"/>
      <c r="SQE79" s="202"/>
      <c r="SQF79" s="202"/>
      <c r="SQG79" s="202"/>
      <c r="SQH79" s="202"/>
      <c r="SQI79" s="202"/>
      <c r="SQJ79" s="202"/>
      <c r="SQK79" s="202"/>
      <c r="SQL79" s="202"/>
      <c r="SQM79" s="202"/>
      <c r="SQN79" s="202"/>
      <c r="SQO79" s="202"/>
      <c r="SQP79" s="202"/>
      <c r="SQQ79" s="202"/>
      <c r="SQR79" s="202"/>
      <c r="SQS79" s="202"/>
      <c r="SQT79" s="202"/>
      <c r="SQU79" s="202"/>
      <c r="SQV79" s="202"/>
      <c r="SQW79" s="202"/>
      <c r="SQX79" s="202"/>
      <c r="SQY79" s="202"/>
      <c r="SQZ79" s="202"/>
      <c r="SRA79" s="202"/>
      <c r="SRB79" s="202"/>
      <c r="SRC79" s="202"/>
      <c r="SRD79" s="202"/>
      <c r="SRE79" s="202"/>
      <c r="SRF79" s="202"/>
      <c r="SRG79" s="202"/>
      <c r="SRH79" s="202"/>
      <c r="SRI79" s="202"/>
      <c r="SRJ79" s="202"/>
      <c r="SRK79" s="202"/>
      <c r="SRL79" s="202"/>
      <c r="SRM79" s="202"/>
      <c r="SRN79" s="202"/>
      <c r="SRO79" s="202"/>
      <c r="SRP79" s="202"/>
      <c r="SRQ79" s="202"/>
      <c r="SRR79" s="202"/>
      <c r="SRS79" s="202"/>
      <c r="SRT79" s="202"/>
      <c r="SRU79" s="202"/>
      <c r="SRV79" s="202"/>
      <c r="SRW79" s="202"/>
      <c r="SRX79" s="202"/>
      <c r="SRY79" s="202"/>
      <c r="SRZ79" s="202"/>
      <c r="SSA79" s="202"/>
      <c r="SSB79" s="202"/>
      <c r="SSC79" s="202"/>
      <c r="SSD79" s="202"/>
      <c r="SSE79" s="202"/>
      <c r="SSF79" s="202"/>
      <c r="SSG79" s="202"/>
      <c r="SSH79" s="202"/>
      <c r="SSI79" s="202"/>
      <c r="SSJ79" s="202"/>
      <c r="SSK79" s="202"/>
      <c r="SSL79" s="202"/>
      <c r="SSM79" s="202"/>
      <c r="SSN79" s="202"/>
      <c r="SSO79" s="202"/>
      <c r="SSP79" s="202"/>
      <c r="SSQ79" s="202"/>
      <c r="SSR79" s="202"/>
      <c r="SSS79" s="202"/>
      <c r="SST79" s="202"/>
      <c r="SSU79" s="202"/>
      <c r="SSV79" s="202"/>
      <c r="SSW79" s="202"/>
      <c r="SSX79" s="202"/>
      <c r="SSY79" s="202"/>
      <c r="SSZ79" s="202"/>
      <c r="STA79" s="202"/>
      <c r="STB79" s="202"/>
      <c r="STC79" s="202"/>
      <c r="STD79" s="202"/>
      <c r="STE79" s="202"/>
      <c r="STF79" s="202"/>
      <c r="STG79" s="202"/>
      <c r="STH79" s="202"/>
      <c r="STI79" s="202"/>
      <c r="STJ79" s="202"/>
      <c r="STK79" s="202"/>
      <c r="STL79" s="202"/>
      <c r="STM79" s="202"/>
      <c r="STN79" s="202"/>
      <c r="STO79" s="202"/>
      <c r="STP79" s="202"/>
      <c r="STQ79" s="202"/>
      <c r="STR79" s="202"/>
      <c r="STS79" s="202"/>
      <c r="STT79" s="202"/>
      <c r="STU79" s="202"/>
      <c r="STV79" s="202"/>
      <c r="STW79" s="202"/>
      <c r="STX79" s="202"/>
      <c r="STY79" s="202"/>
      <c r="STZ79" s="202"/>
      <c r="SUA79" s="202"/>
      <c r="SUB79" s="202"/>
      <c r="SUC79" s="202"/>
      <c r="SUD79" s="202"/>
      <c r="SUE79" s="202"/>
      <c r="SUF79" s="202"/>
      <c r="SUG79" s="202"/>
      <c r="SUH79" s="202"/>
      <c r="SUI79" s="202"/>
      <c r="SUJ79" s="202"/>
      <c r="SUK79" s="202"/>
      <c r="SUL79" s="202"/>
      <c r="SUM79" s="202"/>
      <c r="SUN79" s="202"/>
      <c r="SUO79" s="202"/>
      <c r="SUP79" s="202"/>
      <c r="SUQ79" s="202"/>
      <c r="SUR79" s="202"/>
      <c r="SUS79" s="202"/>
      <c r="SUT79" s="202"/>
      <c r="SUU79" s="202"/>
      <c r="SUV79" s="202"/>
      <c r="SUW79" s="202"/>
      <c r="SUX79" s="202"/>
      <c r="SUY79" s="202"/>
      <c r="SUZ79" s="202"/>
      <c r="SVA79" s="202"/>
      <c r="SVB79" s="202"/>
      <c r="SVC79" s="202"/>
      <c r="SVD79" s="202"/>
      <c r="SVE79" s="202"/>
      <c r="SVF79" s="202"/>
      <c r="SVG79" s="202"/>
      <c r="SVH79" s="202"/>
      <c r="SVI79" s="202"/>
      <c r="SVJ79" s="202"/>
      <c r="SVK79" s="202"/>
      <c r="SVL79" s="202"/>
      <c r="SVM79" s="202"/>
      <c r="SVN79" s="202"/>
      <c r="SVO79" s="202"/>
      <c r="SVP79" s="202"/>
      <c r="SVQ79" s="202"/>
      <c r="SVR79" s="202"/>
      <c r="SVS79" s="202"/>
      <c r="SVT79" s="202"/>
      <c r="SVU79" s="202"/>
      <c r="SVV79" s="202"/>
      <c r="SVW79" s="202"/>
      <c r="SVX79" s="202"/>
      <c r="SVY79" s="202"/>
      <c r="SVZ79" s="202"/>
      <c r="SWA79" s="202"/>
      <c r="SWB79" s="202"/>
      <c r="SWC79" s="202"/>
      <c r="SWD79" s="202"/>
      <c r="SWE79" s="202"/>
      <c r="SWF79" s="202"/>
      <c r="SWG79" s="202"/>
      <c r="SWH79" s="202"/>
      <c r="SWI79" s="202"/>
      <c r="SWJ79" s="202"/>
      <c r="SWK79" s="202"/>
      <c r="SWL79" s="202"/>
      <c r="SWM79" s="202"/>
      <c r="SWN79" s="202"/>
      <c r="SWO79" s="202"/>
      <c r="SWP79" s="202"/>
      <c r="SWQ79" s="202"/>
      <c r="SWR79" s="202"/>
      <c r="SWS79" s="202"/>
      <c r="SWT79" s="202"/>
      <c r="SWU79" s="202"/>
      <c r="SWV79" s="202"/>
      <c r="SWW79" s="202"/>
      <c r="SWX79" s="202"/>
      <c r="SWY79" s="202"/>
      <c r="SWZ79" s="202"/>
      <c r="SXA79" s="202"/>
      <c r="SXB79" s="202"/>
      <c r="SXC79" s="202"/>
      <c r="SXD79" s="202"/>
      <c r="SXE79" s="202"/>
      <c r="SXF79" s="202"/>
      <c r="SXG79" s="202"/>
      <c r="SXH79" s="202"/>
      <c r="SXI79" s="202"/>
      <c r="SXJ79" s="202"/>
      <c r="SXK79" s="202"/>
      <c r="SXL79" s="202"/>
      <c r="SXM79" s="202"/>
      <c r="SXN79" s="202"/>
      <c r="SXO79" s="202"/>
      <c r="SXP79" s="202"/>
      <c r="SXQ79" s="202"/>
      <c r="SXR79" s="202"/>
      <c r="SXS79" s="202"/>
      <c r="SXT79" s="202"/>
      <c r="SXU79" s="202"/>
      <c r="SXV79" s="202"/>
      <c r="SXW79" s="202"/>
      <c r="SXX79" s="202"/>
      <c r="SXY79" s="202"/>
      <c r="SXZ79" s="202"/>
      <c r="SYA79" s="202"/>
      <c r="SYB79" s="202"/>
      <c r="SYC79" s="202"/>
      <c r="SYD79" s="202"/>
      <c r="SYE79" s="202"/>
      <c r="SYF79" s="202"/>
      <c r="SYG79" s="202"/>
      <c r="SYH79" s="202"/>
      <c r="SYI79" s="202"/>
      <c r="SYJ79" s="202"/>
      <c r="SYK79" s="202"/>
      <c r="SYL79" s="202"/>
      <c r="SYM79" s="202"/>
      <c r="SYN79" s="202"/>
      <c r="SYO79" s="202"/>
      <c r="SYP79" s="202"/>
      <c r="SYQ79" s="202"/>
      <c r="SYR79" s="202"/>
      <c r="SYS79" s="202"/>
      <c r="SYT79" s="202"/>
      <c r="SYU79" s="202"/>
      <c r="SYV79" s="202"/>
      <c r="SYW79" s="202"/>
      <c r="SYX79" s="202"/>
      <c r="SYY79" s="202"/>
      <c r="SYZ79" s="202"/>
      <c r="SZA79" s="202"/>
      <c r="SZB79" s="202"/>
      <c r="SZC79" s="202"/>
      <c r="SZD79" s="202"/>
      <c r="SZE79" s="202"/>
      <c r="SZF79" s="202"/>
      <c r="SZG79" s="202"/>
      <c r="SZH79" s="202"/>
      <c r="SZI79" s="202"/>
      <c r="SZJ79" s="202"/>
      <c r="SZK79" s="202"/>
      <c r="SZL79" s="202"/>
      <c r="SZM79" s="202"/>
      <c r="SZN79" s="202"/>
      <c r="SZO79" s="202"/>
      <c r="SZP79" s="202"/>
      <c r="SZQ79" s="202"/>
      <c r="SZR79" s="202"/>
      <c r="SZS79" s="202"/>
      <c r="SZT79" s="202"/>
      <c r="SZU79" s="202"/>
      <c r="SZV79" s="202"/>
      <c r="SZW79" s="202"/>
      <c r="SZX79" s="202"/>
      <c r="SZY79" s="202"/>
      <c r="SZZ79" s="202"/>
      <c r="TAA79" s="202"/>
      <c r="TAB79" s="202"/>
      <c r="TAC79" s="202"/>
      <c r="TAD79" s="202"/>
      <c r="TAE79" s="202"/>
      <c r="TAF79" s="202"/>
      <c r="TAG79" s="202"/>
      <c r="TAH79" s="202"/>
      <c r="TAI79" s="202"/>
      <c r="TAJ79" s="202"/>
      <c r="TAK79" s="202"/>
      <c r="TAL79" s="202"/>
      <c r="TAM79" s="202"/>
      <c r="TAN79" s="202"/>
      <c r="TAO79" s="202"/>
      <c r="TAP79" s="202"/>
      <c r="TAQ79" s="202"/>
      <c r="TAR79" s="202"/>
      <c r="TAS79" s="202"/>
      <c r="TAT79" s="202"/>
      <c r="TAU79" s="202"/>
      <c r="TAV79" s="202"/>
      <c r="TAW79" s="202"/>
      <c r="TAX79" s="202"/>
      <c r="TAY79" s="202"/>
      <c r="TAZ79" s="202"/>
      <c r="TBA79" s="202"/>
      <c r="TBB79" s="202"/>
      <c r="TBC79" s="202"/>
      <c r="TBD79" s="202"/>
      <c r="TBE79" s="202"/>
      <c r="TBF79" s="202"/>
      <c r="TBG79" s="202"/>
      <c r="TBH79" s="202"/>
      <c r="TBI79" s="202"/>
      <c r="TBJ79" s="202"/>
      <c r="TBK79" s="202"/>
      <c r="TBL79" s="202"/>
      <c r="TBM79" s="202"/>
      <c r="TBN79" s="202"/>
      <c r="TBO79" s="202"/>
      <c r="TBP79" s="202"/>
      <c r="TBQ79" s="202"/>
      <c r="TBR79" s="202"/>
      <c r="TBS79" s="202"/>
      <c r="TBT79" s="202"/>
      <c r="TBU79" s="202"/>
      <c r="TBV79" s="202"/>
      <c r="TBW79" s="202"/>
      <c r="TBX79" s="202"/>
      <c r="TBY79" s="202"/>
      <c r="TBZ79" s="202"/>
      <c r="TCA79" s="202"/>
      <c r="TCB79" s="202"/>
      <c r="TCC79" s="202"/>
      <c r="TCD79" s="202"/>
      <c r="TCE79" s="202"/>
      <c r="TCF79" s="202"/>
      <c r="TCG79" s="202"/>
      <c r="TCH79" s="202"/>
      <c r="TCI79" s="202"/>
      <c r="TCJ79" s="202"/>
      <c r="TCK79" s="202"/>
      <c r="TCL79" s="202"/>
      <c r="TCM79" s="202"/>
      <c r="TCN79" s="202"/>
      <c r="TCO79" s="202"/>
      <c r="TCP79" s="202"/>
      <c r="TCQ79" s="202"/>
      <c r="TCR79" s="202"/>
      <c r="TCS79" s="202"/>
      <c r="TCT79" s="202"/>
      <c r="TCU79" s="202"/>
      <c r="TCV79" s="202"/>
      <c r="TCW79" s="202"/>
      <c r="TCX79" s="202"/>
      <c r="TCY79" s="202"/>
      <c r="TCZ79" s="202"/>
      <c r="TDA79" s="202"/>
      <c r="TDB79" s="202"/>
      <c r="TDC79" s="202"/>
      <c r="TDD79" s="202"/>
      <c r="TDE79" s="202"/>
      <c r="TDF79" s="202"/>
      <c r="TDG79" s="202"/>
      <c r="TDH79" s="202"/>
      <c r="TDI79" s="202"/>
      <c r="TDJ79" s="202"/>
      <c r="TDK79" s="202"/>
      <c r="TDL79" s="202"/>
      <c r="TDM79" s="202"/>
      <c r="TDN79" s="202"/>
      <c r="TDO79" s="202"/>
      <c r="TDP79" s="202"/>
      <c r="TDQ79" s="202"/>
      <c r="TDR79" s="202"/>
      <c r="TDS79" s="202"/>
      <c r="TDT79" s="202"/>
      <c r="TDU79" s="202"/>
      <c r="TDV79" s="202"/>
      <c r="TDW79" s="202"/>
      <c r="TDX79" s="202"/>
      <c r="TDY79" s="202"/>
      <c r="TDZ79" s="202"/>
      <c r="TEA79" s="202"/>
      <c r="TEB79" s="202"/>
      <c r="TEC79" s="202"/>
      <c r="TED79" s="202"/>
      <c r="TEE79" s="202"/>
      <c r="TEF79" s="202"/>
      <c r="TEG79" s="202"/>
      <c r="TEH79" s="202"/>
      <c r="TEI79" s="202"/>
      <c r="TEJ79" s="202"/>
      <c r="TEK79" s="202"/>
      <c r="TEL79" s="202"/>
      <c r="TEM79" s="202"/>
      <c r="TEN79" s="202"/>
      <c r="TEO79" s="202"/>
      <c r="TEP79" s="202"/>
      <c r="TEQ79" s="202"/>
      <c r="TER79" s="202"/>
      <c r="TES79" s="202"/>
      <c r="TET79" s="202"/>
      <c r="TEU79" s="202"/>
      <c r="TEV79" s="202"/>
      <c r="TEW79" s="202"/>
      <c r="TEX79" s="202"/>
      <c r="TEY79" s="202"/>
      <c r="TEZ79" s="202"/>
      <c r="TFA79" s="202"/>
      <c r="TFB79" s="202"/>
      <c r="TFC79" s="202"/>
      <c r="TFD79" s="202"/>
      <c r="TFE79" s="202"/>
      <c r="TFF79" s="202"/>
      <c r="TFG79" s="202"/>
      <c r="TFH79" s="202"/>
      <c r="TFI79" s="202"/>
      <c r="TFJ79" s="202"/>
      <c r="TFK79" s="202"/>
      <c r="TFL79" s="202"/>
      <c r="TFM79" s="202"/>
      <c r="TFN79" s="202"/>
      <c r="TFO79" s="202"/>
      <c r="TFP79" s="202"/>
      <c r="TFQ79" s="202"/>
      <c r="TFR79" s="202"/>
      <c r="TFS79" s="202"/>
      <c r="TFT79" s="202"/>
      <c r="TFU79" s="202"/>
      <c r="TFV79" s="202"/>
      <c r="TFW79" s="202"/>
      <c r="TFX79" s="202"/>
      <c r="TFY79" s="202"/>
      <c r="TFZ79" s="202"/>
      <c r="TGA79" s="202"/>
      <c r="TGB79" s="202"/>
      <c r="TGC79" s="202"/>
      <c r="TGD79" s="202"/>
      <c r="TGE79" s="202"/>
      <c r="TGF79" s="202"/>
      <c r="TGG79" s="202"/>
      <c r="TGH79" s="202"/>
      <c r="TGI79" s="202"/>
      <c r="TGJ79" s="202"/>
      <c r="TGK79" s="202"/>
      <c r="TGL79" s="202"/>
      <c r="TGM79" s="202"/>
      <c r="TGN79" s="202"/>
      <c r="TGO79" s="202"/>
      <c r="TGP79" s="202"/>
      <c r="TGQ79" s="202"/>
      <c r="TGR79" s="202"/>
      <c r="TGS79" s="202"/>
      <c r="TGT79" s="202"/>
      <c r="TGU79" s="202"/>
      <c r="TGV79" s="202"/>
      <c r="TGW79" s="202"/>
      <c r="TGX79" s="202"/>
      <c r="TGY79" s="202"/>
      <c r="TGZ79" s="202"/>
      <c r="THA79" s="202"/>
      <c r="THB79" s="202"/>
      <c r="THC79" s="202"/>
      <c r="THD79" s="202"/>
      <c r="THE79" s="202"/>
      <c r="THF79" s="202"/>
      <c r="THG79" s="202"/>
      <c r="THH79" s="202"/>
      <c r="THI79" s="202"/>
      <c r="THJ79" s="202"/>
      <c r="THK79" s="202"/>
      <c r="THL79" s="202"/>
      <c r="THM79" s="202"/>
      <c r="THN79" s="202"/>
      <c r="THO79" s="202"/>
      <c r="THP79" s="202"/>
      <c r="THQ79" s="202"/>
      <c r="THR79" s="202"/>
      <c r="THS79" s="202"/>
      <c r="THT79" s="202"/>
      <c r="THU79" s="202"/>
      <c r="THV79" s="202"/>
      <c r="THW79" s="202"/>
      <c r="THX79" s="202"/>
      <c r="THY79" s="202"/>
      <c r="THZ79" s="202"/>
      <c r="TIA79" s="202"/>
      <c r="TIB79" s="202"/>
      <c r="TIC79" s="202"/>
      <c r="TID79" s="202"/>
      <c r="TIE79" s="202"/>
      <c r="TIF79" s="202"/>
      <c r="TIG79" s="202"/>
      <c r="TIH79" s="202"/>
      <c r="TII79" s="202"/>
      <c r="TIJ79" s="202"/>
      <c r="TIK79" s="202"/>
      <c r="TIL79" s="202"/>
      <c r="TIM79" s="202"/>
      <c r="TIN79" s="202"/>
      <c r="TIO79" s="202"/>
      <c r="TIP79" s="202"/>
      <c r="TIQ79" s="202"/>
      <c r="TIR79" s="202"/>
      <c r="TIS79" s="202"/>
      <c r="TIT79" s="202"/>
      <c r="TIU79" s="202"/>
      <c r="TIV79" s="202"/>
      <c r="TIW79" s="202"/>
      <c r="TIX79" s="202"/>
      <c r="TIY79" s="202"/>
      <c r="TIZ79" s="202"/>
      <c r="TJA79" s="202"/>
      <c r="TJB79" s="202"/>
      <c r="TJC79" s="202"/>
      <c r="TJD79" s="202"/>
      <c r="TJE79" s="202"/>
      <c r="TJF79" s="202"/>
      <c r="TJG79" s="202"/>
      <c r="TJH79" s="202"/>
      <c r="TJI79" s="202"/>
      <c r="TJJ79" s="202"/>
      <c r="TJK79" s="202"/>
      <c r="TJL79" s="202"/>
      <c r="TJM79" s="202"/>
      <c r="TJN79" s="202"/>
      <c r="TJO79" s="202"/>
      <c r="TJP79" s="202"/>
      <c r="TJQ79" s="202"/>
      <c r="TJR79" s="202"/>
      <c r="TJS79" s="202"/>
      <c r="TJT79" s="202"/>
      <c r="TJU79" s="202"/>
      <c r="TJV79" s="202"/>
      <c r="TJW79" s="202"/>
      <c r="TJX79" s="202"/>
      <c r="TJY79" s="202"/>
      <c r="TJZ79" s="202"/>
      <c r="TKA79" s="202"/>
      <c r="TKB79" s="202"/>
      <c r="TKC79" s="202"/>
      <c r="TKD79" s="202"/>
      <c r="TKE79" s="202"/>
      <c r="TKF79" s="202"/>
      <c r="TKG79" s="202"/>
      <c r="TKH79" s="202"/>
      <c r="TKI79" s="202"/>
      <c r="TKJ79" s="202"/>
      <c r="TKK79" s="202"/>
      <c r="TKL79" s="202"/>
      <c r="TKM79" s="202"/>
      <c r="TKN79" s="202"/>
      <c r="TKO79" s="202"/>
      <c r="TKP79" s="202"/>
      <c r="TKQ79" s="202"/>
      <c r="TKR79" s="202"/>
      <c r="TKS79" s="202"/>
      <c r="TKT79" s="202"/>
      <c r="TKU79" s="202"/>
      <c r="TKV79" s="202"/>
      <c r="TKW79" s="202"/>
      <c r="TKX79" s="202"/>
      <c r="TKY79" s="202"/>
      <c r="TKZ79" s="202"/>
      <c r="TLA79" s="202"/>
      <c r="TLB79" s="202"/>
      <c r="TLC79" s="202"/>
      <c r="TLD79" s="202"/>
      <c r="TLE79" s="202"/>
      <c r="TLF79" s="202"/>
      <c r="TLG79" s="202"/>
      <c r="TLH79" s="202"/>
      <c r="TLI79" s="202"/>
      <c r="TLJ79" s="202"/>
      <c r="TLK79" s="202"/>
      <c r="TLL79" s="202"/>
      <c r="TLM79" s="202"/>
      <c r="TLN79" s="202"/>
      <c r="TLO79" s="202"/>
      <c r="TLP79" s="202"/>
      <c r="TLQ79" s="202"/>
      <c r="TLR79" s="202"/>
      <c r="TLS79" s="202"/>
      <c r="TLT79" s="202"/>
      <c r="TLU79" s="202"/>
      <c r="TLV79" s="202"/>
      <c r="TLW79" s="202"/>
      <c r="TLX79" s="202"/>
      <c r="TLY79" s="202"/>
      <c r="TLZ79" s="202"/>
      <c r="TMA79" s="202"/>
      <c r="TMB79" s="202"/>
      <c r="TMC79" s="202"/>
      <c r="TMD79" s="202"/>
      <c r="TME79" s="202"/>
      <c r="TMF79" s="202"/>
      <c r="TMG79" s="202"/>
      <c r="TMH79" s="202"/>
      <c r="TMI79" s="202"/>
      <c r="TMJ79" s="202"/>
      <c r="TMK79" s="202"/>
      <c r="TML79" s="202"/>
      <c r="TMM79" s="202"/>
      <c r="TMN79" s="202"/>
      <c r="TMO79" s="202"/>
      <c r="TMP79" s="202"/>
      <c r="TMQ79" s="202"/>
      <c r="TMR79" s="202"/>
      <c r="TMS79" s="202"/>
      <c r="TMT79" s="202"/>
      <c r="TMU79" s="202"/>
      <c r="TMV79" s="202"/>
      <c r="TMW79" s="202"/>
      <c r="TMX79" s="202"/>
      <c r="TMY79" s="202"/>
      <c r="TMZ79" s="202"/>
      <c r="TNA79" s="202"/>
      <c r="TNB79" s="202"/>
      <c r="TNC79" s="202"/>
      <c r="TND79" s="202"/>
      <c r="TNE79" s="202"/>
      <c r="TNF79" s="202"/>
      <c r="TNG79" s="202"/>
      <c r="TNH79" s="202"/>
      <c r="TNI79" s="202"/>
      <c r="TNJ79" s="202"/>
      <c r="TNK79" s="202"/>
      <c r="TNL79" s="202"/>
      <c r="TNM79" s="202"/>
      <c r="TNN79" s="202"/>
      <c r="TNO79" s="202"/>
      <c r="TNP79" s="202"/>
      <c r="TNQ79" s="202"/>
      <c r="TNR79" s="202"/>
      <c r="TNS79" s="202"/>
      <c r="TNT79" s="202"/>
      <c r="TNU79" s="202"/>
      <c r="TNV79" s="202"/>
      <c r="TNW79" s="202"/>
      <c r="TNX79" s="202"/>
      <c r="TNY79" s="202"/>
      <c r="TNZ79" s="202"/>
      <c r="TOA79" s="202"/>
      <c r="TOB79" s="202"/>
      <c r="TOC79" s="202"/>
      <c r="TOD79" s="202"/>
      <c r="TOE79" s="202"/>
      <c r="TOF79" s="202"/>
      <c r="TOG79" s="202"/>
      <c r="TOH79" s="202"/>
      <c r="TOI79" s="202"/>
      <c r="TOJ79" s="202"/>
      <c r="TOK79" s="202"/>
      <c r="TOL79" s="202"/>
      <c r="TOM79" s="202"/>
      <c r="TON79" s="202"/>
      <c r="TOO79" s="202"/>
      <c r="TOP79" s="202"/>
      <c r="TOQ79" s="202"/>
      <c r="TOR79" s="202"/>
      <c r="TOS79" s="202"/>
      <c r="TOT79" s="202"/>
      <c r="TOU79" s="202"/>
      <c r="TOV79" s="202"/>
      <c r="TOW79" s="202"/>
      <c r="TOX79" s="202"/>
      <c r="TOY79" s="202"/>
      <c r="TOZ79" s="202"/>
      <c r="TPA79" s="202"/>
      <c r="TPB79" s="202"/>
      <c r="TPC79" s="202"/>
      <c r="TPD79" s="202"/>
      <c r="TPE79" s="202"/>
      <c r="TPF79" s="202"/>
      <c r="TPG79" s="202"/>
      <c r="TPH79" s="202"/>
      <c r="TPI79" s="202"/>
      <c r="TPJ79" s="202"/>
      <c r="TPK79" s="202"/>
      <c r="TPL79" s="202"/>
      <c r="TPM79" s="202"/>
      <c r="TPN79" s="202"/>
      <c r="TPO79" s="202"/>
      <c r="TPP79" s="202"/>
      <c r="TPQ79" s="202"/>
      <c r="TPR79" s="202"/>
      <c r="TPS79" s="202"/>
      <c r="TPT79" s="202"/>
      <c r="TPU79" s="202"/>
      <c r="TPV79" s="202"/>
      <c r="TPW79" s="202"/>
      <c r="TPX79" s="202"/>
      <c r="TPY79" s="202"/>
      <c r="TPZ79" s="202"/>
      <c r="TQA79" s="202"/>
      <c r="TQB79" s="202"/>
      <c r="TQC79" s="202"/>
      <c r="TQD79" s="202"/>
      <c r="TQE79" s="202"/>
      <c r="TQF79" s="202"/>
      <c r="TQG79" s="202"/>
      <c r="TQH79" s="202"/>
      <c r="TQI79" s="202"/>
      <c r="TQJ79" s="202"/>
      <c r="TQK79" s="202"/>
      <c r="TQL79" s="202"/>
      <c r="TQM79" s="202"/>
      <c r="TQN79" s="202"/>
      <c r="TQO79" s="202"/>
      <c r="TQP79" s="202"/>
      <c r="TQQ79" s="202"/>
      <c r="TQR79" s="202"/>
      <c r="TQS79" s="202"/>
      <c r="TQT79" s="202"/>
      <c r="TQU79" s="202"/>
      <c r="TQV79" s="202"/>
      <c r="TQW79" s="202"/>
      <c r="TQX79" s="202"/>
      <c r="TQY79" s="202"/>
      <c r="TQZ79" s="202"/>
      <c r="TRA79" s="202"/>
      <c r="TRB79" s="202"/>
      <c r="TRC79" s="202"/>
      <c r="TRD79" s="202"/>
      <c r="TRE79" s="202"/>
      <c r="TRF79" s="202"/>
      <c r="TRG79" s="202"/>
      <c r="TRH79" s="202"/>
      <c r="TRI79" s="202"/>
      <c r="TRJ79" s="202"/>
      <c r="TRK79" s="202"/>
      <c r="TRL79" s="202"/>
      <c r="TRM79" s="202"/>
      <c r="TRN79" s="202"/>
      <c r="TRO79" s="202"/>
      <c r="TRP79" s="202"/>
      <c r="TRQ79" s="202"/>
      <c r="TRR79" s="202"/>
      <c r="TRS79" s="202"/>
      <c r="TRT79" s="202"/>
      <c r="TRU79" s="202"/>
      <c r="TRV79" s="202"/>
      <c r="TRW79" s="202"/>
      <c r="TRX79" s="202"/>
      <c r="TRY79" s="202"/>
      <c r="TRZ79" s="202"/>
      <c r="TSA79" s="202"/>
      <c r="TSB79" s="202"/>
      <c r="TSC79" s="202"/>
      <c r="TSD79" s="202"/>
      <c r="TSE79" s="202"/>
      <c r="TSF79" s="202"/>
      <c r="TSG79" s="202"/>
      <c r="TSH79" s="202"/>
      <c r="TSI79" s="202"/>
      <c r="TSJ79" s="202"/>
      <c r="TSK79" s="202"/>
      <c r="TSL79" s="202"/>
      <c r="TSM79" s="202"/>
      <c r="TSN79" s="202"/>
      <c r="TSO79" s="202"/>
      <c r="TSP79" s="202"/>
      <c r="TSQ79" s="202"/>
      <c r="TSR79" s="202"/>
      <c r="TSS79" s="202"/>
      <c r="TST79" s="202"/>
      <c r="TSU79" s="202"/>
      <c r="TSV79" s="202"/>
      <c r="TSW79" s="202"/>
      <c r="TSX79" s="202"/>
      <c r="TSY79" s="202"/>
      <c r="TSZ79" s="202"/>
      <c r="TTA79" s="202"/>
      <c r="TTB79" s="202"/>
      <c r="TTC79" s="202"/>
      <c r="TTD79" s="202"/>
      <c r="TTE79" s="202"/>
      <c r="TTF79" s="202"/>
      <c r="TTG79" s="202"/>
      <c r="TTH79" s="202"/>
      <c r="TTI79" s="202"/>
      <c r="TTJ79" s="202"/>
      <c r="TTK79" s="202"/>
      <c r="TTL79" s="202"/>
      <c r="TTM79" s="202"/>
      <c r="TTN79" s="202"/>
      <c r="TTO79" s="202"/>
      <c r="TTP79" s="202"/>
      <c r="TTQ79" s="202"/>
      <c r="TTR79" s="202"/>
      <c r="TTS79" s="202"/>
      <c r="TTT79" s="202"/>
      <c r="TTU79" s="202"/>
      <c r="TTV79" s="202"/>
      <c r="TTW79" s="202"/>
      <c r="TTX79" s="202"/>
      <c r="TTY79" s="202"/>
      <c r="TTZ79" s="202"/>
      <c r="TUA79" s="202"/>
      <c r="TUB79" s="202"/>
      <c r="TUC79" s="202"/>
      <c r="TUD79" s="202"/>
      <c r="TUE79" s="202"/>
      <c r="TUF79" s="202"/>
      <c r="TUG79" s="202"/>
      <c r="TUH79" s="202"/>
      <c r="TUI79" s="202"/>
      <c r="TUJ79" s="202"/>
      <c r="TUK79" s="202"/>
      <c r="TUL79" s="202"/>
      <c r="TUM79" s="202"/>
      <c r="TUN79" s="202"/>
      <c r="TUO79" s="202"/>
      <c r="TUP79" s="202"/>
      <c r="TUQ79" s="202"/>
      <c r="TUR79" s="202"/>
      <c r="TUS79" s="202"/>
      <c r="TUT79" s="202"/>
      <c r="TUU79" s="202"/>
      <c r="TUV79" s="202"/>
      <c r="TUW79" s="202"/>
      <c r="TUX79" s="202"/>
      <c r="TUY79" s="202"/>
      <c r="TUZ79" s="202"/>
      <c r="TVA79" s="202"/>
      <c r="TVB79" s="202"/>
      <c r="TVC79" s="202"/>
      <c r="TVD79" s="202"/>
      <c r="TVE79" s="202"/>
      <c r="TVF79" s="202"/>
      <c r="TVG79" s="202"/>
      <c r="TVH79" s="202"/>
      <c r="TVI79" s="202"/>
      <c r="TVJ79" s="202"/>
      <c r="TVK79" s="202"/>
      <c r="TVL79" s="202"/>
      <c r="TVM79" s="202"/>
      <c r="TVN79" s="202"/>
      <c r="TVO79" s="202"/>
      <c r="TVP79" s="202"/>
      <c r="TVQ79" s="202"/>
      <c r="TVR79" s="202"/>
      <c r="TVS79" s="202"/>
      <c r="TVT79" s="202"/>
      <c r="TVU79" s="202"/>
      <c r="TVV79" s="202"/>
      <c r="TVW79" s="202"/>
      <c r="TVX79" s="202"/>
      <c r="TVY79" s="202"/>
      <c r="TVZ79" s="202"/>
      <c r="TWA79" s="202"/>
      <c r="TWB79" s="202"/>
      <c r="TWC79" s="202"/>
      <c r="TWD79" s="202"/>
      <c r="TWE79" s="202"/>
      <c r="TWF79" s="202"/>
      <c r="TWG79" s="202"/>
      <c r="TWH79" s="202"/>
      <c r="TWI79" s="202"/>
      <c r="TWJ79" s="202"/>
      <c r="TWK79" s="202"/>
      <c r="TWL79" s="202"/>
      <c r="TWM79" s="202"/>
      <c r="TWN79" s="202"/>
      <c r="TWO79" s="202"/>
      <c r="TWP79" s="202"/>
      <c r="TWQ79" s="202"/>
      <c r="TWR79" s="202"/>
      <c r="TWS79" s="202"/>
      <c r="TWT79" s="202"/>
      <c r="TWU79" s="202"/>
      <c r="TWV79" s="202"/>
      <c r="TWW79" s="202"/>
      <c r="TWX79" s="202"/>
      <c r="TWY79" s="202"/>
      <c r="TWZ79" s="202"/>
      <c r="TXA79" s="202"/>
      <c r="TXB79" s="202"/>
      <c r="TXC79" s="202"/>
      <c r="TXD79" s="202"/>
      <c r="TXE79" s="202"/>
      <c r="TXF79" s="202"/>
      <c r="TXG79" s="202"/>
      <c r="TXH79" s="202"/>
      <c r="TXI79" s="202"/>
      <c r="TXJ79" s="202"/>
      <c r="TXK79" s="202"/>
      <c r="TXL79" s="202"/>
      <c r="TXM79" s="202"/>
      <c r="TXN79" s="202"/>
      <c r="TXO79" s="202"/>
      <c r="TXP79" s="202"/>
      <c r="TXQ79" s="202"/>
      <c r="TXR79" s="202"/>
      <c r="TXS79" s="202"/>
      <c r="TXT79" s="202"/>
      <c r="TXU79" s="202"/>
      <c r="TXV79" s="202"/>
      <c r="TXW79" s="202"/>
      <c r="TXX79" s="202"/>
      <c r="TXY79" s="202"/>
      <c r="TXZ79" s="202"/>
      <c r="TYA79" s="202"/>
      <c r="TYB79" s="202"/>
      <c r="TYC79" s="202"/>
      <c r="TYD79" s="202"/>
      <c r="TYE79" s="202"/>
      <c r="TYF79" s="202"/>
      <c r="TYG79" s="202"/>
      <c r="TYH79" s="202"/>
      <c r="TYI79" s="202"/>
      <c r="TYJ79" s="202"/>
      <c r="TYK79" s="202"/>
      <c r="TYL79" s="202"/>
      <c r="TYM79" s="202"/>
      <c r="TYN79" s="202"/>
      <c r="TYO79" s="202"/>
      <c r="TYP79" s="202"/>
      <c r="TYQ79" s="202"/>
      <c r="TYR79" s="202"/>
      <c r="TYS79" s="202"/>
      <c r="TYT79" s="202"/>
      <c r="TYU79" s="202"/>
      <c r="TYV79" s="202"/>
      <c r="TYW79" s="202"/>
      <c r="TYX79" s="202"/>
      <c r="TYY79" s="202"/>
      <c r="TYZ79" s="202"/>
      <c r="TZA79" s="202"/>
      <c r="TZB79" s="202"/>
      <c r="TZC79" s="202"/>
      <c r="TZD79" s="202"/>
      <c r="TZE79" s="202"/>
      <c r="TZF79" s="202"/>
      <c r="TZG79" s="202"/>
      <c r="TZH79" s="202"/>
      <c r="TZI79" s="202"/>
      <c r="TZJ79" s="202"/>
      <c r="TZK79" s="202"/>
      <c r="TZL79" s="202"/>
      <c r="TZM79" s="202"/>
      <c r="TZN79" s="202"/>
      <c r="TZO79" s="202"/>
      <c r="TZP79" s="202"/>
      <c r="TZQ79" s="202"/>
      <c r="TZR79" s="202"/>
      <c r="TZS79" s="202"/>
      <c r="TZT79" s="202"/>
      <c r="TZU79" s="202"/>
      <c r="TZV79" s="202"/>
      <c r="TZW79" s="202"/>
      <c r="TZX79" s="202"/>
      <c r="TZY79" s="202"/>
      <c r="TZZ79" s="202"/>
      <c r="UAA79" s="202"/>
      <c r="UAB79" s="202"/>
      <c r="UAC79" s="202"/>
      <c r="UAD79" s="202"/>
      <c r="UAE79" s="202"/>
      <c r="UAF79" s="202"/>
      <c r="UAG79" s="202"/>
      <c r="UAH79" s="202"/>
      <c r="UAI79" s="202"/>
      <c r="UAJ79" s="202"/>
      <c r="UAK79" s="202"/>
      <c r="UAL79" s="202"/>
      <c r="UAM79" s="202"/>
      <c r="UAN79" s="202"/>
      <c r="UAO79" s="202"/>
      <c r="UAP79" s="202"/>
      <c r="UAQ79" s="202"/>
      <c r="UAR79" s="202"/>
      <c r="UAS79" s="202"/>
      <c r="UAT79" s="202"/>
      <c r="UAU79" s="202"/>
      <c r="UAV79" s="202"/>
      <c r="UAW79" s="202"/>
      <c r="UAX79" s="202"/>
      <c r="UAY79" s="202"/>
      <c r="UAZ79" s="202"/>
      <c r="UBA79" s="202"/>
      <c r="UBB79" s="202"/>
      <c r="UBC79" s="202"/>
      <c r="UBD79" s="202"/>
      <c r="UBE79" s="202"/>
      <c r="UBF79" s="202"/>
      <c r="UBG79" s="202"/>
      <c r="UBH79" s="202"/>
      <c r="UBI79" s="202"/>
      <c r="UBJ79" s="202"/>
      <c r="UBK79" s="202"/>
      <c r="UBL79" s="202"/>
      <c r="UBM79" s="202"/>
      <c r="UBN79" s="202"/>
      <c r="UBO79" s="202"/>
      <c r="UBP79" s="202"/>
      <c r="UBQ79" s="202"/>
      <c r="UBR79" s="202"/>
      <c r="UBS79" s="202"/>
      <c r="UBT79" s="202"/>
      <c r="UBU79" s="202"/>
      <c r="UBV79" s="202"/>
      <c r="UBW79" s="202"/>
      <c r="UBX79" s="202"/>
      <c r="UBY79" s="202"/>
      <c r="UBZ79" s="202"/>
      <c r="UCA79" s="202"/>
      <c r="UCB79" s="202"/>
      <c r="UCC79" s="202"/>
      <c r="UCD79" s="202"/>
      <c r="UCE79" s="202"/>
      <c r="UCF79" s="202"/>
      <c r="UCG79" s="202"/>
      <c r="UCH79" s="202"/>
      <c r="UCI79" s="202"/>
      <c r="UCJ79" s="202"/>
      <c r="UCK79" s="202"/>
      <c r="UCL79" s="202"/>
      <c r="UCM79" s="202"/>
      <c r="UCN79" s="202"/>
      <c r="UCO79" s="202"/>
      <c r="UCP79" s="202"/>
      <c r="UCQ79" s="202"/>
      <c r="UCR79" s="202"/>
      <c r="UCS79" s="202"/>
      <c r="UCT79" s="202"/>
      <c r="UCU79" s="202"/>
      <c r="UCV79" s="202"/>
      <c r="UCW79" s="202"/>
      <c r="UCX79" s="202"/>
      <c r="UCY79" s="202"/>
      <c r="UCZ79" s="202"/>
      <c r="UDA79" s="202"/>
      <c r="UDB79" s="202"/>
      <c r="UDC79" s="202"/>
      <c r="UDD79" s="202"/>
      <c r="UDE79" s="202"/>
      <c r="UDF79" s="202"/>
      <c r="UDG79" s="202"/>
      <c r="UDH79" s="202"/>
      <c r="UDI79" s="202"/>
      <c r="UDJ79" s="202"/>
      <c r="UDK79" s="202"/>
      <c r="UDL79" s="202"/>
      <c r="UDM79" s="202"/>
      <c r="UDN79" s="202"/>
      <c r="UDO79" s="202"/>
      <c r="UDP79" s="202"/>
      <c r="UDQ79" s="202"/>
      <c r="UDR79" s="202"/>
      <c r="UDS79" s="202"/>
      <c r="UDT79" s="202"/>
      <c r="UDU79" s="202"/>
      <c r="UDV79" s="202"/>
      <c r="UDW79" s="202"/>
      <c r="UDX79" s="202"/>
      <c r="UDY79" s="202"/>
      <c r="UDZ79" s="202"/>
      <c r="UEA79" s="202"/>
      <c r="UEB79" s="202"/>
      <c r="UEC79" s="202"/>
      <c r="UED79" s="202"/>
      <c r="UEE79" s="202"/>
      <c r="UEF79" s="202"/>
      <c r="UEG79" s="202"/>
      <c r="UEH79" s="202"/>
      <c r="UEI79" s="202"/>
      <c r="UEJ79" s="202"/>
      <c r="UEK79" s="202"/>
      <c r="UEL79" s="202"/>
      <c r="UEM79" s="202"/>
      <c r="UEN79" s="202"/>
      <c r="UEO79" s="202"/>
      <c r="UEP79" s="202"/>
      <c r="UEQ79" s="202"/>
      <c r="UER79" s="202"/>
      <c r="UES79" s="202"/>
      <c r="UET79" s="202"/>
      <c r="UEU79" s="202"/>
      <c r="UEV79" s="202"/>
      <c r="UEW79" s="202"/>
      <c r="UEX79" s="202"/>
      <c r="UEY79" s="202"/>
      <c r="UEZ79" s="202"/>
      <c r="UFA79" s="202"/>
      <c r="UFB79" s="202"/>
      <c r="UFC79" s="202"/>
      <c r="UFD79" s="202"/>
      <c r="UFE79" s="202"/>
      <c r="UFF79" s="202"/>
      <c r="UFG79" s="202"/>
      <c r="UFH79" s="202"/>
      <c r="UFI79" s="202"/>
      <c r="UFJ79" s="202"/>
      <c r="UFK79" s="202"/>
      <c r="UFL79" s="202"/>
      <c r="UFM79" s="202"/>
      <c r="UFN79" s="202"/>
      <c r="UFO79" s="202"/>
      <c r="UFP79" s="202"/>
      <c r="UFQ79" s="202"/>
      <c r="UFR79" s="202"/>
      <c r="UFS79" s="202"/>
      <c r="UFT79" s="202"/>
      <c r="UFU79" s="202"/>
      <c r="UFV79" s="202"/>
      <c r="UFW79" s="202"/>
      <c r="UFX79" s="202"/>
      <c r="UFY79" s="202"/>
      <c r="UFZ79" s="202"/>
      <c r="UGA79" s="202"/>
      <c r="UGB79" s="202"/>
      <c r="UGC79" s="202"/>
      <c r="UGD79" s="202"/>
      <c r="UGE79" s="202"/>
      <c r="UGF79" s="202"/>
      <c r="UGG79" s="202"/>
      <c r="UGH79" s="202"/>
      <c r="UGI79" s="202"/>
      <c r="UGJ79" s="202"/>
      <c r="UGK79" s="202"/>
      <c r="UGL79" s="202"/>
      <c r="UGM79" s="202"/>
      <c r="UGN79" s="202"/>
      <c r="UGO79" s="202"/>
      <c r="UGP79" s="202"/>
      <c r="UGQ79" s="202"/>
      <c r="UGR79" s="202"/>
      <c r="UGS79" s="202"/>
      <c r="UGT79" s="202"/>
      <c r="UGU79" s="202"/>
      <c r="UGV79" s="202"/>
      <c r="UGW79" s="202"/>
      <c r="UGX79" s="202"/>
      <c r="UGY79" s="202"/>
      <c r="UGZ79" s="202"/>
      <c r="UHA79" s="202"/>
      <c r="UHB79" s="202"/>
      <c r="UHC79" s="202"/>
      <c r="UHD79" s="202"/>
      <c r="UHE79" s="202"/>
      <c r="UHF79" s="202"/>
      <c r="UHG79" s="202"/>
      <c r="UHH79" s="202"/>
      <c r="UHI79" s="202"/>
      <c r="UHJ79" s="202"/>
      <c r="UHK79" s="202"/>
      <c r="UHL79" s="202"/>
      <c r="UHM79" s="202"/>
      <c r="UHN79" s="202"/>
      <c r="UHO79" s="202"/>
      <c r="UHP79" s="202"/>
      <c r="UHQ79" s="202"/>
      <c r="UHR79" s="202"/>
      <c r="UHS79" s="202"/>
      <c r="UHT79" s="202"/>
      <c r="UHU79" s="202"/>
      <c r="UHV79" s="202"/>
      <c r="UHW79" s="202"/>
      <c r="UHX79" s="202"/>
      <c r="UHY79" s="202"/>
      <c r="UHZ79" s="202"/>
      <c r="UIA79" s="202"/>
      <c r="UIB79" s="202"/>
      <c r="UIC79" s="202"/>
      <c r="UID79" s="202"/>
      <c r="UIE79" s="202"/>
      <c r="UIF79" s="202"/>
      <c r="UIG79" s="202"/>
      <c r="UIH79" s="202"/>
      <c r="UII79" s="202"/>
      <c r="UIJ79" s="202"/>
      <c r="UIK79" s="202"/>
      <c r="UIL79" s="202"/>
      <c r="UIM79" s="202"/>
      <c r="UIN79" s="202"/>
      <c r="UIO79" s="202"/>
      <c r="UIP79" s="202"/>
      <c r="UIQ79" s="202"/>
      <c r="UIR79" s="202"/>
      <c r="UIS79" s="202"/>
      <c r="UIT79" s="202"/>
      <c r="UIU79" s="202"/>
      <c r="UIV79" s="202"/>
      <c r="UIW79" s="202"/>
      <c r="UIX79" s="202"/>
      <c r="UIY79" s="202"/>
      <c r="UIZ79" s="202"/>
      <c r="UJA79" s="202"/>
      <c r="UJB79" s="202"/>
      <c r="UJC79" s="202"/>
      <c r="UJD79" s="202"/>
      <c r="UJE79" s="202"/>
      <c r="UJF79" s="202"/>
      <c r="UJG79" s="202"/>
      <c r="UJH79" s="202"/>
      <c r="UJI79" s="202"/>
      <c r="UJJ79" s="202"/>
      <c r="UJK79" s="202"/>
      <c r="UJL79" s="202"/>
      <c r="UJM79" s="202"/>
      <c r="UJN79" s="202"/>
      <c r="UJO79" s="202"/>
      <c r="UJP79" s="202"/>
      <c r="UJQ79" s="202"/>
      <c r="UJR79" s="202"/>
      <c r="UJS79" s="202"/>
      <c r="UJT79" s="202"/>
      <c r="UJU79" s="202"/>
      <c r="UJV79" s="202"/>
      <c r="UJW79" s="202"/>
      <c r="UJX79" s="202"/>
      <c r="UJY79" s="202"/>
      <c r="UJZ79" s="202"/>
      <c r="UKA79" s="202"/>
      <c r="UKB79" s="202"/>
      <c r="UKC79" s="202"/>
      <c r="UKD79" s="202"/>
      <c r="UKE79" s="202"/>
      <c r="UKF79" s="202"/>
      <c r="UKG79" s="202"/>
      <c r="UKH79" s="202"/>
      <c r="UKI79" s="202"/>
      <c r="UKJ79" s="202"/>
      <c r="UKK79" s="202"/>
      <c r="UKL79" s="202"/>
      <c r="UKM79" s="202"/>
      <c r="UKN79" s="202"/>
      <c r="UKO79" s="202"/>
      <c r="UKP79" s="202"/>
      <c r="UKQ79" s="202"/>
      <c r="UKR79" s="202"/>
      <c r="UKS79" s="202"/>
      <c r="UKT79" s="202"/>
      <c r="UKU79" s="202"/>
      <c r="UKV79" s="202"/>
      <c r="UKW79" s="202"/>
      <c r="UKX79" s="202"/>
      <c r="UKY79" s="202"/>
      <c r="UKZ79" s="202"/>
      <c r="ULA79" s="202"/>
      <c r="ULB79" s="202"/>
      <c r="ULC79" s="202"/>
      <c r="ULD79" s="202"/>
      <c r="ULE79" s="202"/>
      <c r="ULF79" s="202"/>
      <c r="ULG79" s="202"/>
      <c r="ULH79" s="202"/>
      <c r="ULI79" s="202"/>
      <c r="ULJ79" s="202"/>
      <c r="ULK79" s="202"/>
      <c r="ULL79" s="202"/>
      <c r="ULM79" s="202"/>
      <c r="ULN79" s="202"/>
      <c r="ULO79" s="202"/>
      <c r="ULP79" s="202"/>
      <c r="ULQ79" s="202"/>
      <c r="ULR79" s="202"/>
      <c r="ULS79" s="202"/>
      <c r="ULT79" s="202"/>
      <c r="ULU79" s="202"/>
      <c r="ULV79" s="202"/>
      <c r="ULW79" s="202"/>
      <c r="ULX79" s="202"/>
      <c r="ULY79" s="202"/>
      <c r="ULZ79" s="202"/>
      <c r="UMA79" s="202"/>
      <c r="UMB79" s="202"/>
      <c r="UMC79" s="202"/>
      <c r="UMD79" s="202"/>
      <c r="UME79" s="202"/>
      <c r="UMF79" s="202"/>
      <c r="UMG79" s="202"/>
      <c r="UMH79" s="202"/>
      <c r="UMI79" s="202"/>
      <c r="UMJ79" s="202"/>
      <c r="UMK79" s="202"/>
      <c r="UML79" s="202"/>
      <c r="UMM79" s="202"/>
      <c r="UMN79" s="202"/>
      <c r="UMO79" s="202"/>
      <c r="UMP79" s="202"/>
      <c r="UMQ79" s="202"/>
      <c r="UMR79" s="202"/>
      <c r="UMS79" s="202"/>
      <c r="UMT79" s="202"/>
      <c r="UMU79" s="202"/>
      <c r="UMV79" s="202"/>
      <c r="UMW79" s="202"/>
      <c r="UMX79" s="202"/>
      <c r="UMY79" s="202"/>
      <c r="UMZ79" s="202"/>
      <c r="UNA79" s="202"/>
      <c r="UNB79" s="202"/>
      <c r="UNC79" s="202"/>
      <c r="UND79" s="202"/>
      <c r="UNE79" s="202"/>
      <c r="UNF79" s="202"/>
      <c r="UNG79" s="202"/>
      <c r="UNH79" s="202"/>
      <c r="UNI79" s="202"/>
      <c r="UNJ79" s="202"/>
      <c r="UNK79" s="202"/>
      <c r="UNL79" s="202"/>
      <c r="UNM79" s="202"/>
      <c r="UNN79" s="202"/>
      <c r="UNO79" s="202"/>
      <c r="UNP79" s="202"/>
      <c r="UNQ79" s="202"/>
      <c r="UNR79" s="202"/>
      <c r="UNS79" s="202"/>
      <c r="UNT79" s="202"/>
      <c r="UNU79" s="202"/>
      <c r="UNV79" s="202"/>
      <c r="UNW79" s="202"/>
      <c r="UNX79" s="202"/>
      <c r="UNY79" s="202"/>
      <c r="UNZ79" s="202"/>
      <c r="UOA79" s="202"/>
      <c r="UOB79" s="202"/>
      <c r="UOC79" s="202"/>
      <c r="UOD79" s="202"/>
      <c r="UOE79" s="202"/>
      <c r="UOF79" s="202"/>
      <c r="UOG79" s="202"/>
      <c r="UOH79" s="202"/>
      <c r="UOI79" s="202"/>
      <c r="UOJ79" s="202"/>
      <c r="UOK79" s="202"/>
      <c r="UOL79" s="202"/>
      <c r="UOM79" s="202"/>
      <c r="UON79" s="202"/>
      <c r="UOO79" s="202"/>
      <c r="UOP79" s="202"/>
      <c r="UOQ79" s="202"/>
      <c r="UOR79" s="202"/>
      <c r="UOS79" s="202"/>
      <c r="UOT79" s="202"/>
      <c r="UOU79" s="202"/>
      <c r="UOV79" s="202"/>
      <c r="UOW79" s="202"/>
      <c r="UOX79" s="202"/>
      <c r="UOY79" s="202"/>
      <c r="UOZ79" s="202"/>
      <c r="UPA79" s="202"/>
      <c r="UPB79" s="202"/>
      <c r="UPC79" s="202"/>
      <c r="UPD79" s="202"/>
      <c r="UPE79" s="202"/>
      <c r="UPF79" s="202"/>
      <c r="UPG79" s="202"/>
      <c r="UPH79" s="202"/>
      <c r="UPI79" s="202"/>
      <c r="UPJ79" s="202"/>
      <c r="UPK79" s="202"/>
      <c r="UPL79" s="202"/>
      <c r="UPM79" s="202"/>
      <c r="UPN79" s="202"/>
      <c r="UPO79" s="202"/>
      <c r="UPP79" s="202"/>
      <c r="UPQ79" s="202"/>
      <c r="UPR79" s="202"/>
      <c r="UPS79" s="202"/>
      <c r="UPT79" s="202"/>
      <c r="UPU79" s="202"/>
      <c r="UPV79" s="202"/>
      <c r="UPW79" s="202"/>
      <c r="UPX79" s="202"/>
      <c r="UPY79" s="202"/>
      <c r="UPZ79" s="202"/>
      <c r="UQA79" s="202"/>
      <c r="UQB79" s="202"/>
      <c r="UQC79" s="202"/>
      <c r="UQD79" s="202"/>
      <c r="UQE79" s="202"/>
      <c r="UQF79" s="202"/>
      <c r="UQG79" s="202"/>
      <c r="UQH79" s="202"/>
      <c r="UQI79" s="202"/>
      <c r="UQJ79" s="202"/>
      <c r="UQK79" s="202"/>
      <c r="UQL79" s="202"/>
      <c r="UQM79" s="202"/>
      <c r="UQN79" s="202"/>
      <c r="UQO79" s="202"/>
      <c r="UQP79" s="202"/>
      <c r="UQQ79" s="202"/>
      <c r="UQR79" s="202"/>
      <c r="UQS79" s="202"/>
      <c r="UQT79" s="202"/>
      <c r="UQU79" s="202"/>
      <c r="UQV79" s="202"/>
      <c r="UQW79" s="202"/>
      <c r="UQX79" s="202"/>
      <c r="UQY79" s="202"/>
      <c r="UQZ79" s="202"/>
      <c r="URA79" s="202"/>
      <c r="URB79" s="202"/>
      <c r="URC79" s="202"/>
      <c r="URD79" s="202"/>
      <c r="URE79" s="202"/>
      <c r="URF79" s="202"/>
      <c r="URG79" s="202"/>
      <c r="URH79" s="202"/>
      <c r="URI79" s="202"/>
      <c r="URJ79" s="202"/>
      <c r="URK79" s="202"/>
      <c r="URL79" s="202"/>
      <c r="URM79" s="202"/>
      <c r="URN79" s="202"/>
      <c r="URO79" s="202"/>
      <c r="URP79" s="202"/>
      <c r="URQ79" s="202"/>
      <c r="URR79" s="202"/>
      <c r="URS79" s="202"/>
      <c r="URT79" s="202"/>
      <c r="URU79" s="202"/>
      <c r="URV79" s="202"/>
      <c r="URW79" s="202"/>
      <c r="URX79" s="202"/>
      <c r="URY79" s="202"/>
      <c r="URZ79" s="202"/>
      <c r="USA79" s="202"/>
      <c r="USB79" s="202"/>
      <c r="USC79" s="202"/>
      <c r="USD79" s="202"/>
      <c r="USE79" s="202"/>
      <c r="USF79" s="202"/>
      <c r="USG79" s="202"/>
      <c r="USH79" s="202"/>
      <c r="USI79" s="202"/>
      <c r="USJ79" s="202"/>
      <c r="USK79" s="202"/>
      <c r="USL79" s="202"/>
      <c r="USM79" s="202"/>
      <c r="USN79" s="202"/>
      <c r="USO79" s="202"/>
      <c r="USP79" s="202"/>
      <c r="USQ79" s="202"/>
      <c r="USR79" s="202"/>
      <c r="USS79" s="202"/>
      <c r="UST79" s="202"/>
      <c r="USU79" s="202"/>
      <c r="USV79" s="202"/>
      <c r="USW79" s="202"/>
      <c r="USX79" s="202"/>
      <c r="USY79" s="202"/>
      <c r="USZ79" s="202"/>
      <c r="UTA79" s="202"/>
      <c r="UTB79" s="202"/>
      <c r="UTC79" s="202"/>
      <c r="UTD79" s="202"/>
      <c r="UTE79" s="202"/>
      <c r="UTF79" s="202"/>
      <c r="UTG79" s="202"/>
      <c r="UTH79" s="202"/>
      <c r="UTI79" s="202"/>
      <c r="UTJ79" s="202"/>
      <c r="UTK79" s="202"/>
      <c r="UTL79" s="202"/>
      <c r="UTM79" s="202"/>
      <c r="UTN79" s="202"/>
      <c r="UTO79" s="202"/>
      <c r="UTP79" s="202"/>
      <c r="UTQ79" s="202"/>
      <c r="UTR79" s="202"/>
      <c r="UTS79" s="202"/>
      <c r="UTT79" s="202"/>
      <c r="UTU79" s="202"/>
      <c r="UTV79" s="202"/>
      <c r="UTW79" s="202"/>
      <c r="UTX79" s="202"/>
      <c r="UTY79" s="202"/>
      <c r="UTZ79" s="202"/>
      <c r="UUA79" s="202"/>
      <c r="UUB79" s="202"/>
      <c r="UUC79" s="202"/>
      <c r="UUD79" s="202"/>
      <c r="UUE79" s="202"/>
      <c r="UUF79" s="202"/>
      <c r="UUG79" s="202"/>
      <c r="UUH79" s="202"/>
      <c r="UUI79" s="202"/>
      <c r="UUJ79" s="202"/>
      <c r="UUK79" s="202"/>
      <c r="UUL79" s="202"/>
      <c r="UUM79" s="202"/>
      <c r="UUN79" s="202"/>
      <c r="UUO79" s="202"/>
      <c r="UUP79" s="202"/>
      <c r="UUQ79" s="202"/>
      <c r="UUR79" s="202"/>
      <c r="UUS79" s="202"/>
      <c r="UUT79" s="202"/>
      <c r="UUU79" s="202"/>
      <c r="UUV79" s="202"/>
      <c r="UUW79" s="202"/>
      <c r="UUX79" s="202"/>
      <c r="UUY79" s="202"/>
      <c r="UUZ79" s="202"/>
      <c r="UVA79" s="202"/>
      <c r="UVB79" s="202"/>
      <c r="UVC79" s="202"/>
      <c r="UVD79" s="202"/>
      <c r="UVE79" s="202"/>
      <c r="UVF79" s="202"/>
      <c r="UVG79" s="202"/>
      <c r="UVH79" s="202"/>
      <c r="UVI79" s="202"/>
      <c r="UVJ79" s="202"/>
      <c r="UVK79" s="202"/>
      <c r="UVL79" s="202"/>
      <c r="UVM79" s="202"/>
      <c r="UVN79" s="202"/>
      <c r="UVO79" s="202"/>
      <c r="UVP79" s="202"/>
      <c r="UVQ79" s="202"/>
      <c r="UVR79" s="202"/>
      <c r="UVS79" s="202"/>
      <c r="UVT79" s="202"/>
      <c r="UVU79" s="202"/>
      <c r="UVV79" s="202"/>
      <c r="UVW79" s="202"/>
      <c r="UVX79" s="202"/>
      <c r="UVY79" s="202"/>
      <c r="UVZ79" s="202"/>
      <c r="UWA79" s="202"/>
      <c r="UWB79" s="202"/>
      <c r="UWC79" s="202"/>
      <c r="UWD79" s="202"/>
      <c r="UWE79" s="202"/>
      <c r="UWF79" s="202"/>
      <c r="UWG79" s="202"/>
      <c r="UWH79" s="202"/>
      <c r="UWI79" s="202"/>
      <c r="UWJ79" s="202"/>
      <c r="UWK79" s="202"/>
      <c r="UWL79" s="202"/>
      <c r="UWM79" s="202"/>
      <c r="UWN79" s="202"/>
      <c r="UWO79" s="202"/>
      <c r="UWP79" s="202"/>
      <c r="UWQ79" s="202"/>
      <c r="UWR79" s="202"/>
      <c r="UWS79" s="202"/>
      <c r="UWT79" s="202"/>
      <c r="UWU79" s="202"/>
      <c r="UWV79" s="202"/>
      <c r="UWW79" s="202"/>
      <c r="UWX79" s="202"/>
      <c r="UWY79" s="202"/>
      <c r="UWZ79" s="202"/>
      <c r="UXA79" s="202"/>
      <c r="UXB79" s="202"/>
      <c r="UXC79" s="202"/>
      <c r="UXD79" s="202"/>
      <c r="UXE79" s="202"/>
      <c r="UXF79" s="202"/>
      <c r="UXG79" s="202"/>
      <c r="UXH79" s="202"/>
      <c r="UXI79" s="202"/>
      <c r="UXJ79" s="202"/>
      <c r="UXK79" s="202"/>
      <c r="UXL79" s="202"/>
      <c r="UXM79" s="202"/>
      <c r="UXN79" s="202"/>
      <c r="UXO79" s="202"/>
      <c r="UXP79" s="202"/>
      <c r="UXQ79" s="202"/>
      <c r="UXR79" s="202"/>
      <c r="UXS79" s="202"/>
      <c r="UXT79" s="202"/>
      <c r="UXU79" s="202"/>
      <c r="UXV79" s="202"/>
      <c r="UXW79" s="202"/>
      <c r="UXX79" s="202"/>
      <c r="UXY79" s="202"/>
      <c r="UXZ79" s="202"/>
      <c r="UYA79" s="202"/>
      <c r="UYB79" s="202"/>
      <c r="UYC79" s="202"/>
      <c r="UYD79" s="202"/>
      <c r="UYE79" s="202"/>
      <c r="UYF79" s="202"/>
      <c r="UYG79" s="202"/>
      <c r="UYH79" s="202"/>
      <c r="UYI79" s="202"/>
      <c r="UYJ79" s="202"/>
      <c r="UYK79" s="202"/>
      <c r="UYL79" s="202"/>
      <c r="UYM79" s="202"/>
      <c r="UYN79" s="202"/>
      <c r="UYO79" s="202"/>
      <c r="UYP79" s="202"/>
      <c r="UYQ79" s="202"/>
      <c r="UYR79" s="202"/>
      <c r="UYS79" s="202"/>
      <c r="UYT79" s="202"/>
      <c r="UYU79" s="202"/>
      <c r="UYV79" s="202"/>
      <c r="UYW79" s="202"/>
      <c r="UYX79" s="202"/>
      <c r="UYY79" s="202"/>
      <c r="UYZ79" s="202"/>
      <c r="UZA79" s="202"/>
      <c r="UZB79" s="202"/>
      <c r="UZC79" s="202"/>
      <c r="UZD79" s="202"/>
      <c r="UZE79" s="202"/>
      <c r="UZF79" s="202"/>
      <c r="UZG79" s="202"/>
      <c r="UZH79" s="202"/>
      <c r="UZI79" s="202"/>
      <c r="UZJ79" s="202"/>
      <c r="UZK79" s="202"/>
      <c r="UZL79" s="202"/>
      <c r="UZM79" s="202"/>
      <c r="UZN79" s="202"/>
      <c r="UZO79" s="202"/>
      <c r="UZP79" s="202"/>
      <c r="UZQ79" s="202"/>
      <c r="UZR79" s="202"/>
      <c r="UZS79" s="202"/>
      <c r="UZT79" s="202"/>
      <c r="UZU79" s="202"/>
      <c r="UZV79" s="202"/>
      <c r="UZW79" s="202"/>
      <c r="UZX79" s="202"/>
      <c r="UZY79" s="202"/>
      <c r="UZZ79" s="202"/>
      <c r="VAA79" s="202"/>
      <c r="VAB79" s="202"/>
      <c r="VAC79" s="202"/>
      <c r="VAD79" s="202"/>
      <c r="VAE79" s="202"/>
      <c r="VAF79" s="202"/>
      <c r="VAG79" s="202"/>
      <c r="VAH79" s="202"/>
      <c r="VAI79" s="202"/>
      <c r="VAJ79" s="202"/>
      <c r="VAK79" s="202"/>
      <c r="VAL79" s="202"/>
      <c r="VAM79" s="202"/>
      <c r="VAN79" s="202"/>
      <c r="VAO79" s="202"/>
      <c r="VAP79" s="202"/>
      <c r="VAQ79" s="202"/>
      <c r="VAR79" s="202"/>
      <c r="VAS79" s="202"/>
      <c r="VAT79" s="202"/>
      <c r="VAU79" s="202"/>
      <c r="VAV79" s="202"/>
      <c r="VAW79" s="202"/>
      <c r="VAX79" s="202"/>
      <c r="VAY79" s="202"/>
      <c r="VAZ79" s="202"/>
      <c r="VBA79" s="202"/>
      <c r="VBB79" s="202"/>
      <c r="VBC79" s="202"/>
      <c r="VBD79" s="202"/>
      <c r="VBE79" s="202"/>
      <c r="VBF79" s="202"/>
      <c r="VBG79" s="202"/>
      <c r="VBH79" s="202"/>
      <c r="VBI79" s="202"/>
      <c r="VBJ79" s="202"/>
      <c r="VBK79" s="202"/>
      <c r="VBL79" s="202"/>
      <c r="VBM79" s="202"/>
      <c r="VBN79" s="202"/>
      <c r="VBO79" s="202"/>
      <c r="VBP79" s="202"/>
      <c r="VBQ79" s="202"/>
      <c r="VBR79" s="202"/>
      <c r="VBS79" s="202"/>
      <c r="VBT79" s="202"/>
      <c r="VBU79" s="202"/>
      <c r="VBV79" s="202"/>
      <c r="VBW79" s="202"/>
      <c r="VBX79" s="202"/>
      <c r="VBY79" s="202"/>
      <c r="VBZ79" s="202"/>
      <c r="VCA79" s="202"/>
      <c r="VCB79" s="202"/>
      <c r="VCC79" s="202"/>
      <c r="VCD79" s="202"/>
      <c r="VCE79" s="202"/>
      <c r="VCF79" s="202"/>
      <c r="VCG79" s="202"/>
      <c r="VCH79" s="202"/>
      <c r="VCI79" s="202"/>
      <c r="VCJ79" s="202"/>
      <c r="VCK79" s="202"/>
      <c r="VCL79" s="202"/>
      <c r="VCM79" s="202"/>
      <c r="VCN79" s="202"/>
      <c r="VCO79" s="202"/>
      <c r="VCP79" s="202"/>
      <c r="VCQ79" s="202"/>
      <c r="VCR79" s="202"/>
      <c r="VCS79" s="202"/>
      <c r="VCT79" s="202"/>
      <c r="VCU79" s="202"/>
      <c r="VCV79" s="202"/>
      <c r="VCW79" s="202"/>
      <c r="VCX79" s="202"/>
      <c r="VCY79" s="202"/>
      <c r="VCZ79" s="202"/>
      <c r="VDA79" s="202"/>
      <c r="VDB79" s="202"/>
      <c r="VDC79" s="202"/>
      <c r="VDD79" s="202"/>
      <c r="VDE79" s="202"/>
      <c r="VDF79" s="202"/>
      <c r="VDG79" s="202"/>
      <c r="VDH79" s="202"/>
      <c r="VDI79" s="202"/>
      <c r="VDJ79" s="202"/>
      <c r="VDK79" s="202"/>
      <c r="VDL79" s="202"/>
      <c r="VDM79" s="202"/>
      <c r="VDN79" s="202"/>
      <c r="VDO79" s="202"/>
      <c r="VDP79" s="202"/>
      <c r="VDQ79" s="202"/>
      <c r="VDR79" s="202"/>
      <c r="VDS79" s="202"/>
      <c r="VDT79" s="202"/>
      <c r="VDU79" s="202"/>
      <c r="VDV79" s="202"/>
      <c r="VDW79" s="202"/>
      <c r="VDX79" s="202"/>
      <c r="VDY79" s="202"/>
      <c r="VDZ79" s="202"/>
      <c r="VEA79" s="202"/>
      <c r="VEB79" s="202"/>
      <c r="VEC79" s="202"/>
      <c r="VED79" s="202"/>
      <c r="VEE79" s="202"/>
      <c r="VEF79" s="202"/>
      <c r="VEG79" s="202"/>
      <c r="VEH79" s="202"/>
      <c r="VEI79" s="202"/>
      <c r="VEJ79" s="202"/>
      <c r="VEK79" s="202"/>
      <c r="VEL79" s="202"/>
      <c r="VEM79" s="202"/>
      <c r="VEN79" s="202"/>
      <c r="VEO79" s="202"/>
      <c r="VEP79" s="202"/>
      <c r="VEQ79" s="202"/>
      <c r="VER79" s="202"/>
      <c r="VES79" s="202"/>
      <c r="VET79" s="202"/>
      <c r="VEU79" s="202"/>
      <c r="VEV79" s="202"/>
      <c r="VEW79" s="202"/>
      <c r="VEX79" s="202"/>
      <c r="VEY79" s="202"/>
      <c r="VEZ79" s="202"/>
      <c r="VFA79" s="202"/>
      <c r="VFB79" s="202"/>
      <c r="VFC79" s="202"/>
      <c r="VFD79" s="202"/>
      <c r="VFE79" s="202"/>
      <c r="VFF79" s="202"/>
      <c r="VFG79" s="202"/>
      <c r="VFH79" s="202"/>
      <c r="VFI79" s="202"/>
      <c r="VFJ79" s="202"/>
      <c r="VFK79" s="202"/>
      <c r="VFL79" s="202"/>
      <c r="VFM79" s="202"/>
      <c r="VFN79" s="202"/>
      <c r="VFO79" s="202"/>
      <c r="VFP79" s="202"/>
      <c r="VFQ79" s="202"/>
      <c r="VFR79" s="202"/>
      <c r="VFS79" s="202"/>
      <c r="VFT79" s="202"/>
      <c r="VFU79" s="202"/>
      <c r="VFV79" s="202"/>
      <c r="VFW79" s="202"/>
      <c r="VFX79" s="202"/>
      <c r="VFY79" s="202"/>
      <c r="VFZ79" s="202"/>
      <c r="VGA79" s="202"/>
      <c r="VGB79" s="202"/>
      <c r="VGC79" s="202"/>
      <c r="VGD79" s="202"/>
      <c r="VGE79" s="202"/>
      <c r="VGF79" s="202"/>
      <c r="VGG79" s="202"/>
      <c r="VGH79" s="202"/>
      <c r="VGI79" s="202"/>
      <c r="VGJ79" s="202"/>
      <c r="VGK79" s="202"/>
      <c r="VGL79" s="202"/>
      <c r="VGM79" s="202"/>
      <c r="VGN79" s="202"/>
      <c r="VGO79" s="202"/>
      <c r="VGP79" s="202"/>
      <c r="VGQ79" s="202"/>
      <c r="VGR79" s="202"/>
      <c r="VGS79" s="202"/>
      <c r="VGT79" s="202"/>
      <c r="VGU79" s="202"/>
      <c r="VGV79" s="202"/>
      <c r="VGW79" s="202"/>
      <c r="VGX79" s="202"/>
      <c r="VGY79" s="202"/>
      <c r="VGZ79" s="202"/>
      <c r="VHA79" s="202"/>
      <c r="VHB79" s="202"/>
      <c r="VHC79" s="202"/>
      <c r="VHD79" s="202"/>
      <c r="VHE79" s="202"/>
      <c r="VHF79" s="202"/>
      <c r="VHG79" s="202"/>
      <c r="VHH79" s="202"/>
      <c r="VHI79" s="202"/>
      <c r="VHJ79" s="202"/>
      <c r="VHK79" s="202"/>
      <c r="VHL79" s="202"/>
      <c r="VHM79" s="202"/>
      <c r="VHN79" s="202"/>
      <c r="VHO79" s="202"/>
      <c r="VHP79" s="202"/>
      <c r="VHQ79" s="202"/>
      <c r="VHR79" s="202"/>
      <c r="VHS79" s="202"/>
      <c r="VHT79" s="202"/>
      <c r="VHU79" s="202"/>
      <c r="VHV79" s="202"/>
      <c r="VHW79" s="202"/>
      <c r="VHX79" s="202"/>
      <c r="VHY79" s="202"/>
      <c r="VHZ79" s="202"/>
      <c r="VIA79" s="202"/>
      <c r="VIB79" s="202"/>
      <c r="VIC79" s="202"/>
      <c r="VID79" s="202"/>
      <c r="VIE79" s="202"/>
      <c r="VIF79" s="202"/>
      <c r="VIG79" s="202"/>
      <c r="VIH79" s="202"/>
      <c r="VII79" s="202"/>
      <c r="VIJ79" s="202"/>
      <c r="VIK79" s="202"/>
      <c r="VIL79" s="202"/>
      <c r="VIM79" s="202"/>
      <c r="VIN79" s="202"/>
      <c r="VIO79" s="202"/>
      <c r="VIP79" s="202"/>
      <c r="VIQ79" s="202"/>
      <c r="VIR79" s="202"/>
      <c r="VIS79" s="202"/>
      <c r="VIT79" s="202"/>
      <c r="VIU79" s="202"/>
      <c r="VIV79" s="202"/>
      <c r="VIW79" s="202"/>
      <c r="VIX79" s="202"/>
      <c r="VIY79" s="202"/>
      <c r="VIZ79" s="202"/>
      <c r="VJA79" s="202"/>
      <c r="VJB79" s="202"/>
      <c r="VJC79" s="202"/>
      <c r="VJD79" s="202"/>
      <c r="VJE79" s="202"/>
      <c r="VJF79" s="202"/>
      <c r="VJG79" s="202"/>
      <c r="VJH79" s="202"/>
      <c r="VJI79" s="202"/>
      <c r="VJJ79" s="202"/>
      <c r="VJK79" s="202"/>
      <c r="VJL79" s="202"/>
      <c r="VJM79" s="202"/>
      <c r="VJN79" s="202"/>
      <c r="VJO79" s="202"/>
      <c r="VJP79" s="202"/>
      <c r="VJQ79" s="202"/>
      <c r="VJR79" s="202"/>
      <c r="VJS79" s="202"/>
      <c r="VJT79" s="202"/>
      <c r="VJU79" s="202"/>
      <c r="VJV79" s="202"/>
      <c r="VJW79" s="202"/>
      <c r="VJX79" s="202"/>
      <c r="VJY79" s="202"/>
      <c r="VJZ79" s="202"/>
      <c r="VKA79" s="202"/>
      <c r="VKB79" s="202"/>
      <c r="VKC79" s="202"/>
      <c r="VKD79" s="202"/>
      <c r="VKE79" s="202"/>
      <c r="VKF79" s="202"/>
      <c r="VKG79" s="202"/>
      <c r="VKH79" s="202"/>
      <c r="VKI79" s="202"/>
      <c r="VKJ79" s="202"/>
      <c r="VKK79" s="202"/>
      <c r="VKL79" s="202"/>
      <c r="VKM79" s="202"/>
      <c r="VKN79" s="202"/>
      <c r="VKO79" s="202"/>
      <c r="VKP79" s="202"/>
      <c r="VKQ79" s="202"/>
      <c r="VKR79" s="202"/>
      <c r="VKS79" s="202"/>
      <c r="VKT79" s="202"/>
      <c r="VKU79" s="202"/>
      <c r="VKV79" s="202"/>
      <c r="VKW79" s="202"/>
      <c r="VKX79" s="202"/>
      <c r="VKY79" s="202"/>
      <c r="VKZ79" s="202"/>
      <c r="VLA79" s="202"/>
      <c r="VLB79" s="202"/>
      <c r="VLC79" s="202"/>
      <c r="VLD79" s="202"/>
      <c r="VLE79" s="202"/>
      <c r="VLF79" s="202"/>
      <c r="VLG79" s="202"/>
      <c r="VLH79" s="202"/>
      <c r="VLI79" s="202"/>
      <c r="VLJ79" s="202"/>
      <c r="VLK79" s="202"/>
      <c r="VLL79" s="202"/>
      <c r="VLM79" s="202"/>
      <c r="VLN79" s="202"/>
      <c r="VLO79" s="202"/>
      <c r="VLP79" s="202"/>
      <c r="VLQ79" s="202"/>
      <c r="VLR79" s="202"/>
      <c r="VLS79" s="202"/>
      <c r="VLT79" s="202"/>
      <c r="VLU79" s="202"/>
      <c r="VLV79" s="202"/>
      <c r="VLW79" s="202"/>
      <c r="VLX79" s="202"/>
      <c r="VLY79" s="202"/>
      <c r="VLZ79" s="202"/>
      <c r="VMA79" s="202"/>
      <c r="VMB79" s="202"/>
      <c r="VMC79" s="202"/>
      <c r="VMD79" s="202"/>
      <c r="VME79" s="202"/>
      <c r="VMF79" s="202"/>
      <c r="VMG79" s="202"/>
      <c r="VMH79" s="202"/>
      <c r="VMI79" s="202"/>
      <c r="VMJ79" s="202"/>
      <c r="VMK79" s="202"/>
      <c r="VML79" s="202"/>
      <c r="VMM79" s="202"/>
      <c r="VMN79" s="202"/>
      <c r="VMO79" s="202"/>
      <c r="VMP79" s="202"/>
      <c r="VMQ79" s="202"/>
      <c r="VMR79" s="202"/>
      <c r="VMS79" s="202"/>
      <c r="VMT79" s="202"/>
      <c r="VMU79" s="202"/>
      <c r="VMV79" s="202"/>
      <c r="VMW79" s="202"/>
      <c r="VMX79" s="202"/>
      <c r="VMY79" s="202"/>
      <c r="VMZ79" s="202"/>
      <c r="VNA79" s="202"/>
      <c r="VNB79" s="202"/>
      <c r="VNC79" s="202"/>
      <c r="VND79" s="202"/>
      <c r="VNE79" s="202"/>
      <c r="VNF79" s="202"/>
      <c r="VNG79" s="202"/>
      <c r="VNH79" s="202"/>
      <c r="VNI79" s="202"/>
      <c r="VNJ79" s="202"/>
      <c r="VNK79" s="202"/>
      <c r="VNL79" s="202"/>
      <c r="VNM79" s="202"/>
      <c r="VNN79" s="202"/>
      <c r="VNO79" s="202"/>
      <c r="VNP79" s="202"/>
      <c r="VNQ79" s="202"/>
      <c r="VNR79" s="202"/>
      <c r="VNS79" s="202"/>
      <c r="VNT79" s="202"/>
      <c r="VNU79" s="202"/>
      <c r="VNV79" s="202"/>
      <c r="VNW79" s="202"/>
      <c r="VNX79" s="202"/>
      <c r="VNY79" s="202"/>
      <c r="VNZ79" s="202"/>
      <c r="VOA79" s="202"/>
      <c r="VOB79" s="202"/>
      <c r="VOC79" s="202"/>
      <c r="VOD79" s="202"/>
      <c r="VOE79" s="202"/>
      <c r="VOF79" s="202"/>
      <c r="VOG79" s="202"/>
      <c r="VOH79" s="202"/>
      <c r="VOI79" s="202"/>
      <c r="VOJ79" s="202"/>
      <c r="VOK79" s="202"/>
      <c r="VOL79" s="202"/>
      <c r="VOM79" s="202"/>
      <c r="VON79" s="202"/>
      <c r="VOO79" s="202"/>
      <c r="VOP79" s="202"/>
      <c r="VOQ79" s="202"/>
      <c r="VOR79" s="202"/>
      <c r="VOS79" s="202"/>
      <c r="VOT79" s="202"/>
      <c r="VOU79" s="202"/>
      <c r="VOV79" s="202"/>
      <c r="VOW79" s="202"/>
      <c r="VOX79" s="202"/>
      <c r="VOY79" s="202"/>
      <c r="VOZ79" s="202"/>
      <c r="VPA79" s="202"/>
      <c r="VPB79" s="202"/>
      <c r="VPC79" s="202"/>
      <c r="VPD79" s="202"/>
      <c r="VPE79" s="202"/>
      <c r="VPF79" s="202"/>
      <c r="VPG79" s="202"/>
      <c r="VPH79" s="202"/>
      <c r="VPI79" s="202"/>
      <c r="VPJ79" s="202"/>
      <c r="VPK79" s="202"/>
      <c r="VPL79" s="202"/>
      <c r="VPM79" s="202"/>
      <c r="VPN79" s="202"/>
      <c r="VPO79" s="202"/>
      <c r="VPP79" s="202"/>
      <c r="VPQ79" s="202"/>
      <c r="VPR79" s="202"/>
      <c r="VPS79" s="202"/>
      <c r="VPT79" s="202"/>
      <c r="VPU79" s="202"/>
      <c r="VPV79" s="202"/>
      <c r="VPW79" s="202"/>
      <c r="VPX79" s="202"/>
      <c r="VPY79" s="202"/>
      <c r="VPZ79" s="202"/>
      <c r="VQA79" s="202"/>
      <c r="VQB79" s="202"/>
      <c r="VQC79" s="202"/>
      <c r="VQD79" s="202"/>
      <c r="VQE79" s="202"/>
      <c r="VQF79" s="202"/>
      <c r="VQG79" s="202"/>
      <c r="VQH79" s="202"/>
      <c r="VQI79" s="202"/>
      <c r="VQJ79" s="202"/>
      <c r="VQK79" s="202"/>
      <c r="VQL79" s="202"/>
      <c r="VQM79" s="202"/>
      <c r="VQN79" s="202"/>
      <c r="VQO79" s="202"/>
      <c r="VQP79" s="202"/>
      <c r="VQQ79" s="202"/>
      <c r="VQR79" s="202"/>
      <c r="VQS79" s="202"/>
      <c r="VQT79" s="202"/>
      <c r="VQU79" s="202"/>
      <c r="VQV79" s="202"/>
      <c r="VQW79" s="202"/>
      <c r="VQX79" s="202"/>
      <c r="VQY79" s="202"/>
      <c r="VQZ79" s="202"/>
      <c r="VRA79" s="202"/>
      <c r="VRB79" s="202"/>
      <c r="VRC79" s="202"/>
      <c r="VRD79" s="202"/>
      <c r="VRE79" s="202"/>
      <c r="VRF79" s="202"/>
      <c r="VRG79" s="202"/>
      <c r="VRH79" s="202"/>
      <c r="VRI79" s="202"/>
      <c r="VRJ79" s="202"/>
      <c r="VRK79" s="202"/>
      <c r="VRL79" s="202"/>
      <c r="VRM79" s="202"/>
      <c r="VRN79" s="202"/>
      <c r="VRO79" s="202"/>
      <c r="VRP79" s="202"/>
      <c r="VRQ79" s="202"/>
      <c r="VRR79" s="202"/>
      <c r="VRS79" s="202"/>
      <c r="VRT79" s="202"/>
      <c r="VRU79" s="202"/>
      <c r="VRV79" s="202"/>
      <c r="VRW79" s="202"/>
      <c r="VRX79" s="202"/>
      <c r="VRY79" s="202"/>
      <c r="VRZ79" s="202"/>
      <c r="VSA79" s="202"/>
      <c r="VSB79" s="202"/>
      <c r="VSC79" s="202"/>
      <c r="VSD79" s="202"/>
      <c r="VSE79" s="202"/>
      <c r="VSF79" s="202"/>
      <c r="VSG79" s="202"/>
      <c r="VSH79" s="202"/>
      <c r="VSI79" s="202"/>
      <c r="VSJ79" s="202"/>
      <c r="VSK79" s="202"/>
      <c r="VSL79" s="202"/>
      <c r="VSM79" s="202"/>
      <c r="VSN79" s="202"/>
      <c r="VSO79" s="202"/>
      <c r="VSP79" s="202"/>
      <c r="VSQ79" s="202"/>
      <c r="VSR79" s="202"/>
      <c r="VSS79" s="202"/>
      <c r="VST79" s="202"/>
      <c r="VSU79" s="202"/>
      <c r="VSV79" s="202"/>
      <c r="VSW79" s="202"/>
      <c r="VSX79" s="202"/>
      <c r="VSY79" s="202"/>
      <c r="VSZ79" s="202"/>
      <c r="VTA79" s="202"/>
      <c r="VTB79" s="202"/>
      <c r="VTC79" s="202"/>
      <c r="VTD79" s="202"/>
      <c r="VTE79" s="202"/>
      <c r="VTF79" s="202"/>
      <c r="VTG79" s="202"/>
      <c r="VTH79" s="202"/>
      <c r="VTI79" s="202"/>
      <c r="VTJ79" s="202"/>
      <c r="VTK79" s="202"/>
      <c r="VTL79" s="202"/>
      <c r="VTM79" s="202"/>
      <c r="VTN79" s="202"/>
      <c r="VTO79" s="202"/>
      <c r="VTP79" s="202"/>
      <c r="VTQ79" s="202"/>
      <c r="VTR79" s="202"/>
      <c r="VTS79" s="202"/>
      <c r="VTT79" s="202"/>
      <c r="VTU79" s="202"/>
      <c r="VTV79" s="202"/>
      <c r="VTW79" s="202"/>
      <c r="VTX79" s="202"/>
      <c r="VTY79" s="202"/>
      <c r="VTZ79" s="202"/>
      <c r="VUA79" s="202"/>
      <c r="VUB79" s="202"/>
      <c r="VUC79" s="202"/>
      <c r="VUD79" s="202"/>
      <c r="VUE79" s="202"/>
      <c r="VUF79" s="202"/>
      <c r="VUG79" s="202"/>
      <c r="VUH79" s="202"/>
      <c r="VUI79" s="202"/>
      <c r="VUJ79" s="202"/>
      <c r="VUK79" s="202"/>
      <c r="VUL79" s="202"/>
      <c r="VUM79" s="202"/>
      <c r="VUN79" s="202"/>
      <c r="VUO79" s="202"/>
      <c r="VUP79" s="202"/>
      <c r="VUQ79" s="202"/>
      <c r="VUR79" s="202"/>
      <c r="VUS79" s="202"/>
      <c r="VUT79" s="202"/>
      <c r="VUU79" s="202"/>
      <c r="VUV79" s="202"/>
      <c r="VUW79" s="202"/>
      <c r="VUX79" s="202"/>
      <c r="VUY79" s="202"/>
      <c r="VUZ79" s="202"/>
      <c r="VVA79" s="202"/>
      <c r="VVB79" s="202"/>
      <c r="VVC79" s="202"/>
      <c r="VVD79" s="202"/>
      <c r="VVE79" s="202"/>
      <c r="VVF79" s="202"/>
      <c r="VVG79" s="202"/>
      <c r="VVH79" s="202"/>
      <c r="VVI79" s="202"/>
      <c r="VVJ79" s="202"/>
      <c r="VVK79" s="202"/>
      <c r="VVL79" s="202"/>
      <c r="VVM79" s="202"/>
      <c r="VVN79" s="202"/>
      <c r="VVO79" s="202"/>
      <c r="VVP79" s="202"/>
      <c r="VVQ79" s="202"/>
      <c r="VVR79" s="202"/>
      <c r="VVS79" s="202"/>
      <c r="VVT79" s="202"/>
      <c r="VVU79" s="202"/>
      <c r="VVV79" s="202"/>
      <c r="VVW79" s="202"/>
      <c r="VVX79" s="202"/>
      <c r="VVY79" s="202"/>
      <c r="VVZ79" s="202"/>
      <c r="VWA79" s="202"/>
      <c r="VWB79" s="202"/>
      <c r="VWC79" s="202"/>
      <c r="VWD79" s="202"/>
      <c r="VWE79" s="202"/>
      <c r="VWF79" s="202"/>
      <c r="VWG79" s="202"/>
      <c r="VWH79" s="202"/>
      <c r="VWI79" s="202"/>
      <c r="VWJ79" s="202"/>
      <c r="VWK79" s="202"/>
      <c r="VWL79" s="202"/>
      <c r="VWM79" s="202"/>
      <c r="VWN79" s="202"/>
      <c r="VWO79" s="202"/>
      <c r="VWP79" s="202"/>
      <c r="VWQ79" s="202"/>
      <c r="VWR79" s="202"/>
      <c r="VWS79" s="202"/>
      <c r="VWT79" s="202"/>
      <c r="VWU79" s="202"/>
      <c r="VWV79" s="202"/>
      <c r="VWW79" s="202"/>
      <c r="VWX79" s="202"/>
      <c r="VWY79" s="202"/>
      <c r="VWZ79" s="202"/>
      <c r="VXA79" s="202"/>
      <c r="VXB79" s="202"/>
      <c r="VXC79" s="202"/>
      <c r="VXD79" s="202"/>
      <c r="VXE79" s="202"/>
      <c r="VXF79" s="202"/>
      <c r="VXG79" s="202"/>
      <c r="VXH79" s="202"/>
      <c r="VXI79" s="202"/>
      <c r="VXJ79" s="202"/>
      <c r="VXK79" s="202"/>
      <c r="VXL79" s="202"/>
      <c r="VXM79" s="202"/>
      <c r="VXN79" s="202"/>
      <c r="VXO79" s="202"/>
      <c r="VXP79" s="202"/>
      <c r="VXQ79" s="202"/>
      <c r="VXR79" s="202"/>
      <c r="VXS79" s="202"/>
      <c r="VXT79" s="202"/>
      <c r="VXU79" s="202"/>
      <c r="VXV79" s="202"/>
      <c r="VXW79" s="202"/>
      <c r="VXX79" s="202"/>
      <c r="VXY79" s="202"/>
      <c r="VXZ79" s="202"/>
      <c r="VYA79" s="202"/>
      <c r="VYB79" s="202"/>
      <c r="VYC79" s="202"/>
      <c r="VYD79" s="202"/>
      <c r="VYE79" s="202"/>
      <c r="VYF79" s="202"/>
      <c r="VYG79" s="202"/>
      <c r="VYH79" s="202"/>
      <c r="VYI79" s="202"/>
      <c r="VYJ79" s="202"/>
      <c r="VYK79" s="202"/>
      <c r="VYL79" s="202"/>
      <c r="VYM79" s="202"/>
      <c r="VYN79" s="202"/>
      <c r="VYO79" s="202"/>
      <c r="VYP79" s="202"/>
      <c r="VYQ79" s="202"/>
      <c r="VYR79" s="202"/>
      <c r="VYS79" s="202"/>
      <c r="VYT79" s="202"/>
      <c r="VYU79" s="202"/>
      <c r="VYV79" s="202"/>
      <c r="VYW79" s="202"/>
      <c r="VYX79" s="202"/>
      <c r="VYY79" s="202"/>
      <c r="VYZ79" s="202"/>
      <c r="VZA79" s="202"/>
      <c r="VZB79" s="202"/>
      <c r="VZC79" s="202"/>
      <c r="VZD79" s="202"/>
      <c r="VZE79" s="202"/>
      <c r="VZF79" s="202"/>
      <c r="VZG79" s="202"/>
      <c r="VZH79" s="202"/>
      <c r="VZI79" s="202"/>
      <c r="VZJ79" s="202"/>
      <c r="VZK79" s="202"/>
      <c r="VZL79" s="202"/>
      <c r="VZM79" s="202"/>
      <c r="VZN79" s="202"/>
      <c r="VZO79" s="202"/>
      <c r="VZP79" s="202"/>
      <c r="VZQ79" s="202"/>
      <c r="VZR79" s="202"/>
      <c r="VZS79" s="202"/>
      <c r="VZT79" s="202"/>
      <c r="VZU79" s="202"/>
      <c r="VZV79" s="202"/>
      <c r="VZW79" s="202"/>
      <c r="VZX79" s="202"/>
      <c r="VZY79" s="202"/>
      <c r="VZZ79" s="202"/>
      <c r="WAA79" s="202"/>
      <c r="WAB79" s="202"/>
      <c r="WAC79" s="202"/>
      <c r="WAD79" s="202"/>
      <c r="WAE79" s="202"/>
      <c r="WAF79" s="202"/>
      <c r="WAG79" s="202"/>
      <c r="WAH79" s="202"/>
      <c r="WAI79" s="202"/>
      <c r="WAJ79" s="202"/>
      <c r="WAK79" s="202"/>
      <c r="WAL79" s="202"/>
      <c r="WAM79" s="202"/>
      <c r="WAN79" s="202"/>
      <c r="WAO79" s="202"/>
      <c r="WAP79" s="202"/>
      <c r="WAQ79" s="202"/>
      <c r="WAR79" s="202"/>
      <c r="WAS79" s="202"/>
      <c r="WAT79" s="202"/>
      <c r="WAU79" s="202"/>
      <c r="WAV79" s="202"/>
      <c r="WAW79" s="202"/>
      <c r="WAX79" s="202"/>
      <c r="WAY79" s="202"/>
      <c r="WAZ79" s="202"/>
      <c r="WBA79" s="202"/>
      <c r="WBB79" s="202"/>
      <c r="WBC79" s="202"/>
      <c r="WBD79" s="202"/>
      <c r="WBE79" s="202"/>
      <c r="WBF79" s="202"/>
      <c r="WBG79" s="202"/>
      <c r="WBH79" s="202"/>
      <c r="WBI79" s="202"/>
      <c r="WBJ79" s="202"/>
      <c r="WBK79" s="202"/>
      <c r="WBL79" s="202"/>
      <c r="WBM79" s="202"/>
      <c r="WBN79" s="202"/>
      <c r="WBO79" s="202"/>
      <c r="WBP79" s="202"/>
      <c r="WBQ79" s="202"/>
      <c r="WBR79" s="202"/>
      <c r="WBS79" s="202"/>
      <c r="WBT79" s="202"/>
      <c r="WBU79" s="202"/>
      <c r="WBV79" s="202"/>
      <c r="WBW79" s="202"/>
      <c r="WBX79" s="202"/>
      <c r="WBY79" s="202"/>
      <c r="WBZ79" s="202"/>
      <c r="WCA79" s="202"/>
      <c r="WCB79" s="202"/>
      <c r="WCC79" s="202"/>
      <c r="WCD79" s="202"/>
      <c r="WCE79" s="202"/>
      <c r="WCF79" s="202"/>
      <c r="WCG79" s="202"/>
      <c r="WCH79" s="202"/>
      <c r="WCI79" s="202"/>
      <c r="WCJ79" s="202"/>
      <c r="WCK79" s="202"/>
      <c r="WCL79" s="202"/>
      <c r="WCM79" s="202"/>
      <c r="WCN79" s="202"/>
      <c r="WCO79" s="202"/>
      <c r="WCP79" s="202"/>
      <c r="WCQ79" s="202"/>
      <c r="WCR79" s="202"/>
      <c r="WCS79" s="202"/>
      <c r="WCT79" s="202"/>
      <c r="WCU79" s="202"/>
      <c r="WCV79" s="202"/>
      <c r="WCW79" s="202"/>
      <c r="WCX79" s="202"/>
      <c r="WCY79" s="202"/>
      <c r="WCZ79" s="202"/>
      <c r="WDA79" s="202"/>
      <c r="WDB79" s="202"/>
      <c r="WDC79" s="202"/>
      <c r="WDD79" s="202"/>
      <c r="WDE79" s="202"/>
      <c r="WDF79" s="202"/>
      <c r="WDG79" s="202"/>
      <c r="WDH79" s="202"/>
      <c r="WDI79" s="202"/>
      <c r="WDJ79" s="202"/>
      <c r="WDK79" s="202"/>
      <c r="WDL79" s="202"/>
      <c r="WDM79" s="202"/>
      <c r="WDN79" s="202"/>
      <c r="WDO79" s="202"/>
      <c r="WDP79" s="202"/>
      <c r="WDQ79" s="202"/>
      <c r="WDR79" s="202"/>
      <c r="WDS79" s="202"/>
      <c r="WDT79" s="202"/>
      <c r="WDU79" s="202"/>
      <c r="WDV79" s="202"/>
      <c r="WDW79" s="202"/>
      <c r="WDX79" s="202"/>
      <c r="WDY79" s="202"/>
      <c r="WDZ79" s="202"/>
      <c r="WEA79" s="202"/>
      <c r="WEB79" s="202"/>
      <c r="WEC79" s="202"/>
      <c r="WED79" s="202"/>
      <c r="WEE79" s="202"/>
      <c r="WEF79" s="202"/>
      <c r="WEG79" s="202"/>
      <c r="WEH79" s="202"/>
      <c r="WEI79" s="202"/>
      <c r="WEJ79" s="202"/>
      <c r="WEK79" s="202"/>
      <c r="WEL79" s="202"/>
      <c r="WEM79" s="202"/>
      <c r="WEN79" s="202"/>
      <c r="WEO79" s="202"/>
      <c r="WEP79" s="202"/>
      <c r="WEQ79" s="202"/>
      <c r="WER79" s="202"/>
      <c r="WES79" s="202"/>
      <c r="WET79" s="202"/>
      <c r="WEU79" s="202"/>
      <c r="WEV79" s="202"/>
      <c r="WEW79" s="202"/>
      <c r="WEX79" s="202"/>
      <c r="WEY79" s="202"/>
      <c r="WEZ79" s="202"/>
      <c r="WFA79" s="202"/>
      <c r="WFB79" s="202"/>
      <c r="WFC79" s="202"/>
      <c r="WFD79" s="202"/>
      <c r="WFE79" s="202"/>
      <c r="WFF79" s="202"/>
      <c r="WFG79" s="202"/>
      <c r="WFH79" s="202"/>
      <c r="WFI79" s="202"/>
      <c r="WFJ79" s="202"/>
      <c r="WFK79" s="202"/>
      <c r="WFL79" s="202"/>
      <c r="WFM79" s="202"/>
      <c r="WFN79" s="202"/>
      <c r="WFO79" s="202"/>
      <c r="WFP79" s="202"/>
      <c r="WFQ79" s="202"/>
      <c r="WFR79" s="202"/>
      <c r="WFS79" s="202"/>
      <c r="WFT79" s="202"/>
      <c r="WFU79" s="202"/>
      <c r="WFV79" s="202"/>
      <c r="WFW79" s="202"/>
      <c r="WFX79" s="202"/>
      <c r="WFY79" s="202"/>
      <c r="WFZ79" s="202"/>
      <c r="WGA79" s="202"/>
      <c r="WGB79" s="202"/>
      <c r="WGC79" s="202"/>
      <c r="WGD79" s="202"/>
      <c r="WGE79" s="202"/>
      <c r="WGF79" s="202"/>
      <c r="WGG79" s="202"/>
      <c r="WGH79" s="202"/>
      <c r="WGI79" s="202"/>
      <c r="WGJ79" s="202"/>
      <c r="WGK79" s="202"/>
      <c r="WGL79" s="202"/>
      <c r="WGM79" s="202"/>
      <c r="WGN79" s="202"/>
      <c r="WGO79" s="202"/>
      <c r="WGP79" s="202"/>
      <c r="WGQ79" s="202"/>
      <c r="WGR79" s="202"/>
      <c r="WGS79" s="202"/>
      <c r="WGT79" s="202"/>
      <c r="WGU79" s="202"/>
      <c r="WGV79" s="202"/>
      <c r="WGW79" s="202"/>
      <c r="WGX79" s="202"/>
      <c r="WGY79" s="202"/>
      <c r="WGZ79" s="202"/>
      <c r="WHA79" s="202"/>
      <c r="WHB79" s="202"/>
      <c r="WHC79" s="202"/>
      <c r="WHD79" s="202"/>
      <c r="WHE79" s="202"/>
      <c r="WHF79" s="202"/>
      <c r="WHG79" s="202"/>
      <c r="WHH79" s="202"/>
      <c r="WHI79" s="202"/>
      <c r="WHJ79" s="202"/>
      <c r="WHK79" s="202"/>
      <c r="WHL79" s="202"/>
      <c r="WHM79" s="202"/>
      <c r="WHN79" s="202"/>
      <c r="WHO79" s="202"/>
      <c r="WHP79" s="202"/>
      <c r="WHQ79" s="202"/>
      <c r="WHR79" s="202"/>
      <c r="WHS79" s="202"/>
      <c r="WHT79" s="202"/>
      <c r="WHU79" s="202"/>
      <c r="WHV79" s="202"/>
      <c r="WHW79" s="202"/>
      <c r="WHX79" s="202"/>
      <c r="WHY79" s="202"/>
      <c r="WHZ79" s="202"/>
      <c r="WIA79" s="202"/>
      <c r="WIB79" s="202"/>
      <c r="WIC79" s="202"/>
      <c r="WID79" s="202"/>
      <c r="WIE79" s="202"/>
      <c r="WIF79" s="202"/>
      <c r="WIG79" s="202"/>
      <c r="WIH79" s="202"/>
      <c r="WII79" s="202"/>
      <c r="WIJ79" s="202"/>
      <c r="WIK79" s="202"/>
      <c r="WIL79" s="202"/>
      <c r="WIM79" s="202"/>
      <c r="WIN79" s="202"/>
      <c r="WIO79" s="202"/>
      <c r="WIP79" s="202"/>
      <c r="WIQ79" s="202"/>
      <c r="WIR79" s="202"/>
      <c r="WIS79" s="202"/>
      <c r="WIT79" s="202"/>
      <c r="WIU79" s="202"/>
      <c r="WIV79" s="202"/>
      <c r="WIW79" s="202"/>
      <c r="WIX79" s="202"/>
      <c r="WIY79" s="202"/>
      <c r="WIZ79" s="202"/>
      <c r="WJA79" s="202"/>
      <c r="WJB79" s="202"/>
      <c r="WJC79" s="202"/>
      <c r="WJD79" s="202"/>
      <c r="WJE79" s="202"/>
      <c r="WJF79" s="202"/>
      <c r="WJG79" s="202"/>
      <c r="WJH79" s="202"/>
      <c r="WJI79" s="202"/>
      <c r="WJJ79" s="202"/>
      <c r="WJK79" s="202"/>
      <c r="WJL79" s="202"/>
      <c r="WJM79" s="202"/>
      <c r="WJN79" s="202"/>
      <c r="WJO79" s="202"/>
      <c r="WJP79" s="202"/>
      <c r="WJQ79" s="202"/>
      <c r="WJR79" s="202"/>
      <c r="WJS79" s="202"/>
      <c r="WJT79" s="202"/>
      <c r="WJU79" s="202"/>
      <c r="WJV79" s="202"/>
      <c r="WJW79" s="202"/>
      <c r="WJX79" s="202"/>
      <c r="WJY79" s="202"/>
      <c r="WJZ79" s="202"/>
      <c r="WKA79" s="202"/>
      <c r="WKB79" s="202"/>
      <c r="WKC79" s="202"/>
      <c r="WKD79" s="202"/>
      <c r="WKE79" s="202"/>
      <c r="WKF79" s="202"/>
      <c r="WKG79" s="202"/>
      <c r="WKH79" s="202"/>
      <c r="WKI79" s="202"/>
      <c r="WKJ79" s="202"/>
      <c r="WKK79" s="202"/>
      <c r="WKL79" s="202"/>
      <c r="WKM79" s="202"/>
      <c r="WKN79" s="202"/>
      <c r="WKO79" s="202"/>
      <c r="WKP79" s="202"/>
      <c r="WKQ79" s="202"/>
      <c r="WKR79" s="202"/>
      <c r="WKS79" s="202"/>
      <c r="WKT79" s="202"/>
      <c r="WKU79" s="202"/>
      <c r="WKV79" s="202"/>
      <c r="WKW79" s="202"/>
      <c r="WKX79" s="202"/>
      <c r="WKY79" s="202"/>
      <c r="WKZ79" s="202"/>
      <c r="WLA79" s="202"/>
      <c r="WLB79" s="202"/>
      <c r="WLC79" s="202"/>
      <c r="WLD79" s="202"/>
      <c r="WLE79" s="202"/>
      <c r="WLF79" s="202"/>
      <c r="WLG79" s="202"/>
      <c r="WLH79" s="202"/>
      <c r="WLI79" s="202"/>
      <c r="WLJ79" s="202"/>
      <c r="WLK79" s="202"/>
      <c r="WLL79" s="202"/>
      <c r="WLM79" s="202"/>
      <c r="WLN79" s="202"/>
      <c r="WLO79" s="202"/>
      <c r="WLP79" s="202"/>
      <c r="WLQ79" s="202"/>
      <c r="WLR79" s="202"/>
      <c r="WLS79" s="202"/>
      <c r="WLT79" s="202"/>
      <c r="WLU79" s="202"/>
      <c r="WLV79" s="202"/>
      <c r="WLW79" s="202"/>
      <c r="WLX79" s="202"/>
      <c r="WLY79" s="202"/>
      <c r="WLZ79" s="202"/>
      <c r="WMA79" s="202"/>
      <c r="WMB79" s="202"/>
      <c r="WMC79" s="202"/>
      <c r="WMD79" s="202"/>
      <c r="WME79" s="202"/>
      <c r="WMF79" s="202"/>
      <c r="WMG79" s="202"/>
      <c r="WMH79" s="202"/>
      <c r="WMI79" s="202"/>
      <c r="WMJ79" s="202"/>
      <c r="WMK79" s="202"/>
      <c r="WML79" s="202"/>
      <c r="WMM79" s="202"/>
      <c r="WMN79" s="202"/>
      <c r="WMO79" s="202"/>
      <c r="WMP79" s="202"/>
      <c r="WMQ79" s="202"/>
      <c r="WMR79" s="202"/>
      <c r="WMS79" s="202"/>
      <c r="WMT79" s="202"/>
      <c r="WMU79" s="202"/>
      <c r="WMV79" s="202"/>
      <c r="WMW79" s="202"/>
      <c r="WMX79" s="202"/>
      <c r="WMY79" s="202"/>
      <c r="WMZ79" s="202"/>
      <c r="WNA79" s="202"/>
      <c r="WNB79" s="202"/>
      <c r="WNC79" s="202"/>
      <c r="WND79" s="202"/>
      <c r="WNE79" s="202"/>
      <c r="WNF79" s="202"/>
      <c r="WNG79" s="202"/>
      <c r="WNH79" s="202"/>
      <c r="WNI79" s="202"/>
      <c r="WNJ79" s="202"/>
      <c r="WNK79" s="202"/>
      <c r="WNL79" s="202"/>
      <c r="WNM79" s="202"/>
      <c r="WNN79" s="202"/>
      <c r="WNO79" s="202"/>
      <c r="WNP79" s="202"/>
      <c r="WNQ79" s="202"/>
      <c r="WNR79" s="202"/>
      <c r="WNS79" s="202"/>
      <c r="WNT79" s="202"/>
      <c r="WNU79" s="202"/>
      <c r="WNV79" s="202"/>
      <c r="WNW79" s="202"/>
      <c r="WNX79" s="202"/>
      <c r="WNY79" s="202"/>
      <c r="WNZ79" s="202"/>
      <c r="WOA79" s="202"/>
      <c r="WOB79" s="202"/>
      <c r="WOC79" s="202"/>
      <c r="WOD79" s="202"/>
      <c r="WOE79" s="202"/>
      <c r="WOF79" s="202"/>
      <c r="WOG79" s="202"/>
      <c r="WOH79" s="202"/>
      <c r="WOI79" s="202"/>
      <c r="WOJ79" s="202"/>
      <c r="WOK79" s="202"/>
      <c r="WOL79" s="202"/>
      <c r="WOM79" s="202"/>
      <c r="WON79" s="202"/>
      <c r="WOO79" s="202"/>
      <c r="WOP79" s="202"/>
      <c r="WOQ79" s="202"/>
      <c r="WOR79" s="202"/>
      <c r="WOS79" s="202"/>
      <c r="WOT79" s="202"/>
      <c r="WOU79" s="202"/>
      <c r="WOV79" s="202"/>
      <c r="WOW79" s="202"/>
      <c r="WOX79" s="202"/>
      <c r="WOY79" s="202"/>
      <c r="WOZ79" s="202"/>
      <c r="WPA79" s="202"/>
      <c r="WPB79" s="202"/>
      <c r="WPC79" s="202"/>
      <c r="WPD79" s="202"/>
      <c r="WPE79" s="202"/>
      <c r="WPF79" s="202"/>
      <c r="WPG79" s="202"/>
      <c r="WPH79" s="202"/>
      <c r="WPI79" s="202"/>
      <c r="WPJ79" s="202"/>
      <c r="WPK79" s="202"/>
      <c r="WPL79" s="202"/>
      <c r="WPM79" s="202"/>
      <c r="WPN79" s="202"/>
      <c r="WPO79" s="202"/>
      <c r="WPP79" s="202"/>
      <c r="WPQ79" s="202"/>
      <c r="WPR79" s="202"/>
      <c r="WPS79" s="202"/>
      <c r="WPT79" s="202"/>
      <c r="WPU79" s="202"/>
      <c r="WPV79" s="202"/>
      <c r="WPW79" s="202"/>
      <c r="WPX79" s="202"/>
      <c r="WPY79" s="202"/>
      <c r="WPZ79" s="202"/>
      <c r="WQA79" s="202"/>
      <c r="WQB79" s="202"/>
      <c r="WQC79" s="202"/>
      <c r="WQD79" s="202"/>
      <c r="WQE79" s="202"/>
      <c r="WQF79" s="202"/>
      <c r="WQG79" s="202"/>
      <c r="WQH79" s="202"/>
      <c r="WQI79" s="202"/>
      <c r="WQJ79" s="202"/>
      <c r="WQK79" s="202"/>
      <c r="WQL79" s="202"/>
      <c r="WQM79" s="202"/>
      <c r="WQN79" s="202"/>
      <c r="WQO79" s="202"/>
      <c r="WQP79" s="202"/>
      <c r="WQQ79" s="202"/>
      <c r="WQR79" s="202"/>
      <c r="WQS79" s="202"/>
      <c r="WQT79" s="202"/>
      <c r="WQU79" s="202"/>
      <c r="WQV79" s="202"/>
      <c r="WQW79" s="202"/>
      <c r="WQX79" s="202"/>
      <c r="WQY79" s="202"/>
      <c r="WQZ79" s="202"/>
      <c r="WRA79" s="202"/>
      <c r="WRB79" s="202"/>
      <c r="WRC79" s="202"/>
      <c r="WRD79" s="202"/>
      <c r="WRE79" s="202"/>
      <c r="WRF79" s="202"/>
      <c r="WRG79" s="202"/>
      <c r="WRH79" s="202"/>
      <c r="WRI79" s="202"/>
      <c r="WRJ79" s="202"/>
      <c r="WRK79" s="202"/>
      <c r="WRL79" s="202"/>
      <c r="WRM79" s="202"/>
      <c r="WRN79" s="202"/>
      <c r="WRO79" s="202"/>
      <c r="WRP79" s="202"/>
      <c r="WRQ79" s="202"/>
      <c r="WRR79" s="202"/>
      <c r="WRS79" s="202"/>
      <c r="WRT79" s="202"/>
      <c r="WRU79" s="202"/>
      <c r="WRV79" s="202"/>
      <c r="WRW79" s="202"/>
      <c r="WRX79" s="202"/>
      <c r="WRY79" s="202"/>
      <c r="WRZ79" s="202"/>
      <c r="WSA79" s="202"/>
      <c r="WSB79" s="202"/>
      <c r="WSC79" s="202"/>
      <c r="WSD79" s="202"/>
      <c r="WSE79" s="202"/>
      <c r="WSF79" s="202"/>
      <c r="WSG79" s="202"/>
      <c r="WSH79" s="202"/>
      <c r="WSI79" s="202"/>
      <c r="WSJ79" s="202"/>
      <c r="WSK79" s="202"/>
      <c r="WSL79" s="202"/>
      <c r="WSM79" s="202"/>
      <c r="WSN79" s="202"/>
      <c r="WSO79" s="202"/>
      <c r="WSP79" s="202"/>
      <c r="WSQ79" s="202"/>
      <c r="WSR79" s="202"/>
      <c r="WSS79" s="202"/>
      <c r="WST79" s="202"/>
      <c r="WSU79" s="202"/>
      <c r="WSV79" s="202"/>
      <c r="WSW79" s="202"/>
      <c r="WSX79" s="202"/>
      <c r="WSY79" s="202"/>
      <c r="WSZ79" s="202"/>
      <c r="WTA79" s="202"/>
      <c r="WTB79" s="202"/>
      <c r="WTC79" s="202"/>
      <c r="WTD79" s="202"/>
      <c r="WTE79" s="202"/>
      <c r="WTF79" s="202"/>
      <c r="WTG79" s="202"/>
      <c r="WTH79" s="202"/>
      <c r="WTI79" s="202"/>
      <c r="WTJ79" s="202"/>
      <c r="WTK79" s="202"/>
      <c r="WTL79" s="202"/>
      <c r="WTM79" s="202"/>
      <c r="WTN79" s="202"/>
      <c r="WTO79" s="202"/>
      <c r="WTP79" s="202"/>
      <c r="WTQ79" s="202"/>
      <c r="WTR79" s="202"/>
      <c r="WTS79" s="202"/>
      <c r="WTT79" s="202"/>
      <c r="WTU79" s="202"/>
      <c r="WTV79" s="202"/>
      <c r="WTW79" s="202"/>
      <c r="WTX79" s="202"/>
      <c r="WTY79" s="202"/>
      <c r="WTZ79" s="202"/>
      <c r="WUA79" s="202"/>
      <c r="WUB79" s="202"/>
      <c r="WUC79" s="202"/>
      <c r="WUD79" s="202"/>
      <c r="WUE79" s="202"/>
      <c r="WUF79" s="202"/>
      <c r="WUG79" s="202"/>
      <c r="WUH79" s="202"/>
      <c r="WUI79" s="202"/>
      <c r="WUJ79" s="202"/>
      <c r="WUK79" s="202"/>
      <c r="WUL79" s="202"/>
      <c r="WUM79" s="202"/>
      <c r="WUN79" s="202"/>
      <c r="WUO79" s="202"/>
      <c r="WUP79" s="202"/>
      <c r="WUQ79" s="202"/>
      <c r="WUR79" s="202"/>
      <c r="WUS79" s="202"/>
      <c r="WUT79" s="202"/>
      <c r="WUU79" s="202"/>
      <c r="WUV79" s="202"/>
      <c r="WUW79" s="202"/>
      <c r="WUX79" s="202"/>
      <c r="WUY79" s="202"/>
      <c r="WUZ79" s="202"/>
      <c r="WVA79" s="202"/>
      <c r="WVB79" s="202"/>
      <c r="WVC79" s="202"/>
      <c r="WVD79" s="202"/>
      <c r="WVE79" s="202"/>
      <c r="WVF79" s="202"/>
      <c r="WVG79" s="202"/>
      <c r="WVH79" s="202"/>
      <c r="WVI79" s="202"/>
      <c r="WVJ79" s="202"/>
      <c r="WVK79" s="202"/>
      <c r="WVL79" s="202"/>
      <c r="WVM79" s="202"/>
      <c r="WVN79" s="202"/>
      <c r="WVO79" s="202"/>
      <c r="WVP79" s="202"/>
      <c r="WVQ79" s="202"/>
      <c r="WVR79" s="202"/>
      <c r="WVS79" s="202"/>
      <c r="WVT79" s="202"/>
      <c r="WVU79" s="202"/>
      <c r="WVV79" s="202"/>
      <c r="WVW79" s="202"/>
      <c r="WVX79" s="202"/>
      <c r="WVY79" s="202"/>
      <c r="WVZ79" s="202"/>
      <c r="WWA79" s="202"/>
      <c r="WWB79" s="202"/>
      <c r="WWC79" s="202"/>
      <c r="WWD79" s="202"/>
      <c r="WWE79" s="202"/>
      <c r="WWF79" s="202"/>
      <c r="WWG79" s="202"/>
      <c r="WWH79" s="202"/>
      <c r="WWI79" s="202"/>
      <c r="WWJ79" s="202"/>
      <c r="WWK79" s="202"/>
      <c r="WWL79" s="202"/>
      <c r="WWM79" s="202"/>
      <c r="WWN79" s="202"/>
      <c r="WWO79" s="202"/>
      <c r="WWP79" s="202"/>
      <c r="WWQ79" s="202"/>
      <c r="WWR79" s="202"/>
      <c r="WWS79" s="202"/>
      <c r="WWT79" s="202"/>
      <c r="WWU79" s="202"/>
      <c r="WWV79" s="202"/>
      <c r="WWW79" s="202"/>
      <c r="WWX79" s="202"/>
      <c r="WWY79" s="202"/>
      <c r="WWZ79" s="202"/>
      <c r="WXA79" s="202"/>
      <c r="WXB79" s="202"/>
      <c r="WXC79" s="202"/>
      <c r="WXD79" s="202"/>
      <c r="WXE79" s="202"/>
      <c r="WXF79" s="202"/>
      <c r="WXG79" s="202"/>
      <c r="WXH79" s="202"/>
      <c r="WXI79" s="202"/>
      <c r="WXJ79" s="202"/>
      <c r="WXK79" s="202"/>
      <c r="WXL79" s="202"/>
      <c r="WXM79" s="202"/>
      <c r="WXN79" s="202"/>
      <c r="WXO79" s="202"/>
      <c r="WXP79" s="202"/>
      <c r="WXQ79" s="202"/>
      <c r="WXR79" s="202"/>
      <c r="WXS79" s="202"/>
      <c r="WXT79" s="202"/>
      <c r="WXU79" s="202"/>
      <c r="WXV79" s="202"/>
      <c r="WXW79" s="202"/>
      <c r="WXX79" s="202"/>
      <c r="WXY79" s="202"/>
      <c r="WXZ79" s="202"/>
      <c r="WYA79" s="202"/>
      <c r="WYB79" s="202"/>
      <c r="WYC79" s="202"/>
      <c r="WYD79" s="202"/>
      <c r="WYE79" s="202"/>
      <c r="WYF79" s="202"/>
      <c r="WYG79" s="202"/>
      <c r="WYH79" s="202"/>
      <c r="WYI79" s="202"/>
      <c r="WYJ79" s="202"/>
      <c r="WYK79" s="202"/>
      <c r="WYL79" s="202"/>
      <c r="WYM79" s="202"/>
      <c r="WYN79" s="202"/>
      <c r="WYO79" s="202"/>
      <c r="WYP79" s="202"/>
      <c r="WYQ79" s="202"/>
      <c r="WYR79" s="202"/>
      <c r="WYS79" s="202"/>
      <c r="WYT79" s="202"/>
      <c r="WYU79" s="202"/>
      <c r="WYV79" s="202"/>
      <c r="WYW79" s="202"/>
      <c r="WYX79" s="202"/>
      <c r="WYY79" s="202"/>
      <c r="WYZ79" s="202"/>
      <c r="WZA79" s="202"/>
      <c r="WZB79" s="202"/>
      <c r="WZC79" s="202"/>
      <c r="WZD79" s="202"/>
      <c r="WZE79" s="202"/>
      <c r="WZF79" s="202"/>
      <c r="WZG79" s="202"/>
      <c r="WZH79" s="202"/>
      <c r="WZI79" s="202"/>
      <c r="WZJ79" s="202"/>
      <c r="WZK79" s="202"/>
      <c r="WZL79" s="202"/>
      <c r="WZM79" s="202"/>
      <c r="WZN79" s="202"/>
      <c r="WZO79" s="202"/>
      <c r="WZP79" s="202"/>
      <c r="WZQ79" s="202"/>
      <c r="WZR79" s="202"/>
      <c r="WZS79" s="202"/>
      <c r="WZT79" s="202"/>
      <c r="WZU79" s="202"/>
      <c r="WZV79" s="202"/>
      <c r="WZW79" s="202"/>
      <c r="WZX79" s="202"/>
      <c r="WZY79" s="202"/>
      <c r="WZZ79" s="202"/>
      <c r="XAA79" s="202"/>
      <c r="XAB79" s="202"/>
      <c r="XAC79" s="202"/>
      <c r="XAD79" s="202"/>
      <c r="XAE79" s="202"/>
      <c r="XAF79" s="202"/>
      <c r="XAG79" s="202"/>
      <c r="XAH79" s="202"/>
      <c r="XAI79" s="202"/>
      <c r="XAJ79" s="202"/>
      <c r="XAK79" s="202"/>
      <c r="XAL79" s="202"/>
      <c r="XAM79" s="202"/>
      <c r="XAN79" s="202"/>
      <c r="XAO79" s="202"/>
      <c r="XAP79" s="202"/>
      <c r="XAQ79" s="202"/>
      <c r="XAR79" s="202"/>
      <c r="XAS79" s="202"/>
      <c r="XAT79" s="202"/>
      <c r="XAU79" s="202"/>
      <c r="XAV79" s="202"/>
      <c r="XAW79" s="202"/>
      <c r="XAX79" s="202"/>
      <c r="XAY79" s="202"/>
      <c r="XAZ79" s="202"/>
      <c r="XBA79" s="202"/>
      <c r="XBB79" s="202"/>
      <c r="XBC79" s="202"/>
      <c r="XBD79" s="202"/>
      <c r="XBE79" s="202"/>
      <c r="XBF79" s="202"/>
      <c r="XBG79" s="202"/>
      <c r="XBH79" s="202"/>
      <c r="XBI79" s="202"/>
      <c r="XBJ79" s="202"/>
      <c r="XBK79" s="202"/>
      <c r="XBL79" s="202"/>
      <c r="XBM79" s="202"/>
      <c r="XBN79" s="202"/>
      <c r="XBO79" s="202"/>
      <c r="XBP79" s="202"/>
      <c r="XBQ79" s="202"/>
      <c r="XBR79" s="202"/>
      <c r="XBS79" s="202"/>
      <c r="XBT79" s="202"/>
      <c r="XBU79" s="202"/>
      <c r="XBV79" s="202"/>
      <c r="XBW79" s="202"/>
      <c r="XBX79" s="202"/>
      <c r="XBY79" s="202"/>
      <c r="XBZ79" s="202"/>
      <c r="XCA79" s="202"/>
      <c r="XCB79" s="202"/>
      <c r="XCC79" s="202"/>
      <c r="XCD79" s="202"/>
      <c r="XCE79" s="202"/>
      <c r="XCF79" s="202"/>
      <c r="XCG79" s="202"/>
      <c r="XCH79" s="202"/>
      <c r="XCI79" s="202"/>
      <c r="XCJ79" s="202"/>
      <c r="XCK79" s="202"/>
      <c r="XCL79" s="202"/>
      <c r="XCM79" s="202"/>
      <c r="XCN79" s="202"/>
      <c r="XCO79" s="202"/>
      <c r="XCP79" s="202"/>
      <c r="XCQ79" s="202"/>
      <c r="XCR79" s="202"/>
      <c r="XCS79" s="202"/>
      <c r="XCT79" s="202"/>
      <c r="XCU79" s="202"/>
      <c r="XCV79" s="202"/>
      <c r="XCW79" s="202"/>
      <c r="XCX79" s="202"/>
      <c r="XCY79" s="202"/>
      <c r="XCZ79" s="202"/>
      <c r="XDA79" s="202"/>
      <c r="XDB79" s="202"/>
      <c r="XDC79" s="202"/>
      <c r="XDD79" s="202"/>
      <c r="XDE79" s="202"/>
      <c r="XDF79" s="202"/>
      <c r="XDG79" s="202"/>
      <c r="XDH79" s="202"/>
      <c r="XDI79" s="202"/>
      <c r="XDJ79" s="202"/>
      <c r="XDK79" s="202"/>
      <c r="XDL79" s="202"/>
      <c r="XDM79" s="202"/>
      <c r="XDN79" s="202"/>
      <c r="XDO79" s="202"/>
      <c r="XDP79" s="202"/>
      <c r="XDQ79" s="202"/>
      <c r="XDR79" s="202"/>
      <c r="XDS79" s="202"/>
      <c r="XDT79" s="202"/>
      <c r="XDU79" s="202"/>
      <c r="XDV79" s="202"/>
      <c r="XDW79" s="202"/>
      <c r="XDX79" s="202"/>
      <c r="XDY79" s="202"/>
      <c r="XDZ79" s="202"/>
      <c r="XEA79" s="202"/>
      <c r="XEB79" s="202"/>
      <c r="XEC79" s="202"/>
      <c r="XED79" s="202"/>
      <c r="XEE79" s="202"/>
      <c r="XEF79" s="202"/>
      <c r="XEG79" s="202"/>
      <c r="XEH79" s="202"/>
      <c r="XEI79" s="202"/>
      <c r="XEJ79" s="202"/>
      <c r="XEK79" s="202"/>
      <c r="XEL79" s="202"/>
      <c r="XEM79" s="202"/>
      <c r="XEN79" s="202"/>
      <c r="XEO79" s="202"/>
      <c r="XEP79" s="202"/>
      <c r="XEQ79" s="202"/>
      <c r="XER79" s="202"/>
      <c r="XES79" s="202"/>
      <c r="XET79" s="202"/>
      <c r="XEU79" s="202"/>
      <c r="XEV79" s="202"/>
      <c r="XEW79" s="202"/>
    </row>
    <row r="80" s="203" customFormat="1" ht="15" spans="1:16377">
      <c r="A80" s="202">
        <v>2296006</v>
      </c>
      <c r="B80" s="224" t="s">
        <v>1201</v>
      </c>
      <c r="C80" s="215">
        <f t="shared" si="10"/>
        <v>82</v>
      </c>
      <c r="D80" s="215">
        <v>82</v>
      </c>
      <c r="E80" s="215"/>
      <c r="F80" s="202">
        <f t="shared" si="9"/>
        <v>7</v>
      </c>
      <c r="G80" s="202"/>
      <c r="H80" s="202"/>
      <c r="I80" s="202"/>
      <c r="J80" s="202"/>
      <c r="K80" s="202"/>
      <c r="L80" s="202"/>
      <c r="M80" s="202"/>
      <c r="N80" s="202"/>
      <c r="O80" s="202"/>
      <c r="P80" s="202"/>
      <c r="Q80" s="202"/>
      <c r="R80" s="202"/>
      <c r="S80" s="202"/>
      <c r="T80" s="202"/>
      <c r="U80" s="202"/>
      <c r="V80" s="202"/>
      <c r="W80" s="202"/>
      <c r="X80" s="202"/>
      <c r="Y80" s="202"/>
      <c r="Z80" s="202"/>
      <c r="AA80" s="202"/>
      <c r="AB80" s="202"/>
      <c r="AC80" s="202"/>
      <c r="AD80" s="202"/>
      <c r="AE80" s="202"/>
      <c r="AF80" s="202"/>
      <c r="AG80" s="202"/>
      <c r="AH80" s="202"/>
      <c r="AI80" s="202"/>
      <c r="AJ80" s="202"/>
      <c r="AK80" s="202"/>
      <c r="AL80" s="202"/>
      <c r="AM80" s="202"/>
      <c r="AN80" s="202"/>
      <c r="AO80" s="202"/>
      <c r="AP80" s="202"/>
      <c r="AQ80" s="202"/>
      <c r="AR80" s="202"/>
      <c r="AS80" s="202"/>
      <c r="AT80" s="202"/>
      <c r="AU80" s="202"/>
      <c r="AV80" s="202"/>
      <c r="AW80" s="202"/>
      <c r="AX80" s="202"/>
      <c r="AY80" s="202"/>
      <c r="AZ80" s="202"/>
      <c r="BA80" s="202"/>
      <c r="BB80" s="202"/>
      <c r="BC80" s="202"/>
      <c r="BD80" s="202"/>
      <c r="BE80" s="202"/>
      <c r="BF80" s="202"/>
      <c r="BG80" s="202"/>
      <c r="BH80" s="202"/>
      <c r="BI80" s="202"/>
      <c r="BJ80" s="202"/>
      <c r="BK80" s="202"/>
      <c r="BL80" s="202"/>
      <c r="BM80" s="202"/>
      <c r="BN80" s="202"/>
      <c r="BO80" s="202"/>
      <c r="BP80" s="202"/>
      <c r="BQ80" s="202"/>
      <c r="BR80" s="202"/>
      <c r="BS80" s="202"/>
      <c r="BT80" s="202"/>
      <c r="BU80" s="202"/>
      <c r="BV80" s="202"/>
      <c r="BW80" s="202"/>
      <c r="BX80" s="202"/>
      <c r="BY80" s="202"/>
      <c r="BZ80" s="202"/>
      <c r="CA80" s="202"/>
      <c r="CB80" s="202"/>
      <c r="CC80" s="202"/>
      <c r="CD80" s="202"/>
      <c r="CE80" s="202"/>
      <c r="CF80" s="202"/>
      <c r="CG80" s="202"/>
      <c r="CH80" s="202"/>
      <c r="CI80" s="202"/>
      <c r="CJ80" s="202"/>
      <c r="CK80" s="202"/>
      <c r="CL80" s="202"/>
      <c r="CM80" s="202"/>
      <c r="CN80" s="202"/>
      <c r="CO80" s="202"/>
      <c r="CP80" s="202"/>
      <c r="CQ80" s="202"/>
      <c r="CR80" s="202"/>
      <c r="CS80" s="202"/>
      <c r="CT80" s="202"/>
      <c r="CU80" s="202"/>
      <c r="CV80" s="202"/>
      <c r="CW80" s="202"/>
      <c r="CX80" s="202"/>
      <c r="CY80" s="202"/>
      <c r="CZ80" s="202"/>
      <c r="DA80" s="202"/>
      <c r="DB80" s="202"/>
      <c r="DC80" s="202"/>
      <c r="DD80" s="202"/>
      <c r="DE80" s="202"/>
      <c r="DF80" s="202"/>
      <c r="DG80" s="202"/>
      <c r="DH80" s="202"/>
      <c r="DI80" s="202"/>
      <c r="DJ80" s="202"/>
      <c r="DK80" s="202"/>
      <c r="DL80" s="202"/>
      <c r="DM80" s="202"/>
      <c r="DN80" s="202"/>
      <c r="DO80" s="202"/>
      <c r="DP80" s="202"/>
      <c r="DQ80" s="202"/>
      <c r="DR80" s="202"/>
      <c r="DS80" s="202"/>
      <c r="DT80" s="202"/>
      <c r="DU80" s="202"/>
      <c r="DV80" s="202"/>
      <c r="DW80" s="202"/>
      <c r="DX80" s="202"/>
      <c r="DY80" s="202"/>
      <c r="DZ80" s="202"/>
      <c r="EA80" s="202"/>
      <c r="EB80" s="202"/>
      <c r="EC80" s="202"/>
      <c r="ED80" s="202"/>
      <c r="EE80" s="202"/>
      <c r="EF80" s="202"/>
      <c r="EG80" s="202"/>
      <c r="EH80" s="202"/>
      <c r="EI80" s="202"/>
      <c r="EJ80" s="202"/>
      <c r="EK80" s="202"/>
      <c r="EL80" s="202"/>
      <c r="EM80" s="202"/>
      <c r="EN80" s="202"/>
      <c r="EO80" s="202"/>
      <c r="EP80" s="202"/>
      <c r="EQ80" s="202"/>
      <c r="ER80" s="202"/>
      <c r="ES80" s="202"/>
      <c r="ET80" s="202"/>
      <c r="EU80" s="202"/>
      <c r="EV80" s="202"/>
      <c r="EW80" s="202"/>
      <c r="EX80" s="202"/>
      <c r="EY80" s="202"/>
      <c r="EZ80" s="202"/>
      <c r="FA80" s="202"/>
      <c r="FB80" s="202"/>
      <c r="FC80" s="202"/>
      <c r="FD80" s="202"/>
      <c r="FE80" s="202"/>
      <c r="FF80" s="202"/>
      <c r="FG80" s="202"/>
      <c r="FH80" s="202"/>
      <c r="FI80" s="202"/>
      <c r="FJ80" s="202"/>
      <c r="FK80" s="202"/>
      <c r="FL80" s="202"/>
      <c r="FM80" s="202"/>
      <c r="FN80" s="202"/>
      <c r="FO80" s="202"/>
      <c r="FP80" s="202"/>
      <c r="FQ80" s="202"/>
      <c r="FR80" s="202"/>
      <c r="FS80" s="202"/>
      <c r="FT80" s="202"/>
      <c r="FU80" s="202"/>
      <c r="FV80" s="202"/>
      <c r="FW80" s="202"/>
      <c r="FX80" s="202"/>
      <c r="FY80" s="202"/>
      <c r="FZ80" s="202"/>
      <c r="GA80" s="202"/>
      <c r="GB80" s="202"/>
      <c r="GC80" s="202"/>
      <c r="GD80" s="202"/>
      <c r="GE80" s="202"/>
      <c r="GF80" s="202"/>
      <c r="GG80" s="202"/>
      <c r="GH80" s="202"/>
      <c r="GI80" s="202"/>
      <c r="GJ80" s="202"/>
      <c r="GK80" s="202"/>
      <c r="GL80" s="202"/>
      <c r="GM80" s="202"/>
      <c r="GN80" s="202"/>
      <c r="GO80" s="202"/>
      <c r="GP80" s="202"/>
      <c r="GQ80" s="202"/>
      <c r="GR80" s="202"/>
      <c r="GS80" s="202"/>
      <c r="GT80" s="202"/>
      <c r="GU80" s="202"/>
      <c r="GV80" s="202"/>
      <c r="GW80" s="202"/>
      <c r="GX80" s="202"/>
      <c r="GY80" s="202"/>
      <c r="GZ80" s="202"/>
      <c r="HA80" s="202"/>
      <c r="HB80" s="202"/>
      <c r="HC80" s="202"/>
      <c r="HD80" s="202"/>
      <c r="HE80" s="202"/>
      <c r="HF80" s="202"/>
      <c r="HG80" s="202"/>
      <c r="HH80" s="202"/>
      <c r="HI80" s="202"/>
      <c r="HJ80" s="202"/>
      <c r="HK80" s="202"/>
      <c r="HL80" s="202"/>
      <c r="HM80" s="202"/>
      <c r="HN80" s="202"/>
      <c r="HO80" s="202"/>
      <c r="HP80" s="202"/>
      <c r="HQ80" s="202"/>
      <c r="HR80" s="202"/>
      <c r="HS80" s="202"/>
      <c r="HT80" s="202"/>
      <c r="HU80" s="202"/>
      <c r="HV80" s="202"/>
      <c r="HW80" s="202"/>
      <c r="HX80" s="202"/>
      <c r="HY80" s="202"/>
      <c r="HZ80" s="202"/>
      <c r="IA80" s="202"/>
      <c r="IB80" s="202"/>
      <c r="IC80" s="202"/>
      <c r="ID80" s="202"/>
      <c r="IE80" s="202"/>
      <c r="IF80" s="202"/>
      <c r="IG80" s="202"/>
      <c r="IH80" s="202"/>
      <c r="II80" s="202"/>
      <c r="IJ80" s="202"/>
      <c r="IK80" s="202"/>
      <c r="IL80" s="202"/>
      <c r="IM80" s="202"/>
      <c r="IN80" s="202"/>
      <c r="IO80" s="202"/>
      <c r="IP80" s="202"/>
      <c r="IQ80" s="202"/>
      <c r="IR80" s="202"/>
      <c r="IS80" s="202"/>
      <c r="IT80" s="202"/>
      <c r="IU80" s="202"/>
      <c r="IV80" s="202"/>
      <c r="IW80" s="202"/>
      <c r="IX80" s="202"/>
      <c r="IY80" s="202"/>
      <c r="IZ80" s="202"/>
      <c r="JA80" s="202"/>
      <c r="JB80" s="202"/>
      <c r="JC80" s="202"/>
      <c r="JD80" s="202"/>
      <c r="JE80" s="202"/>
      <c r="JF80" s="202"/>
      <c r="JG80" s="202"/>
      <c r="JH80" s="202"/>
      <c r="JI80" s="202"/>
      <c r="JJ80" s="202"/>
      <c r="JK80" s="202"/>
      <c r="JL80" s="202"/>
      <c r="JM80" s="202"/>
      <c r="JN80" s="202"/>
      <c r="JO80" s="202"/>
      <c r="JP80" s="202"/>
      <c r="JQ80" s="202"/>
      <c r="JR80" s="202"/>
      <c r="JS80" s="202"/>
      <c r="JT80" s="202"/>
      <c r="JU80" s="202"/>
      <c r="JV80" s="202"/>
      <c r="JW80" s="202"/>
      <c r="JX80" s="202"/>
      <c r="JY80" s="202"/>
      <c r="JZ80" s="202"/>
      <c r="KA80" s="202"/>
      <c r="KB80" s="202"/>
      <c r="KC80" s="202"/>
      <c r="KD80" s="202"/>
      <c r="KE80" s="202"/>
      <c r="KF80" s="202"/>
      <c r="KG80" s="202"/>
      <c r="KH80" s="202"/>
      <c r="KI80" s="202"/>
      <c r="KJ80" s="202"/>
      <c r="KK80" s="202"/>
      <c r="KL80" s="202"/>
      <c r="KM80" s="202"/>
      <c r="KN80" s="202"/>
      <c r="KO80" s="202"/>
      <c r="KP80" s="202"/>
      <c r="KQ80" s="202"/>
      <c r="KR80" s="202"/>
      <c r="KS80" s="202"/>
      <c r="KT80" s="202"/>
      <c r="KU80" s="202"/>
      <c r="KV80" s="202"/>
      <c r="KW80" s="202"/>
      <c r="KX80" s="202"/>
      <c r="KY80" s="202"/>
      <c r="KZ80" s="202"/>
      <c r="LA80" s="202"/>
      <c r="LB80" s="202"/>
      <c r="LC80" s="202"/>
      <c r="LD80" s="202"/>
      <c r="LE80" s="202"/>
      <c r="LF80" s="202"/>
      <c r="LG80" s="202"/>
      <c r="LH80" s="202"/>
      <c r="LI80" s="202"/>
      <c r="LJ80" s="202"/>
      <c r="LK80" s="202"/>
      <c r="LL80" s="202"/>
      <c r="LM80" s="202"/>
      <c r="LN80" s="202"/>
      <c r="LO80" s="202"/>
      <c r="LP80" s="202"/>
      <c r="LQ80" s="202"/>
      <c r="LR80" s="202"/>
      <c r="LS80" s="202"/>
      <c r="LT80" s="202"/>
      <c r="LU80" s="202"/>
      <c r="LV80" s="202"/>
      <c r="LW80" s="202"/>
      <c r="LX80" s="202"/>
      <c r="LY80" s="202"/>
      <c r="LZ80" s="202"/>
      <c r="MA80" s="202"/>
      <c r="MB80" s="202"/>
      <c r="MC80" s="202"/>
      <c r="MD80" s="202"/>
      <c r="ME80" s="202"/>
      <c r="MF80" s="202"/>
      <c r="MG80" s="202"/>
      <c r="MH80" s="202"/>
      <c r="MI80" s="202"/>
      <c r="MJ80" s="202"/>
      <c r="MK80" s="202"/>
      <c r="ML80" s="202"/>
      <c r="MM80" s="202"/>
      <c r="MN80" s="202"/>
      <c r="MO80" s="202"/>
      <c r="MP80" s="202"/>
      <c r="MQ80" s="202"/>
      <c r="MR80" s="202"/>
      <c r="MS80" s="202"/>
      <c r="MT80" s="202"/>
      <c r="MU80" s="202"/>
      <c r="MV80" s="202"/>
      <c r="MW80" s="202"/>
      <c r="MX80" s="202"/>
      <c r="MY80" s="202"/>
      <c r="MZ80" s="202"/>
      <c r="NA80" s="202"/>
      <c r="NB80" s="202"/>
      <c r="NC80" s="202"/>
      <c r="ND80" s="202"/>
      <c r="NE80" s="202"/>
      <c r="NF80" s="202"/>
      <c r="NG80" s="202"/>
      <c r="NH80" s="202"/>
      <c r="NI80" s="202"/>
      <c r="NJ80" s="202"/>
      <c r="NK80" s="202"/>
      <c r="NL80" s="202"/>
      <c r="NM80" s="202"/>
      <c r="NN80" s="202"/>
      <c r="NO80" s="202"/>
      <c r="NP80" s="202"/>
      <c r="NQ80" s="202"/>
      <c r="NR80" s="202"/>
      <c r="NS80" s="202"/>
      <c r="NT80" s="202"/>
      <c r="NU80" s="202"/>
      <c r="NV80" s="202"/>
      <c r="NW80" s="202"/>
      <c r="NX80" s="202"/>
      <c r="NY80" s="202"/>
      <c r="NZ80" s="202"/>
      <c r="OA80" s="202"/>
      <c r="OB80" s="202"/>
      <c r="OC80" s="202"/>
      <c r="OD80" s="202"/>
      <c r="OE80" s="202"/>
      <c r="OF80" s="202"/>
      <c r="OG80" s="202"/>
      <c r="OH80" s="202"/>
      <c r="OI80" s="202"/>
      <c r="OJ80" s="202"/>
      <c r="OK80" s="202"/>
      <c r="OL80" s="202"/>
      <c r="OM80" s="202"/>
      <c r="ON80" s="202"/>
      <c r="OO80" s="202"/>
      <c r="OP80" s="202"/>
      <c r="OQ80" s="202"/>
      <c r="OR80" s="202"/>
      <c r="OS80" s="202"/>
      <c r="OT80" s="202"/>
      <c r="OU80" s="202"/>
      <c r="OV80" s="202"/>
      <c r="OW80" s="202"/>
      <c r="OX80" s="202"/>
      <c r="OY80" s="202"/>
      <c r="OZ80" s="202"/>
      <c r="PA80" s="202"/>
      <c r="PB80" s="202"/>
      <c r="PC80" s="202"/>
      <c r="PD80" s="202"/>
      <c r="PE80" s="202"/>
      <c r="PF80" s="202"/>
      <c r="PG80" s="202"/>
      <c r="PH80" s="202"/>
      <c r="PI80" s="202"/>
      <c r="PJ80" s="202"/>
      <c r="PK80" s="202"/>
      <c r="PL80" s="202"/>
      <c r="PM80" s="202"/>
      <c r="PN80" s="202"/>
      <c r="PO80" s="202"/>
      <c r="PP80" s="202"/>
      <c r="PQ80" s="202"/>
      <c r="PR80" s="202"/>
      <c r="PS80" s="202"/>
      <c r="PT80" s="202"/>
      <c r="PU80" s="202"/>
      <c r="PV80" s="202"/>
      <c r="PW80" s="202"/>
      <c r="PX80" s="202"/>
      <c r="PY80" s="202"/>
      <c r="PZ80" s="202"/>
      <c r="QA80" s="202"/>
      <c r="QB80" s="202"/>
      <c r="QC80" s="202"/>
      <c r="QD80" s="202"/>
      <c r="QE80" s="202"/>
      <c r="QF80" s="202"/>
      <c r="QG80" s="202"/>
      <c r="QH80" s="202"/>
      <c r="QI80" s="202"/>
      <c r="QJ80" s="202"/>
      <c r="QK80" s="202"/>
      <c r="QL80" s="202"/>
      <c r="QM80" s="202"/>
      <c r="QN80" s="202"/>
      <c r="QO80" s="202"/>
      <c r="QP80" s="202"/>
      <c r="QQ80" s="202"/>
      <c r="QR80" s="202"/>
      <c r="QS80" s="202"/>
      <c r="QT80" s="202"/>
      <c r="QU80" s="202"/>
      <c r="QV80" s="202"/>
      <c r="QW80" s="202"/>
      <c r="QX80" s="202"/>
      <c r="QY80" s="202"/>
      <c r="QZ80" s="202"/>
      <c r="RA80" s="202"/>
      <c r="RB80" s="202"/>
      <c r="RC80" s="202"/>
      <c r="RD80" s="202"/>
      <c r="RE80" s="202"/>
      <c r="RF80" s="202"/>
      <c r="RG80" s="202"/>
      <c r="RH80" s="202"/>
      <c r="RI80" s="202"/>
      <c r="RJ80" s="202"/>
      <c r="RK80" s="202"/>
      <c r="RL80" s="202"/>
      <c r="RM80" s="202"/>
      <c r="RN80" s="202"/>
      <c r="RO80" s="202"/>
      <c r="RP80" s="202"/>
      <c r="RQ80" s="202"/>
      <c r="RR80" s="202"/>
      <c r="RS80" s="202"/>
      <c r="RT80" s="202"/>
      <c r="RU80" s="202"/>
      <c r="RV80" s="202"/>
      <c r="RW80" s="202"/>
      <c r="RX80" s="202"/>
      <c r="RY80" s="202"/>
      <c r="RZ80" s="202"/>
      <c r="SA80" s="202"/>
      <c r="SB80" s="202"/>
      <c r="SC80" s="202"/>
      <c r="SD80" s="202"/>
      <c r="SE80" s="202"/>
      <c r="SF80" s="202"/>
      <c r="SG80" s="202"/>
      <c r="SH80" s="202"/>
      <c r="SI80" s="202"/>
      <c r="SJ80" s="202"/>
      <c r="SK80" s="202"/>
      <c r="SL80" s="202"/>
      <c r="SM80" s="202"/>
      <c r="SN80" s="202"/>
      <c r="SO80" s="202"/>
      <c r="SP80" s="202"/>
      <c r="SQ80" s="202"/>
      <c r="SR80" s="202"/>
      <c r="SS80" s="202"/>
      <c r="ST80" s="202"/>
      <c r="SU80" s="202"/>
      <c r="SV80" s="202"/>
      <c r="SW80" s="202"/>
      <c r="SX80" s="202"/>
      <c r="SY80" s="202"/>
      <c r="SZ80" s="202"/>
      <c r="TA80" s="202"/>
      <c r="TB80" s="202"/>
      <c r="TC80" s="202"/>
      <c r="TD80" s="202"/>
      <c r="TE80" s="202"/>
      <c r="TF80" s="202"/>
      <c r="TG80" s="202"/>
      <c r="TH80" s="202"/>
      <c r="TI80" s="202"/>
      <c r="TJ80" s="202"/>
      <c r="TK80" s="202"/>
      <c r="TL80" s="202"/>
      <c r="TM80" s="202"/>
      <c r="TN80" s="202"/>
      <c r="TO80" s="202"/>
      <c r="TP80" s="202"/>
      <c r="TQ80" s="202"/>
      <c r="TR80" s="202"/>
      <c r="TS80" s="202"/>
      <c r="TT80" s="202"/>
      <c r="TU80" s="202"/>
      <c r="TV80" s="202"/>
      <c r="TW80" s="202"/>
      <c r="TX80" s="202"/>
      <c r="TY80" s="202"/>
      <c r="TZ80" s="202"/>
      <c r="UA80" s="202"/>
      <c r="UB80" s="202"/>
      <c r="UC80" s="202"/>
      <c r="UD80" s="202"/>
      <c r="UE80" s="202"/>
      <c r="UF80" s="202"/>
      <c r="UG80" s="202"/>
      <c r="UH80" s="202"/>
      <c r="UI80" s="202"/>
      <c r="UJ80" s="202"/>
      <c r="UK80" s="202"/>
      <c r="UL80" s="202"/>
      <c r="UM80" s="202"/>
      <c r="UN80" s="202"/>
      <c r="UO80" s="202"/>
      <c r="UP80" s="202"/>
      <c r="UQ80" s="202"/>
      <c r="UR80" s="202"/>
      <c r="US80" s="202"/>
      <c r="UT80" s="202"/>
      <c r="UU80" s="202"/>
      <c r="UV80" s="202"/>
      <c r="UW80" s="202"/>
      <c r="UX80" s="202"/>
      <c r="UY80" s="202"/>
      <c r="UZ80" s="202"/>
      <c r="VA80" s="202"/>
      <c r="VB80" s="202"/>
      <c r="VC80" s="202"/>
      <c r="VD80" s="202"/>
      <c r="VE80" s="202"/>
      <c r="VF80" s="202"/>
      <c r="VG80" s="202"/>
      <c r="VH80" s="202"/>
      <c r="VI80" s="202"/>
      <c r="VJ80" s="202"/>
      <c r="VK80" s="202"/>
      <c r="VL80" s="202"/>
      <c r="VM80" s="202"/>
      <c r="VN80" s="202"/>
      <c r="VO80" s="202"/>
      <c r="VP80" s="202"/>
      <c r="VQ80" s="202"/>
      <c r="VR80" s="202"/>
      <c r="VS80" s="202"/>
      <c r="VT80" s="202"/>
      <c r="VU80" s="202"/>
      <c r="VV80" s="202"/>
      <c r="VW80" s="202"/>
      <c r="VX80" s="202"/>
      <c r="VY80" s="202"/>
      <c r="VZ80" s="202"/>
      <c r="WA80" s="202"/>
      <c r="WB80" s="202"/>
      <c r="WC80" s="202"/>
      <c r="WD80" s="202"/>
      <c r="WE80" s="202"/>
      <c r="WF80" s="202"/>
      <c r="WG80" s="202"/>
      <c r="WH80" s="202"/>
      <c r="WI80" s="202"/>
      <c r="WJ80" s="202"/>
      <c r="WK80" s="202"/>
      <c r="WL80" s="202"/>
      <c r="WM80" s="202"/>
      <c r="WN80" s="202"/>
      <c r="WO80" s="202"/>
      <c r="WP80" s="202"/>
      <c r="WQ80" s="202"/>
      <c r="WR80" s="202"/>
      <c r="WS80" s="202"/>
      <c r="WT80" s="202"/>
      <c r="WU80" s="202"/>
      <c r="WV80" s="202"/>
      <c r="WW80" s="202"/>
      <c r="WX80" s="202"/>
      <c r="WY80" s="202"/>
      <c r="WZ80" s="202"/>
      <c r="XA80" s="202"/>
      <c r="XB80" s="202"/>
      <c r="XC80" s="202"/>
      <c r="XD80" s="202"/>
      <c r="XE80" s="202"/>
      <c r="XF80" s="202"/>
      <c r="XG80" s="202"/>
      <c r="XH80" s="202"/>
      <c r="XI80" s="202"/>
      <c r="XJ80" s="202"/>
      <c r="XK80" s="202"/>
      <c r="XL80" s="202"/>
      <c r="XM80" s="202"/>
      <c r="XN80" s="202"/>
      <c r="XO80" s="202"/>
      <c r="XP80" s="202"/>
      <c r="XQ80" s="202"/>
      <c r="XR80" s="202"/>
      <c r="XS80" s="202"/>
      <c r="XT80" s="202"/>
      <c r="XU80" s="202"/>
      <c r="XV80" s="202"/>
      <c r="XW80" s="202"/>
      <c r="XX80" s="202"/>
      <c r="XY80" s="202"/>
      <c r="XZ80" s="202"/>
      <c r="YA80" s="202"/>
      <c r="YB80" s="202"/>
      <c r="YC80" s="202"/>
      <c r="YD80" s="202"/>
      <c r="YE80" s="202"/>
      <c r="YF80" s="202"/>
      <c r="YG80" s="202"/>
      <c r="YH80" s="202"/>
      <c r="YI80" s="202"/>
      <c r="YJ80" s="202"/>
      <c r="YK80" s="202"/>
      <c r="YL80" s="202"/>
      <c r="YM80" s="202"/>
      <c r="YN80" s="202"/>
      <c r="YO80" s="202"/>
      <c r="YP80" s="202"/>
      <c r="YQ80" s="202"/>
      <c r="YR80" s="202"/>
      <c r="YS80" s="202"/>
      <c r="YT80" s="202"/>
      <c r="YU80" s="202"/>
      <c r="YV80" s="202"/>
      <c r="YW80" s="202"/>
      <c r="YX80" s="202"/>
      <c r="YY80" s="202"/>
      <c r="YZ80" s="202"/>
      <c r="ZA80" s="202"/>
      <c r="ZB80" s="202"/>
      <c r="ZC80" s="202"/>
      <c r="ZD80" s="202"/>
      <c r="ZE80" s="202"/>
      <c r="ZF80" s="202"/>
      <c r="ZG80" s="202"/>
      <c r="ZH80" s="202"/>
      <c r="ZI80" s="202"/>
      <c r="ZJ80" s="202"/>
      <c r="ZK80" s="202"/>
      <c r="ZL80" s="202"/>
      <c r="ZM80" s="202"/>
      <c r="ZN80" s="202"/>
      <c r="ZO80" s="202"/>
      <c r="ZP80" s="202"/>
      <c r="ZQ80" s="202"/>
      <c r="ZR80" s="202"/>
      <c r="ZS80" s="202"/>
      <c r="ZT80" s="202"/>
      <c r="ZU80" s="202"/>
      <c r="ZV80" s="202"/>
      <c r="ZW80" s="202"/>
      <c r="ZX80" s="202"/>
      <c r="ZY80" s="202"/>
      <c r="ZZ80" s="202"/>
      <c r="AAA80" s="202"/>
      <c r="AAB80" s="202"/>
      <c r="AAC80" s="202"/>
      <c r="AAD80" s="202"/>
      <c r="AAE80" s="202"/>
      <c r="AAF80" s="202"/>
      <c r="AAG80" s="202"/>
      <c r="AAH80" s="202"/>
      <c r="AAI80" s="202"/>
      <c r="AAJ80" s="202"/>
      <c r="AAK80" s="202"/>
      <c r="AAL80" s="202"/>
      <c r="AAM80" s="202"/>
      <c r="AAN80" s="202"/>
      <c r="AAO80" s="202"/>
      <c r="AAP80" s="202"/>
      <c r="AAQ80" s="202"/>
      <c r="AAR80" s="202"/>
      <c r="AAS80" s="202"/>
      <c r="AAT80" s="202"/>
      <c r="AAU80" s="202"/>
      <c r="AAV80" s="202"/>
      <c r="AAW80" s="202"/>
      <c r="AAX80" s="202"/>
      <c r="AAY80" s="202"/>
      <c r="AAZ80" s="202"/>
      <c r="ABA80" s="202"/>
      <c r="ABB80" s="202"/>
      <c r="ABC80" s="202"/>
      <c r="ABD80" s="202"/>
      <c r="ABE80" s="202"/>
      <c r="ABF80" s="202"/>
      <c r="ABG80" s="202"/>
      <c r="ABH80" s="202"/>
      <c r="ABI80" s="202"/>
      <c r="ABJ80" s="202"/>
      <c r="ABK80" s="202"/>
      <c r="ABL80" s="202"/>
      <c r="ABM80" s="202"/>
      <c r="ABN80" s="202"/>
      <c r="ABO80" s="202"/>
      <c r="ABP80" s="202"/>
      <c r="ABQ80" s="202"/>
      <c r="ABR80" s="202"/>
      <c r="ABS80" s="202"/>
      <c r="ABT80" s="202"/>
      <c r="ABU80" s="202"/>
      <c r="ABV80" s="202"/>
      <c r="ABW80" s="202"/>
      <c r="ABX80" s="202"/>
      <c r="ABY80" s="202"/>
      <c r="ABZ80" s="202"/>
      <c r="ACA80" s="202"/>
      <c r="ACB80" s="202"/>
      <c r="ACC80" s="202"/>
      <c r="ACD80" s="202"/>
      <c r="ACE80" s="202"/>
      <c r="ACF80" s="202"/>
      <c r="ACG80" s="202"/>
      <c r="ACH80" s="202"/>
      <c r="ACI80" s="202"/>
      <c r="ACJ80" s="202"/>
      <c r="ACK80" s="202"/>
      <c r="ACL80" s="202"/>
      <c r="ACM80" s="202"/>
      <c r="ACN80" s="202"/>
      <c r="ACO80" s="202"/>
      <c r="ACP80" s="202"/>
      <c r="ACQ80" s="202"/>
      <c r="ACR80" s="202"/>
      <c r="ACS80" s="202"/>
      <c r="ACT80" s="202"/>
      <c r="ACU80" s="202"/>
      <c r="ACV80" s="202"/>
      <c r="ACW80" s="202"/>
      <c r="ACX80" s="202"/>
      <c r="ACY80" s="202"/>
      <c r="ACZ80" s="202"/>
      <c r="ADA80" s="202"/>
      <c r="ADB80" s="202"/>
      <c r="ADC80" s="202"/>
      <c r="ADD80" s="202"/>
      <c r="ADE80" s="202"/>
      <c r="ADF80" s="202"/>
      <c r="ADG80" s="202"/>
      <c r="ADH80" s="202"/>
      <c r="ADI80" s="202"/>
      <c r="ADJ80" s="202"/>
      <c r="ADK80" s="202"/>
      <c r="ADL80" s="202"/>
      <c r="ADM80" s="202"/>
      <c r="ADN80" s="202"/>
      <c r="ADO80" s="202"/>
      <c r="ADP80" s="202"/>
      <c r="ADQ80" s="202"/>
      <c r="ADR80" s="202"/>
      <c r="ADS80" s="202"/>
      <c r="ADT80" s="202"/>
      <c r="ADU80" s="202"/>
      <c r="ADV80" s="202"/>
      <c r="ADW80" s="202"/>
      <c r="ADX80" s="202"/>
      <c r="ADY80" s="202"/>
      <c r="ADZ80" s="202"/>
      <c r="AEA80" s="202"/>
      <c r="AEB80" s="202"/>
      <c r="AEC80" s="202"/>
      <c r="AED80" s="202"/>
      <c r="AEE80" s="202"/>
      <c r="AEF80" s="202"/>
      <c r="AEG80" s="202"/>
      <c r="AEH80" s="202"/>
      <c r="AEI80" s="202"/>
      <c r="AEJ80" s="202"/>
      <c r="AEK80" s="202"/>
      <c r="AEL80" s="202"/>
      <c r="AEM80" s="202"/>
      <c r="AEN80" s="202"/>
      <c r="AEO80" s="202"/>
      <c r="AEP80" s="202"/>
      <c r="AEQ80" s="202"/>
      <c r="AER80" s="202"/>
      <c r="AES80" s="202"/>
      <c r="AET80" s="202"/>
      <c r="AEU80" s="202"/>
      <c r="AEV80" s="202"/>
      <c r="AEW80" s="202"/>
      <c r="AEX80" s="202"/>
      <c r="AEY80" s="202"/>
      <c r="AEZ80" s="202"/>
      <c r="AFA80" s="202"/>
      <c r="AFB80" s="202"/>
      <c r="AFC80" s="202"/>
      <c r="AFD80" s="202"/>
      <c r="AFE80" s="202"/>
      <c r="AFF80" s="202"/>
      <c r="AFG80" s="202"/>
      <c r="AFH80" s="202"/>
      <c r="AFI80" s="202"/>
      <c r="AFJ80" s="202"/>
      <c r="AFK80" s="202"/>
      <c r="AFL80" s="202"/>
      <c r="AFM80" s="202"/>
      <c r="AFN80" s="202"/>
      <c r="AFO80" s="202"/>
      <c r="AFP80" s="202"/>
      <c r="AFQ80" s="202"/>
      <c r="AFR80" s="202"/>
      <c r="AFS80" s="202"/>
      <c r="AFT80" s="202"/>
      <c r="AFU80" s="202"/>
      <c r="AFV80" s="202"/>
      <c r="AFW80" s="202"/>
      <c r="AFX80" s="202"/>
      <c r="AFY80" s="202"/>
      <c r="AFZ80" s="202"/>
      <c r="AGA80" s="202"/>
      <c r="AGB80" s="202"/>
      <c r="AGC80" s="202"/>
      <c r="AGD80" s="202"/>
      <c r="AGE80" s="202"/>
      <c r="AGF80" s="202"/>
      <c r="AGG80" s="202"/>
      <c r="AGH80" s="202"/>
      <c r="AGI80" s="202"/>
      <c r="AGJ80" s="202"/>
      <c r="AGK80" s="202"/>
      <c r="AGL80" s="202"/>
      <c r="AGM80" s="202"/>
      <c r="AGN80" s="202"/>
      <c r="AGO80" s="202"/>
      <c r="AGP80" s="202"/>
      <c r="AGQ80" s="202"/>
      <c r="AGR80" s="202"/>
      <c r="AGS80" s="202"/>
      <c r="AGT80" s="202"/>
      <c r="AGU80" s="202"/>
      <c r="AGV80" s="202"/>
      <c r="AGW80" s="202"/>
      <c r="AGX80" s="202"/>
      <c r="AGY80" s="202"/>
      <c r="AGZ80" s="202"/>
      <c r="AHA80" s="202"/>
      <c r="AHB80" s="202"/>
      <c r="AHC80" s="202"/>
      <c r="AHD80" s="202"/>
      <c r="AHE80" s="202"/>
      <c r="AHF80" s="202"/>
      <c r="AHG80" s="202"/>
      <c r="AHH80" s="202"/>
      <c r="AHI80" s="202"/>
      <c r="AHJ80" s="202"/>
      <c r="AHK80" s="202"/>
      <c r="AHL80" s="202"/>
      <c r="AHM80" s="202"/>
      <c r="AHN80" s="202"/>
      <c r="AHO80" s="202"/>
      <c r="AHP80" s="202"/>
      <c r="AHQ80" s="202"/>
      <c r="AHR80" s="202"/>
      <c r="AHS80" s="202"/>
      <c r="AHT80" s="202"/>
      <c r="AHU80" s="202"/>
      <c r="AHV80" s="202"/>
      <c r="AHW80" s="202"/>
      <c r="AHX80" s="202"/>
      <c r="AHY80" s="202"/>
      <c r="AHZ80" s="202"/>
      <c r="AIA80" s="202"/>
      <c r="AIB80" s="202"/>
      <c r="AIC80" s="202"/>
      <c r="AID80" s="202"/>
      <c r="AIE80" s="202"/>
      <c r="AIF80" s="202"/>
      <c r="AIG80" s="202"/>
      <c r="AIH80" s="202"/>
      <c r="AII80" s="202"/>
      <c r="AIJ80" s="202"/>
      <c r="AIK80" s="202"/>
      <c r="AIL80" s="202"/>
      <c r="AIM80" s="202"/>
      <c r="AIN80" s="202"/>
      <c r="AIO80" s="202"/>
      <c r="AIP80" s="202"/>
      <c r="AIQ80" s="202"/>
      <c r="AIR80" s="202"/>
      <c r="AIS80" s="202"/>
      <c r="AIT80" s="202"/>
      <c r="AIU80" s="202"/>
      <c r="AIV80" s="202"/>
      <c r="AIW80" s="202"/>
      <c r="AIX80" s="202"/>
      <c r="AIY80" s="202"/>
      <c r="AIZ80" s="202"/>
      <c r="AJA80" s="202"/>
      <c r="AJB80" s="202"/>
      <c r="AJC80" s="202"/>
      <c r="AJD80" s="202"/>
      <c r="AJE80" s="202"/>
      <c r="AJF80" s="202"/>
      <c r="AJG80" s="202"/>
      <c r="AJH80" s="202"/>
      <c r="AJI80" s="202"/>
      <c r="AJJ80" s="202"/>
      <c r="AJK80" s="202"/>
      <c r="AJL80" s="202"/>
      <c r="AJM80" s="202"/>
      <c r="AJN80" s="202"/>
      <c r="AJO80" s="202"/>
      <c r="AJP80" s="202"/>
      <c r="AJQ80" s="202"/>
      <c r="AJR80" s="202"/>
      <c r="AJS80" s="202"/>
      <c r="AJT80" s="202"/>
      <c r="AJU80" s="202"/>
      <c r="AJV80" s="202"/>
      <c r="AJW80" s="202"/>
      <c r="AJX80" s="202"/>
      <c r="AJY80" s="202"/>
      <c r="AJZ80" s="202"/>
      <c r="AKA80" s="202"/>
      <c r="AKB80" s="202"/>
      <c r="AKC80" s="202"/>
      <c r="AKD80" s="202"/>
      <c r="AKE80" s="202"/>
      <c r="AKF80" s="202"/>
      <c r="AKG80" s="202"/>
      <c r="AKH80" s="202"/>
      <c r="AKI80" s="202"/>
      <c r="AKJ80" s="202"/>
      <c r="AKK80" s="202"/>
      <c r="AKL80" s="202"/>
      <c r="AKM80" s="202"/>
      <c r="AKN80" s="202"/>
      <c r="AKO80" s="202"/>
      <c r="AKP80" s="202"/>
      <c r="AKQ80" s="202"/>
      <c r="AKR80" s="202"/>
      <c r="AKS80" s="202"/>
      <c r="AKT80" s="202"/>
      <c r="AKU80" s="202"/>
      <c r="AKV80" s="202"/>
      <c r="AKW80" s="202"/>
      <c r="AKX80" s="202"/>
      <c r="AKY80" s="202"/>
      <c r="AKZ80" s="202"/>
      <c r="ALA80" s="202"/>
      <c r="ALB80" s="202"/>
      <c r="ALC80" s="202"/>
      <c r="ALD80" s="202"/>
      <c r="ALE80" s="202"/>
      <c r="ALF80" s="202"/>
      <c r="ALG80" s="202"/>
      <c r="ALH80" s="202"/>
      <c r="ALI80" s="202"/>
      <c r="ALJ80" s="202"/>
      <c r="ALK80" s="202"/>
      <c r="ALL80" s="202"/>
      <c r="ALM80" s="202"/>
      <c r="ALN80" s="202"/>
      <c r="ALO80" s="202"/>
      <c r="ALP80" s="202"/>
      <c r="ALQ80" s="202"/>
      <c r="ALR80" s="202"/>
      <c r="ALS80" s="202"/>
      <c r="ALT80" s="202"/>
      <c r="ALU80" s="202"/>
      <c r="ALV80" s="202"/>
      <c r="ALW80" s="202"/>
      <c r="ALX80" s="202"/>
      <c r="ALY80" s="202"/>
      <c r="ALZ80" s="202"/>
      <c r="AMA80" s="202"/>
      <c r="AMB80" s="202"/>
      <c r="AMC80" s="202"/>
      <c r="AMD80" s="202"/>
      <c r="AME80" s="202"/>
      <c r="AMF80" s="202"/>
      <c r="AMG80" s="202"/>
      <c r="AMH80" s="202"/>
      <c r="AMI80" s="202"/>
      <c r="AMJ80" s="202"/>
      <c r="AMK80" s="202"/>
      <c r="AML80" s="202"/>
      <c r="AMM80" s="202"/>
      <c r="AMN80" s="202"/>
      <c r="AMO80" s="202"/>
      <c r="AMP80" s="202"/>
      <c r="AMQ80" s="202"/>
      <c r="AMR80" s="202"/>
      <c r="AMS80" s="202"/>
      <c r="AMT80" s="202"/>
      <c r="AMU80" s="202"/>
      <c r="AMV80" s="202"/>
      <c r="AMW80" s="202"/>
      <c r="AMX80" s="202"/>
      <c r="AMY80" s="202"/>
      <c r="AMZ80" s="202"/>
      <c r="ANA80" s="202"/>
      <c r="ANB80" s="202"/>
      <c r="ANC80" s="202"/>
      <c r="AND80" s="202"/>
      <c r="ANE80" s="202"/>
      <c r="ANF80" s="202"/>
      <c r="ANG80" s="202"/>
      <c r="ANH80" s="202"/>
      <c r="ANI80" s="202"/>
      <c r="ANJ80" s="202"/>
      <c r="ANK80" s="202"/>
      <c r="ANL80" s="202"/>
      <c r="ANM80" s="202"/>
      <c r="ANN80" s="202"/>
      <c r="ANO80" s="202"/>
      <c r="ANP80" s="202"/>
      <c r="ANQ80" s="202"/>
      <c r="ANR80" s="202"/>
      <c r="ANS80" s="202"/>
      <c r="ANT80" s="202"/>
      <c r="ANU80" s="202"/>
      <c r="ANV80" s="202"/>
      <c r="ANW80" s="202"/>
      <c r="ANX80" s="202"/>
      <c r="ANY80" s="202"/>
      <c r="ANZ80" s="202"/>
      <c r="AOA80" s="202"/>
      <c r="AOB80" s="202"/>
      <c r="AOC80" s="202"/>
      <c r="AOD80" s="202"/>
      <c r="AOE80" s="202"/>
      <c r="AOF80" s="202"/>
      <c r="AOG80" s="202"/>
      <c r="AOH80" s="202"/>
      <c r="AOI80" s="202"/>
      <c r="AOJ80" s="202"/>
      <c r="AOK80" s="202"/>
      <c r="AOL80" s="202"/>
      <c r="AOM80" s="202"/>
      <c r="AON80" s="202"/>
      <c r="AOO80" s="202"/>
      <c r="AOP80" s="202"/>
      <c r="AOQ80" s="202"/>
      <c r="AOR80" s="202"/>
      <c r="AOS80" s="202"/>
      <c r="AOT80" s="202"/>
      <c r="AOU80" s="202"/>
      <c r="AOV80" s="202"/>
      <c r="AOW80" s="202"/>
      <c r="AOX80" s="202"/>
      <c r="AOY80" s="202"/>
      <c r="AOZ80" s="202"/>
      <c r="APA80" s="202"/>
      <c r="APB80" s="202"/>
      <c r="APC80" s="202"/>
      <c r="APD80" s="202"/>
      <c r="APE80" s="202"/>
      <c r="APF80" s="202"/>
      <c r="APG80" s="202"/>
      <c r="APH80" s="202"/>
      <c r="API80" s="202"/>
      <c r="APJ80" s="202"/>
      <c r="APK80" s="202"/>
      <c r="APL80" s="202"/>
      <c r="APM80" s="202"/>
      <c r="APN80" s="202"/>
      <c r="APO80" s="202"/>
      <c r="APP80" s="202"/>
      <c r="APQ80" s="202"/>
      <c r="APR80" s="202"/>
      <c r="APS80" s="202"/>
      <c r="APT80" s="202"/>
      <c r="APU80" s="202"/>
      <c r="APV80" s="202"/>
      <c r="APW80" s="202"/>
      <c r="APX80" s="202"/>
      <c r="APY80" s="202"/>
      <c r="APZ80" s="202"/>
      <c r="AQA80" s="202"/>
      <c r="AQB80" s="202"/>
      <c r="AQC80" s="202"/>
      <c r="AQD80" s="202"/>
      <c r="AQE80" s="202"/>
      <c r="AQF80" s="202"/>
      <c r="AQG80" s="202"/>
      <c r="AQH80" s="202"/>
      <c r="AQI80" s="202"/>
      <c r="AQJ80" s="202"/>
      <c r="AQK80" s="202"/>
      <c r="AQL80" s="202"/>
      <c r="AQM80" s="202"/>
      <c r="AQN80" s="202"/>
      <c r="AQO80" s="202"/>
      <c r="AQP80" s="202"/>
      <c r="AQQ80" s="202"/>
      <c r="AQR80" s="202"/>
      <c r="AQS80" s="202"/>
      <c r="AQT80" s="202"/>
      <c r="AQU80" s="202"/>
      <c r="AQV80" s="202"/>
      <c r="AQW80" s="202"/>
      <c r="AQX80" s="202"/>
      <c r="AQY80" s="202"/>
      <c r="AQZ80" s="202"/>
      <c r="ARA80" s="202"/>
      <c r="ARB80" s="202"/>
      <c r="ARC80" s="202"/>
      <c r="ARD80" s="202"/>
      <c r="ARE80" s="202"/>
      <c r="ARF80" s="202"/>
      <c r="ARG80" s="202"/>
      <c r="ARH80" s="202"/>
      <c r="ARI80" s="202"/>
      <c r="ARJ80" s="202"/>
      <c r="ARK80" s="202"/>
      <c r="ARL80" s="202"/>
      <c r="ARM80" s="202"/>
      <c r="ARN80" s="202"/>
      <c r="ARO80" s="202"/>
      <c r="ARP80" s="202"/>
      <c r="ARQ80" s="202"/>
      <c r="ARR80" s="202"/>
      <c r="ARS80" s="202"/>
      <c r="ART80" s="202"/>
      <c r="ARU80" s="202"/>
      <c r="ARV80" s="202"/>
      <c r="ARW80" s="202"/>
      <c r="ARX80" s="202"/>
      <c r="ARY80" s="202"/>
      <c r="ARZ80" s="202"/>
      <c r="ASA80" s="202"/>
      <c r="ASB80" s="202"/>
      <c r="ASC80" s="202"/>
      <c r="ASD80" s="202"/>
      <c r="ASE80" s="202"/>
      <c r="ASF80" s="202"/>
      <c r="ASG80" s="202"/>
      <c r="ASH80" s="202"/>
      <c r="ASI80" s="202"/>
      <c r="ASJ80" s="202"/>
      <c r="ASK80" s="202"/>
      <c r="ASL80" s="202"/>
      <c r="ASM80" s="202"/>
      <c r="ASN80" s="202"/>
      <c r="ASO80" s="202"/>
      <c r="ASP80" s="202"/>
      <c r="ASQ80" s="202"/>
      <c r="ASR80" s="202"/>
      <c r="ASS80" s="202"/>
      <c r="AST80" s="202"/>
      <c r="ASU80" s="202"/>
      <c r="ASV80" s="202"/>
      <c r="ASW80" s="202"/>
      <c r="ASX80" s="202"/>
      <c r="ASY80" s="202"/>
      <c r="ASZ80" s="202"/>
      <c r="ATA80" s="202"/>
      <c r="ATB80" s="202"/>
      <c r="ATC80" s="202"/>
      <c r="ATD80" s="202"/>
      <c r="ATE80" s="202"/>
      <c r="ATF80" s="202"/>
      <c r="ATG80" s="202"/>
      <c r="ATH80" s="202"/>
      <c r="ATI80" s="202"/>
      <c r="ATJ80" s="202"/>
      <c r="ATK80" s="202"/>
      <c r="ATL80" s="202"/>
      <c r="ATM80" s="202"/>
      <c r="ATN80" s="202"/>
      <c r="ATO80" s="202"/>
      <c r="ATP80" s="202"/>
      <c r="ATQ80" s="202"/>
      <c r="ATR80" s="202"/>
      <c r="ATS80" s="202"/>
      <c r="ATT80" s="202"/>
      <c r="ATU80" s="202"/>
      <c r="ATV80" s="202"/>
      <c r="ATW80" s="202"/>
      <c r="ATX80" s="202"/>
      <c r="ATY80" s="202"/>
      <c r="ATZ80" s="202"/>
      <c r="AUA80" s="202"/>
      <c r="AUB80" s="202"/>
      <c r="AUC80" s="202"/>
      <c r="AUD80" s="202"/>
      <c r="AUE80" s="202"/>
      <c r="AUF80" s="202"/>
      <c r="AUG80" s="202"/>
      <c r="AUH80" s="202"/>
      <c r="AUI80" s="202"/>
      <c r="AUJ80" s="202"/>
      <c r="AUK80" s="202"/>
      <c r="AUL80" s="202"/>
      <c r="AUM80" s="202"/>
      <c r="AUN80" s="202"/>
      <c r="AUO80" s="202"/>
      <c r="AUP80" s="202"/>
      <c r="AUQ80" s="202"/>
      <c r="AUR80" s="202"/>
      <c r="AUS80" s="202"/>
      <c r="AUT80" s="202"/>
      <c r="AUU80" s="202"/>
      <c r="AUV80" s="202"/>
      <c r="AUW80" s="202"/>
      <c r="AUX80" s="202"/>
      <c r="AUY80" s="202"/>
      <c r="AUZ80" s="202"/>
      <c r="AVA80" s="202"/>
      <c r="AVB80" s="202"/>
      <c r="AVC80" s="202"/>
      <c r="AVD80" s="202"/>
      <c r="AVE80" s="202"/>
      <c r="AVF80" s="202"/>
      <c r="AVG80" s="202"/>
      <c r="AVH80" s="202"/>
      <c r="AVI80" s="202"/>
      <c r="AVJ80" s="202"/>
      <c r="AVK80" s="202"/>
      <c r="AVL80" s="202"/>
      <c r="AVM80" s="202"/>
      <c r="AVN80" s="202"/>
      <c r="AVO80" s="202"/>
      <c r="AVP80" s="202"/>
      <c r="AVQ80" s="202"/>
      <c r="AVR80" s="202"/>
      <c r="AVS80" s="202"/>
      <c r="AVT80" s="202"/>
      <c r="AVU80" s="202"/>
      <c r="AVV80" s="202"/>
      <c r="AVW80" s="202"/>
      <c r="AVX80" s="202"/>
      <c r="AVY80" s="202"/>
      <c r="AVZ80" s="202"/>
      <c r="AWA80" s="202"/>
      <c r="AWB80" s="202"/>
      <c r="AWC80" s="202"/>
      <c r="AWD80" s="202"/>
      <c r="AWE80" s="202"/>
      <c r="AWF80" s="202"/>
      <c r="AWG80" s="202"/>
      <c r="AWH80" s="202"/>
      <c r="AWI80" s="202"/>
      <c r="AWJ80" s="202"/>
      <c r="AWK80" s="202"/>
      <c r="AWL80" s="202"/>
      <c r="AWM80" s="202"/>
      <c r="AWN80" s="202"/>
      <c r="AWO80" s="202"/>
      <c r="AWP80" s="202"/>
      <c r="AWQ80" s="202"/>
      <c r="AWR80" s="202"/>
      <c r="AWS80" s="202"/>
      <c r="AWT80" s="202"/>
      <c r="AWU80" s="202"/>
      <c r="AWV80" s="202"/>
      <c r="AWW80" s="202"/>
      <c r="AWX80" s="202"/>
      <c r="AWY80" s="202"/>
      <c r="AWZ80" s="202"/>
      <c r="AXA80" s="202"/>
      <c r="AXB80" s="202"/>
      <c r="AXC80" s="202"/>
      <c r="AXD80" s="202"/>
      <c r="AXE80" s="202"/>
      <c r="AXF80" s="202"/>
      <c r="AXG80" s="202"/>
      <c r="AXH80" s="202"/>
      <c r="AXI80" s="202"/>
      <c r="AXJ80" s="202"/>
      <c r="AXK80" s="202"/>
      <c r="AXL80" s="202"/>
      <c r="AXM80" s="202"/>
      <c r="AXN80" s="202"/>
      <c r="AXO80" s="202"/>
      <c r="AXP80" s="202"/>
      <c r="AXQ80" s="202"/>
      <c r="AXR80" s="202"/>
      <c r="AXS80" s="202"/>
      <c r="AXT80" s="202"/>
      <c r="AXU80" s="202"/>
      <c r="AXV80" s="202"/>
      <c r="AXW80" s="202"/>
      <c r="AXX80" s="202"/>
      <c r="AXY80" s="202"/>
      <c r="AXZ80" s="202"/>
      <c r="AYA80" s="202"/>
      <c r="AYB80" s="202"/>
      <c r="AYC80" s="202"/>
      <c r="AYD80" s="202"/>
      <c r="AYE80" s="202"/>
      <c r="AYF80" s="202"/>
      <c r="AYG80" s="202"/>
      <c r="AYH80" s="202"/>
      <c r="AYI80" s="202"/>
      <c r="AYJ80" s="202"/>
      <c r="AYK80" s="202"/>
      <c r="AYL80" s="202"/>
      <c r="AYM80" s="202"/>
      <c r="AYN80" s="202"/>
      <c r="AYO80" s="202"/>
      <c r="AYP80" s="202"/>
      <c r="AYQ80" s="202"/>
      <c r="AYR80" s="202"/>
      <c r="AYS80" s="202"/>
      <c r="AYT80" s="202"/>
      <c r="AYU80" s="202"/>
      <c r="AYV80" s="202"/>
      <c r="AYW80" s="202"/>
      <c r="AYX80" s="202"/>
      <c r="AYY80" s="202"/>
      <c r="AYZ80" s="202"/>
      <c r="AZA80" s="202"/>
      <c r="AZB80" s="202"/>
      <c r="AZC80" s="202"/>
      <c r="AZD80" s="202"/>
      <c r="AZE80" s="202"/>
      <c r="AZF80" s="202"/>
      <c r="AZG80" s="202"/>
      <c r="AZH80" s="202"/>
      <c r="AZI80" s="202"/>
      <c r="AZJ80" s="202"/>
      <c r="AZK80" s="202"/>
      <c r="AZL80" s="202"/>
      <c r="AZM80" s="202"/>
      <c r="AZN80" s="202"/>
      <c r="AZO80" s="202"/>
      <c r="AZP80" s="202"/>
      <c r="AZQ80" s="202"/>
      <c r="AZR80" s="202"/>
      <c r="AZS80" s="202"/>
      <c r="AZT80" s="202"/>
      <c r="AZU80" s="202"/>
      <c r="AZV80" s="202"/>
      <c r="AZW80" s="202"/>
      <c r="AZX80" s="202"/>
      <c r="AZY80" s="202"/>
      <c r="AZZ80" s="202"/>
      <c r="BAA80" s="202"/>
      <c r="BAB80" s="202"/>
      <c r="BAC80" s="202"/>
      <c r="BAD80" s="202"/>
      <c r="BAE80" s="202"/>
      <c r="BAF80" s="202"/>
      <c r="BAG80" s="202"/>
      <c r="BAH80" s="202"/>
      <c r="BAI80" s="202"/>
      <c r="BAJ80" s="202"/>
      <c r="BAK80" s="202"/>
      <c r="BAL80" s="202"/>
      <c r="BAM80" s="202"/>
      <c r="BAN80" s="202"/>
      <c r="BAO80" s="202"/>
      <c r="BAP80" s="202"/>
      <c r="BAQ80" s="202"/>
      <c r="BAR80" s="202"/>
      <c r="BAS80" s="202"/>
      <c r="BAT80" s="202"/>
      <c r="BAU80" s="202"/>
      <c r="BAV80" s="202"/>
      <c r="BAW80" s="202"/>
      <c r="BAX80" s="202"/>
      <c r="BAY80" s="202"/>
      <c r="BAZ80" s="202"/>
      <c r="BBA80" s="202"/>
      <c r="BBB80" s="202"/>
      <c r="BBC80" s="202"/>
      <c r="BBD80" s="202"/>
      <c r="BBE80" s="202"/>
      <c r="BBF80" s="202"/>
      <c r="BBG80" s="202"/>
      <c r="BBH80" s="202"/>
      <c r="BBI80" s="202"/>
      <c r="BBJ80" s="202"/>
      <c r="BBK80" s="202"/>
      <c r="BBL80" s="202"/>
      <c r="BBM80" s="202"/>
      <c r="BBN80" s="202"/>
      <c r="BBO80" s="202"/>
      <c r="BBP80" s="202"/>
      <c r="BBQ80" s="202"/>
      <c r="BBR80" s="202"/>
      <c r="BBS80" s="202"/>
      <c r="BBT80" s="202"/>
      <c r="BBU80" s="202"/>
      <c r="BBV80" s="202"/>
      <c r="BBW80" s="202"/>
      <c r="BBX80" s="202"/>
      <c r="BBY80" s="202"/>
      <c r="BBZ80" s="202"/>
      <c r="BCA80" s="202"/>
      <c r="BCB80" s="202"/>
      <c r="BCC80" s="202"/>
      <c r="BCD80" s="202"/>
      <c r="BCE80" s="202"/>
      <c r="BCF80" s="202"/>
      <c r="BCG80" s="202"/>
      <c r="BCH80" s="202"/>
      <c r="BCI80" s="202"/>
      <c r="BCJ80" s="202"/>
      <c r="BCK80" s="202"/>
      <c r="BCL80" s="202"/>
      <c r="BCM80" s="202"/>
      <c r="BCN80" s="202"/>
      <c r="BCO80" s="202"/>
      <c r="BCP80" s="202"/>
      <c r="BCQ80" s="202"/>
      <c r="BCR80" s="202"/>
      <c r="BCS80" s="202"/>
      <c r="BCT80" s="202"/>
      <c r="BCU80" s="202"/>
      <c r="BCV80" s="202"/>
      <c r="BCW80" s="202"/>
      <c r="BCX80" s="202"/>
      <c r="BCY80" s="202"/>
      <c r="BCZ80" s="202"/>
      <c r="BDA80" s="202"/>
      <c r="BDB80" s="202"/>
      <c r="BDC80" s="202"/>
      <c r="BDD80" s="202"/>
      <c r="BDE80" s="202"/>
      <c r="BDF80" s="202"/>
      <c r="BDG80" s="202"/>
      <c r="BDH80" s="202"/>
      <c r="BDI80" s="202"/>
      <c r="BDJ80" s="202"/>
      <c r="BDK80" s="202"/>
      <c r="BDL80" s="202"/>
      <c r="BDM80" s="202"/>
      <c r="BDN80" s="202"/>
      <c r="BDO80" s="202"/>
      <c r="BDP80" s="202"/>
      <c r="BDQ80" s="202"/>
      <c r="BDR80" s="202"/>
      <c r="BDS80" s="202"/>
      <c r="BDT80" s="202"/>
      <c r="BDU80" s="202"/>
      <c r="BDV80" s="202"/>
      <c r="BDW80" s="202"/>
      <c r="BDX80" s="202"/>
      <c r="BDY80" s="202"/>
      <c r="BDZ80" s="202"/>
      <c r="BEA80" s="202"/>
      <c r="BEB80" s="202"/>
      <c r="BEC80" s="202"/>
      <c r="BED80" s="202"/>
      <c r="BEE80" s="202"/>
      <c r="BEF80" s="202"/>
      <c r="BEG80" s="202"/>
      <c r="BEH80" s="202"/>
      <c r="BEI80" s="202"/>
      <c r="BEJ80" s="202"/>
      <c r="BEK80" s="202"/>
      <c r="BEL80" s="202"/>
      <c r="BEM80" s="202"/>
      <c r="BEN80" s="202"/>
      <c r="BEO80" s="202"/>
      <c r="BEP80" s="202"/>
      <c r="BEQ80" s="202"/>
      <c r="BER80" s="202"/>
      <c r="BES80" s="202"/>
      <c r="BET80" s="202"/>
      <c r="BEU80" s="202"/>
      <c r="BEV80" s="202"/>
      <c r="BEW80" s="202"/>
      <c r="BEX80" s="202"/>
      <c r="BEY80" s="202"/>
      <c r="BEZ80" s="202"/>
      <c r="BFA80" s="202"/>
      <c r="BFB80" s="202"/>
      <c r="BFC80" s="202"/>
      <c r="BFD80" s="202"/>
      <c r="BFE80" s="202"/>
      <c r="BFF80" s="202"/>
      <c r="BFG80" s="202"/>
      <c r="BFH80" s="202"/>
      <c r="BFI80" s="202"/>
      <c r="BFJ80" s="202"/>
      <c r="BFK80" s="202"/>
      <c r="BFL80" s="202"/>
      <c r="BFM80" s="202"/>
      <c r="BFN80" s="202"/>
      <c r="BFO80" s="202"/>
      <c r="BFP80" s="202"/>
      <c r="BFQ80" s="202"/>
      <c r="BFR80" s="202"/>
      <c r="BFS80" s="202"/>
      <c r="BFT80" s="202"/>
      <c r="BFU80" s="202"/>
      <c r="BFV80" s="202"/>
      <c r="BFW80" s="202"/>
      <c r="BFX80" s="202"/>
      <c r="BFY80" s="202"/>
      <c r="BFZ80" s="202"/>
      <c r="BGA80" s="202"/>
      <c r="BGB80" s="202"/>
      <c r="BGC80" s="202"/>
      <c r="BGD80" s="202"/>
      <c r="BGE80" s="202"/>
      <c r="BGF80" s="202"/>
      <c r="BGG80" s="202"/>
      <c r="BGH80" s="202"/>
      <c r="BGI80" s="202"/>
      <c r="BGJ80" s="202"/>
      <c r="BGK80" s="202"/>
      <c r="BGL80" s="202"/>
      <c r="BGM80" s="202"/>
      <c r="BGN80" s="202"/>
      <c r="BGO80" s="202"/>
      <c r="BGP80" s="202"/>
      <c r="BGQ80" s="202"/>
      <c r="BGR80" s="202"/>
      <c r="BGS80" s="202"/>
      <c r="BGT80" s="202"/>
      <c r="BGU80" s="202"/>
      <c r="BGV80" s="202"/>
      <c r="BGW80" s="202"/>
      <c r="BGX80" s="202"/>
      <c r="BGY80" s="202"/>
      <c r="BGZ80" s="202"/>
      <c r="BHA80" s="202"/>
      <c r="BHB80" s="202"/>
      <c r="BHC80" s="202"/>
      <c r="BHD80" s="202"/>
      <c r="BHE80" s="202"/>
      <c r="BHF80" s="202"/>
      <c r="BHG80" s="202"/>
      <c r="BHH80" s="202"/>
      <c r="BHI80" s="202"/>
      <c r="BHJ80" s="202"/>
      <c r="BHK80" s="202"/>
      <c r="BHL80" s="202"/>
      <c r="BHM80" s="202"/>
      <c r="BHN80" s="202"/>
      <c r="BHO80" s="202"/>
      <c r="BHP80" s="202"/>
      <c r="BHQ80" s="202"/>
      <c r="BHR80" s="202"/>
      <c r="BHS80" s="202"/>
      <c r="BHT80" s="202"/>
      <c r="BHU80" s="202"/>
      <c r="BHV80" s="202"/>
      <c r="BHW80" s="202"/>
      <c r="BHX80" s="202"/>
      <c r="BHY80" s="202"/>
      <c r="BHZ80" s="202"/>
      <c r="BIA80" s="202"/>
      <c r="BIB80" s="202"/>
      <c r="BIC80" s="202"/>
      <c r="BID80" s="202"/>
      <c r="BIE80" s="202"/>
      <c r="BIF80" s="202"/>
      <c r="BIG80" s="202"/>
      <c r="BIH80" s="202"/>
      <c r="BII80" s="202"/>
      <c r="BIJ80" s="202"/>
      <c r="BIK80" s="202"/>
      <c r="BIL80" s="202"/>
      <c r="BIM80" s="202"/>
      <c r="BIN80" s="202"/>
      <c r="BIO80" s="202"/>
      <c r="BIP80" s="202"/>
      <c r="BIQ80" s="202"/>
      <c r="BIR80" s="202"/>
      <c r="BIS80" s="202"/>
      <c r="BIT80" s="202"/>
      <c r="BIU80" s="202"/>
      <c r="BIV80" s="202"/>
      <c r="BIW80" s="202"/>
      <c r="BIX80" s="202"/>
      <c r="BIY80" s="202"/>
      <c r="BIZ80" s="202"/>
      <c r="BJA80" s="202"/>
      <c r="BJB80" s="202"/>
      <c r="BJC80" s="202"/>
      <c r="BJD80" s="202"/>
      <c r="BJE80" s="202"/>
      <c r="BJF80" s="202"/>
      <c r="BJG80" s="202"/>
      <c r="BJH80" s="202"/>
      <c r="BJI80" s="202"/>
      <c r="BJJ80" s="202"/>
      <c r="BJK80" s="202"/>
      <c r="BJL80" s="202"/>
      <c r="BJM80" s="202"/>
      <c r="BJN80" s="202"/>
      <c r="BJO80" s="202"/>
      <c r="BJP80" s="202"/>
      <c r="BJQ80" s="202"/>
      <c r="BJR80" s="202"/>
      <c r="BJS80" s="202"/>
      <c r="BJT80" s="202"/>
      <c r="BJU80" s="202"/>
      <c r="BJV80" s="202"/>
      <c r="BJW80" s="202"/>
      <c r="BJX80" s="202"/>
      <c r="BJY80" s="202"/>
      <c r="BJZ80" s="202"/>
      <c r="BKA80" s="202"/>
      <c r="BKB80" s="202"/>
      <c r="BKC80" s="202"/>
      <c r="BKD80" s="202"/>
      <c r="BKE80" s="202"/>
      <c r="BKF80" s="202"/>
      <c r="BKG80" s="202"/>
      <c r="BKH80" s="202"/>
      <c r="BKI80" s="202"/>
      <c r="BKJ80" s="202"/>
      <c r="BKK80" s="202"/>
      <c r="BKL80" s="202"/>
      <c r="BKM80" s="202"/>
      <c r="BKN80" s="202"/>
      <c r="BKO80" s="202"/>
      <c r="BKP80" s="202"/>
      <c r="BKQ80" s="202"/>
      <c r="BKR80" s="202"/>
      <c r="BKS80" s="202"/>
      <c r="BKT80" s="202"/>
      <c r="BKU80" s="202"/>
      <c r="BKV80" s="202"/>
      <c r="BKW80" s="202"/>
      <c r="BKX80" s="202"/>
      <c r="BKY80" s="202"/>
      <c r="BKZ80" s="202"/>
      <c r="BLA80" s="202"/>
      <c r="BLB80" s="202"/>
      <c r="BLC80" s="202"/>
      <c r="BLD80" s="202"/>
      <c r="BLE80" s="202"/>
      <c r="BLF80" s="202"/>
      <c r="BLG80" s="202"/>
      <c r="BLH80" s="202"/>
      <c r="BLI80" s="202"/>
      <c r="BLJ80" s="202"/>
      <c r="BLK80" s="202"/>
      <c r="BLL80" s="202"/>
      <c r="BLM80" s="202"/>
      <c r="BLN80" s="202"/>
      <c r="BLO80" s="202"/>
      <c r="BLP80" s="202"/>
      <c r="BLQ80" s="202"/>
      <c r="BLR80" s="202"/>
      <c r="BLS80" s="202"/>
      <c r="BLT80" s="202"/>
      <c r="BLU80" s="202"/>
      <c r="BLV80" s="202"/>
      <c r="BLW80" s="202"/>
      <c r="BLX80" s="202"/>
      <c r="BLY80" s="202"/>
      <c r="BLZ80" s="202"/>
      <c r="BMA80" s="202"/>
      <c r="BMB80" s="202"/>
      <c r="BMC80" s="202"/>
      <c r="BMD80" s="202"/>
      <c r="BME80" s="202"/>
      <c r="BMF80" s="202"/>
      <c r="BMG80" s="202"/>
      <c r="BMH80" s="202"/>
      <c r="BMI80" s="202"/>
      <c r="BMJ80" s="202"/>
      <c r="BMK80" s="202"/>
      <c r="BML80" s="202"/>
      <c r="BMM80" s="202"/>
      <c r="BMN80" s="202"/>
      <c r="BMO80" s="202"/>
      <c r="BMP80" s="202"/>
      <c r="BMQ80" s="202"/>
      <c r="BMR80" s="202"/>
      <c r="BMS80" s="202"/>
      <c r="BMT80" s="202"/>
      <c r="BMU80" s="202"/>
      <c r="BMV80" s="202"/>
      <c r="BMW80" s="202"/>
      <c r="BMX80" s="202"/>
      <c r="BMY80" s="202"/>
      <c r="BMZ80" s="202"/>
      <c r="BNA80" s="202"/>
      <c r="BNB80" s="202"/>
      <c r="BNC80" s="202"/>
      <c r="BND80" s="202"/>
      <c r="BNE80" s="202"/>
      <c r="BNF80" s="202"/>
      <c r="BNG80" s="202"/>
      <c r="BNH80" s="202"/>
      <c r="BNI80" s="202"/>
      <c r="BNJ80" s="202"/>
      <c r="BNK80" s="202"/>
      <c r="BNL80" s="202"/>
      <c r="BNM80" s="202"/>
      <c r="BNN80" s="202"/>
      <c r="BNO80" s="202"/>
      <c r="BNP80" s="202"/>
      <c r="BNQ80" s="202"/>
      <c r="BNR80" s="202"/>
      <c r="BNS80" s="202"/>
      <c r="BNT80" s="202"/>
      <c r="BNU80" s="202"/>
      <c r="BNV80" s="202"/>
      <c r="BNW80" s="202"/>
      <c r="BNX80" s="202"/>
      <c r="BNY80" s="202"/>
      <c r="BNZ80" s="202"/>
      <c r="BOA80" s="202"/>
      <c r="BOB80" s="202"/>
      <c r="BOC80" s="202"/>
      <c r="BOD80" s="202"/>
      <c r="BOE80" s="202"/>
      <c r="BOF80" s="202"/>
      <c r="BOG80" s="202"/>
      <c r="BOH80" s="202"/>
      <c r="BOI80" s="202"/>
      <c r="BOJ80" s="202"/>
      <c r="BOK80" s="202"/>
      <c r="BOL80" s="202"/>
      <c r="BOM80" s="202"/>
      <c r="BON80" s="202"/>
      <c r="BOO80" s="202"/>
      <c r="BOP80" s="202"/>
      <c r="BOQ80" s="202"/>
      <c r="BOR80" s="202"/>
      <c r="BOS80" s="202"/>
      <c r="BOT80" s="202"/>
      <c r="BOU80" s="202"/>
      <c r="BOV80" s="202"/>
      <c r="BOW80" s="202"/>
      <c r="BOX80" s="202"/>
      <c r="BOY80" s="202"/>
      <c r="BOZ80" s="202"/>
      <c r="BPA80" s="202"/>
      <c r="BPB80" s="202"/>
      <c r="BPC80" s="202"/>
      <c r="BPD80" s="202"/>
      <c r="BPE80" s="202"/>
      <c r="BPF80" s="202"/>
      <c r="BPG80" s="202"/>
      <c r="BPH80" s="202"/>
      <c r="BPI80" s="202"/>
      <c r="BPJ80" s="202"/>
      <c r="BPK80" s="202"/>
      <c r="BPL80" s="202"/>
      <c r="BPM80" s="202"/>
      <c r="BPN80" s="202"/>
      <c r="BPO80" s="202"/>
      <c r="BPP80" s="202"/>
      <c r="BPQ80" s="202"/>
      <c r="BPR80" s="202"/>
      <c r="BPS80" s="202"/>
      <c r="BPT80" s="202"/>
      <c r="BPU80" s="202"/>
      <c r="BPV80" s="202"/>
      <c r="BPW80" s="202"/>
      <c r="BPX80" s="202"/>
      <c r="BPY80" s="202"/>
      <c r="BPZ80" s="202"/>
      <c r="BQA80" s="202"/>
      <c r="BQB80" s="202"/>
      <c r="BQC80" s="202"/>
      <c r="BQD80" s="202"/>
      <c r="BQE80" s="202"/>
      <c r="BQF80" s="202"/>
      <c r="BQG80" s="202"/>
      <c r="BQH80" s="202"/>
      <c r="BQI80" s="202"/>
      <c r="BQJ80" s="202"/>
      <c r="BQK80" s="202"/>
      <c r="BQL80" s="202"/>
      <c r="BQM80" s="202"/>
      <c r="BQN80" s="202"/>
      <c r="BQO80" s="202"/>
      <c r="BQP80" s="202"/>
      <c r="BQQ80" s="202"/>
      <c r="BQR80" s="202"/>
      <c r="BQS80" s="202"/>
      <c r="BQT80" s="202"/>
      <c r="BQU80" s="202"/>
      <c r="BQV80" s="202"/>
      <c r="BQW80" s="202"/>
      <c r="BQX80" s="202"/>
      <c r="BQY80" s="202"/>
      <c r="BQZ80" s="202"/>
      <c r="BRA80" s="202"/>
      <c r="BRB80" s="202"/>
      <c r="BRC80" s="202"/>
      <c r="BRD80" s="202"/>
      <c r="BRE80" s="202"/>
      <c r="BRF80" s="202"/>
      <c r="BRG80" s="202"/>
      <c r="BRH80" s="202"/>
      <c r="BRI80" s="202"/>
      <c r="BRJ80" s="202"/>
      <c r="BRK80" s="202"/>
      <c r="BRL80" s="202"/>
      <c r="BRM80" s="202"/>
      <c r="BRN80" s="202"/>
      <c r="BRO80" s="202"/>
      <c r="BRP80" s="202"/>
      <c r="BRQ80" s="202"/>
      <c r="BRR80" s="202"/>
      <c r="BRS80" s="202"/>
      <c r="BRT80" s="202"/>
      <c r="BRU80" s="202"/>
      <c r="BRV80" s="202"/>
      <c r="BRW80" s="202"/>
      <c r="BRX80" s="202"/>
      <c r="BRY80" s="202"/>
      <c r="BRZ80" s="202"/>
      <c r="BSA80" s="202"/>
      <c r="BSB80" s="202"/>
      <c r="BSC80" s="202"/>
      <c r="BSD80" s="202"/>
      <c r="BSE80" s="202"/>
      <c r="BSF80" s="202"/>
      <c r="BSG80" s="202"/>
      <c r="BSH80" s="202"/>
      <c r="BSI80" s="202"/>
      <c r="BSJ80" s="202"/>
      <c r="BSK80" s="202"/>
      <c r="BSL80" s="202"/>
      <c r="BSM80" s="202"/>
      <c r="BSN80" s="202"/>
      <c r="BSO80" s="202"/>
      <c r="BSP80" s="202"/>
      <c r="BSQ80" s="202"/>
      <c r="BSR80" s="202"/>
      <c r="BSS80" s="202"/>
      <c r="BST80" s="202"/>
      <c r="BSU80" s="202"/>
      <c r="BSV80" s="202"/>
      <c r="BSW80" s="202"/>
      <c r="BSX80" s="202"/>
      <c r="BSY80" s="202"/>
      <c r="BSZ80" s="202"/>
      <c r="BTA80" s="202"/>
      <c r="BTB80" s="202"/>
      <c r="BTC80" s="202"/>
      <c r="BTD80" s="202"/>
      <c r="BTE80" s="202"/>
      <c r="BTF80" s="202"/>
      <c r="BTG80" s="202"/>
      <c r="BTH80" s="202"/>
      <c r="BTI80" s="202"/>
      <c r="BTJ80" s="202"/>
      <c r="BTK80" s="202"/>
      <c r="BTL80" s="202"/>
      <c r="BTM80" s="202"/>
      <c r="BTN80" s="202"/>
      <c r="BTO80" s="202"/>
      <c r="BTP80" s="202"/>
      <c r="BTQ80" s="202"/>
      <c r="BTR80" s="202"/>
      <c r="BTS80" s="202"/>
      <c r="BTT80" s="202"/>
      <c r="BTU80" s="202"/>
      <c r="BTV80" s="202"/>
      <c r="BTW80" s="202"/>
      <c r="BTX80" s="202"/>
      <c r="BTY80" s="202"/>
      <c r="BTZ80" s="202"/>
      <c r="BUA80" s="202"/>
      <c r="BUB80" s="202"/>
      <c r="BUC80" s="202"/>
      <c r="BUD80" s="202"/>
      <c r="BUE80" s="202"/>
      <c r="BUF80" s="202"/>
      <c r="BUG80" s="202"/>
      <c r="BUH80" s="202"/>
      <c r="BUI80" s="202"/>
      <c r="BUJ80" s="202"/>
      <c r="BUK80" s="202"/>
      <c r="BUL80" s="202"/>
      <c r="BUM80" s="202"/>
      <c r="BUN80" s="202"/>
      <c r="BUO80" s="202"/>
      <c r="BUP80" s="202"/>
      <c r="BUQ80" s="202"/>
      <c r="BUR80" s="202"/>
      <c r="BUS80" s="202"/>
      <c r="BUT80" s="202"/>
      <c r="BUU80" s="202"/>
      <c r="BUV80" s="202"/>
      <c r="BUW80" s="202"/>
      <c r="BUX80" s="202"/>
      <c r="BUY80" s="202"/>
      <c r="BUZ80" s="202"/>
      <c r="BVA80" s="202"/>
      <c r="BVB80" s="202"/>
      <c r="BVC80" s="202"/>
      <c r="BVD80" s="202"/>
      <c r="BVE80" s="202"/>
      <c r="BVF80" s="202"/>
      <c r="BVG80" s="202"/>
      <c r="BVH80" s="202"/>
      <c r="BVI80" s="202"/>
      <c r="BVJ80" s="202"/>
      <c r="BVK80" s="202"/>
      <c r="BVL80" s="202"/>
      <c r="BVM80" s="202"/>
      <c r="BVN80" s="202"/>
      <c r="BVO80" s="202"/>
      <c r="BVP80" s="202"/>
      <c r="BVQ80" s="202"/>
      <c r="BVR80" s="202"/>
      <c r="BVS80" s="202"/>
      <c r="BVT80" s="202"/>
      <c r="BVU80" s="202"/>
      <c r="BVV80" s="202"/>
      <c r="BVW80" s="202"/>
      <c r="BVX80" s="202"/>
      <c r="BVY80" s="202"/>
      <c r="BVZ80" s="202"/>
      <c r="BWA80" s="202"/>
      <c r="BWB80" s="202"/>
      <c r="BWC80" s="202"/>
      <c r="BWD80" s="202"/>
      <c r="BWE80" s="202"/>
      <c r="BWF80" s="202"/>
      <c r="BWG80" s="202"/>
      <c r="BWH80" s="202"/>
      <c r="BWI80" s="202"/>
      <c r="BWJ80" s="202"/>
      <c r="BWK80" s="202"/>
      <c r="BWL80" s="202"/>
      <c r="BWM80" s="202"/>
      <c r="BWN80" s="202"/>
      <c r="BWO80" s="202"/>
      <c r="BWP80" s="202"/>
      <c r="BWQ80" s="202"/>
      <c r="BWR80" s="202"/>
      <c r="BWS80" s="202"/>
      <c r="BWT80" s="202"/>
      <c r="BWU80" s="202"/>
      <c r="BWV80" s="202"/>
      <c r="BWW80" s="202"/>
      <c r="BWX80" s="202"/>
      <c r="BWY80" s="202"/>
      <c r="BWZ80" s="202"/>
      <c r="BXA80" s="202"/>
      <c r="BXB80" s="202"/>
      <c r="BXC80" s="202"/>
      <c r="BXD80" s="202"/>
      <c r="BXE80" s="202"/>
      <c r="BXF80" s="202"/>
      <c r="BXG80" s="202"/>
      <c r="BXH80" s="202"/>
      <c r="BXI80" s="202"/>
      <c r="BXJ80" s="202"/>
      <c r="BXK80" s="202"/>
      <c r="BXL80" s="202"/>
      <c r="BXM80" s="202"/>
      <c r="BXN80" s="202"/>
      <c r="BXO80" s="202"/>
      <c r="BXP80" s="202"/>
      <c r="BXQ80" s="202"/>
      <c r="BXR80" s="202"/>
      <c r="BXS80" s="202"/>
      <c r="BXT80" s="202"/>
      <c r="BXU80" s="202"/>
      <c r="BXV80" s="202"/>
      <c r="BXW80" s="202"/>
      <c r="BXX80" s="202"/>
      <c r="BXY80" s="202"/>
      <c r="BXZ80" s="202"/>
      <c r="BYA80" s="202"/>
      <c r="BYB80" s="202"/>
      <c r="BYC80" s="202"/>
      <c r="BYD80" s="202"/>
      <c r="BYE80" s="202"/>
      <c r="BYF80" s="202"/>
      <c r="BYG80" s="202"/>
      <c r="BYH80" s="202"/>
      <c r="BYI80" s="202"/>
      <c r="BYJ80" s="202"/>
      <c r="BYK80" s="202"/>
      <c r="BYL80" s="202"/>
      <c r="BYM80" s="202"/>
      <c r="BYN80" s="202"/>
      <c r="BYO80" s="202"/>
      <c r="BYP80" s="202"/>
      <c r="BYQ80" s="202"/>
      <c r="BYR80" s="202"/>
      <c r="BYS80" s="202"/>
      <c r="BYT80" s="202"/>
      <c r="BYU80" s="202"/>
      <c r="BYV80" s="202"/>
      <c r="BYW80" s="202"/>
      <c r="BYX80" s="202"/>
      <c r="BYY80" s="202"/>
      <c r="BYZ80" s="202"/>
      <c r="BZA80" s="202"/>
      <c r="BZB80" s="202"/>
      <c r="BZC80" s="202"/>
      <c r="BZD80" s="202"/>
      <c r="BZE80" s="202"/>
      <c r="BZF80" s="202"/>
      <c r="BZG80" s="202"/>
      <c r="BZH80" s="202"/>
      <c r="BZI80" s="202"/>
      <c r="BZJ80" s="202"/>
      <c r="BZK80" s="202"/>
      <c r="BZL80" s="202"/>
      <c r="BZM80" s="202"/>
      <c r="BZN80" s="202"/>
      <c r="BZO80" s="202"/>
      <c r="BZP80" s="202"/>
      <c r="BZQ80" s="202"/>
      <c r="BZR80" s="202"/>
      <c r="BZS80" s="202"/>
      <c r="BZT80" s="202"/>
      <c r="BZU80" s="202"/>
      <c r="BZV80" s="202"/>
      <c r="BZW80" s="202"/>
      <c r="BZX80" s="202"/>
      <c r="BZY80" s="202"/>
      <c r="BZZ80" s="202"/>
      <c r="CAA80" s="202"/>
      <c r="CAB80" s="202"/>
      <c r="CAC80" s="202"/>
      <c r="CAD80" s="202"/>
      <c r="CAE80" s="202"/>
      <c r="CAF80" s="202"/>
      <c r="CAG80" s="202"/>
      <c r="CAH80" s="202"/>
      <c r="CAI80" s="202"/>
      <c r="CAJ80" s="202"/>
      <c r="CAK80" s="202"/>
      <c r="CAL80" s="202"/>
      <c r="CAM80" s="202"/>
      <c r="CAN80" s="202"/>
      <c r="CAO80" s="202"/>
      <c r="CAP80" s="202"/>
      <c r="CAQ80" s="202"/>
      <c r="CAR80" s="202"/>
      <c r="CAS80" s="202"/>
      <c r="CAT80" s="202"/>
      <c r="CAU80" s="202"/>
      <c r="CAV80" s="202"/>
      <c r="CAW80" s="202"/>
      <c r="CAX80" s="202"/>
      <c r="CAY80" s="202"/>
      <c r="CAZ80" s="202"/>
      <c r="CBA80" s="202"/>
      <c r="CBB80" s="202"/>
      <c r="CBC80" s="202"/>
      <c r="CBD80" s="202"/>
      <c r="CBE80" s="202"/>
      <c r="CBF80" s="202"/>
      <c r="CBG80" s="202"/>
      <c r="CBH80" s="202"/>
      <c r="CBI80" s="202"/>
      <c r="CBJ80" s="202"/>
      <c r="CBK80" s="202"/>
      <c r="CBL80" s="202"/>
      <c r="CBM80" s="202"/>
      <c r="CBN80" s="202"/>
      <c r="CBO80" s="202"/>
      <c r="CBP80" s="202"/>
      <c r="CBQ80" s="202"/>
      <c r="CBR80" s="202"/>
      <c r="CBS80" s="202"/>
      <c r="CBT80" s="202"/>
      <c r="CBU80" s="202"/>
      <c r="CBV80" s="202"/>
      <c r="CBW80" s="202"/>
      <c r="CBX80" s="202"/>
      <c r="CBY80" s="202"/>
      <c r="CBZ80" s="202"/>
      <c r="CCA80" s="202"/>
      <c r="CCB80" s="202"/>
      <c r="CCC80" s="202"/>
      <c r="CCD80" s="202"/>
      <c r="CCE80" s="202"/>
      <c r="CCF80" s="202"/>
      <c r="CCG80" s="202"/>
      <c r="CCH80" s="202"/>
      <c r="CCI80" s="202"/>
      <c r="CCJ80" s="202"/>
      <c r="CCK80" s="202"/>
      <c r="CCL80" s="202"/>
      <c r="CCM80" s="202"/>
      <c r="CCN80" s="202"/>
      <c r="CCO80" s="202"/>
      <c r="CCP80" s="202"/>
      <c r="CCQ80" s="202"/>
      <c r="CCR80" s="202"/>
      <c r="CCS80" s="202"/>
      <c r="CCT80" s="202"/>
      <c r="CCU80" s="202"/>
      <c r="CCV80" s="202"/>
      <c r="CCW80" s="202"/>
      <c r="CCX80" s="202"/>
      <c r="CCY80" s="202"/>
      <c r="CCZ80" s="202"/>
      <c r="CDA80" s="202"/>
      <c r="CDB80" s="202"/>
      <c r="CDC80" s="202"/>
      <c r="CDD80" s="202"/>
      <c r="CDE80" s="202"/>
      <c r="CDF80" s="202"/>
      <c r="CDG80" s="202"/>
      <c r="CDH80" s="202"/>
      <c r="CDI80" s="202"/>
      <c r="CDJ80" s="202"/>
      <c r="CDK80" s="202"/>
      <c r="CDL80" s="202"/>
      <c r="CDM80" s="202"/>
      <c r="CDN80" s="202"/>
      <c r="CDO80" s="202"/>
      <c r="CDP80" s="202"/>
      <c r="CDQ80" s="202"/>
      <c r="CDR80" s="202"/>
      <c r="CDS80" s="202"/>
      <c r="CDT80" s="202"/>
      <c r="CDU80" s="202"/>
      <c r="CDV80" s="202"/>
      <c r="CDW80" s="202"/>
      <c r="CDX80" s="202"/>
      <c r="CDY80" s="202"/>
      <c r="CDZ80" s="202"/>
      <c r="CEA80" s="202"/>
      <c r="CEB80" s="202"/>
      <c r="CEC80" s="202"/>
      <c r="CED80" s="202"/>
      <c r="CEE80" s="202"/>
      <c r="CEF80" s="202"/>
      <c r="CEG80" s="202"/>
      <c r="CEH80" s="202"/>
      <c r="CEI80" s="202"/>
      <c r="CEJ80" s="202"/>
      <c r="CEK80" s="202"/>
      <c r="CEL80" s="202"/>
      <c r="CEM80" s="202"/>
      <c r="CEN80" s="202"/>
      <c r="CEO80" s="202"/>
      <c r="CEP80" s="202"/>
      <c r="CEQ80" s="202"/>
      <c r="CER80" s="202"/>
      <c r="CES80" s="202"/>
      <c r="CET80" s="202"/>
      <c r="CEU80" s="202"/>
      <c r="CEV80" s="202"/>
      <c r="CEW80" s="202"/>
      <c r="CEX80" s="202"/>
      <c r="CEY80" s="202"/>
      <c r="CEZ80" s="202"/>
      <c r="CFA80" s="202"/>
      <c r="CFB80" s="202"/>
      <c r="CFC80" s="202"/>
      <c r="CFD80" s="202"/>
      <c r="CFE80" s="202"/>
      <c r="CFF80" s="202"/>
      <c r="CFG80" s="202"/>
      <c r="CFH80" s="202"/>
      <c r="CFI80" s="202"/>
      <c r="CFJ80" s="202"/>
      <c r="CFK80" s="202"/>
      <c r="CFL80" s="202"/>
      <c r="CFM80" s="202"/>
      <c r="CFN80" s="202"/>
      <c r="CFO80" s="202"/>
      <c r="CFP80" s="202"/>
      <c r="CFQ80" s="202"/>
      <c r="CFR80" s="202"/>
      <c r="CFS80" s="202"/>
      <c r="CFT80" s="202"/>
      <c r="CFU80" s="202"/>
      <c r="CFV80" s="202"/>
      <c r="CFW80" s="202"/>
      <c r="CFX80" s="202"/>
      <c r="CFY80" s="202"/>
      <c r="CFZ80" s="202"/>
      <c r="CGA80" s="202"/>
      <c r="CGB80" s="202"/>
      <c r="CGC80" s="202"/>
      <c r="CGD80" s="202"/>
      <c r="CGE80" s="202"/>
      <c r="CGF80" s="202"/>
      <c r="CGG80" s="202"/>
      <c r="CGH80" s="202"/>
      <c r="CGI80" s="202"/>
      <c r="CGJ80" s="202"/>
      <c r="CGK80" s="202"/>
      <c r="CGL80" s="202"/>
      <c r="CGM80" s="202"/>
      <c r="CGN80" s="202"/>
      <c r="CGO80" s="202"/>
      <c r="CGP80" s="202"/>
      <c r="CGQ80" s="202"/>
      <c r="CGR80" s="202"/>
      <c r="CGS80" s="202"/>
      <c r="CGT80" s="202"/>
      <c r="CGU80" s="202"/>
      <c r="CGV80" s="202"/>
      <c r="CGW80" s="202"/>
      <c r="CGX80" s="202"/>
      <c r="CGY80" s="202"/>
      <c r="CGZ80" s="202"/>
      <c r="CHA80" s="202"/>
      <c r="CHB80" s="202"/>
      <c r="CHC80" s="202"/>
      <c r="CHD80" s="202"/>
      <c r="CHE80" s="202"/>
      <c r="CHF80" s="202"/>
      <c r="CHG80" s="202"/>
      <c r="CHH80" s="202"/>
      <c r="CHI80" s="202"/>
      <c r="CHJ80" s="202"/>
      <c r="CHK80" s="202"/>
      <c r="CHL80" s="202"/>
      <c r="CHM80" s="202"/>
      <c r="CHN80" s="202"/>
      <c r="CHO80" s="202"/>
      <c r="CHP80" s="202"/>
      <c r="CHQ80" s="202"/>
      <c r="CHR80" s="202"/>
      <c r="CHS80" s="202"/>
      <c r="CHT80" s="202"/>
      <c r="CHU80" s="202"/>
      <c r="CHV80" s="202"/>
      <c r="CHW80" s="202"/>
      <c r="CHX80" s="202"/>
      <c r="CHY80" s="202"/>
      <c r="CHZ80" s="202"/>
      <c r="CIA80" s="202"/>
      <c r="CIB80" s="202"/>
      <c r="CIC80" s="202"/>
      <c r="CID80" s="202"/>
      <c r="CIE80" s="202"/>
      <c r="CIF80" s="202"/>
      <c r="CIG80" s="202"/>
      <c r="CIH80" s="202"/>
      <c r="CII80" s="202"/>
      <c r="CIJ80" s="202"/>
      <c r="CIK80" s="202"/>
      <c r="CIL80" s="202"/>
      <c r="CIM80" s="202"/>
      <c r="CIN80" s="202"/>
      <c r="CIO80" s="202"/>
      <c r="CIP80" s="202"/>
      <c r="CIQ80" s="202"/>
      <c r="CIR80" s="202"/>
      <c r="CIS80" s="202"/>
      <c r="CIT80" s="202"/>
      <c r="CIU80" s="202"/>
      <c r="CIV80" s="202"/>
      <c r="CIW80" s="202"/>
      <c r="CIX80" s="202"/>
      <c r="CIY80" s="202"/>
      <c r="CIZ80" s="202"/>
      <c r="CJA80" s="202"/>
      <c r="CJB80" s="202"/>
      <c r="CJC80" s="202"/>
      <c r="CJD80" s="202"/>
      <c r="CJE80" s="202"/>
      <c r="CJF80" s="202"/>
      <c r="CJG80" s="202"/>
      <c r="CJH80" s="202"/>
      <c r="CJI80" s="202"/>
      <c r="CJJ80" s="202"/>
      <c r="CJK80" s="202"/>
      <c r="CJL80" s="202"/>
      <c r="CJM80" s="202"/>
      <c r="CJN80" s="202"/>
      <c r="CJO80" s="202"/>
      <c r="CJP80" s="202"/>
      <c r="CJQ80" s="202"/>
      <c r="CJR80" s="202"/>
      <c r="CJS80" s="202"/>
      <c r="CJT80" s="202"/>
      <c r="CJU80" s="202"/>
      <c r="CJV80" s="202"/>
      <c r="CJW80" s="202"/>
      <c r="CJX80" s="202"/>
      <c r="CJY80" s="202"/>
      <c r="CJZ80" s="202"/>
      <c r="CKA80" s="202"/>
      <c r="CKB80" s="202"/>
      <c r="CKC80" s="202"/>
      <c r="CKD80" s="202"/>
      <c r="CKE80" s="202"/>
      <c r="CKF80" s="202"/>
      <c r="CKG80" s="202"/>
      <c r="CKH80" s="202"/>
      <c r="CKI80" s="202"/>
      <c r="CKJ80" s="202"/>
      <c r="CKK80" s="202"/>
      <c r="CKL80" s="202"/>
      <c r="CKM80" s="202"/>
      <c r="CKN80" s="202"/>
      <c r="CKO80" s="202"/>
      <c r="CKP80" s="202"/>
      <c r="CKQ80" s="202"/>
      <c r="CKR80" s="202"/>
      <c r="CKS80" s="202"/>
      <c r="CKT80" s="202"/>
      <c r="CKU80" s="202"/>
      <c r="CKV80" s="202"/>
      <c r="CKW80" s="202"/>
      <c r="CKX80" s="202"/>
      <c r="CKY80" s="202"/>
      <c r="CKZ80" s="202"/>
      <c r="CLA80" s="202"/>
      <c r="CLB80" s="202"/>
      <c r="CLC80" s="202"/>
      <c r="CLD80" s="202"/>
      <c r="CLE80" s="202"/>
      <c r="CLF80" s="202"/>
      <c r="CLG80" s="202"/>
      <c r="CLH80" s="202"/>
      <c r="CLI80" s="202"/>
      <c r="CLJ80" s="202"/>
      <c r="CLK80" s="202"/>
      <c r="CLL80" s="202"/>
      <c r="CLM80" s="202"/>
      <c r="CLN80" s="202"/>
      <c r="CLO80" s="202"/>
      <c r="CLP80" s="202"/>
      <c r="CLQ80" s="202"/>
      <c r="CLR80" s="202"/>
      <c r="CLS80" s="202"/>
      <c r="CLT80" s="202"/>
      <c r="CLU80" s="202"/>
      <c r="CLV80" s="202"/>
      <c r="CLW80" s="202"/>
      <c r="CLX80" s="202"/>
      <c r="CLY80" s="202"/>
      <c r="CLZ80" s="202"/>
      <c r="CMA80" s="202"/>
      <c r="CMB80" s="202"/>
      <c r="CMC80" s="202"/>
      <c r="CMD80" s="202"/>
      <c r="CME80" s="202"/>
      <c r="CMF80" s="202"/>
      <c r="CMG80" s="202"/>
      <c r="CMH80" s="202"/>
      <c r="CMI80" s="202"/>
      <c r="CMJ80" s="202"/>
      <c r="CMK80" s="202"/>
      <c r="CML80" s="202"/>
      <c r="CMM80" s="202"/>
      <c r="CMN80" s="202"/>
      <c r="CMO80" s="202"/>
      <c r="CMP80" s="202"/>
      <c r="CMQ80" s="202"/>
      <c r="CMR80" s="202"/>
      <c r="CMS80" s="202"/>
      <c r="CMT80" s="202"/>
      <c r="CMU80" s="202"/>
      <c r="CMV80" s="202"/>
      <c r="CMW80" s="202"/>
      <c r="CMX80" s="202"/>
      <c r="CMY80" s="202"/>
      <c r="CMZ80" s="202"/>
      <c r="CNA80" s="202"/>
      <c r="CNB80" s="202"/>
      <c r="CNC80" s="202"/>
      <c r="CND80" s="202"/>
      <c r="CNE80" s="202"/>
      <c r="CNF80" s="202"/>
      <c r="CNG80" s="202"/>
      <c r="CNH80" s="202"/>
      <c r="CNI80" s="202"/>
      <c r="CNJ80" s="202"/>
      <c r="CNK80" s="202"/>
      <c r="CNL80" s="202"/>
      <c r="CNM80" s="202"/>
      <c r="CNN80" s="202"/>
      <c r="CNO80" s="202"/>
      <c r="CNP80" s="202"/>
      <c r="CNQ80" s="202"/>
      <c r="CNR80" s="202"/>
      <c r="CNS80" s="202"/>
      <c r="CNT80" s="202"/>
      <c r="CNU80" s="202"/>
      <c r="CNV80" s="202"/>
      <c r="CNW80" s="202"/>
      <c r="CNX80" s="202"/>
      <c r="CNY80" s="202"/>
      <c r="CNZ80" s="202"/>
      <c r="COA80" s="202"/>
      <c r="COB80" s="202"/>
      <c r="COC80" s="202"/>
      <c r="COD80" s="202"/>
      <c r="COE80" s="202"/>
      <c r="COF80" s="202"/>
      <c r="COG80" s="202"/>
      <c r="COH80" s="202"/>
      <c r="COI80" s="202"/>
      <c r="COJ80" s="202"/>
      <c r="COK80" s="202"/>
      <c r="COL80" s="202"/>
      <c r="COM80" s="202"/>
      <c r="CON80" s="202"/>
      <c r="COO80" s="202"/>
      <c r="COP80" s="202"/>
      <c r="COQ80" s="202"/>
      <c r="COR80" s="202"/>
      <c r="COS80" s="202"/>
      <c r="COT80" s="202"/>
      <c r="COU80" s="202"/>
      <c r="COV80" s="202"/>
      <c r="COW80" s="202"/>
      <c r="COX80" s="202"/>
      <c r="COY80" s="202"/>
      <c r="COZ80" s="202"/>
      <c r="CPA80" s="202"/>
      <c r="CPB80" s="202"/>
      <c r="CPC80" s="202"/>
      <c r="CPD80" s="202"/>
      <c r="CPE80" s="202"/>
      <c r="CPF80" s="202"/>
      <c r="CPG80" s="202"/>
      <c r="CPH80" s="202"/>
      <c r="CPI80" s="202"/>
      <c r="CPJ80" s="202"/>
      <c r="CPK80" s="202"/>
      <c r="CPL80" s="202"/>
      <c r="CPM80" s="202"/>
      <c r="CPN80" s="202"/>
      <c r="CPO80" s="202"/>
      <c r="CPP80" s="202"/>
      <c r="CPQ80" s="202"/>
      <c r="CPR80" s="202"/>
      <c r="CPS80" s="202"/>
      <c r="CPT80" s="202"/>
      <c r="CPU80" s="202"/>
      <c r="CPV80" s="202"/>
      <c r="CPW80" s="202"/>
      <c r="CPX80" s="202"/>
      <c r="CPY80" s="202"/>
      <c r="CPZ80" s="202"/>
      <c r="CQA80" s="202"/>
      <c r="CQB80" s="202"/>
      <c r="CQC80" s="202"/>
      <c r="CQD80" s="202"/>
      <c r="CQE80" s="202"/>
      <c r="CQF80" s="202"/>
      <c r="CQG80" s="202"/>
      <c r="CQH80" s="202"/>
      <c r="CQI80" s="202"/>
      <c r="CQJ80" s="202"/>
      <c r="CQK80" s="202"/>
      <c r="CQL80" s="202"/>
      <c r="CQM80" s="202"/>
      <c r="CQN80" s="202"/>
      <c r="CQO80" s="202"/>
      <c r="CQP80" s="202"/>
      <c r="CQQ80" s="202"/>
      <c r="CQR80" s="202"/>
      <c r="CQS80" s="202"/>
      <c r="CQT80" s="202"/>
      <c r="CQU80" s="202"/>
      <c r="CQV80" s="202"/>
      <c r="CQW80" s="202"/>
      <c r="CQX80" s="202"/>
      <c r="CQY80" s="202"/>
      <c r="CQZ80" s="202"/>
      <c r="CRA80" s="202"/>
      <c r="CRB80" s="202"/>
      <c r="CRC80" s="202"/>
      <c r="CRD80" s="202"/>
      <c r="CRE80" s="202"/>
      <c r="CRF80" s="202"/>
      <c r="CRG80" s="202"/>
      <c r="CRH80" s="202"/>
      <c r="CRI80" s="202"/>
      <c r="CRJ80" s="202"/>
      <c r="CRK80" s="202"/>
      <c r="CRL80" s="202"/>
      <c r="CRM80" s="202"/>
      <c r="CRN80" s="202"/>
      <c r="CRO80" s="202"/>
      <c r="CRP80" s="202"/>
      <c r="CRQ80" s="202"/>
      <c r="CRR80" s="202"/>
      <c r="CRS80" s="202"/>
      <c r="CRT80" s="202"/>
      <c r="CRU80" s="202"/>
      <c r="CRV80" s="202"/>
      <c r="CRW80" s="202"/>
      <c r="CRX80" s="202"/>
      <c r="CRY80" s="202"/>
      <c r="CRZ80" s="202"/>
      <c r="CSA80" s="202"/>
      <c r="CSB80" s="202"/>
      <c r="CSC80" s="202"/>
      <c r="CSD80" s="202"/>
      <c r="CSE80" s="202"/>
      <c r="CSF80" s="202"/>
      <c r="CSG80" s="202"/>
      <c r="CSH80" s="202"/>
      <c r="CSI80" s="202"/>
      <c r="CSJ80" s="202"/>
      <c r="CSK80" s="202"/>
      <c r="CSL80" s="202"/>
      <c r="CSM80" s="202"/>
      <c r="CSN80" s="202"/>
      <c r="CSO80" s="202"/>
      <c r="CSP80" s="202"/>
      <c r="CSQ80" s="202"/>
      <c r="CSR80" s="202"/>
      <c r="CSS80" s="202"/>
      <c r="CST80" s="202"/>
      <c r="CSU80" s="202"/>
      <c r="CSV80" s="202"/>
      <c r="CSW80" s="202"/>
      <c r="CSX80" s="202"/>
      <c r="CSY80" s="202"/>
      <c r="CSZ80" s="202"/>
      <c r="CTA80" s="202"/>
      <c r="CTB80" s="202"/>
      <c r="CTC80" s="202"/>
      <c r="CTD80" s="202"/>
      <c r="CTE80" s="202"/>
      <c r="CTF80" s="202"/>
      <c r="CTG80" s="202"/>
      <c r="CTH80" s="202"/>
      <c r="CTI80" s="202"/>
      <c r="CTJ80" s="202"/>
      <c r="CTK80" s="202"/>
      <c r="CTL80" s="202"/>
      <c r="CTM80" s="202"/>
      <c r="CTN80" s="202"/>
      <c r="CTO80" s="202"/>
      <c r="CTP80" s="202"/>
      <c r="CTQ80" s="202"/>
      <c r="CTR80" s="202"/>
      <c r="CTS80" s="202"/>
      <c r="CTT80" s="202"/>
      <c r="CTU80" s="202"/>
      <c r="CTV80" s="202"/>
      <c r="CTW80" s="202"/>
      <c r="CTX80" s="202"/>
      <c r="CTY80" s="202"/>
      <c r="CTZ80" s="202"/>
      <c r="CUA80" s="202"/>
      <c r="CUB80" s="202"/>
      <c r="CUC80" s="202"/>
      <c r="CUD80" s="202"/>
      <c r="CUE80" s="202"/>
      <c r="CUF80" s="202"/>
      <c r="CUG80" s="202"/>
      <c r="CUH80" s="202"/>
      <c r="CUI80" s="202"/>
      <c r="CUJ80" s="202"/>
      <c r="CUK80" s="202"/>
      <c r="CUL80" s="202"/>
      <c r="CUM80" s="202"/>
      <c r="CUN80" s="202"/>
      <c r="CUO80" s="202"/>
      <c r="CUP80" s="202"/>
      <c r="CUQ80" s="202"/>
      <c r="CUR80" s="202"/>
      <c r="CUS80" s="202"/>
      <c r="CUT80" s="202"/>
      <c r="CUU80" s="202"/>
      <c r="CUV80" s="202"/>
      <c r="CUW80" s="202"/>
      <c r="CUX80" s="202"/>
      <c r="CUY80" s="202"/>
      <c r="CUZ80" s="202"/>
      <c r="CVA80" s="202"/>
      <c r="CVB80" s="202"/>
      <c r="CVC80" s="202"/>
      <c r="CVD80" s="202"/>
      <c r="CVE80" s="202"/>
      <c r="CVF80" s="202"/>
      <c r="CVG80" s="202"/>
      <c r="CVH80" s="202"/>
      <c r="CVI80" s="202"/>
      <c r="CVJ80" s="202"/>
      <c r="CVK80" s="202"/>
      <c r="CVL80" s="202"/>
      <c r="CVM80" s="202"/>
      <c r="CVN80" s="202"/>
      <c r="CVO80" s="202"/>
      <c r="CVP80" s="202"/>
      <c r="CVQ80" s="202"/>
      <c r="CVR80" s="202"/>
      <c r="CVS80" s="202"/>
      <c r="CVT80" s="202"/>
      <c r="CVU80" s="202"/>
      <c r="CVV80" s="202"/>
      <c r="CVW80" s="202"/>
      <c r="CVX80" s="202"/>
      <c r="CVY80" s="202"/>
      <c r="CVZ80" s="202"/>
      <c r="CWA80" s="202"/>
      <c r="CWB80" s="202"/>
      <c r="CWC80" s="202"/>
      <c r="CWD80" s="202"/>
      <c r="CWE80" s="202"/>
      <c r="CWF80" s="202"/>
      <c r="CWG80" s="202"/>
      <c r="CWH80" s="202"/>
      <c r="CWI80" s="202"/>
      <c r="CWJ80" s="202"/>
      <c r="CWK80" s="202"/>
      <c r="CWL80" s="202"/>
      <c r="CWM80" s="202"/>
      <c r="CWN80" s="202"/>
      <c r="CWO80" s="202"/>
      <c r="CWP80" s="202"/>
      <c r="CWQ80" s="202"/>
      <c r="CWR80" s="202"/>
      <c r="CWS80" s="202"/>
      <c r="CWT80" s="202"/>
      <c r="CWU80" s="202"/>
      <c r="CWV80" s="202"/>
      <c r="CWW80" s="202"/>
      <c r="CWX80" s="202"/>
      <c r="CWY80" s="202"/>
      <c r="CWZ80" s="202"/>
      <c r="CXA80" s="202"/>
      <c r="CXB80" s="202"/>
      <c r="CXC80" s="202"/>
      <c r="CXD80" s="202"/>
      <c r="CXE80" s="202"/>
      <c r="CXF80" s="202"/>
      <c r="CXG80" s="202"/>
      <c r="CXH80" s="202"/>
      <c r="CXI80" s="202"/>
      <c r="CXJ80" s="202"/>
      <c r="CXK80" s="202"/>
      <c r="CXL80" s="202"/>
      <c r="CXM80" s="202"/>
      <c r="CXN80" s="202"/>
      <c r="CXO80" s="202"/>
      <c r="CXP80" s="202"/>
      <c r="CXQ80" s="202"/>
      <c r="CXR80" s="202"/>
      <c r="CXS80" s="202"/>
      <c r="CXT80" s="202"/>
      <c r="CXU80" s="202"/>
      <c r="CXV80" s="202"/>
      <c r="CXW80" s="202"/>
      <c r="CXX80" s="202"/>
      <c r="CXY80" s="202"/>
      <c r="CXZ80" s="202"/>
      <c r="CYA80" s="202"/>
      <c r="CYB80" s="202"/>
      <c r="CYC80" s="202"/>
      <c r="CYD80" s="202"/>
      <c r="CYE80" s="202"/>
      <c r="CYF80" s="202"/>
      <c r="CYG80" s="202"/>
      <c r="CYH80" s="202"/>
      <c r="CYI80" s="202"/>
      <c r="CYJ80" s="202"/>
      <c r="CYK80" s="202"/>
      <c r="CYL80" s="202"/>
      <c r="CYM80" s="202"/>
      <c r="CYN80" s="202"/>
      <c r="CYO80" s="202"/>
      <c r="CYP80" s="202"/>
      <c r="CYQ80" s="202"/>
      <c r="CYR80" s="202"/>
      <c r="CYS80" s="202"/>
      <c r="CYT80" s="202"/>
      <c r="CYU80" s="202"/>
      <c r="CYV80" s="202"/>
      <c r="CYW80" s="202"/>
      <c r="CYX80" s="202"/>
      <c r="CYY80" s="202"/>
      <c r="CYZ80" s="202"/>
      <c r="CZA80" s="202"/>
      <c r="CZB80" s="202"/>
      <c r="CZC80" s="202"/>
      <c r="CZD80" s="202"/>
      <c r="CZE80" s="202"/>
      <c r="CZF80" s="202"/>
      <c r="CZG80" s="202"/>
      <c r="CZH80" s="202"/>
      <c r="CZI80" s="202"/>
      <c r="CZJ80" s="202"/>
      <c r="CZK80" s="202"/>
      <c r="CZL80" s="202"/>
      <c r="CZM80" s="202"/>
      <c r="CZN80" s="202"/>
      <c r="CZO80" s="202"/>
      <c r="CZP80" s="202"/>
      <c r="CZQ80" s="202"/>
      <c r="CZR80" s="202"/>
      <c r="CZS80" s="202"/>
      <c r="CZT80" s="202"/>
      <c r="CZU80" s="202"/>
      <c r="CZV80" s="202"/>
      <c r="CZW80" s="202"/>
      <c r="CZX80" s="202"/>
      <c r="CZY80" s="202"/>
      <c r="CZZ80" s="202"/>
      <c r="DAA80" s="202"/>
      <c r="DAB80" s="202"/>
      <c r="DAC80" s="202"/>
      <c r="DAD80" s="202"/>
      <c r="DAE80" s="202"/>
      <c r="DAF80" s="202"/>
      <c r="DAG80" s="202"/>
      <c r="DAH80" s="202"/>
      <c r="DAI80" s="202"/>
      <c r="DAJ80" s="202"/>
      <c r="DAK80" s="202"/>
      <c r="DAL80" s="202"/>
      <c r="DAM80" s="202"/>
      <c r="DAN80" s="202"/>
      <c r="DAO80" s="202"/>
      <c r="DAP80" s="202"/>
      <c r="DAQ80" s="202"/>
      <c r="DAR80" s="202"/>
      <c r="DAS80" s="202"/>
      <c r="DAT80" s="202"/>
      <c r="DAU80" s="202"/>
      <c r="DAV80" s="202"/>
      <c r="DAW80" s="202"/>
      <c r="DAX80" s="202"/>
      <c r="DAY80" s="202"/>
      <c r="DAZ80" s="202"/>
      <c r="DBA80" s="202"/>
      <c r="DBB80" s="202"/>
      <c r="DBC80" s="202"/>
      <c r="DBD80" s="202"/>
      <c r="DBE80" s="202"/>
      <c r="DBF80" s="202"/>
      <c r="DBG80" s="202"/>
      <c r="DBH80" s="202"/>
      <c r="DBI80" s="202"/>
      <c r="DBJ80" s="202"/>
      <c r="DBK80" s="202"/>
      <c r="DBL80" s="202"/>
      <c r="DBM80" s="202"/>
      <c r="DBN80" s="202"/>
      <c r="DBO80" s="202"/>
      <c r="DBP80" s="202"/>
      <c r="DBQ80" s="202"/>
      <c r="DBR80" s="202"/>
      <c r="DBS80" s="202"/>
      <c r="DBT80" s="202"/>
      <c r="DBU80" s="202"/>
      <c r="DBV80" s="202"/>
      <c r="DBW80" s="202"/>
      <c r="DBX80" s="202"/>
      <c r="DBY80" s="202"/>
      <c r="DBZ80" s="202"/>
      <c r="DCA80" s="202"/>
      <c r="DCB80" s="202"/>
      <c r="DCC80" s="202"/>
      <c r="DCD80" s="202"/>
      <c r="DCE80" s="202"/>
      <c r="DCF80" s="202"/>
      <c r="DCG80" s="202"/>
      <c r="DCH80" s="202"/>
      <c r="DCI80" s="202"/>
      <c r="DCJ80" s="202"/>
      <c r="DCK80" s="202"/>
      <c r="DCL80" s="202"/>
      <c r="DCM80" s="202"/>
      <c r="DCN80" s="202"/>
      <c r="DCO80" s="202"/>
      <c r="DCP80" s="202"/>
      <c r="DCQ80" s="202"/>
      <c r="DCR80" s="202"/>
      <c r="DCS80" s="202"/>
      <c r="DCT80" s="202"/>
      <c r="DCU80" s="202"/>
      <c r="DCV80" s="202"/>
      <c r="DCW80" s="202"/>
      <c r="DCX80" s="202"/>
      <c r="DCY80" s="202"/>
      <c r="DCZ80" s="202"/>
      <c r="DDA80" s="202"/>
      <c r="DDB80" s="202"/>
      <c r="DDC80" s="202"/>
      <c r="DDD80" s="202"/>
      <c r="DDE80" s="202"/>
      <c r="DDF80" s="202"/>
      <c r="DDG80" s="202"/>
      <c r="DDH80" s="202"/>
      <c r="DDI80" s="202"/>
      <c r="DDJ80" s="202"/>
      <c r="DDK80" s="202"/>
      <c r="DDL80" s="202"/>
      <c r="DDM80" s="202"/>
      <c r="DDN80" s="202"/>
      <c r="DDO80" s="202"/>
      <c r="DDP80" s="202"/>
      <c r="DDQ80" s="202"/>
      <c r="DDR80" s="202"/>
      <c r="DDS80" s="202"/>
      <c r="DDT80" s="202"/>
      <c r="DDU80" s="202"/>
      <c r="DDV80" s="202"/>
      <c r="DDW80" s="202"/>
      <c r="DDX80" s="202"/>
      <c r="DDY80" s="202"/>
      <c r="DDZ80" s="202"/>
      <c r="DEA80" s="202"/>
      <c r="DEB80" s="202"/>
      <c r="DEC80" s="202"/>
      <c r="DED80" s="202"/>
      <c r="DEE80" s="202"/>
      <c r="DEF80" s="202"/>
      <c r="DEG80" s="202"/>
      <c r="DEH80" s="202"/>
      <c r="DEI80" s="202"/>
      <c r="DEJ80" s="202"/>
      <c r="DEK80" s="202"/>
      <c r="DEL80" s="202"/>
      <c r="DEM80" s="202"/>
      <c r="DEN80" s="202"/>
      <c r="DEO80" s="202"/>
      <c r="DEP80" s="202"/>
      <c r="DEQ80" s="202"/>
      <c r="DER80" s="202"/>
      <c r="DES80" s="202"/>
      <c r="DET80" s="202"/>
      <c r="DEU80" s="202"/>
      <c r="DEV80" s="202"/>
      <c r="DEW80" s="202"/>
      <c r="DEX80" s="202"/>
      <c r="DEY80" s="202"/>
      <c r="DEZ80" s="202"/>
      <c r="DFA80" s="202"/>
      <c r="DFB80" s="202"/>
      <c r="DFC80" s="202"/>
      <c r="DFD80" s="202"/>
      <c r="DFE80" s="202"/>
      <c r="DFF80" s="202"/>
      <c r="DFG80" s="202"/>
      <c r="DFH80" s="202"/>
      <c r="DFI80" s="202"/>
      <c r="DFJ80" s="202"/>
      <c r="DFK80" s="202"/>
      <c r="DFL80" s="202"/>
      <c r="DFM80" s="202"/>
      <c r="DFN80" s="202"/>
      <c r="DFO80" s="202"/>
      <c r="DFP80" s="202"/>
      <c r="DFQ80" s="202"/>
      <c r="DFR80" s="202"/>
      <c r="DFS80" s="202"/>
      <c r="DFT80" s="202"/>
      <c r="DFU80" s="202"/>
      <c r="DFV80" s="202"/>
      <c r="DFW80" s="202"/>
      <c r="DFX80" s="202"/>
      <c r="DFY80" s="202"/>
      <c r="DFZ80" s="202"/>
      <c r="DGA80" s="202"/>
      <c r="DGB80" s="202"/>
      <c r="DGC80" s="202"/>
      <c r="DGD80" s="202"/>
      <c r="DGE80" s="202"/>
      <c r="DGF80" s="202"/>
      <c r="DGG80" s="202"/>
      <c r="DGH80" s="202"/>
      <c r="DGI80" s="202"/>
      <c r="DGJ80" s="202"/>
      <c r="DGK80" s="202"/>
      <c r="DGL80" s="202"/>
      <c r="DGM80" s="202"/>
      <c r="DGN80" s="202"/>
      <c r="DGO80" s="202"/>
      <c r="DGP80" s="202"/>
      <c r="DGQ80" s="202"/>
      <c r="DGR80" s="202"/>
      <c r="DGS80" s="202"/>
      <c r="DGT80" s="202"/>
      <c r="DGU80" s="202"/>
      <c r="DGV80" s="202"/>
      <c r="DGW80" s="202"/>
      <c r="DGX80" s="202"/>
      <c r="DGY80" s="202"/>
      <c r="DGZ80" s="202"/>
      <c r="DHA80" s="202"/>
      <c r="DHB80" s="202"/>
      <c r="DHC80" s="202"/>
      <c r="DHD80" s="202"/>
      <c r="DHE80" s="202"/>
      <c r="DHF80" s="202"/>
      <c r="DHG80" s="202"/>
      <c r="DHH80" s="202"/>
      <c r="DHI80" s="202"/>
      <c r="DHJ80" s="202"/>
      <c r="DHK80" s="202"/>
      <c r="DHL80" s="202"/>
      <c r="DHM80" s="202"/>
      <c r="DHN80" s="202"/>
      <c r="DHO80" s="202"/>
      <c r="DHP80" s="202"/>
      <c r="DHQ80" s="202"/>
      <c r="DHR80" s="202"/>
      <c r="DHS80" s="202"/>
      <c r="DHT80" s="202"/>
      <c r="DHU80" s="202"/>
      <c r="DHV80" s="202"/>
      <c r="DHW80" s="202"/>
      <c r="DHX80" s="202"/>
      <c r="DHY80" s="202"/>
      <c r="DHZ80" s="202"/>
      <c r="DIA80" s="202"/>
      <c r="DIB80" s="202"/>
      <c r="DIC80" s="202"/>
      <c r="DID80" s="202"/>
      <c r="DIE80" s="202"/>
      <c r="DIF80" s="202"/>
      <c r="DIG80" s="202"/>
      <c r="DIH80" s="202"/>
      <c r="DII80" s="202"/>
      <c r="DIJ80" s="202"/>
      <c r="DIK80" s="202"/>
      <c r="DIL80" s="202"/>
      <c r="DIM80" s="202"/>
      <c r="DIN80" s="202"/>
      <c r="DIO80" s="202"/>
      <c r="DIP80" s="202"/>
      <c r="DIQ80" s="202"/>
      <c r="DIR80" s="202"/>
      <c r="DIS80" s="202"/>
      <c r="DIT80" s="202"/>
      <c r="DIU80" s="202"/>
      <c r="DIV80" s="202"/>
      <c r="DIW80" s="202"/>
      <c r="DIX80" s="202"/>
      <c r="DIY80" s="202"/>
      <c r="DIZ80" s="202"/>
      <c r="DJA80" s="202"/>
      <c r="DJB80" s="202"/>
      <c r="DJC80" s="202"/>
      <c r="DJD80" s="202"/>
      <c r="DJE80" s="202"/>
      <c r="DJF80" s="202"/>
      <c r="DJG80" s="202"/>
      <c r="DJH80" s="202"/>
      <c r="DJI80" s="202"/>
      <c r="DJJ80" s="202"/>
      <c r="DJK80" s="202"/>
      <c r="DJL80" s="202"/>
      <c r="DJM80" s="202"/>
      <c r="DJN80" s="202"/>
      <c r="DJO80" s="202"/>
      <c r="DJP80" s="202"/>
      <c r="DJQ80" s="202"/>
      <c r="DJR80" s="202"/>
      <c r="DJS80" s="202"/>
      <c r="DJT80" s="202"/>
      <c r="DJU80" s="202"/>
      <c r="DJV80" s="202"/>
      <c r="DJW80" s="202"/>
      <c r="DJX80" s="202"/>
      <c r="DJY80" s="202"/>
      <c r="DJZ80" s="202"/>
      <c r="DKA80" s="202"/>
      <c r="DKB80" s="202"/>
      <c r="DKC80" s="202"/>
      <c r="DKD80" s="202"/>
      <c r="DKE80" s="202"/>
      <c r="DKF80" s="202"/>
      <c r="DKG80" s="202"/>
      <c r="DKH80" s="202"/>
      <c r="DKI80" s="202"/>
      <c r="DKJ80" s="202"/>
      <c r="DKK80" s="202"/>
      <c r="DKL80" s="202"/>
      <c r="DKM80" s="202"/>
      <c r="DKN80" s="202"/>
      <c r="DKO80" s="202"/>
      <c r="DKP80" s="202"/>
      <c r="DKQ80" s="202"/>
      <c r="DKR80" s="202"/>
      <c r="DKS80" s="202"/>
      <c r="DKT80" s="202"/>
      <c r="DKU80" s="202"/>
      <c r="DKV80" s="202"/>
      <c r="DKW80" s="202"/>
      <c r="DKX80" s="202"/>
      <c r="DKY80" s="202"/>
      <c r="DKZ80" s="202"/>
      <c r="DLA80" s="202"/>
      <c r="DLB80" s="202"/>
      <c r="DLC80" s="202"/>
      <c r="DLD80" s="202"/>
      <c r="DLE80" s="202"/>
      <c r="DLF80" s="202"/>
      <c r="DLG80" s="202"/>
      <c r="DLH80" s="202"/>
      <c r="DLI80" s="202"/>
      <c r="DLJ80" s="202"/>
      <c r="DLK80" s="202"/>
      <c r="DLL80" s="202"/>
      <c r="DLM80" s="202"/>
      <c r="DLN80" s="202"/>
      <c r="DLO80" s="202"/>
      <c r="DLP80" s="202"/>
      <c r="DLQ80" s="202"/>
      <c r="DLR80" s="202"/>
      <c r="DLS80" s="202"/>
      <c r="DLT80" s="202"/>
      <c r="DLU80" s="202"/>
      <c r="DLV80" s="202"/>
      <c r="DLW80" s="202"/>
      <c r="DLX80" s="202"/>
      <c r="DLY80" s="202"/>
      <c r="DLZ80" s="202"/>
      <c r="DMA80" s="202"/>
      <c r="DMB80" s="202"/>
      <c r="DMC80" s="202"/>
      <c r="DMD80" s="202"/>
      <c r="DME80" s="202"/>
      <c r="DMF80" s="202"/>
      <c r="DMG80" s="202"/>
      <c r="DMH80" s="202"/>
      <c r="DMI80" s="202"/>
      <c r="DMJ80" s="202"/>
      <c r="DMK80" s="202"/>
      <c r="DML80" s="202"/>
      <c r="DMM80" s="202"/>
      <c r="DMN80" s="202"/>
      <c r="DMO80" s="202"/>
      <c r="DMP80" s="202"/>
      <c r="DMQ80" s="202"/>
      <c r="DMR80" s="202"/>
      <c r="DMS80" s="202"/>
      <c r="DMT80" s="202"/>
      <c r="DMU80" s="202"/>
      <c r="DMV80" s="202"/>
      <c r="DMW80" s="202"/>
      <c r="DMX80" s="202"/>
      <c r="DMY80" s="202"/>
      <c r="DMZ80" s="202"/>
      <c r="DNA80" s="202"/>
      <c r="DNB80" s="202"/>
      <c r="DNC80" s="202"/>
      <c r="DND80" s="202"/>
      <c r="DNE80" s="202"/>
      <c r="DNF80" s="202"/>
      <c r="DNG80" s="202"/>
      <c r="DNH80" s="202"/>
      <c r="DNI80" s="202"/>
      <c r="DNJ80" s="202"/>
      <c r="DNK80" s="202"/>
      <c r="DNL80" s="202"/>
      <c r="DNM80" s="202"/>
      <c r="DNN80" s="202"/>
      <c r="DNO80" s="202"/>
      <c r="DNP80" s="202"/>
      <c r="DNQ80" s="202"/>
      <c r="DNR80" s="202"/>
      <c r="DNS80" s="202"/>
      <c r="DNT80" s="202"/>
      <c r="DNU80" s="202"/>
      <c r="DNV80" s="202"/>
      <c r="DNW80" s="202"/>
      <c r="DNX80" s="202"/>
      <c r="DNY80" s="202"/>
      <c r="DNZ80" s="202"/>
      <c r="DOA80" s="202"/>
      <c r="DOB80" s="202"/>
      <c r="DOC80" s="202"/>
      <c r="DOD80" s="202"/>
      <c r="DOE80" s="202"/>
      <c r="DOF80" s="202"/>
      <c r="DOG80" s="202"/>
      <c r="DOH80" s="202"/>
      <c r="DOI80" s="202"/>
      <c r="DOJ80" s="202"/>
      <c r="DOK80" s="202"/>
      <c r="DOL80" s="202"/>
      <c r="DOM80" s="202"/>
      <c r="DON80" s="202"/>
      <c r="DOO80" s="202"/>
      <c r="DOP80" s="202"/>
      <c r="DOQ80" s="202"/>
      <c r="DOR80" s="202"/>
      <c r="DOS80" s="202"/>
      <c r="DOT80" s="202"/>
      <c r="DOU80" s="202"/>
      <c r="DOV80" s="202"/>
      <c r="DOW80" s="202"/>
      <c r="DOX80" s="202"/>
      <c r="DOY80" s="202"/>
      <c r="DOZ80" s="202"/>
      <c r="DPA80" s="202"/>
      <c r="DPB80" s="202"/>
      <c r="DPC80" s="202"/>
      <c r="DPD80" s="202"/>
      <c r="DPE80" s="202"/>
      <c r="DPF80" s="202"/>
      <c r="DPG80" s="202"/>
      <c r="DPH80" s="202"/>
      <c r="DPI80" s="202"/>
      <c r="DPJ80" s="202"/>
      <c r="DPK80" s="202"/>
      <c r="DPL80" s="202"/>
      <c r="DPM80" s="202"/>
      <c r="DPN80" s="202"/>
      <c r="DPO80" s="202"/>
      <c r="DPP80" s="202"/>
      <c r="DPQ80" s="202"/>
      <c r="DPR80" s="202"/>
      <c r="DPS80" s="202"/>
      <c r="DPT80" s="202"/>
      <c r="DPU80" s="202"/>
      <c r="DPV80" s="202"/>
      <c r="DPW80" s="202"/>
      <c r="DPX80" s="202"/>
      <c r="DPY80" s="202"/>
      <c r="DPZ80" s="202"/>
      <c r="DQA80" s="202"/>
      <c r="DQB80" s="202"/>
      <c r="DQC80" s="202"/>
      <c r="DQD80" s="202"/>
      <c r="DQE80" s="202"/>
      <c r="DQF80" s="202"/>
      <c r="DQG80" s="202"/>
      <c r="DQH80" s="202"/>
      <c r="DQI80" s="202"/>
      <c r="DQJ80" s="202"/>
      <c r="DQK80" s="202"/>
      <c r="DQL80" s="202"/>
      <c r="DQM80" s="202"/>
      <c r="DQN80" s="202"/>
      <c r="DQO80" s="202"/>
      <c r="DQP80" s="202"/>
      <c r="DQQ80" s="202"/>
      <c r="DQR80" s="202"/>
      <c r="DQS80" s="202"/>
      <c r="DQT80" s="202"/>
      <c r="DQU80" s="202"/>
      <c r="DQV80" s="202"/>
      <c r="DQW80" s="202"/>
      <c r="DQX80" s="202"/>
      <c r="DQY80" s="202"/>
      <c r="DQZ80" s="202"/>
      <c r="DRA80" s="202"/>
      <c r="DRB80" s="202"/>
      <c r="DRC80" s="202"/>
      <c r="DRD80" s="202"/>
      <c r="DRE80" s="202"/>
      <c r="DRF80" s="202"/>
      <c r="DRG80" s="202"/>
      <c r="DRH80" s="202"/>
      <c r="DRI80" s="202"/>
      <c r="DRJ80" s="202"/>
      <c r="DRK80" s="202"/>
      <c r="DRL80" s="202"/>
      <c r="DRM80" s="202"/>
      <c r="DRN80" s="202"/>
      <c r="DRO80" s="202"/>
      <c r="DRP80" s="202"/>
      <c r="DRQ80" s="202"/>
      <c r="DRR80" s="202"/>
      <c r="DRS80" s="202"/>
      <c r="DRT80" s="202"/>
      <c r="DRU80" s="202"/>
      <c r="DRV80" s="202"/>
      <c r="DRW80" s="202"/>
      <c r="DRX80" s="202"/>
      <c r="DRY80" s="202"/>
      <c r="DRZ80" s="202"/>
      <c r="DSA80" s="202"/>
      <c r="DSB80" s="202"/>
      <c r="DSC80" s="202"/>
      <c r="DSD80" s="202"/>
      <c r="DSE80" s="202"/>
      <c r="DSF80" s="202"/>
      <c r="DSG80" s="202"/>
      <c r="DSH80" s="202"/>
      <c r="DSI80" s="202"/>
      <c r="DSJ80" s="202"/>
      <c r="DSK80" s="202"/>
      <c r="DSL80" s="202"/>
      <c r="DSM80" s="202"/>
      <c r="DSN80" s="202"/>
      <c r="DSO80" s="202"/>
      <c r="DSP80" s="202"/>
      <c r="DSQ80" s="202"/>
      <c r="DSR80" s="202"/>
      <c r="DSS80" s="202"/>
      <c r="DST80" s="202"/>
      <c r="DSU80" s="202"/>
      <c r="DSV80" s="202"/>
      <c r="DSW80" s="202"/>
      <c r="DSX80" s="202"/>
      <c r="DSY80" s="202"/>
      <c r="DSZ80" s="202"/>
      <c r="DTA80" s="202"/>
      <c r="DTB80" s="202"/>
      <c r="DTC80" s="202"/>
      <c r="DTD80" s="202"/>
      <c r="DTE80" s="202"/>
      <c r="DTF80" s="202"/>
      <c r="DTG80" s="202"/>
      <c r="DTH80" s="202"/>
      <c r="DTI80" s="202"/>
      <c r="DTJ80" s="202"/>
      <c r="DTK80" s="202"/>
      <c r="DTL80" s="202"/>
      <c r="DTM80" s="202"/>
      <c r="DTN80" s="202"/>
      <c r="DTO80" s="202"/>
      <c r="DTP80" s="202"/>
      <c r="DTQ80" s="202"/>
      <c r="DTR80" s="202"/>
      <c r="DTS80" s="202"/>
      <c r="DTT80" s="202"/>
      <c r="DTU80" s="202"/>
      <c r="DTV80" s="202"/>
      <c r="DTW80" s="202"/>
      <c r="DTX80" s="202"/>
      <c r="DTY80" s="202"/>
      <c r="DTZ80" s="202"/>
      <c r="DUA80" s="202"/>
      <c r="DUB80" s="202"/>
      <c r="DUC80" s="202"/>
      <c r="DUD80" s="202"/>
      <c r="DUE80" s="202"/>
      <c r="DUF80" s="202"/>
      <c r="DUG80" s="202"/>
      <c r="DUH80" s="202"/>
      <c r="DUI80" s="202"/>
      <c r="DUJ80" s="202"/>
      <c r="DUK80" s="202"/>
      <c r="DUL80" s="202"/>
      <c r="DUM80" s="202"/>
      <c r="DUN80" s="202"/>
      <c r="DUO80" s="202"/>
      <c r="DUP80" s="202"/>
      <c r="DUQ80" s="202"/>
      <c r="DUR80" s="202"/>
      <c r="DUS80" s="202"/>
      <c r="DUT80" s="202"/>
      <c r="DUU80" s="202"/>
      <c r="DUV80" s="202"/>
      <c r="DUW80" s="202"/>
      <c r="DUX80" s="202"/>
      <c r="DUY80" s="202"/>
      <c r="DUZ80" s="202"/>
      <c r="DVA80" s="202"/>
      <c r="DVB80" s="202"/>
      <c r="DVC80" s="202"/>
      <c r="DVD80" s="202"/>
      <c r="DVE80" s="202"/>
      <c r="DVF80" s="202"/>
      <c r="DVG80" s="202"/>
      <c r="DVH80" s="202"/>
      <c r="DVI80" s="202"/>
      <c r="DVJ80" s="202"/>
      <c r="DVK80" s="202"/>
      <c r="DVL80" s="202"/>
      <c r="DVM80" s="202"/>
      <c r="DVN80" s="202"/>
      <c r="DVO80" s="202"/>
      <c r="DVP80" s="202"/>
      <c r="DVQ80" s="202"/>
      <c r="DVR80" s="202"/>
      <c r="DVS80" s="202"/>
      <c r="DVT80" s="202"/>
      <c r="DVU80" s="202"/>
      <c r="DVV80" s="202"/>
      <c r="DVW80" s="202"/>
      <c r="DVX80" s="202"/>
      <c r="DVY80" s="202"/>
      <c r="DVZ80" s="202"/>
      <c r="DWA80" s="202"/>
      <c r="DWB80" s="202"/>
      <c r="DWC80" s="202"/>
      <c r="DWD80" s="202"/>
      <c r="DWE80" s="202"/>
      <c r="DWF80" s="202"/>
      <c r="DWG80" s="202"/>
      <c r="DWH80" s="202"/>
      <c r="DWI80" s="202"/>
      <c r="DWJ80" s="202"/>
      <c r="DWK80" s="202"/>
      <c r="DWL80" s="202"/>
      <c r="DWM80" s="202"/>
      <c r="DWN80" s="202"/>
      <c r="DWO80" s="202"/>
      <c r="DWP80" s="202"/>
      <c r="DWQ80" s="202"/>
      <c r="DWR80" s="202"/>
      <c r="DWS80" s="202"/>
      <c r="DWT80" s="202"/>
      <c r="DWU80" s="202"/>
      <c r="DWV80" s="202"/>
      <c r="DWW80" s="202"/>
      <c r="DWX80" s="202"/>
      <c r="DWY80" s="202"/>
      <c r="DWZ80" s="202"/>
      <c r="DXA80" s="202"/>
      <c r="DXB80" s="202"/>
      <c r="DXC80" s="202"/>
      <c r="DXD80" s="202"/>
      <c r="DXE80" s="202"/>
      <c r="DXF80" s="202"/>
      <c r="DXG80" s="202"/>
      <c r="DXH80" s="202"/>
      <c r="DXI80" s="202"/>
      <c r="DXJ80" s="202"/>
      <c r="DXK80" s="202"/>
      <c r="DXL80" s="202"/>
      <c r="DXM80" s="202"/>
      <c r="DXN80" s="202"/>
      <c r="DXO80" s="202"/>
      <c r="DXP80" s="202"/>
      <c r="DXQ80" s="202"/>
      <c r="DXR80" s="202"/>
      <c r="DXS80" s="202"/>
      <c r="DXT80" s="202"/>
      <c r="DXU80" s="202"/>
      <c r="DXV80" s="202"/>
      <c r="DXW80" s="202"/>
      <c r="DXX80" s="202"/>
      <c r="DXY80" s="202"/>
      <c r="DXZ80" s="202"/>
      <c r="DYA80" s="202"/>
      <c r="DYB80" s="202"/>
      <c r="DYC80" s="202"/>
      <c r="DYD80" s="202"/>
      <c r="DYE80" s="202"/>
      <c r="DYF80" s="202"/>
      <c r="DYG80" s="202"/>
      <c r="DYH80" s="202"/>
      <c r="DYI80" s="202"/>
      <c r="DYJ80" s="202"/>
      <c r="DYK80" s="202"/>
      <c r="DYL80" s="202"/>
      <c r="DYM80" s="202"/>
      <c r="DYN80" s="202"/>
      <c r="DYO80" s="202"/>
      <c r="DYP80" s="202"/>
      <c r="DYQ80" s="202"/>
      <c r="DYR80" s="202"/>
      <c r="DYS80" s="202"/>
      <c r="DYT80" s="202"/>
      <c r="DYU80" s="202"/>
      <c r="DYV80" s="202"/>
      <c r="DYW80" s="202"/>
      <c r="DYX80" s="202"/>
      <c r="DYY80" s="202"/>
      <c r="DYZ80" s="202"/>
      <c r="DZA80" s="202"/>
      <c r="DZB80" s="202"/>
      <c r="DZC80" s="202"/>
      <c r="DZD80" s="202"/>
      <c r="DZE80" s="202"/>
      <c r="DZF80" s="202"/>
      <c r="DZG80" s="202"/>
      <c r="DZH80" s="202"/>
      <c r="DZI80" s="202"/>
      <c r="DZJ80" s="202"/>
      <c r="DZK80" s="202"/>
      <c r="DZL80" s="202"/>
      <c r="DZM80" s="202"/>
      <c r="DZN80" s="202"/>
      <c r="DZO80" s="202"/>
      <c r="DZP80" s="202"/>
      <c r="DZQ80" s="202"/>
      <c r="DZR80" s="202"/>
      <c r="DZS80" s="202"/>
      <c r="DZT80" s="202"/>
      <c r="DZU80" s="202"/>
      <c r="DZV80" s="202"/>
      <c r="DZW80" s="202"/>
      <c r="DZX80" s="202"/>
      <c r="DZY80" s="202"/>
      <c r="DZZ80" s="202"/>
      <c r="EAA80" s="202"/>
      <c r="EAB80" s="202"/>
      <c r="EAC80" s="202"/>
      <c r="EAD80" s="202"/>
      <c r="EAE80" s="202"/>
      <c r="EAF80" s="202"/>
      <c r="EAG80" s="202"/>
      <c r="EAH80" s="202"/>
      <c r="EAI80" s="202"/>
      <c r="EAJ80" s="202"/>
      <c r="EAK80" s="202"/>
      <c r="EAL80" s="202"/>
      <c r="EAM80" s="202"/>
      <c r="EAN80" s="202"/>
      <c r="EAO80" s="202"/>
      <c r="EAP80" s="202"/>
      <c r="EAQ80" s="202"/>
      <c r="EAR80" s="202"/>
      <c r="EAS80" s="202"/>
      <c r="EAT80" s="202"/>
      <c r="EAU80" s="202"/>
      <c r="EAV80" s="202"/>
      <c r="EAW80" s="202"/>
      <c r="EAX80" s="202"/>
      <c r="EAY80" s="202"/>
      <c r="EAZ80" s="202"/>
      <c r="EBA80" s="202"/>
      <c r="EBB80" s="202"/>
      <c r="EBC80" s="202"/>
      <c r="EBD80" s="202"/>
      <c r="EBE80" s="202"/>
      <c r="EBF80" s="202"/>
      <c r="EBG80" s="202"/>
      <c r="EBH80" s="202"/>
      <c r="EBI80" s="202"/>
      <c r="EBJ80" s="202"/>
      <c r="EBK80" s="202"/>
      <c r="EBL80" s="202"/>
      <c r="EBM80" s="202"/>
      <c r="EBN80" s="202"/>
      <c r="EBO80" s="202"/>
      <c r="EBP80" s="202"/>
      <c r="EBQ80" s="202"/>
      <c r="EBR80" s="202"/>
      <c r="EBS80" s="202"/>
      <c r="EBT80" s="202"/>
      <c r="EBU80" s="202"/>
      <c r="EBV80" s="202"/>
      <c r="EBW80" s="202"/>
      <c r="EBX80" s="202"/>
      <c r="EBY80" s="202"/>
      <c r="EBZ80" s="202"/>
      <c r="ECA80" s="202"/>
      <c r="ECB80" s="202"/>
      <c r="ECC80" s="202"/>
      <c r="ECD80" s="202"/>
      <c r="ECE80" s="202"/>
      <c r="ECF80" s="202"/>
      <c r="ECG80" s="202"/>
      <c r="ECH80" s="202"/>
      <c r="ECI80" s="202"/>
      <c r="ECJ80" s="202"/>
      <c r="ECK80" s="202"/>
      <c r="ECL80" s="202"/>
      <c r="ECM80" s="202"/>
      <c r="ECN80" s="202"/>
      <c r="ECO80" s="202"/>
      <c r="ECP80" s="202"/>
      <c r="ECQ80" s="202"/>
      <c r="ECR80" s="202"/>
      <c r="ECS80" s="202"/>
      <c r="ECT80" s="202"/>
      <c r="ECU80" s="202"/>
      <c r="ECV80" s="202"/>
      <c r="ECW80" s="202"/>
      <c r="ECX80" s="202"/>
      <c r="ECY80" s="202"/>
      <c r="ECZ80" s="202"/>
      <c r="EDA80" s="202"/>
      <c r="EDB80" s="202"/>
      <c r="EDC80" s="202"/>
      <c r="EDD80" s="202"/>
      <c r="EDE80" s="202"/>
      <c r="EDF80" s="202"/>
      <c r="EDG80" s="202"/>
      <c r="EDH80" s="202"/>
      <c r="EDI80" s="202"/>
      <c r="EDJ80" s="202"/>
      <c r="EDK80" s="202"/>
      <c r="EDL80" s="202"/>
      <c r="EDM80" s="202"/>
      <c r="EDN80" s="202"/>
      <c r="EDO80" s="202"/>
      <c r="EDP80" s="202"/>
      <c r="EDQ80" s="202"/>
      <c r="EDR80" s="202"/>
      <c r="EDS80" s="202"/>
      <c r="EDT80" s="202"/>
      <c r="EDU80" s="202"/>
      <c r="EDV80" s="202"/>
      <c r="EDW80" s="202"/>
      <c r="EDX80" s="202"/>
      <c r="EDY80" s="202"/>
      <c r="EDZ80" s="202"/>
      <c r="EEA80" s="202"/>
      <c r="EEB80" s="202"/>
      <c r="EEC80" s="202"/>
      <c r="EED80" s="202"/>
      <c r="EEE80" s="202"/>
      <c r="EEF80" s="202"/>
      <c r="EEG80" s="202"/>
      <c r="EEH80" s="202"/>
      <c r="EEI80" s="202"/>
      <c r="EEJ80" s="202"/>
      <c r="EEK80" s="202"/>
      <c r="EEL80" s="202"/>
      <c r="EEM80" s="202"/>
      <c r="EEN80" s="202"/>
      <c r="EEO80" s="202"/>
      <c r="EEP80" s="202"/>
      <c r="EEQ80" s="202"/>
      <c r="EER80" s="202"/>
      <c r="EES80" s="202"/>
      <c r="EET80" s="202"/>
      <c r="EEU80" s="202"/>
      <c r="EEV80" s="202"/>
      <c r="EEW80" s="202"/>
      <c r="EEX80" s="202"/>
      <c r="EEY80" s="202"/>
      <c r="EEZ80" s="202"/>
      <c r="EFA80" s="202"/>
      <c r="EFB80" s="202"/>
      <c r="EFC80" s="202"/>
      <c r="EFD80" s="202"/>
      <c r="EFE80" s="202"/>
      <c r="EFF80" s="202"/>
      <c r="EFG80" s="202"/>
      <c r="EFH80" s="202"/>
      <c r="EFI80" s="202"/>
      <c r="EFJ80" s="202"/>
      <c r="EFK80" s="202"/>
      <c r="EFL80" s="202"/>
      <c r="EFM80" s="202"/>
      <c r="EFN80" s="202"/>
      <c r="EFO80" s="202"/>
      <c r="EFP80" s="202"/>
      <c r="EFQ80" s="202"/>
      <c r="EFR80" s="202"/>
      <c r="EFS80" s="202"/>
      <c r="EFT80" s="202"/>
      <c r="EFU80" s="202"/>
      <c r="EFV80" s="202"/>
      <c r="EFW80" s="202"/>
      <c r="EFX80" s="202"/>
      <c r="EFY80" s="202"/>
      <c r="EFZ80" s="202"/>
      <c r="EGA80" s="202"/>
      <c r="EGB80" s="202"/>
      <c r="EGC80" s="202"/>
      <c r="EGD80" s="202"/>
      <c r="EGE80" s="202"/>
      <c r="EGF80" s="202"/>
      <c r="EGG80" s="202"/>
      <c r="EGH80" s="202"/>
      <c r="EGI80" s="202"/>
      <c r="EGJ80" s="202"/>
      <c r="EGK80" s="202"/>
      <c r="EGL80" s="202"/>
      <c r="EGM80" s="202"/>
      <c r="EGN80" s="202"/>
      <c r="EGO80" s="202"/>
      <c r="EGP80" s="202"/>
      <c r="EGQ80" s="202"/>
      <c r="EGR80" s="202"/>
      <c r="EGS80" s="202"/>
      <c r="EGT80" s="202"/>
      <c r="EGU80" s="202"/>
      <c r="EGV80" s="202"/>
      <c r="EGW80" s="202"/>
      <c r="EGX80" s="202"/>
      <c r="EGY80" s="202"/>
      <c r="EGZ80" s="202"/>
      <c r="EHA80" s="202"/>
      <c r="EHB80" s="202"/>
      <c r="EHC80" s="202"/>
      <c r="EHD80" s="202"/>
      <c r="EHE80" s="202"/>
      <c r="EHF80" s="202"/>
      <c r="EHG80" s="202"/>
      <c r="EHH80" s="202"/>
      <c r="EHI80" s="202"/>
      <c r="EHJ80" s="202"/>
      <c r="EHK80" s="202"/>
      <c r="EHL80" s="202"/>
      <c r="EHM80" s="202"/>
      <c r="EHN80" s="202"/>
      <c r="EHO80" s="202"/>
      <c r="EHP80" s="202"/>
      <c r="EHQ80" s="202"/>
      <c r="EHR80" s="202"/>
      <c r="EHS80" s="202"/>
      <c r="EHT80" s="202"/>
      <c r="EHU80" s="202"/>
      <c r="EHV80" s="202"/>
      <c r="EHW80" s="202"/>
      <c r="EHX80" s="202"/>
      <c r="EHY80" s="202"/>
      <c r="EHZ80" s="202"/>
      <c r="EIA80" s="202"/>
      <c r="EIB80" s="202"/>
      <c r="EIC80" s="202"/>
      <c r="EID80" s="202"/>
      <c r="EIE80" s="202"/>
      <c r="EIF80" s="202"/>
      <c r="EIG80" s="202"/>
      <c r="EIH80" s="202"/>
      <c r="EII80" s="202"/>
      <c r="EIJ80" s="202"/>
      <c r="EIK80" s="202"/>
      <c r="EIL80" s="202"/>
      <c r="EIM80" s="202"/>
      <c r="EIN80" s="202"/>
      <c r="EIO80" s="202"/>
      <c r="EIP80" s="202"/>
      <c r="EIQ80" s="202"/>
      <c r="EIR80" s="202"/>
      <c r="EIS80" s="202"/>
      <c r="EIT80" s="202"/>
      <c r="EIU80" s="202"/>
      <c r="EIV80" s="202"/>
      <c r="EIW80" s="202"/>
      <c r="EIX80" s="202"/>
      <c r="EIY80" s="202"/>
      <c r="EIZ80" s="202"/>
      <c r="EJA80" s="202"/>
      <c r="EJB80" s="202"/>
      <c r="EJC80" s="202"/>
      <c r="EJD80" s="202"/>
      <c r="EJE80" s="202"/>
      <c r="EJF80" s="202"/>
      <c r="EJG80" s="202"/>
      <c r="EJH80" s="202"/>
      <c r="EJI80" s="202"/>
      <c r="EJJ80" s="202"/>
      <c r="EJK80" s="202"/>
      <c r="EJL80" s="202"/>
      <c r="EJM80" s="202"/>
      <c r="EJN80" s="202"/>
      <c r="EJO80" s="202"/>
      <c r="EJP80" s="202"/>
      <c r="EJQ80" s="202"/>
      <c r="EJR80" s="202"/>
      <c r="EJS80" s="202"/>
      <c r="EJT80" s="202"/>
      <c r="EJU80" s="202"/>
      <c r="EJV80" s="202"/>
      <c r="EJW80" s="202"/>
      <c r="EJX80" s="202"/>
      <c r="EJY80" s="202"/>
      <c r="EJZ80" s="202"/>
      <c r="EKA80" s="202"/>
      <c r="EKB80" s="202"/>
      <c r="EKC80" s="202"/>
      <c r="EKD80" s="202"/>
      <c r="EKE80" s="202"/>
      <c r="EKF80" s="202"/>
      <c r="EKG80" s="202"/>
      <c r="EKH80" s="202"/>
      <c r="EKI80" s="202"/>
      <c r="EKJ80" s="202"/>
      <c r="EKK80" s="202"/>
      <c r="EKL80" s="202"/>
      <c r="EKM80" s="202"/>
      <c r="EKN80" s="202"/>
      <c r="EKO80" s="202"/>
      <c r="EKP80" s="202"/>
      <c r="EKQ80" s="202"/>
      <c r="EKR80" s="202"/>
      <c r="EKS80" s="202"/>
      <c r="EKT80" s="202"/>
      <c r="EKU80" s="202"/>
      <c r="EKV80" s="202"/>
      <c r="EKW80" s="202"/>
      <c r="EKX80" s="202"/>
      <c r="EKY80" s="202"/>
      <c r="EKZ80" s="202"/>
      <c r="ELA80" s="202"/>
      <c r="ELB80" s="202"/>
      <c r="ELC80" s="202"/>
      <c r="ELD80" s="202"/>
      <c r="ELE80" s="202"/>
      <c r="ELF80" s="202"/>
      <c r="ELG80" s="202"/>
      <c r="ELH80" s="202"/>
      <c r="ELI80" s="202"/>
      <c r="ELJ80" s="202"/>
      <c r="ELK80" s="202"/>
      <c r="ELL80" s="202"/>
      <c r="ELM80" s="202"/>
      <c r="ELN80" s="202"/>
      <c r="ELO80" s="202"/>
      <c r="ELP80" s="202"/>
      <c r="ELQ80" s="202"/>
      <c r="ELR80" s="202"/>
      <c r="ELS80" s="202"/>
      <c r="ELT80" s="202"/>
      <c r="ELU80" s="202"/>
      <c r="ELV80" s="202"/>
      <c r="ELW80" s="202"/>
      <c r="ELX80" s="202"/>
      <c r="ELY80" s="202"/>
      <c r="ELZ80" s="202"/>
      <c r="EMA80" s="202"/>
      <c r="EMB80" s="202"/>
      <c r="EMC80" s="202"/>
      <c r="EMD80" s="202"/>
      <c r="EME80" s="202"/>
      <c r="EMF80" s="202"/>
      <c r="EMG80" s="202"/>
      <c r="EMH80" s="202"/>
      <c r="EMI80" s="202"/>
      <c r="EMJ80" s="202"/>
      <c r="EMK80" s="202"/>
      <c r="EML80" s="202"/>
      <c r="EMM80" s="202"/>
      <c r="EMN80" s="202"/>
      <c r="EMO80" s="202"/>
      <c r="EMP80" s="202"/>
      <c r="EMQ80" s="202"/>
      <c r="EMR80" s="202"/>
      <c r="EMS80" s="202"/>
      <c r="EMT80" s="202"/>
      <c r="EMU80" s="202"/>
      <c r="EMV80" s="202"/>
      <c r="EMW80" s="202"/>
      <c r="EMX80" s="202"/>
      <c r="EMY80" s="202"/>
      <c r="EMZ80" s="202"/>
      <c r="ENA80" s="202"/>
      <c r="ENB80" s="202"/>
      <c r="ENC80" s="202"/>
      <c r="END80" s="202"/>
      <c r="ENE80" s="202"/>
      <c r="ENF80" s="202"/>
      <c r="ENG80" s="202"/>
      <c r="ENH80" s="202"/>
      <c r="ENI80" s="202"/>
      <c r="ENJ80" s="202"/>
      <c r="ENK80" s="202"/>
      <c r="ENL80" s="202"/>
      <c r="ENM80" s="202"/>
      <c r="ENN80" s="202"/>
      <c r="ENO80" s="202"/>
      <c r="ENP80" s="202"/>
      <c r="ENQ80" s="202"/>
      <c r="ENR80" s="202"/>
      <c r="ENS80" s="202"/>
      <c r="ENT80" s="202"/>
      <c r="ENU80" s="202"/>
      <c r="ENV80" s="202"/>
      <c r="ENW80" s="202"/>
      <c r="ENX80" s="202"/>
      <c r="ENY80" s="202"/>
      <c r="ENZ80" s="202"/>
      <c r="EOA80" s="202"/>
      <c r="EOB80" s="202"/>
      <c r="EOC80" s="202"/>
      <c r="EOD80" s="202"/>
      <c r="EOE80" s="202"/>
      <c r="EOF80" s="202"/>
      <c r="EOG80" s="202"/>
      <c r="EOH80" s="202"/>
      <c r="EOI80" s="202"/>
      <c r="EOJ80" s="202"/>
      <c r="EOK80" s="202"/>
      <c r="EOL80" s="202"/>
      <c r="EOM80" s="202"/>
      <c r="EON80" s="202"/>
      <c r="EOO80" s="202"/>
      <c r="EOP80" s="202"/>
      <c r="EOQ80" s="202"/>
      <c r="EOR80" s="202"/>
      <c r="EOS80" s="202"/>
      <c r="EOT80" s="202"/>
      <c r="EOU80" s="202"/>
      <c r="EOV80" s="202"/>
      <c r="EOW80" s="202"/>
      <c r="EOX80" s="202"/>
      <c r="EOY80" s="202"/>
      <c r="EOZ80" s="202"/>
      <c r="EPA80" s="202"/>
      <c r="EPB80" s="202"/>
      <c r="EPC80" s="202"/>
      <c r="EPD80" s="202"/>
      <c r="EPE80" s="202"/>
      <c r="EPF80" s="202"/>
      <c r="EPG80" s="202"/>
      <c r="EPH80" s="202"/>
      <c r="EPI80" s="202"/>
      <c r="EPJ80" s="202"/>
      <c r="EPK80" s="202"/>
      <c r="EPL80" s="202"/>
      <c r="EPM80" s="202"/>
      <c r="EPN80" s="202"/>
      <c r="EPO80" s="202"/>
      <c r="EPP80" s="202"/>
      <c r="EPQ80" s="202"/>
      <c r="EPR80" s="202"/>
      <c r="EPS80" s="202"/>
      <c r="EPT80" s="202"/>
      <c r="EPU80" s="202"/>
      <c r="EPV80" s="202"/>
      <c r="EPW80" s="202"/>
      <c r="EPX80" s="202"/>
      <c r="EPY80" s="202"/>
      <c r="EPZ80" s="202"/>
      <c r="EQA80" s="202"/>
      <c r="EQB80" s="202"/>
      <c r="EQC80" s="202"/>
      <c r="EQD80" s="202"/>
      <c r="EQE80" s="202"/>
      <c r="EQF80" s="202"/>
      <c r="EQG80" s="202"/>
      <c r="EQH80" s="202"/>
      <c r="EQI80" s="202"/>
      <c r="EQJ80" s="202"/>
      <c r="EQK80" s="202"/>
      <c r="EQL80" s="202"/>
      <c r="EQM80" s="202"/>
      <c r="EQN80" s="202"/>
      <c r="EQO80" s="202"/>
      <c r="EQP80" s="202"/>
      <c r="EQQ80" s="202"/>
      <c r="EQR80" s="202"/>
      <c r="EQS80" s="202"/>
      <c r="EQT80" s="202"/>
      <c r="EQU80" s="202"/>
      <c r="EQV80" s="202"/>
      <c r="EQW80" s="202"/>
      <c r="EQX80" s="202"/>
      <c r="EQY80" s="202"/>
      <c r="EQZ80" s="202"/>
      <c r="ERA80" s="202"/>
      <c r="ERB80" s="202"/>
      <c r="ERC80" s="202"/>
      <c r="ERD80" s="202"/>
      <c r="ERE80" s="202"/>
      <c r="ERF80" s="202"/>
      <c r="ERG80" s="202"/>
      <c r="ERH80" s="202"/>
      <c r="ERI80" s="202"/>
      <c r="ERJ80" s="202"/>
      <c r="ERK80" s="202"/>
      <c r="ERL80" s="202"/>
      <c r="ERM80" s="202"/>
      <c r="ERN80" s="202"/>
      <c r="ERO80" s="202"/>
      <c r="ERP80" s="202"/>
      <c r="ERQ80" s="202"/>
      <c r="ERR80" s="202"/>
      <c r="ERS80" s="202"/>
      <c r="ERT80" s="202"/>
      <c r="ERU80" s="202"/>
      <c r="ERV80" s="202"/>
      <c r="ERW80" s="202"/>
      <c r="ERX80" s="202"/>
      <c r="ERY80" s="202"/>
      <c r="ERZ80" s="202"/>
      <c r="ESA80" s="202"/>
      <c r="ESB80" s="202"/>
      <c r="ESC80" s="202"/>
      <c r="ESD80" s="202"/>
      <c r="ESE80" s="202"/>
      <c r="ESF80" s="202"/>
      <c r="ESG80" s="202"/>
      <c r="ESH80" s="202"/>
      <c r="ESI80" s="202"/>
      <c r="ESJ80" s="202"/>
      <c r="ESK80" s="202"/>
      <c r="ESL80" s="202"/>
      <c r="ESM80" s="202"/>
      <c r="ESN80" s="202"/>
      <c r="ESO80" s="202"/>
      <c r="ESP80" s="202"/>
      <c r="ESQ80" s="202"/>
      <c r="ESR80" s="202"/>
      <c r="ESS80" s="202"/>
      <c r="EST80" s="202"/>
      <c r="ESU80" s="202"/>
      <c r="ESV80" s="202"/>
      <c r="ESW80" s="202"/>
      <c r="ESX80" s="202"/>
      <c r="ESY80" s="202"/>
      <c r="ESZ80" s="202"/>
      <c r="ETA80" s="202"/>
      <c r="ETB80" s="202"/>
      <c r="ETC80" s="202"/>
      <c r="ETD80" s="202"/>
      <c r="ETE80" s="202"/>
      <c r="ETF80" s="202"/>
      <c r="ETG80" s="202"/>
      <c r="ETH80" s="202"/>
      <c r="ETI80" s="202"/>
      <c r="ETJ80" s="202"/>
      <c r="ETK80" s="202"/>
      <c r="ETL80" s="202"/>
      <c r="ETM80" s="202"/>
      <c r="ETN80" s="202"/>
      <c r="ETO80" s="202"/>
      <c r="ETP80" s="202"/>
      <c r="ETQ80" s="202"/>
      <c r="ETR80" s="202"/>
      <c r="ETS80" s="202"/>
      <c r="ETT80" s="202"/>
      <c r="ETU80" s="202"/>
      <c r="ETV80" s="202"/>
      <c r="ETW80" s="202"/>
      <c r="ETX80" s="202"/>
      <c r="ETY80" s="202"/>
      <c r="ETZ80" s="202"/>
      <c r="EUA80" s="202"/>
      <c r="EUB80" s="202"/>
      <c r="EUC80" s="202"/>
      <c r="EUD80" s="202"/>
      <c r="EUE80" s="202"/>
      <c r="EUF80" s="202"/>
      <c r="EUG80" s="202"/>
      <c r="EUH80" s="202"/>
      <c r="EUI80" s="202"/>
      <c r="EUJ80" s="202"/>
      <c r="EUK80" s="202"/>
      <c r="EUL80" s="202"/>
      <c r="EUM80" s="202"/>
      <c r="EUN80" s="202"/>
      <c r="EUO80" s="202"/>
      <c r="EUP80" s="202"/>
      <c r="EUQ80" s="202"/>
      <c r="EUR80" s="202"/>
      <c r="EUS80" s="202"/>
      <c r="EUT80" s="202"/>
      <c r="EUU80" s="202"/>
      <c r="EUV80" s="202"/>
      <c r="EUW80" s="202"/>
      <c r="EUX80" s="202"/>
      <c r="EUY80" s="202"/>
      <c r="EUZ80" s="202"/>
      <c r="EVA80" s="202"/>
      <c r="EVB80" s="202"/>
      <c r="EVC80" s="202"/>
      <c r="EVD80" s="202"/>
      <c r="EVE80" s="202"/>
      <c r="EVF80" s="202"/>
      <c r="EVG80" s="202"/>
      <c r="EVH80" s="202"/>
      <c r="EVI80" s="202"/>
      <c r="EVJ80" s="202"/>
      <c r="EVK80" s="202"/>
      <c r="EVL80" s="202"/>
      <c r="EVM80" s="202"/>
      <c r="EVN80" s="202"/>
      <c r="EVO80" s="202"/>
      <c r="EVP80" s="202"/>
      <c r="EVQ80" s="202"/>
      <c r="EVR80" s="202"/>
      <c r="EVS80" s="202"/>
      <c r="EVT80" s="202"/>
      <c r="EVU80" s="202"/>
      <c r="EVV80" s="202"/>
      <c r="EVW80" s="202"/>
      <c r="EVX80" s="202"/>
      <c r="EVY80" s="202"/>
      <c r="EVZ80" s="202"/>
      <c r="EWA80" s="202"/>
      <c r="EWB80" s="202"/>
      <c r="EWC80" s="202"/>
      <c r="EWD80" s="202"/>
      <c r="EWE80" s="202"/>
      <c r="EWF80" s="202"/>
      <c r="EWG80" s="202"/>
      <c r="EWH80" s="202"/>
      <c r="EWI80" s="202"/>
      <c r="EWJ80" s="202"/>
      <c r="EWK80" s="202"/>
      <c r="EWL80" s="202"/>
      <c r="EWM80" s="202"/>
      <c r="EWN80" s="202"/>
      <c r="EWO80" s="202"/>
      <c r="EWP80" s="202"/>
      <c r="EWQ80" s="202"/>
      <c r="EWR80" s="202"/>
      <c r="EWS80" s="202"/>
      <c r="EWT80" s="202"/>
      <c r="EWU80" s="202"/>
      <c r="EWV80" s="202"/>
      <c r="EWW80" s="202"/>
      <c r="EWX80" s="202"/>
      <c r="EWY80" s="202"/>
      <c r="EWZ80" s="202"/>
      <c r="EXA80" s="202"/>
      <c r="EXB80" s="202"/>
      <c r="EXC80" s="202"/>
      <c r="EXD80" s="202"/>
      <c r="EXE80" s="202"/>
      <c r="EXF80" s="202"/>
      <c r="EXG80" s="202"/>
      <c r="EXH80" s="202"/>
      <c r="EXI80" s="202"/>
      <c r="EXJ80" s="202"/>
      <c r="EXK80" s="202"/>
      <c r="EXL80" s="202"/>
      <c r="EXM80" s="202"/>
      <c r="EXN80" s="202"/>
      <c r="EXO80" s="202"/>
      <c r="EXP80" s="202"/>
      <c r="EXQ80" s="202"/>
      <c r="EXR80" s="202"/>
      <c r="EXS80" s="202"/>
      <c r="EXT80" s="202"/>
      <c r="EXU80" s="202"/>
      <c r="EXV80" s="202"/>
      <c r="EXW80" s="202"/>
      <c r="EXX80" s="202"/>
      <c r="EXY80" s="202"/>
      <c r="EXZ80" s="202"/>
      <c r="EYA80" s="202"/>
      <c r="EYB80" s="202"/>
      <c r="EYC80" s="202"/>
      <c r="EYD80" s="202"/>
      <c r="EYE80" s="202"/>
      <c r="EYF80" s="202"/>
      <c r="EYG80" s="202"/>
      <c r="EYH80" s="202"/>
      <c r="EYI80" s="202"/>
      <c r="EYJ80" s="202"/>
      <c r="EYK80" s="202"/>
      <c r="EYL80" s="202"/>
      <c r="EYM80" s="202"/>
      <c r="EYN80" s="202"/>
      <c r="EYO80" s="202"/>
      <c r="EYP80" s="202"/>
      <c r="EYQ80" s="202"/>
      <c r="EYR80" s="202"/>
      <c r="EYS80" s="202"/>
      <c r="EYT80" s="202"/>
      <c r="EYU80" s="202"/>
      <c r="EYV80" s="202"/>
      <c r="EYW80" s="202"/>
      <c r="EYX80" s="202"/>
      <c r="EYY80" s="202"/>
      <c r="EYZ80" s="202"/>
      <c r="EZA80" s="202"/>
      <c r="EZB80" s="202"/>
      <c r="EZC80" s="202"/>
      <c r="EZD80" s="202"/>
      <c r="EZE80" s="202"/>
      <c r="EZF80" s="202"/>
      <c r="EZG80" s="202"/>
      <c r="EZH80" s="202"/>
      <c r="EZI80" s="202"/>
      <c r="EZJ80" s="202"/>
      <c r="EZK80" s="202"/>
      <c r="EZL80" s="202"/>
      <c r="EZM80" s="202"/>
      <c r="EZN80" s="202"/>
      <c r="EZO80" s="202"/>
      <c r="EZP80" s="202"/>
      <c r="EZQ80" s="202"/>
      <c r="EZR80" s="202"/>
      <c r="EZS80" s="202"/>
      <c r="EZT80" s="202"/>
      <c r="EZU80" s="202"/>
      <c r="EZV80" s="202"/>
      <c r="EZW80" s="202"/>
      <c r="EZX80" s="202"/>
      <c r="EZY80" s="202"/>
      <c r="EZZ80" s="202"/>
      <c r="FAA80" s="202"/>
      <c r="FAB80" s="202"/>
      <c r="FAC80" s="202"/>
      <c r="FAD80" s="202"/>
      <c r="FAE80" s="202"/>
      <c r="FAF80" s="202"/>
      <c r="FAG80" s="202"/>
      <c r="FAH80" s="202"/>
      <c r="FAI80" s="202"/>
      <c r="FAJ80" s="202"/>
      <c r="FAK80" s="202"/>
      <c r="FAL80" s="202"/>
      <c r="FAM80" s="202"/>
      <c r="FAN80" s="202"/>
      <c r="FAO80" s="202"/>
      <c r="FAP80" s="202"/>
      <c r="FAQ80" s="202"/>
      <c r="FAR80" s="202"/>
      <c r="FAS80" s="202"/>
      <c r="FAT80" s="202"/>
      <c r="FAU80" s="202"/>
      <c r="FAV80" s="202"/>
      <c r="FAW80" s="202"/>
      <c r="FAX80" s="202"/>
      <c r="FAY80" s="202"/>
      <c r="FAZ80" s="202"/>
      <c r="FBA80" s="202"/>
      <c r="FBB80" s="202"/>
      <c r="FBC80" s="202"/>
      <c r="FBD80" s="202"/>
      <c r="FBE80" s="202"/>
      <c r="FBF80" s="202"/>
      <c r="FBG80" s="202"/>
      <c r="FBH80" s="202"/>
      <c r="FBI80" s="202"/>
      <c r="FBJ80" s="202"/>
      <c r="FBK80" s="202"/>
      <c r="FBL80" s="202"/>
      <c r="FBM80" s="202"/>
      <c r="FBN80" s="202"/>
      <c r="FBO80" s="202"/>
      <c r="FBP80" s="202"/>
      <c r="FBQ80" s="202"/>
      <c r="FBR80" s="202"/>
      <c r="FBS80" s="202"/>
      <c r="FBT80" s="202"/>
      <c r="FBU80" s="202"/>
      <c r="FBV80" s="202"/>
      <c r="FBW80" s="202"/>
      <c r="FBX80" s="202"/>
      <c r="FBY80" s="202"/>
      <c r="FBZ80" s="202"/>
      <c r="FCA80" s="202"/>
      <c r="FCB80" s="202"/>
      <c r="FCC80" s="202"/>
      <c r="FCD80" s="202"/>
      <c r="FCE80" s="202"/>
      <c r="FCF80" s="202"/>
      <c r="FCG80" s="202"/>
      <c r="FCH80" s="202"/>
      <c r="FCI80" s="202"/>
      <c r="FCJ80" s="202"/>
      <c r="FCK80" s="202"/>
      <c r="FCL80" s="202"/>
      <c r="FCM80" s="202"/>
      <c r="FCN80" s="202"/>
      <c r="FCO80" s="202"/>
      <c r="FCP80" s="202"/>
      <c r="FCQ80" s="202"/>
      <c r="FCR80" s="202"/>
      <c r="FCS80" s="202"/>
      <c r="FCT80" s="202"/>
      <c r="FCU80" s="202"/>
      <c r="FCV80" s="202"/>
      <c r="FCW80" s="202"/>
      <c r="FCX80" s="202"/>
      <c r="FCY80" s="202"/>
      <c r="FCZ80" s="202"/>
      <c r="FDA80" s="202"/>
      <c r="FDB80" s="202"/>
      <c r="FDC80" s="202"/>
      <c r="FDD80" s="202"/>
      <c r="FDE80" s="202"/>
      <c r="FDF80" s="202"/>
      <c r="FDG80" s="202"/>
      <c r="FDH80" s="202"/>
      <c r="FDI80" s="202"/>
      <c r="FDJ80" s="202"/>
      <c r="FDK80" s="202"/>
      <c r="FDL80" s="202"/>
      <c r="FDM80" s="202"/>
      <c r="FDN80" s="202"/>
      <c r="FDO80" s="202"/>
      <c r="FDP80" s="202"/>
      <c r="FDQ80" s="202"/>
      <c r="FDR80" s="202"/>
      <c r="FDS80" s="202"/>
      <c r="FDT80" s="202"/>
      <c r="FDU80" s="202"/>
      <c r="FDV80" s="202"/>
      <c r="FDW80" s="202"/>
      <c r="FDX80" s="202"/>
      <c r="FDY80" s="202"/>
      <c r="FDZ80" s="202"/>
      <c r="FEA80" s="202"/>
      <c r="FEB80" s="202"/>
      <c r="FEC80" s="202"/>
      <c r="FED80" s="202"/>
      <c r="FEE80" s="202"/>
      <c r="FEF80" s="202"/>
      <c r="FEG80" s="202"/>
      <c r="FEH80" s="202"/>
      <c r="FEI80" s="202"/>
      <c r="FEJ80" s="202"/>
      <c r="FEK80" s="202"/>
      <c r="FEL80" s="202"/>
      <c r="FEM80" s="202"/>
      <c r="FEN80" s="202"/>
      <c r="FEO80" s="202"/>
      <c r="FEP80" s="202"/>
      <c r="FEQ80" s="202"/>
      <c r="FER80" s="202"/>
      <c r="FES80" s="202"/>
      <c r="FET80" s="202"/>
      <c r="FEU80" s="202"/>
      <c r="FEV80" s="202"/>
      <c r="FEW80" s="202"/>
      <c r="FEX80" s="202"/>
      <c r="FEY80" s="202"/>
      <c r="FEZ80" s="202"/>
      <c r="FFA80" s="202"/>
      <c r="FFB80" s="202"/>
      <c r="FFC80" s="202"/>
      <c r="FFD80" s="202"/>
      <c r="FFE80" s="202"/>
      <c r="FFF80" s="202"/>
      <c r="FFG80" s="202"/>
      <c r="FFH80" s="202"/>
      <c r="FFI80" s="202"/>
      <c r="FFJ80" s="202"/>
      <c r="FFK80" s="202"/>
      <c r="FFL80" s="202"/>
      <c r="FFM80" s="202"/>
      <c r="FFN80" s="202"/>
      <c r="FFO80" s="202"/>
      <c r="FFP80" s="202"/>
      <c r="FFQ80" s="202"/>
      <c r="FFR80" s="202"/>
      <c r="FFS80" s="202"/>
      <c r="FFT80" s="202"/>
      <c r="FFU80" s="202"/>
      <c r="FFV80" s="202"/>
      <c r="FFW80" s="202"/>
      <c r="FFX80" s="202"/>
      <c r="FFY80" s="202"/>
      <c r="FFZ80" s="202"/>
      <c r="FGA80" s="202"/>
      <c r="FGB80" s="202"/>
      <c r="FGC80" s="202"/>
      <c r="FGD80" s="202"/>
      <c r="FGE80" s="202"/>
      <c r="FGF80" s="202"/>
      <c r="FGG80" s="202"/>
      <c r="FGH80" s="202"/>
      <c r="FGI80" s="202"/>
      <c r="FGJ80" s="202"/>
      <c r="FGK80" s="202"/>
      <c r="FGL80" s="202"/>
      <c r="FGM80" s="202"/>
      <c r="FGN80" s="202"/>
      <c r="FGO80" s="202"/>
      <c r="FGP80" s="202"/>
      <c r="FGQ80" s="202"/>
      <c r="FGR80" s="202"/>
      <c r="FGS80" s="202"/>
      <c r="FGT80" s="202"/>
      <c r="FGU80" s="202"/>
      <c r="FGV80" s="202"/>
      <c r="FGW80" s="202"/>
      <c r="FGX80" s="202"/>
      <c r="FGY80" s="202"/>
      <c r="FGZ80" s="202"/>
      <c r="FHA80" s="202"/>
      <c r="FHB80" s="202"/>
      <c r="FHC80" s="202"/>
      <c r="FHD80" s="202"/>
      <c r="FHE80" s="202"/>
      <c r="FHF80" s="202"/>
      <c r="FHG80" s="202"/>
      <c r="FHH80" s="202"/>
      <c r="FHI80" s="202"/>
      <c r="FHJ80" s="202"/>
      <c r="FHK80" s="202"/>
      <c r="FHL80" s="202"/>
      <c r="FHM80" s="202"/>
      <c r="FHN80" s="202"/>
      <c r="FHO80" s="202"/>
      <c r="FHP80" s="202"/>
      <c r="FHQ80" s="202"/>
      <c r="FHR80" s="202"/>
      <c r="FHS80" s="202"/>
      <c r="FHT80" s="202"/>
      <c r="FHU80" s="202"/>
      <c r="FHV80" s="202"/>
      <c r="FHW80" s="202"/>
      <c r="FHX80" s="202"/>
      <c r="FHY80" s="202"/>
      <c r="FHZ80" s="202"/>
      <c r="FIA80" s="202"/>
      <c r="FIB80" s="202"/>
      <c r="FIC80" s="202"/>
      <c r="FID80" s="202"/>
      <c r="FIE80" s="202"/>
      <c r="FIF80" s="202"/>
      <c r="FIG80" s="202"/>
      <c r="FIH80" s="202"/>
      <c r="FII80" s="202"/>
      <c r="FIJ80" s="202"/>
      <c r="FIK80" s="202"/>
      <c r="FIL80" s="202"/>
      <c r="FIM80" s="202"/>
      <c r="FIN80" s="202"/>
      <c r="FIO80" s="202"/>
      <c r="FIP80" s="202"/>
      <c r="FIQ80" s="202"/>
      <c r="FIR80" s="202"/>
      <c r="FIS80" s="202"/>
      <c r="FIT80" s="202"/>
      <c r="FIU80" s="202"/>
      <c r="FIV80" s="202"/>
      <c r="FIW80" s="202"/>
      <c r="FIX80" s="202"/>
      <c r="FIY80" s="202"/>
      <c r="FIZ80" s="202"/>
      <c r="FJA80" s="202"/>
      <c r="FJB80" s="202"/>
      <c r="FJC80" s="202"/>
      <c r="FJD80" s="202"/>
      <c r="FJE80" s="202"/>
      <c r="FJF80" s="202"/>
      <c r="FJG80" s="202"/>
      <c r="FJH80" s="202"/>
      <c r="FJI80" s="202"/>
      <c r="FJJ80" s="202"/>
      <c r="FJK80" s="202"/>
      <c r="FJL80" s="202"/>
      <c r="FJM80" s="202"/>
      <c r="FJN80" s="202"/>
      <c r="FJO80" s="202"/>
      <c r="FJP80" s="202"/>
      <c r="FJQ80" s="202"/>
      <c r="FJR80" s="202"/>
      <c r="FJS80" s="202"/>
      <c r="FJT80" s="202"/>
      <c r="FJU80" s="202"/>
      <c r="FJV80" s="202"/>
      <c r="FJW80" s="202"/>
      <c r="FJX80" s="202"/>
      <c r="FJY80" s="202"/>
      <c r="FJZ80" s="202"/>
      <c r="FKA80" s="202"/>
      <c r="FKB80" s="202"/>
      <c r="FKC80" s="202"/>
      <c r="FKD80" s="202"/>
      <c r="FKE80" s="202"/>
      <c r="FKF80" s="202"/>
      <c r="FKG80" s="202"/>
      <c r="FKH80" s="202"/>
      <c r="FKI80" s="202"/>
      <c r="FKJ80" s="202"/>
      <c r="FKK80" s="202"/>
      <c r="FKL80" s="202"/>
      <c r="FKM80" s="202"/>
      <c r="FKN80" s="202"/>
      <c r="FKO80" s="202"/>
      <c r="FKP80" s="202"/>
      <c r="FKQ80" s="202"/>
      <c r="FKR80" s="202"/>
      <c r="FKS80" s="202"/>
      <c r="FKT80" s="202"/>
      <c r="FKU80" s="202"/>
      <c r="FKV80" s="202"/>
      <c r="FKW80" s="202"/>
      <c r="FKX80" s="202"/>
      <c r="FKY80" s="202"/>
      <c r="FKZ80" s="202"/>
      <c r="FLA80" s="202"/>
      <c r="FLB80" s="202"/>
      <c r="FLC80" s="202"/>
      <c r="FLD80" s="202"/>
      <c r="FLE80" s="202"/>
      <c r="FLF80" s="202"/>
      <c r="FLG80" s="202"/>
      <c r="FLH80" s="202"/>
      <c r="FLI80" s="202"/>
      <c r="FLJ80" s="202"/>
      <c r="FLK80" s="202"/>
      <c r="FLL80" s="202"/>
      <c r="FLM80" s="202"/>
      <c r="FLN80" s="202"/>
      <c r="FLO80" s="202"/>
      <c r="FLP80" s="202"/>
      <c r="FLQ80" s="202"/>
      <c r="FLR80" s="202"/>
      <c r="FLS80" s="202"/>
      <c r="FLT80" s="202"/>
      <c r="FLU80" s="202"/>
      <c r="FLV80" s="202"/>
      <c r="FLW80" s="202"/>
      <c r="FLX80" s="202"/>
      <c r="FLY80" s="202"/>
      <c r="FLZ80" s="202"/>
      <c r="FMA80" s="202"/>
      <c r="FMB80" s="202"/>
      <c r="FMC80" s="202"/>
      <c r="FMD80" s="202"/>
      <c r="FME80" s="202"/>
      <c r="FMF80" s="202"/>
      <c r="FMG80" s="202"/>
      <c r="FMH80" s="202"/>
      <c r="FMI80" s="202"/>
      <c r="FMJ80" s="202"/>
      <c r="FMK80" s="202"/>
      <c r="FML80" s="202"/>
      <c r="FMM80" s="202"/>
      <c r="FMN80" s="202"/>
      <c r="FMO80" s="202"/>
      <c r="FMP80" s="202"/>
      <c r="FMQ80" s="202"/>
      <c r="FMR80" s="202"/>
      <c r="FMS80" s="202"/>
      <c r="FMT80" s="202"/>
      <c r="FMU80" s="202"/>
      <c r="FMV80" s="202"/>
      <c r="FMW80" s="202"/>
      <c r="FMX80" s="202"/>
      <c r="FMY80" s="202"/>
      <c r="FMZ80" s="202"/>
      <c r="FNA80" s="202"/>
      <c r="FNB80" s="202"/>
      <c r="FNC80" s="202"/>
      <c r="FND80" s="202"/>
      <c r="FNE80" s="202"/>
      <c r="FNF80" s="202"/>
      <c r="FNG80" s="202"/>
      <c r="FNH80" s="202"/>
      <c r="FNI80" s="202"/>
      <c r="FNJ80" s="202"/>
      <c r="FNK80" s="202"/>
      <c r="FNL80" s="202"/>
      <c r="FNM80" s="202"/>
      <c r="FNN80" s="202"/>
      <c r="FNO80" s="202"/>
      <c r="FNP80" s="202"/>
      <c r="FNQ80" s="202"/>
      <c r="FNR80" s="202"/>
      <c r="FNS80" s="202"/>
      <c r="FNT80" s="202"/>
      <c r="FNU80" s="202"/>
      <c r="FNV80" s="202"/>
      <c r="FNW80" s="202"/>
      <c r="FNX80" s="202"/>
      <c r="FNY80" s="202"/>
      <c r="FNZ80" s="202"/>
      <c r="FOA80" s="202"/>
      <c r="FOB80" s="202"/>
      <c r="FOC80" s="202"/>
      <c r="FOD80" s="202"/>
      <c r="FOE80" s="202"/>
      <c r="FOF80" s="202"/>
      <c r="FOG80" s="202"/>
      <c r="FOH80" s="202"/>
      <c r="FOI80" s="202"/>
      <c r="FOJ80" s="202"/>
      <c r="FOK80" s="202"/>
      <c r="FOL80" s="202"/>
      <c r="FOM80" s="202"/>
      <c r="FON80" s="202"/>
      <c r="FOO80" s="202"/>
      <c r="FOP80" s="202"/>
      <c r="FOQ80" s="202"/>
      <c r="FOR80" s="202"/>
      <c r="FOS80" s="202"/>
      <c r="FOT80" s="202"/>
      <c r="FOU80" s="202"/>
      <c r="FOV80" s="202"/>
      <c r="FOW80" s="202"/>
      <c r="FOX80" s="202"/>
      <c r="FOY80" s="202"/>
      <c r="FOZ80" s="202"/>
      <c r="FPA80" s="202"/>
      <c r="FPB80" s="202"/>
      <c r="FPC80" s="202"/>
      <c r="FPD80" s="202"/>
      <c r="FPE80" s="202"/>
      <c r="FPF80" s="202"/>
      <c r="FPG80" s="202"/>
      <c r="FPH80" s="202"/>
      <c r="FPI80" s="202"/>
      <c r="FPJ80" s="202"/>
      <c r="FPK80" s="202"/>
      <c r="FPL80" s="202"/>
      <c r="FPM80" s="202"/>
      <c r="FPN80" s="202"/>
      <c r="FPO80" s="202"/>
      <c r="FPP80" s="202"/>
      <c r="FPQ80" s="202"/>
      <c r="FPR80" s="202"/>
      <c r="FPS80" s="202"/>
      <c r="FPT80" s="202"/>
      <c r="FPU80" s="202"/>
      <c r="FPV80" s="202"/>
      <c r="FPW80" s="202"/>
      <c r="FPX80" s="202"/>
      <c r="FPY80" s="202"/>
      <c r="FPZ80" s="202"/>
      <c r="FQA80" s="202"/>
      <c r="FQB80" s="202"/>
      <c r="FQC80" s="202"/>
      <c r="FQD80" s="202"/>
      <c r="FQE80" s="202"/>
      <c r="FQF80" s="202"/>
      <c r="FQG80" s="202"/>
      <c r="FQH80" s="202"/>
      <c r="FQI80" s="202"/>
      <c r="FQJ80" s="202"/>
      <c r="FQK80" s="202"/>
      <c r="FQL80" s="202"/>
      <c r="FQM80" s="202"/>
      <c r="FQN80" s="202"/>
      <c r="FQO80" s="202"/>
      <c r="FQP80" s="202"/>
      <c r="FQQ80" s="202"/>
      <c r="FQR80" s="202"/>
      <c r="FQS80" s="202"/>
      <c r="FQT80" s="202"/>
      <c r="FQU80" s="202"/>
      <c r="FQV80" s="202"/>
      <c r="FQW80" s="202"/>
      <c r="FQX80" s="202"/>
      <c r="FQY80" s="202"/>
      <c r="FQZ80" s="202"/>
      <c r="FRA80" s="202"/>
      <c r="FRB80" s="202"/>
      <c r="FRC80" s="202"/>
      <c r="FRD80" s="202"/>
      <c r="FRE80" s="202"/>
      <c r="FRF80" s="202"/>
      <c r="FRG80" s="202"/>
      <c r="FRH80" s="202"/>
      <c r="FRI80" s="202"/>
      <c r="FRJ80" s="202"/>
      <c r="FRK80" s="202"/>
      <c r="FRL80" s="202"/>
      <c r="FRM80" s="202"/>
      <c r="FRN80" s="202"/>
      <c r="FRO80" s="202"/>
      <c r="FRP80" s="202"/>
      <c r="FRQ80" s="202"/>
      <c r="FRR80" s="202"/>
      <c r="FRS80" s="202"/>
      <c r="FRT80" s="202"/>
      <c r="FRU80" s="202"/>
      <c r="FRV80" s="202"/>
      <c r="FRW80" s="202"/>
      <c r="FRX80" s="202"/>
      <c r="FRY80" s="202"/>
      <c r="FRZ80" s="202"/>
      <c r="FSA80" s="202"/>
      <c r="FSB80" s="202"/>
      <c r="FSC80" s="202"/>
      <c r="FSD80" s="202"/>
      <c r="FSE80" s="202"/>
      <c r="FSF80" s="202"/>
      <c r="FSG80" s="202"/>
      <c r="FSH80" s="202"/>
      <c r="FSI80" s="202"/>
      <c r="FSJ80" s="202"/>
      <c r="FSK80" s="202"/>
      <c r="FSL80" s="202"/>
      <c r="FSM80" s="202"/>
      <c r="FSN80" s="202"/>
      <c r="FSO80" s="202"/>
      <c r="FSP80" s="202"/>
      <c r="FSQ80" s="202"/>
      <c r="FSR80" s="202"/>
      <c r="FSS80" s="202"/>
      <c r="FST80" s="202"/>
      <c r="FSU80" s="202"/>
      <c r="FSV80" s="202"/>
      <c r="FSW80" s="202"/>
      <c r="FSX80" s="202"/>
      <c r="FSY80" s="202"/>
      <c r="FSZ80" s="202"/>
      <c r="FTA80" s="202"/>
      <c r="FTB80" s="202"/>
      <c r="FTC80" s="202"/>
      <c r="FTD80" s="202"/>
      <c r="FTE80" s="202"/>
      <c r="FTF80" s="202"/>
      <c r="FTG80" s="202"/>
      <c r="FTH80" s="202"/>
      <c r="FTI80" s="202"/>
      <c r="FTJ80" s="202"/>
      <c r="FTK80" s="202"/>
      <c r="FTL80" s="202"/>
      <c r="FTM80" s="202"/>
      <c r="FTN80" s="202"/>
      <c r="FTO80" s="202"/>
      <c r="FTP80" s="202"/>
      <c r="FTQ80" s="202"/>
      <c r="FTR80" s="202"/>
      <c r="FTS80" s="202"/>
      <c r="FTT80" s="202"/>
      <c r="FTU80" s="202"/>
      <c r="FTV80" s="202"/>
      <c r="FTW80" s="202"/>
      <c r="FTX80" s="202"/>
      <c r="FTY80" s="202"/>
      <c r="FTZ80" s="202"/>
      <c r="FUA80" s="202"/>
      <c r="FUB80" s="202"/>
      <c r="FUC80" s="202"/>
      <c r="FUD80" s="202"/>
      <c r="FUE80" s="202"/>
      <c r="FUF80" s="202"/>
      <c r="FUG80" s="202"/>
      <c r="FUH80" s="202"/>
      <c r="FUI80" s="202"/>
      <c r="FUJ80" s="202"/>
      <c r="FUK80" s="202"/>
      <c r="FUL80" s="202"/>
      <c r="FUM80" s="202"/>
      <c r="FUN80" s="202"/>
      <c r="FUO80" s="202"/>
      <c r="FUP80" s="202"/>
      <c r="FUQ80" s="202"/>
      <c r="FUR80" s="202"/>
      <c r="FUS80" s="202"/>
      <c r="FUT80" s="202"/>
      <c r="FUU80" s="202"/>
      <c r="FUV80" s="202"/>
      <c r="FUW80" s="202"/>
      <c r="FUX80" s="202"/>
      <c r="FUY80" s="202"/>
      <c r="FUZ80" s="202"/>
      <c r="FVA80" s="202"/>
      <c r="FVB80" s="202"/>
      <c r="FVC80" s="202"/>
      <c r="FVD80" s="202"/>
      <c r="FVE80" s="202"/>
      <c r="FVF80" s="202"/>
      <c r="FVG80" s="202"/>
      <c r="FVH80" s="202"/>
      <c r="FVI80" s="202"/>
      <c r="FVJ80" s="202"/>
      <c r="FVK80" s="202"/>
      <c r="FVL80" s="202"/>
      <c r="FVM80" s="202"/>
      <c r="FVN80" s="202"/>
      <c r="FVO80" s="202"/>
      <c r="FVP80" s="202"/>
      <c r="FVQ80" s="202"/>
      <c r="FVR80" s="202"/>
      <c r="FVS80" s="202"/>
      <c r="FVT80" s="202"/>
      <c r="FVU80" s="202"/>
      <c r="FVV80" s="202"/>
      <c r="FVW80" s="202"/>
      <c r="FVX80" s="202"/>
      <c r="FVY80" s="202"/>
      <c r="FVZ80" s="202"/>
      <c r="FWA80" s="202"/>
      <c r="FWB80" s="202"/>
      <c r="FWC80" s="202"/>
      <c r="FWD80" s="202"/>
      <c r="FWE80" s="202"/>
      <c r="FWF80" s="202"/>
      <c r="FWG80" s="202"/>
      <c r="FWH80" s="202"/>
      <c r="FWI80" s="202"/>
      <c r="FWJ80" s="202"/>
      <c r="FWK80" s="202"/>
      <c r="FWL80" s="202"/>
      <c r="FWM80" s="202"/>
      <c r="FWN80" s="202"/>
      <c r="FWO80" s="202"/>
      <c r="FWP80" s="202"/>
      <c r="FWQ80" s="202"/>
      <c r="FWR80" s="202"/>
      <c r="FWS80" s="202"/>
      <c r="FWT80" s="202"/>
      <c r="FWU80" s="202"/>
      <c r="FWV80" s="202"/>
      <c r="FWW80" s="202"/>
      <c r="FWX80" s="202"/>
      <c r="FWY80" s="202"/>
      <c r="FWZ80" s="202"/>
      <c r="FXA80" s="202"/>
      <c r="FXB80" s="202"/>
      <c r="FXC80" s="202"/>
      <c r="FXD80" s="202"/>
      <c r="FXE80" s="202"/>
      <c r="FXF80" s="202"/>
      <c r="FXG80" s="202"/>
      <c r="FXH80" s="202"/>
      <c r="FXI80" s="202"/>
      <c r="FXJ80" s="202"/>
      <c r="FXK80" s="202"/>
      <c r="FXL80" s="202"/>
      <c r="FXM80" s="202"/>
      <c r="FXN80" s="202"/>
      <c r="FXO80" s="202"/>
      <c r="FXP80" s="202"/>
      <c r="FXQ80" s="202"/>
      <c r="FXR80" s="202"/>
      <c r="FXS80" s="202"/>
      <c r="FXT80" s="202"/>
      <c r="FXU80" s="202"/>
      <c r="FXV80" s="202"/>
      <c r="FXW80" s="202"/>
      <c r="FXX80" s="202"/>
      <c r="FXY80" s="202"/>
      <c r="FXZ80" s="202"/>
      <c r="FYA80" s="202"/>
      <c r="FYB80" s="202"/>
      <c r="FYC80" s="202"/>
      <c r="FYD80" s="202"/>
      <c r="FYE80" s="202"/>
      <c r="FYF80" s="202"/>
      <c r="FYG80" s="202"/>
      <c r="FYH80" s="202"/>
      <c r="FYI80" s="202"/>
      <c r="FYJ80" s="202"/>
      <c r="FYK80" s="202"/>
      <c r="FYL80" s="202"/>
      <c r="FYM80" s="202"/>
      <c r="FYN80" s="202"/>
      <c r="FYO80" s="202"/>
      <c r="FYP80" s="202"/>
      <c r="FYQ80" s="202"/>
      <c r="FYR80" s="202"/>
      <c r="FYS80" s="202"/>
      <c r="FYT80" s="202"/>
      <c r="FYU80" s="202"/>
      <c r="FYV80" s="202"/>
      <c r="FYW80" s="202"/>
      <c r="FYX80" s="202"/>
      <c r="FYY80" s="202"/>
      <c r="FYZ80" s="202"/>
      <c r="FZA80" s="202"/>
      <c r="FZB80" s="202"/>
      <c r="FZC80" s="202"/>
      <c r="FZD80" s="202"/>
      <c r="FZE80" s="202"/>
      <c r="FZF80" s="202"/>
      <c r="FZG80" s="202"/>
      <c r="FZH80" s="202"/>
      <c r="FZI80" s="202"/>
      <c r="FZJ80" s="202"/>
      <c r="FZK80" s="202"/>
      <c r="FZL80" s="202"/>
      <c r="FZM80" s="202"/>
      <c r="FZN80" s="202"/>
      <c r="FZO80" s="202"/>
      <c r="FZP80" s="202"/>
      <c r="FZQ80" s="202"/>
      <c r="FZR80" s="202"/>
      <c r="FZS80" s="202"/>
      <c r="FZT80" s="202"/>
      <c r="FZU80" s="202"/>
      <c r="FZV80" s="202"/>
      <c r="FZW80" s="202"/>
      <c r="FZX80" s="202"/>
      <c r="FZY80" s="202"/>
      <c r="FZZ80" s="202"/>
      <c r="GAA80" s="202"/>
      <c r="GAB80" s="202"/>
      <c r="GAC80" s="202"/>
      <c r="GAD80" s="202"/>
      <c r="GAE80" s="202"/>
      <c r="GAF80" s="202"/>
      <c r="GAG80" s="202"/>
      <c r="GAH80" s="202"/>
      <c r="GAI80" s="202"/>
      <c r="GAJ80" s="202"/>
      <c r="GAK80" s="202"/>
      <c r="GAL80" s="202"/>
      <c r="GAM80" s="202"/>
      <c r="GAN80" s="202"/>
      <c r="GAO80" s="202"/>
      <c r="GAP80" s="202"/>
      <c r="GAQ80" s="202"/>
      <c r="GAR80" s="202"/>
      <c r="GAS80" s="202"/>
      <c r="GAT80" s="202"/>
      <c r="GAU80" s="202"/>
      <c r="GAV80" s="202"/>
      <c r="GAW80" s="202"/>
      <c r="GAX80" s="202"/>
      <c r="GAY80" s="202"/>
      <c r="GAZ80" s="202"/>
      <c r="GBA80" s="202"/>
      <c r="GBB80" s="202"/>
      <c r="GBC80" s="202"/>
      <c r="GBD80" s="202"/>
      <c r="GBE80" s="202"/>
      <c r="GBF80" s="202"/>
      <c r="GBG80" s="202"/>
      <c r="GBH80" s="202"/>
      <c r="GBI80" s="202"/>
      <c r="GBJ80" s="202"/>
      <c r="GBK80" s="202"/>
      <c r="GBL80" s="202"/>
      <c r="GBM80" s="202"/>
      <c r="GBN80" s="202"/>
      <c r="GBO80" s="202"/>
      <c r="GBP80" s="202"/>
      <c r="GBQ80" s="202"/>
      <c r="GBR80" s="202"/>
      <c r="GBS80" s="202"/>
      <c r="GBT80" s="202"/>
      <c r="GBU80" s="202"/>
      <c r="GBV80" s="202"/>
      <c r="GBW80" s="202"/>
      <c r="GBX80" s="202"/>
      <c r="GBY80" s="202"/>
      <c r="GBZ80" s="202"/>
      <c r="GCA80" s="202"/>
      <c r="GCB80" s="202"/>
      <c r="GCC80" s="202"/>
      <c r="GCD80" s="202"/>
      <c r="GCE80" s="202"/>
      <c r="GCF80" s="202"/>
      <c r="GCG80" s="202"/>
      <c r="GCH80" s="202"/>
      <c r="GCI80" s="202"/>
      <c r="GCJ80" s="202"/>
      <c r="GCK80" s="202"/>
      <c r="GCL80" s="202"/>
      <c r="GCM80" s="202"/>
      <c r="GCN80" s="202"/>
      <c r="GCO80" s="202"/>
      <c r="GCP80" s="202"/>
      <c r="GCQ80" s="202"/>
      <c r="GCR80" s="202"/>
      <c r="GCS80" s="202"/>
      <c r="GCT80" s="202"/>
      <c r="GCU80" s="202"/>
      <c r="GCV80" s="202"/>
      <c r="GCW80" s="202"/>
      <c r="GCX80" s="202"/>
      <c r="GCY80" s="202"/>
      <c r="GCZ80" s="202"/>
      <c r="GDA80" s="202"/>
      <c r="GDB80" s="202"/>
      <c r="GDC80" s="202"/>
      <c r="GDD80" s="202"/>
      <c r="GDE80" s="202"/>
      <c r="GDF80" s="202"/>
      <c r="GDG80" s="202"/>
      <c r="GDH80" s="202"/>
      <c r="GDI80" s="202"/>
      <c r="GDJ80" s="202"/>
      <c r="GDK80" s="202"/>
      <c r="GDL80" s="202"/>
      <c r="GDM80" s="202"/>
      <c r="GDN80" s="202"/>
      <c r="GDO80" s="202"/>
      <c r="GDP80" s="202"/>
      <c r="GDQ80" s="202"/>
      <c r="GDR80" s="202"/>
      <c r="GDS80" s="202"/>
      <c r="GDT80" s="202"/>
      <c r="GDU80" s="202"/>
      <c r="GDV80" s="202"/>
      <c r="GDW80" s="202"/>
      <c r="GDX80" s="202"/>
      <c r="GDY80" s="202"/>
      <c r="GDZ80" s="202"/>
      <c r="GEA80" s="202"/>
      <c r="GEB80" s="202"/>
      <c r="GEC80" s="202"/>
      <c r="GED80" s="202"/>
      <c r="GEE80" s="202"/>
      <c r="GEF80" s="202"/>
      <c r="GEG80" s="202"/>
      <c r="GEH80" s="202"/>
      <c r="GEI80" s="202"/>
      <c r="GEJ80" s="202"/>
      <c r="GEK80" s="202"/>
      <c r="GEL80" s="202"/>
      <c r="GEM80" s="202"/>
      <c r="GEN80" s="202"/>
      <c r="GEO80" s="202"/>
      <c r="GEP80" s="202"/>
      <c r="GEQ80" s="202"/>
      <c r="GER80" s="202"/>
      <c r="GES80" s="202"/>
      <c r="GET80" s="202"/>
      <c r="GEU80" s="202"/>
      <c r="GEV80" s="202"/>
      <c r="GEW80" s="202"/>
      <c r="GEX80" s="202"/>
      <c r="GEY80" s="202"/>
      <c r="GEZ80" s="202"/>
      <c r="GFA80" s="202"/>
      <c r="GFB80" s="202"/>
      <c r="GFC80" s="202"/>
      <c r="GFD80" s="202"/>
      <c r="GFE80" s="202"/>
      <c r="GFF80" s="202"/>
      <c r="GFG80" s="202"/>
      <c r="GFH80" s="202"/>
      <c r="GFI80" s="202"/>
      <c r="GFJ80" s="202"/>
      <c r="GFK80" s="202"/>
      <c r="GFL80" s="202"/>
      <c r="GFM80" s="202"/>
      <c r="GFN80" s="202"/>
      <c r="GFO80" s="202"/>
      <c r="GFP80" s="202"/>
      <c r="GFQ80" s="202"/>
      <c r="GFR80" s="202"/>
      <c r="GFS80" s="202"/>
      <c r="GFT80" s="202"/>
      <c r="GFU80" s="202"/>
      <c r="GFV80" s="202"/>
      <c r="GFW80" s="202"/>
      <c r="GFX80" s="202"/>
      <c r="GFY80" s="202"/>
      <c r="GFZ80" s="202"/>
      <c r="GGA80" s="202"/>
      <c r="GGB80" s="202"/>
      <c r="GGC80" s="202"/>
      <c r="GGD80" s="202"/>
      <c r="GGE80" s="202"/>
      <c r="GGF80" s="202"/>
      <c r="GGG80" s="202"/>
      <c r="GGH80" s="202"/>
      <c r="GGI80" s="202"/>
      <c r="GGJ80" s="202"/>
      <c r="GGK80" s="202"/>
      <c r="GGL80" s="202"/>
      <c r="GGM80" s="202"/>
      <c r="GGN80" s="202"/>
      <c r="GGO80" s="202"/>
      <c r="GGP80" s="202"/>
      <c r="GGQ80" s="202"/>
      <c r="GGR80" s="202"/>
      <c r="GGS80" s="202"/>
      <c r="GGT80" s="202"/>
      <c r="GGU80" s="202"/>
      <c r="GGV80" s="202"/>
      <c r="GGW80" s="202"/>
      <c r="GGX80" s="202"/>
      <c r="GGY80" s="202"/>
      <c r="GGZ80" s="202"/>
      <c r="GHA80" s="202"/>
      <c r="GHB80" s="202"/>
      <c r="GHC80" s="202"/>
      <c r="GHD80" s="202"/>
      <c r="GHE80" s="202"/>
      <c r="GHF80" s="202"/>
      <c r="GHG80" s="202"/>
      <c r="GHH80" s="202"/>
      <c r="GHI80" s="202"/>
      <c r="GHJ80" s="202"/>
      <c r="GHK80" s="202"/>
      <c r="GHL80" s="202"/>
      <c r="GHM80" s="202"/>
      <c r="GHN80" s="202"/>
      <c r="GHO80" s="202"/>
      <c r="GHP80" s="202"/>
      <c r="GHQ80" s="202"/>
      <c r="GHR80" s="202"/>
      <c r="GHS80" s="202"/>
      <c r="GHT80" s="202"/>
      <c r="GHU80" s="202"/>
      <c r="GHV80" s="202"/>
      <c r="GHW80" s="202"/>
      <c r="GHX80" s="202"/>
      <c r="GHY80" s="202"/>
      <c r="GHZ80" s="202"/>
      <c r="GIA80" s="202"/>
      <c r="GIB80" s="202"/>
      <c r="GIC80" s="202"/>
      <c r="GID80" s="202"/>
      <c r="GIE80" s="202"/>
      <c r="GIF80" s="202"/>
      <c r="GIG80" s="202"/>
      <c r="GIH80" s="202"/>
      <c r="GII80" s="202"/>
      <c r="GIJ80" s="202"/>
      <c r="GIK80" s="202"/>
      <c r="GIL80" s="202"/>
      <c r="GIM80" s="202"/>
      <c r="GIN80" s="202"/>
      <c r="GIO80" s="202"/>
      <c r="GIP80" s="202"/>
      <c r="GIQ80" s="202"/>
      <c r="GIR80" s="202"/>
      <c r="GIS80" s="202"/>
      <c r="GIT80" s="202"/>
      <c r="GIU80" s="202"/>
      <c r="GIV80" s="202"/>
      <c r="GIW80" s="202"/>
      <c r="GIX80" s="202"/>
      <c r="GIY80" s="202"/>
      <c r="GIZ80" s="202"/>
      <c r="GJA80" s="202"/>
      <c r="GJB80" s="202"/>
      <c r="GJC80" s="202"/>
      <c r="GJD80" s="202"/>
      <c r="GJE80" s="202"/>
      <c r="GJF80" s="202"/>
      <c r="GJG80" s="202"/>
      <c r="GJH80" s="202"/>
      <c r="GJI80" s="202"/>
      <c r="GJJ80" s="202"/>
      <c r="GJK80" s="202"/>
      <c r="GJL80" s="202"/>
      <c r="GJM80" s="202"/>
      <c r="GJN80" s="202"/>
      <c r="GJO80" s="202"/>
      <c r="GJP80" s="202"/>
      <c r="GJQ80" s="202"/>
      <c r="GJR80" s="202"/>
      <c r="GJS80" s="202"/>
      <c r="GJT80" s="202"/>
      <c r="GJU80" s="202"/>
      <c r="GJV80" s="202"/>
      <c r="GJW80" s="202"/>
      <c r="GJX80" s="202"/>
      <c r="GJY80" s="202"/>
      <c r="GJZ80" s="202"/>
      <c r="GKA80" s="202"/>
      <c r="GKB80" s="202"/>
      <c r="GKC80" s="202"/>
      <c r="GKD80" s="202"/>
      <c r="GKE80" s="202"/>
      <c r="GKF80" s="202"/>
      <c r="GKG80" s="202"/>
      <c r="GKH80" s="202"/>
      <c r="GKI80" s="202"/>
      <c r="GKJ80" s="202"/>
      <c r="GKK80" s="202"/>
      <c r="GKL80" s="202"/>
      <c r="GKM80" s="202"/>
      <c r="GKN80" s="202"/>
      <c r="GKO80" s="202"/>
      <c r="GKP80" s="202"/>
      <c r="GKQ80" s="202"/>
      <c r="GKR80" s="202"/>
      <c r="GKS80" s="202"/>
      <c r="GKT80" s="202"/>
      <c r="GKU80" s="202"/>
      <c r="GKV80" s="202"/>
      <c r="GKW80" s="202"/>
      <c r="GKX80" s="202"/>
      <c r="GKY80" s="202"/>
      <c r="GKZ80" s="202"/>
      <c r="GLA80" s="202"/>
      <c r="GLB80" s="202"/>
      <c r="GLC80" s="202"/>
      <c r="GLD80" s="202"/>
      <c r="GLE80" s="202"/>
      <c r="GLF80" s="202"/>
      <c r="GLG80" s="202"/>
      <c r="GLH80" s="202"/>
      <c r="GLI80" s="202"/>
      <c r="GLJ80" s="202"/>
      <c r="GLK80" s="202"/>
      <c r="GLL80" s="202"/>
      <c r="GLM80" s="202"/>
      <c r="GLN80" s="202"/>
      <c r="GLO80" s="202"/>
      <c r="GLP80" s="202"/>
      <c r="GLQ80" s="202"/>
      <c r="GLR80" s="202"/>
      <c r="GLS80" s="202"/>
      <c r="GLT80" s="202"/>
      <c r="GLU80" s="202"/>
      <c r="GLV80" s="202"/>
      <c r="GLW80" s="202"/>
      <c r="GLX80" s="202"/>
      <c r="GLY80" s="202"/>
      <c r="GLZ80" s="202"/>
      <c r="GMA80" s="202"/>
      <c r="GMB80" s="202"/>
      <c r="GMC80" s="202"/>
      <c r="GMD80" s="202"/>
      <c r="GME80" s="202"/>
      <c r="GMF80" s="202"/>
      <c r="GMG80" s="202"/>
      <c r="GMH80" s="202"/>
      <c r="GMI80" s="202"/>
      <c r="GMJ80" s="202"/>
      <c r="GMK80" s="202"/>
      <c r="GML80" s="202"/>
      <c r="GMM80" s="202"/>
      <c r="GMN80" s="202"/>
      <c r="GMO80" s="202"/>
      <c r="GMP80" s="202"/>
      <c r="GMQ80" s="202"/>
      <c r="GMR80" s="202"/>
      <c r="GMS80" s="202"/>
      <c r="GMT80" s="202"/>
      <c r="GMU80" s="202"/>
      <c r="GMV80" s="202"/>
      <c r="GMW80" s="202"/>
      <c r="GMX80" s="202"/>
      <c r="GMY80" s="202"/>
      <c r="GMZ80" s="202"/>
      <c r="GNA80" s="202"/>
      <c r="GNB80" s="202"/>
      <c r="GNC80" s="202"/>
      <c r="GND80" s="202"/>
      <c r="GNE80" s="202"/>
      <c r="GNF80" s="202"/>
      <c r="GNG80" s="202"/>
      <c r="GNH80" s="202"/>
      <c r="GNI80" s="202"/>
      <c r="GNJ80" s="202"/>
      <c r="GNK80" s="202"/>
      <c r="GNL80" s="202"/>
      <c r="GNM80" s="202"/>
      <c r="GNN80" s="202"/>
      <c r="GNO80" s="202"/>
      <c r="GNP80" s="202"/>
      <c r="GNQ80" s="202"/>
      <c r="GNR80" s="202"/>
      <c r="GNS80" s="202"/>
      <c r="GNT80" s="202"/>
      <c r="GNU80" s="202"/>
      <c r="GNV80" s="202"/>
      <c r="GNW80" s="202"/>
      <c r="GNX80" s="202"/>
      <c r="GNY80" s="202"/>
      <c r="GNZ80" s="202"/>
      <c r="GOA80" s="202"/>
      <c r="GOB80" s="202"/>
      <c r="GOC80" s="202"/>
      <c r="GOD80" s="202"/>
      <c r="GOE80" s="202"/>
      <c r="GOF80" s="202"/>
      <c r="GOG80" s="202"/>
      <c r="GOH80" s="202"/>
      <c r="GOI80" s="202"/>
      <c r="GOJ80" s="202"/>
      <c r="GOK80" s="202"/>
      <c r="GOL80" s="202"/>
      <c r="GOM80" s="202"/>
      <c r="GON80" s="202"/>
      <c r="GOO80" s="202"/>
      <c r="GOP80" s="202"/>
      <c r="GOQ80" s="202"/>
      <c r="GOR80" s="202"/>
      <c r="GOS80" s="202"/>
      <c r="GOT80" s="202"/>
      <c r="GOU80" s="202"/>
      <c r="GOV80" s="202"/>
      <c r="GOW80" s="202"/>
      <c r="GOX80" s="202"/>
      <c r="GOY80" s="202"/>
      <c r="GOZ80" s="202"/>
      <c r="GPA80" s="202"/>
      <c r="GPB80" s="202"/>
      <c r="GPC80" s="202"/>
      <c r="GPD80" s="202"/>
      <c r="GPE80" s="202"/>
      <c r="GPF80" s="202"/>
      <c r="GPG80" s="202"/>
      <c r="GPH80" s="202"/>
      <c r="GPI80" s="202"/>
      <c r="GPJ80" s="202"/>
      <c r="GPK80" s="202"/>
      <c r="GPL80" s="202"/>
      <c r="GPM80" s="202"/>
      <c r="GPN80" s="202"/>
      <c r="GPO80" s="202"/>
      <c r="GPP80" s="202"/>
      <c r="GPQ80" s="202"/>
      <c r="GPR80" s="202"/>
      <c r="GPS80" s="202"/>
      <c r="GPT80" s="202"/>
      <c r="GPU80" s="202"/>
      <c r="GPV80" s="202"/>
      <c r="GPW80" s="202"/>
      <c r="GPX80" s="202"/>
      <c r="GPY80" s="202"/>
      <c r="GPZ80" s="202"/>
      <c r="GQA80" s="202"/>
      <c r="GQB80" s="202"/>
      <c r="GQC80" s="202"/>
      <c r="GQD80" s="202"/>
      <c r="GQE80" s="202"/>
      <c r="GQF80" s="202"/>
      <c r="GQG80" s="202"/>
      <c r="GQH80" s="202"/>
      <c r="GQI80" s="202"/>
      <c r="GQJ80" s="202"/>
      <c r="GQK80" s="202"/>
      <c r="GQL80" s="202"/>
      <c r="GQM80" s="202"/>
      <c r="GQN80" s="202"/>
      <c r="GQO80" s="202"/>
      <c r="GQP80" s="202"/>
      <c r="GQQ80" s="202"/>
      <c r="GQR80" s="202"/>
      <c r="GQS80" s="202"/>
      <c r="GQT80" s="202"/>
      <c r="GQU80" s="202"/>
      <c r="GQV80" s="202"/>
      <c r="GQW80" s="202"/>
      <c r="GQX80" s="202"/>
      <c r="GQY80" s="202"/>
      <c r="GQZ80" s="202"/>
      <c r="GRA80" s="202"/>
      <c r="GRB80" s="202"/>
      <c r="GRC80" s="202"/>
      <c r="GRD80" s="202"/>
      <c r="GRE80" s="202"/>
      <c r="GRF80" s="202"/>
      <c r="GRG80" s="202"/>
      <c r="GRH80" s="202"/>
      <c r="GRI80" s="202"/>
      <c r="GRJ80" s="202"/>
      <c r="GRK80" s="202"/>
      <c r="GRL80" s="202"/>
      <c r="GRM80" s="202"/>
      <c r="GRN80" s="202"/>
      <c r="GRO80" s="202"/>
      <c r="GRP80" s="202"/>
      <c r="GRQ80" s="202"/>
      <c r="GRR80" s="202"/>
      <c r="GRS80" s="202"/>
      <c r="GRT80" s="202"/>
      <c r="GRU80" s="202"/>
      <c r="GRV80" s="202"/>
      <c r="GRW80" s="202"/>
      <c r="GRX80" s="202"/>
      <c r="GRY80" s="202"/>
      <c r="GRZ80" s="202"/>
      <c r="GSA80" s="202"/>
      <c r="GSB80" s="202"/>
      <c r="GSC80" s="202"/>
      <c r="GSD80" s="202"/>
      <c r="GSE80" s="202"/>
      <c r="GSF80" s="202"/>
      <c r="GSG80" s="202"/>
      <c r="GSH80" s="202"/>
      <c r="GSI80" s="202"/>
      <c r="GSJ80" s="202"/>
      <c r="GSK80" s="202"/>
      <c r="GSL80" s="202"/>
      <c r="GSM80" s="202"/>
      <c r="GSN80" s="202"/>
      <c r="GSO80" s="202"/>
      <c r="GSP80" s="202"/>
      <c r="GSQ80" s="202"/>
      <c r="GSR80" s="202"/>
      <c r="GSS80" s="202"/>
      <c r="GST80" s="202"/>
      <c r="GSU80" s="202"/>
      <c r="GSV80" s="202"/>
      <c r="GSW80" s="202"/>
      <c r="GSX80" s="202"/>
      <c r="GSY80" s="202"/>
      <c r="GSZ80" s="202"/>
      <c r="GTA80" s="202"/>
      <c r="GTB80" s="202"/>
      <c r="GTC80" s="202"/>
      <c r="GTD80" s="202"/>
      <c r="GTE80" s="202"/>
      <c r="GTF80" s="202"/>
      <c r="GTG80" s="202"/>
      <c r="GTH80" s="202"/>
      <c r="GTI80" s="202"/>
      <c r="GTJ80" s="202"/>
      <c r="GTK80" s="202"/>
      <c r="GTL80" s="202"/>
      <c r="GTM80" s="202"/>
      <c r="GTN80" s="202"/>
      <c r="GTO80" s="202"/>
      <c r="GTP80" s="202"/>
      <c r="GTQ80" s="202"/>
      <c r="GTR80" s="202"/>
      <c r="GTS80" s="202"/>
      <c r="GTT80" s="202"/>
      <c r="GTU80" s="202"/>
      <c r="GTV80" s="202"/>
      <c r="GTW80" s="202"/>
      <c r="GTX80" s="202"/>
      <c r="GTY80" s="202"/>
      <c r="GTZ80" s="202"/>
      <c r="GUA80" s="202"/>
      <c r="GUB80" s="202"/>
      <c r="GUC80" s="202"/>
      <c r="GUD80" s="202"/>
      <c r="GUE80" s="202"/>
      <c r="GUF80" s="202"/>
      <c r="GUG80" s="202"/>
      <c r="GUH80" s="202"/>
      <c r="GUI80" s="202"/>
      <c r="GUJ80" s="202"/>
      <c r="GUK80" s="202"/>
      <c r="GUL80" s="202"/>
      <c r="GUM80" s="202"/>
      <c r="GUN80" s="202"/>
      <c r="GUO80" s="202"/>
      <c r="GUP80" s="202"/>
      <c r="GUQ80" s="202"/>
      <c r="GUR80" s="202"/>
      <c r="GUS80" s="202"/>
      <c r="GUT80" s="202"/>
      <c r="GUU80" s="202"/>
      <c r="GUV80" s="202"/>
      <c r="GUW80" s="202"/>
      <c r="GUX80" s="202"/>
      <c r="GUY80" s="202"/>
      <c r="GUZ80" s="202"/>
      <c r="GVA80" s="202"/>
      <c r="GVB80" s="202"/>
      <c r="GVC80" s="202"/>
      <c r="GVD80" s="202"/>
      <c r="GVE80" s="202"/>
      <c r="GVF80" s="202"/>
      <c r="GVG80" s="202"/>
      <c r="GVH80" s="202"/>
      <c r="GVI80" s="202"/>
      <c r="GVJ80" s="202"/>
      <c r="GVK80" s="202"/>
      <c r="GVL80" s="202"/>
      <c r="GVM80" s="202"/>
      <c r="GVN80" s="202"/>
      <c r="GVO80" s="202"/>
      <c r="GVP80" s="202"/>
      <c r="GVQ80" s="202"/>
      <c r="GVR80" s="202"/>
      <c r="GVS80" s="202"/>
      <c r="GVT80" s="202"/>
      <c r="GVU80" s="202"/>
      <c r="GVV80" s="202"/>
      <c r="GVW80" s="202"/>
      <c r="GVX80" s="202"/>
      <c r="GVY80" s="202"/>
      <c r="GVZ80" s="202"/>
      <c r="GWA80" s="202"/>
      <c r="GWB80" s="202"/>
      <c r="GWC80" s="202"/>
      <c r="GWD80" s="202"/>
      <c r="GWE80" s="202"/>
      <c r="GWF80" s="202"/>
      <c r="GWG80" s="202"/>
      <c r="GWH80" s="202"/>
      <c r="GWI80" s="202"/>
      <c r="GWJ80" s="202"/>
      <c r="GWK80" s="202"/>
      <c r="GWL80" s="202"/>
      <c r="GWM80" s="202"/>
      <c r="GWN80" s="202"/>
      <c r="GWO80" s="202"/>
      <c r="GWP80" s="202"/>
      <c r="GWQ80" s="202"/>
      <c r="GWR80" s="202"/>
      <c r="GWS80" s="202"/>
      <c r="GWT80" s="202"/>
      <c r="GWU80" s="202"/>
      <c r="GWV80" s="202"/>
      <c r="GWW80" s="202"/>
      <c r="GWX80" s="202"/>
      <c r="GWY80" s="202"/>
      <c r="GWZ80" s="202"/>
      <c r="GXA80" s="202"/>
      <c r="GXB80" s="202"/>
      <c r="GXC80" s="202"/>
      <c r="GXD80" s="202"/>
      <c r="GXE80" s="202"/>
      <c r="GXF80" s="202"/>
      <c r="GXG80" s="202"/>
      <c r="GXH80" s="202"/>
      <c r="GXI80" s="202"/>
      <c r="GXJ80" s="202"/>
      <c r="GXK80" s="202"/>
      <c r="GXL80" s="202"/>
      <c r="GXM80" s="202"/>
      <c r="GXN80" s="202"/>
      <c r="GXO80" s="202"/>
      <c r="GXP80" s="202"/>
      <c r="GXQ80" s="202"/>
      <c r="GXR80" s="202"/>
      <c r="GXS80" s="202"/>
      <c r="GXT80" s="202"/>
      <c r="GXU80" s="202"/>
      <c r="GXV80" s="202"/>
      <c r="GXW80" s="202"/>
      <c r="GXX80" s="202"/>
      <c r="GXY80" s="202"/>
      <c r="GXZ80" s="202"/>
      <c r="GYA80" s="202"/>
      <c r="GYB80" s="202"/>
      <c r="GYC80" s="202"/>
      <c r="GYD80" s="202"/>
      <c r="GYE80" s="202"/>
      <c r="GYF80" s="202"/>
      <c r="GYG80" s="202"/>
      <c r="GYH80" s="202"/>
      <c r="GYI80" s="202"/>
      <c r="GYJ80" s="202"/>
      <c r="GYK80" s="202"/>
      <c r="GYL80" s="202"/>
      <c r="GYM80" s="202"/>
      <c r="GYN80" s="202"/>
      <c r="GYO80" s="202"/>
      <c r="GYP80" s="202"/>
      <c r="GYQ80" s="202"/>
      <c r="GYR80" s="202"/>
      <c r="GYS80" s="202"/>
      <c r="GYT80" s="202"/>
      <c r="GYU80" s="202"/>
      <c r="GYV80" s="202"/>
      <c r="GYW80" s="202"/>
      <c r="GYX80" s="202"/>
      <c r="GYY80" s="202"/>
      <c r="GYZ80" s="202"/>
      <c r="GZA80" s="202"/>
      <c r="GZB80" s="202"/>
      <c r="GZC80" s="202"/>
      <c r="GZD80" s="202"/>
      <c r="GZE80" s="202"/>
      <c r="GZF80" s="202"/>
      <c r="GZG80" s="202"/>
      <c r="GZH80" s="202"/>
      <c r="GZI80" s="202"/>
      <c r="GZJ80" s="202"/>
      <c r="GZK80" s="202"/>
      <c r="GZL80" s="202"/>
      <c r="GZM80" s="202"/>
      <c r="GZN80" s="202"/>
      <c r="GZO80" s="202"/>
      <c r="GZP80" s="202"/>
      <c r="GZQ80" s="202"/>
      <c r="GZR80" s="202"/>
      <c r="GZS80" s="202"/>
      <c r="GZT80" s="202"/>
      <c r="GZU80" s="202"/>
      <c r="GZV80" s="202"/>
      <c r="GZW80" s="202"/>
      <c r="GZX80" s="202"/>
      <c r="GZY80" s="202"/>
      <c r="GZZ80" s="202"/>
      <c r="HAA80" s="202"/>
      <c r="HAB80" s="202"/>
      <c r="HAC80" s="202"/>
      <c r="HAD80" s="202"/>
      <c r="HAE80" s="202"/>
      <c r="HAF80" s="202"/>
      <c r="HAG80" s="202"/>
      <c r="HAH80" s="202"/>
      <c r="HAI80" s="202"/>
      <c r="HAJ80" s="202"/>
      <c r="HAK80" s="202"/>
      <c r="HAL80" s="202"/>
      <c r="HAM80" s="202"/>
      <c r="HAN80" s="202"/>
      <c r="HAO80" s="202"/>
      <c r="HAP80" s="202"/>
      <c r="HAQ80" s="202"/>
      <c r="HAR80" s="202"/>
      <c r="HAS80" s="202"/>
      <c r="HAT80" s="202"/>
      <c r="HAU80" s="202"/>
      <c r="HAV80" s="202"/>
      <c r="HAW80" s="202"/>
      <c r="HAX80" s="202"/>
      <c r="HAY80" s="202"/>
      <c r="HAZ80" s="202"/>
      <c r="HBA80" s="202"/>
      <c r="HBB80" s="202"/>
      <c r="HBC80" s="202"/>
      <c r="HBD80" s="202"/>
      <c r="HBE80" s="202"/>
      <c r="HBF80" s="202"/>
      <c r="HBG80" s="202"/>
      <c r="HBH80" s="202"/>
      <c r="HBI80" s="202"/>
      <c r="HBJ80" s="202"/>
      <c r="HBK80" s="202"/>
      <c r="HBL80" s="202"/>
      <c r="HBM80" s="202"/>
      <c r="HBN80" s="202"/>
      <c r="HBO80" s="202"/>
      <c r="HBP80" s="202"/>
      <c r="HBQ80" s="202"/>
      <c r="HBR80" s="202"/>
      <c r="HBS80" s="202"/>
      <c r="HBT80" s="202"/>
      <c r="HBU80" s="202"/>
      <c r="HBV80" s="202"/>
      <c r="HBW80" s="202"/>
      <c r="HBX80" s="202"/>
      <c r="HBY80" s="202"/>
      <c r="HBZ80" s="202"/>
      <c r="HCA80" s="202"/>
      <c r="HCB80" s="202"/>
      <c r="HCC80" s="202"/>
      <c r="HCD80" s="202"/>
      <c r="HCE80" s="202"/>
      <c r="HCF80" s="202"/>
      <c r="HCG80" s="202"/>
      <c r="HCH80" s="202"/>
      <c r="HCI80" s="202"/>
      <c r="HCJ80" s="202"/>
      <c r="HCK80" s="202"/>
      <c r="HCL80" s="202"/>
      <c r="HCM80" s="202"/>
      <c r="HCN80" s="202"/>
      <c r="HCO80" s="202"/>
      <c r="HCP80" s="202"/>
      <c r="HCQ80" s="202"/>
      <c r="HCR80" s="202"/>
      <c r="HCS80" s="202"/>
      <c r="HCT80" s="202"/>
      <c r="HCU80" s="202"/>
      <c r="HCV80" s="202"/>
      <c r="HCW80" s="202"/>
      <c r="HCX80" s="202"/>
      <c r="HCY80" s="202"/>
      <c r="HCZ80" s="202"/>
      <c r="HDA80" s="202"/>
      <c r="HDB80" s="202"/>
      <c r="HDC80" s="202"/>
      <c r="HDD80" s="202"/>
      <c r="HDE80" s="202"/>
      <c r="HDF80" s="202"/>
      <c r="HDG80" s="202"/>
      <c r="HDH80" s="202"/>
      <c r="HDI80" s="202"/>
      <c r="HDJ80" s="202"/>
      <c r="HDK80" s="202"/>
      <c r="HDL80" s="202"/>
      <c r="HDM80" s="202"/>
      <c r="HDN80" s="202"/>
      <c r="HDO80" s="202"/>
      <c r="HDP80" s="202"/>
      <c r="HDQ80" s="202"/>
      <c r="HDR80" s="202"/>
      <c r="HDS80" s="202"/>
      <c r="HDT80" s="202"/>
      <c r="HDU80" s="202"/>
      <c r="HDV80" s="202"/>
      <c r="HDW80" s="202"/>
      <c r="HDX80" s="202"/>
      <c r="HDY80" s="202"/>
      <c r="HDZ80" s="202"/>
      <c r="HEA80" s="202"/>
      <c r="HEB80" s="202"/>
      <c r="HEC80" s="202"/>
      <c r="HED80" s="202"/>
      <c r="HEE80" s="202"/>
      <c r="HEF80" s="202"/>
      <c r="HEG80" s="202"/>
      <c r="HEH80" s="202"/>
      <c r="HEI80" s="202"/>
      <c r="HEJ80" s="202"/>
      <c r="HEK80" s="202"/>
      <c r="HEL80" s="202"/>
      <c r="HEM80" s="202"/>
      <c r="HEN80" s="202"/>
      <c r="HEO80" s="202"/>
      <c r="HEP80" s="202"/>
      <c r="HEQ80" s="202"/>
      <c r="HER80" s="202"/>
      <c r="HES80" s="202"/>
      <c r="HET80" s="202"/>
      <c r="HEU80" s="202"/>
      <c r="HEV80" s="202"/>
      <c r="HEW80" s="202"/>
      <c r="HEX80" s="202"/>
      <c r="HEY80" s="202"/>
      <c r="HEZ80" s="202"/>
      <c r="HFA80" s="202"/>
      <c r="HFB80" s="202"/>
      <c r="HFC80" s="202"/>
      <c r="HFD80" s="202"/>
      <c r="HFE80" s="202"/>
      <c r="HFF80" s="202"/>
      <c r="HFG80" s="202"/>
      <c r="HFH80" s="202"/>
      <c r="HFI80" s="202"/>
      <c r="HFJ80" s="202"/>
      <c r="HFK80" s="202"/>
      <c r="HFL80" s="202"/>
      <c r="HFM80" s="202"/>
      <c r="HFN80" s="202"/>
      <c r="HFO80" s="202"/>
      <c r="HFP80" s="202"/>
      <c r="HFQ80" s="202"/>
      <c r="HFR80" s="202"/>
      <c r="HFS80" s="202"/>
      <c r="HFT80" s="202"/>
      <c r="HFU80" s="202"/>
      <c r="HFV80" s="202"/>
      <c r="HFW80" s="202"/>
      <c r="HFX80" s="202"/>
      <c r="HFY80" s="202"/>
      <c r="HFZ80" s="202"/>
      <c r="HGA80" s="202"/>
      <c r="HGB80" s="202"/>
      <c r="HGC80" s="202"/>
      <c r="HGD80" s="202"/>
      <c r="HGE80" s="202"/>
      <c r="HGF80" s="202"/>
      <c r="HGG80" s="202"/>
      <c r="HGH80" s="202"/>
      <c r="HGI80" s="202"/>
      <c r="HGJ80" s="202"/>
      <c r="HGK80" s="202"/>
      <c r="HGL80" s="202"/>
      <c r="HGM80" s="202"/>
      <c r="HGN80" s="202"/>
      <c r="HGO80" s="202"/>
      <c r="HGP80" s="202"/>
      <c r="HGQ80" s="202"/>
      <c r="HGR80" s="202"/>
      <c r="HGS80" s="202"/>
      <c r="HGT80" s="202"/>
      <c r="HGU80" s="202"/>
      <c r="HGV80" s="202"/>
      <c r="HGW80" s="202"/>
      <c r="HGX80" s="202"/>
      <c r="HGY80" s="202"/>
      <c r="HGZ80" s="202"/>
      <c r="HHA80" s="202"/>
      <c r="HHB80" s="202"/>
      <c r="HHC80" s="202"/>
      <c r="HHD80" s="202"/>
      <c r="HHE80" s="202"/>
      <c r="HHF80" s="202"/>
      <c r="HHG80" s="202"/>
      <c r="HHH80" s="202"/>
      <c r="HHI80" s="202"/>
      <c r="HHJ80" s="202"/>
      <c r="HHK80" s="202"/>
      <c r="HHL80" s="202"/>
      <c r="HHM80" s="202"/>
      <c r="HHN80" s="202"/>
      <c r="HHO80" s="202"/>
      <c r="HHP80" s="202"/>
      <c r="HHQ80" s="202"/>
      <c r="HHR80" s="202"/>
      <c r="HHS80" s="202"/>
      <c r="HHT80" s="202"/>
      <c r="HHU80" s="202"/>
      <c r="HHV80" s="202"/>
      <c r="HHW80" s="202"/>
      <c r="HHX80" s="202"/>
      <c r="HHY80" s="202"/>
      <c r="HHZ80" s="202"/>
      <c r="HIA80" s="202"/>
      <c r="HIB80" s="202"/>
      <c r="HIC80" s="202"/>
      <c r="HID80" s="202"/>
      <c r="HIE80" s="202"/>
      <c r="HIF80" s="202"/>
      <c r="HIG80" s="202"/>
      <c r="HIH80" s="202"/>
      <c r="HII80" s="202"/>
      <c r="HIJ80" s="202"/>
      <c r="HIK80" s="202"/>
      <c r="HIL80" s="202"/>
      <c r="HIM80" s="202"/>
      <c r="HIN80" s="202"/>
      <c r="HIO80" s="202"/>
      <c r="HIP80" s="202"/>
      <c r="HIQ80" s="202"/>
      <c r="HIR80" s="202"/>
      <c r="HIS80" s="202"/>
      <c r="HIT80" s="202"/>
      <c r="HIU80" s="202"/>
      <c r="HIV80" s="202"/>
      <c r="HIW80" s="202"/>
      <c r="HIX80" s="202"/>
      <c r="HIY80" s="202"/>
      <c r="HIZ80" s="202"/>
      <c r="HJA80" s="202"/>
      <c r="HJB80" s="202"/>
      <c r="HJC80" s="202"/>
      <c r="HJD80" s="202"/>
      <c r="HJE80" s="202"/>
      <c r="HJF80" s="202"/>
      <c r="HJG80" s="202"/>
      <c r="HJH80" s="202"/>
      <c r="HJI80" s="202"/>
      <c r="HJJ80" s="202"/>
      <c r="HJK80" s="202"/>
      <c r="HJL80" s="202"/>
      <c r="HJM80" s="202"/>
      <c r="HJN80" s="202"/>
      <c r="HJO80" s="202"/>
      <c r="HJP80" s="202"/>
      <c r="HJQ80" s="202"/>
      <c r="HJR80" s="202"/>
      <c r="HJS80" s="202"/>
      <c r="HJT80" s="202"/>
      <c r="HJU80" s="202"/>
      <c r="HJV80" s="202"/>
      <c r="HJW80" s="202"/>
      <c r="HJX80" s="202"/>
      <c r="HJY80" s="202"/>
      <c r="HJZ80" s="202"/>
      <c r="HKA80" s="202"/>
      <c r="HKB80" s="202"/>
      <c r="HKC80" s="202"/>
      <c r="HKD80" s="202"/>
      <c r="HKE80" s="202"/>
      <c r="HKF80" s="202"/>
      <c r="HKG80" s="202"/>
      <c r="HKH80" s="202"/>
      <c r="HKI80" s="202"/>
      <c r="HKJ80" s="202"/>
      <c r="HKK80" s="202"/>
      <c r="HKL80" s="202"/>
      <c r="HKM80" s="202"/>
      <c r="HKN80" s="202"/>
      <c r="HKO80" s="202"/>
      <c r="HKP80" s="202"/>
      <c r="HKQ80" s="202"/>
      <c r="HKR80" s="202"/>
      <c r="HKS80" s="202"/>
      <c r="HKT80" s="202"/>
      <c r="HKU80" s="202"/>
      <c r="HKV80" s="202"/>
      <c r="HKW80" s="202"/>
      <c r="HKX80" s="202"/>
      <c r="HKY80" s="202"/>
      <c r="HKZ80" s="202"/>
      <c r="HLA80" s="202"/>
      <c r="HLB80" s="202"/>
      <c r="HLC80" s="202"/>
      <c r="HLD80" s="202"/>
      <c r="HLE80" s="202"/>
      <c r="HLF80" s="202"/>
      <c r="HLG80" s="202"/>
      <c r="HLH80" s="202"/>
      <c r="HLI80" s="202"/>
      <c r="HLJ80" s="202"/>
      <c r="HLK80" s="202"/>
      <c r="HLL80" s="202"/>
      <c r="HLM80" s="202"/>
      <c r="HLN80" s="202"/>
      <c r="HLO80" s="202"/>
      <c r="HLP80" s="202"/>
      <c r="HLQ80" s="202"/>
      <c r="HLR80" s="202"/>
      <c r="HLS80" s="202"/>
      <c r="HLT80" s="202"/>
      <c r="HLU80" s="202"/>
      <c r="HLV80" s="202"/>
      <c r="HLW80" s="202"/>
      <c r="HLX80" s="202"/>
      <c r="HLY80" s="202"/>
      <c r="HLZ80" s="202"/>
      <c r="HMA80" s="202"/>
      <c r="HMB80" s="202"/>
      <c r="HMC80" s="202"/>
      <c r="HMD80" s="202"/>
      <c r="HME80" s="202"/>
      <c r="HMF80" s="202"/>
      <c r="HMG80" s="202"/>
      <c r="HMH80" s="202"/>
      <c r="HMI80" s="202"/>
      <c r="HMJ80" s="202"/>
      <c r="HMK80" s="202"/>
      <c r="HML80" s="202"/>
      <c r="HMM80" s="202"/>
      <c r="HMN80" s="202"/>
      <c r="HMO80" s="202"/>
      <c r="HMP80" s="202"/>
      <c r="HMQ80" s="202"/>
      <c r="HMR80" s="202"/>
      <c r="HMS80" s="202"/>
      <c r="HMT80" s="202"/>
      <c r="HMU80" s="202"/>
      <c r="HMV80" s="202"/>
      <c r="HMW80" s="202"/>
      <c r="HMX80" s="202"/>
      <c r="HMY80" s="202"/>
      <c r="HMZ80" s="202"/>
      <c r="HNA80" s="202"/>
      <c r="HNB80" s="202"/>
      <c r="HNC80" s="202"/>
      <c r="HND80" s="202"/>
      <c r="HNE80" s="202"/>
      <c r="HNF80" s="202"/>
      <c r="HNG80" s="202"/>
      <c r="HNH80" s="202"/>
      <c r="HNI80" s="202"/>
      <c r="HNJ80" s="202"/>
      <c r="HNK80" s="202"/>
      <c r="HNL80" s="202"/>
      <c r="HNM80" s="202"/>
      <c r="HNN80" s="202"/>
      <c r="HNO80" s="202"/>
      <c r="HNP80" s="202"/>
      <c r="HNQ80" s="202"/>
      <c r="HNR80" s="202"/>
      <c r="HNS80" s="202"/>
      <c r="HNT80" s="202"/>
      <c r="HNU80" s="202"/>
      <c r="HNV80" s="202"/>
      <c r="HNW80" s="202"/>
      <c r="HNX80" s="202"/>
      <c r="HNY80" s="202"/>
      <c r="HNZ80" s="202"/>
      <c r="HOA80" s="202"/>
      <c r="HOB80" s="202"/>
      <c r="HOC80" s="202"/>
      <c r="HOD80" s="202"/>
      <c r="HOE80" s="202"/>
      <c r="HOF80" s="202"/>
      <c r="HOG80" s="202"/>
      <c r="HOH80" s="202"/>
      <c r="HOI80" s="202"/>
      <c r="HOJ80" s="202"/>
      <c r="HOK80" s="202"/>
      <c r="HOL80" s="202"/>
      <c r="HOM80" s="202"/>
      <c r="HON80" s="202"/>
      <c r="HOO80" s="202"/>
      <c r="HOP80" s="202"/>
      <c r="HOQ80" s="202"/>
      <c r="HOR80" s="202"/>
      <c r="HOS80" s="202"/>
      <c r="HOT80" s="202"/>
      <c r="HOU80" s="202"/>
      <c r="HOV80" s="202"/>
      <c r="HOW80" s="202"/>
      <c r="HOX80" s="202"/>
      <c r="HOY80" s="202"/>
      <c r="HOZ80" s="202"/>
      <c r="HPA80" s="202"/>
      <c r="HPB80" s="202"/>
      <c r="HPC80" s="202"/>
      <c r="HPD80" s="202"/>
      <c r="HPE80" s="202"/>
      <c r="HPF80" s="202"/>
      <c r="HPG80" s="202"/>
      <c r="HPH80" s="202"/>
      <c r="HPI80" s="202"/>
      <c r="HPJ80" s="202"/>
      <c r="HPK80" s="202"/>
      <c r="HPL80" s="202"/>
      <c r="HPM80" s="202"/>
      <c r="HPN80" s="202"/>
      <c r="HPO80" s="202"/>
      <c r="HPP80" s="202"/>
      <c r="HPQ80" s="202"/>
      <c r="HPR80" s="202"/>
      <c r="HPS80" s="202"/>
      <c r="HPT80" s="202"/>
      <c r="HPU80" s="202"/>
      <c r="HPV80" s="202"/>
      <c r="HPW80" s="202"/>
      <c r="HPX80" s="202"/>
      <c r="HPY80" s="202"/>
      <c r="HPZ80" s="202"/>
      <c r="HQA80" s="202"/>
      <c r="HQB80" s="202"/>
      <c r="HQC80" s="202"/>
      <c r="HQD80" s="202"/>
      <c r="HQE80" s="202"/>
      <c r="HQF80" s="202"/>
      <c r="HQG80" s="202"/>
      <c r="HQH80" s="202"/>
      <c r="HQI80" s="202"/>
      <c r="HQJ80" s="202"/>
      <c r="HQK80" s="202"/>
      <c r="HQL80" s="202"/>
      <c r="HQM80" s="202"/>
      <c r="HQN80" s="202"/>
      <c r="HQO80" s="202"/>
      <c r="HQP80" s="202"/>
      <c r="HQQ80" s="202"/>
      <c r="HQR80" s="202"/>
      <c r="HQS80" s="202"/>
      <c r="HQT80" s="202"/>
      <c r="HQU80" s="202"/>
      <c r="HQV80" s="202"/>
      <c r="HQW80" s="202"/>
      <c r="HQX80" s="202"/>
      <c r="HQY80" s="202"/>
      <c r="HQZ80" s="202"/>
      <c r="HRA80" s="202"/>
      <c r="HRB80" s="202"/>
      <c r="HRC80" s="202"/>
      <c r="HRD80" s="202"/>
      <c r="HRE80" s="202"/>
      <c r="HRF80" s="202"/>
      <c r="HRG80" s="202"/>
      <c r="HRH80" s="202"/>
      <c r="HRI80" s="202"/>
      <c r="HRJ80" s="202"/>
      <c r="HRK80" s="202"/>
      <c r="HRL80" s="202"/>
      <c r="HRM80" s="202"/>
      <c r="HRN80" s="202"/>
      <c r="HRO80" s="202"/>
      <c r="HRP80" s="202"/>
      <c r="HRQ80" s="202"/>
      <c r="HRR80" s="202"/>
      <c r="HRS80" s="202"/>
      <c r="HRT80" s="202"/>
      <c r="HRU80" s="202"/>
      <c r="HRV80" s="202"/>
      <c r="HRW80" s="202"/>
      <c r="HRX80" s="202"/>
      <c r="HRY80" s="202"/>
      <c r="HRZ80" s="202"/>
      <c r="HSA80" s="202"/>
      <c r="HSB80" s="202"/>
      <c r="HSC80" s="202"/>
      <c r="HSD80" s="202"/>
      <c r="HSE80" s="202"/>
      <c r="HSF80" s="202"/>
      <c r="HSG80" s="202"/>
      <c r="HSH80" s="202"/>
      <c r="HSI80" s="202"/>
      <c r="HSJ80" s="202"/>
      <c r="HSK80" s="202"/>
      <c r="HSL80" s="202"/>
      <c r="HSM80" s="202"/>
      <c r="HSN80" s="202"/>
      <c r="HSO80" s="202"/>
      <c r="HSP80" s="202"/>
      <c r="HSQ80" s="202"/>
      <c r="HSR80" s="202"/>
      <c r="HSS80" s="202"/>
      <c r="HST80" s="202"/>
      <c r="HSU80" s="202"/>
      <c r="HSV80" s="202"/>
      <c r="HSW80" s="202"/>
      <c r="HSX80" s="202"/>
      <c r="HSY80" s="202"/>
      <c r="HSZ80" s="202"/>
      <c r="HTA80" s="202"/>
      <c r="HTB80" s="202"/>
      <c r="HTC80" s="202"/>
      <c r="HTD80" s="202"/>
      <c r="HTE80" s="202"/>
      <c r="HTF80" s="202"/>
      <c r="HTG80" s="202"/>
      <c r="HTH80" s="202"/>
      <c r="HTI80" s="202"/>
      <c r="HTJ80" s="202"/>
      <c r="HTK80" s="202"/>
      <c r="HTL80" s="202"/>
      <c r="HTM80" s="202"/>
      <c r="HTN80" s="202"/>
      <c r="HTO80" s="202"/>
      <c r="HTP80" s="202"/>
      <c r="HTQ80" s="202"/>
      <c r="HTR80" s="202"/>
      <c r="HTS80" s="202"/>
      <c r="HTT80" s="202"/>
      <c r="HTU80" s="202"/>
      <c r="HTV80" s="202"/>
      <c r="HTW80" s="202"/>
      <c r="HTX80" s="202"/>
      <c r="HTY80" s="202"/>
      <c r="HTZ80" s="202"/>
      <c r="HUA80" s="202"/>
      <c r="HUB80" s="202"/>
      <c r="HUC80" s="202"/>
      <c r="HUD80" s="202"/>
      <c r="HUE80" s="202"/>
      <c r="HUF80" s="202"/>
      <c r="HUG80" s="202"/>
      <c r="HUH80" s="202"/>
      <c r="HUI80" s="202"/>
      <c r="HUJ80" s="202"/>
      <c r="HUK80" s="202"/>
      <c r="HUL80" s="202"/>
      <c r="HUM80" s="202"/>
      <c r="HUN80" s="202"/>
      <c r="HUO80" s="202"/>
      <c r="HUP80" s="202"/>
      <c r="HUQ80" s="202"/>
      <c r="HUR80" s="202"/>
      <c r="HUS80" s="202"/>
      <c r="HUT80" s="202"/>
      <c r="HUU80" s="202"/>
      <c r="HUV80" s="202"/>
      <c r="HUW80" s="202"/>
      <c r="HUX80" s="202"/>
      <c r="HUY80" s="202"/>
      <c r="HUZ80" s="202"/>
      <c r="HVA80" s="202"/>
      <c r="HVB80" s="202"/>
      <c r="HVC80" s="202"/>
      <c r="HVD80" s="202"/>
      <c r="HVE80" s="202"/>
      <c r="HVF80" s="202"/>
      <c r="HVG80" s="202"/>
      <c r="HVH80" s="202"/>
      <c r="HVI80" s="202"/>
      <c r="HVJ80" s="202"/>
      <c r="HVK80" s="202"/>
      <c r="HVL80" s="202"/>
      <c r="HVM80" s="202"/>
      <c r="HVN80" s="202"/>
      <c r="HVO80" s="202"/>
      <c r="HVP80" s="202"/>
      <c r="HVQ80" s="202"/>
      <c r="HVR80" s="202"/>
      <c r="HVS80" s="202"/>
      <c r="HVT80" s="202"/>
      <c r="HVU80" s="202"/>
      <c r="HVV80" s="202"/>
      <c r="HVW80" s="202"/>
      <c r="HVX80" s="202"/>
      <c r="HVY80" s="202"/>
      <c r="HVZ80" s="202"/>
      <c r="HWA80" s="202"/>
      <c r="HWB80" s="202"/>
      <c r="HWC80" s="202"/>
      <c r="HWD80" s="202"/>
      <c r="HWE80" s="202"/>
      <c r="HWF80" s="202"/>
      <c r="HWG80" s="202"/>
      <c r="HWH80" s="202"/>
      <c r="HWI80" s="202"/>
      <c r="HWJ80" s="202"/>
      <c r="HWK80" s="202"/>
      <c r="HWL80" s="202"/>
      <c r="HWM80" s="202"/>
      <c r="HWN80" s="202"/>
      <c r="HWO80" s="202"/>
      <c r="HWP80" s="202"/>
      <c r="HWQ80" s="202"/>
      <c r="HWR80" s="202"/>
      <c r="HWS80" s="202"/>
      <c r="HWT80" s="202"/>
      <c r="HWU80" s="202"/>
      <c r="HWV80" s="202"/>
      <c r="HWW80" s="202"/>
      <c r="HWX80" s="202"/>
      <c r="HWY80" s="202"/>
      <c r="HWZ80" s="202"/>
      <c r="HXA80" s="202"/>
      <c r="HXB80" s="202"/>
      <c r="HXC80" s="202"/>
      <c r="HXD80" s="202"/>
      <c r="HXE80" s="202"/>
      <c r="HXF80" s="202"/>
      <c r="HXG80" s="202"/>
      <c r="HXH80" s="202"/>
      <c r="HXI80" s="202"/>
      <c r="HXJ80" s="202"/>
      <c r="HXK80" s="202"/>
      <c r="HXL80" s="202"/>
      <c r="HXM80" s="202"/>
      <c r="HXN80" s="202"/>
      <c r="HXO80" s="202"/>
      <c r="HXP80" s="202"/>
      <c r="HXQ80" s="202"/>
      <c r="HXR80" s="202"/>
      <c r="HXS80" s="202"/>
      <c r="HXT80" s="202"/>
      <c r="HXU80" s="202"/>
      <c r="HXV80" s="202"/>
      <c r="HXW80" s="202"/>
      <c r="HXX80" s="202"/>
      <c r="HXY80" s="202"/>
      <c r="HXZ80" s="202"/>
      <c r="HYA80" s="202"/>
      <c r="HYB80" s="202"/>
      <c r="HYC80" s="202"/>
      <c r="HYD80" s="202"/>
      <c r="HYE80" s="202"/>
      <c r="HYF80" s="202"/>
      <c r="HYG80" s="202"/>
      <c r="HYH80" s="202"/>
      <c r="HYI80" s="202"/>
      <c r="HYJ80" s="202"/>
      <c r="HYK80" s="202"/>
      <c r="HYL80" s="202"/>
      <c r="HYM80" s="202"/>
      <c r="HYN80" s="202"/>
      <c r="HYO80" s="202"/>
      <c r="HYP80" s="202"/>
      <c r="HYQ80" s="202"/>
      <c r="HYR80" s="202"/>
      <c r="HYS80" s="202"/>
      <c r="HYT80" s="202"/>
      <c r="HYU80" s="202"/>
      <c r="HYV80" s="202"/>
      <c r="HYW80" s="202"/>
      <c r="HYX80" s="202"/>
      <c r="HYY80" s="202"/>
      <c r="HYZ80" s="202"/>
      <c r="HZA80" s="202"/>
      <c r="HZB80" s="202"/>
      <c r="HZC80" s="202"/>
      <c r="HZD80" s="202"/>
      <c r="HZE80" s="202"/>
      <c r="HZF80" s="202"/>
      <c r="HZG80" s="202"/>
      <c r="HZH80" s="202"/>
      <c r="HZI80" s="202"/>
      <c r="HZJ80" s="202"/>
      <c r="HZK80" s="202"/>
      <c r="HZL80" s="202"/>
      <c r="HZM80" s="202"/>
      <c r="HZN80" s="202"/>
      <c r="HZO80" s="202"/>
      <c r="HZP80" s="202"/>
      <c r="HZQ80" s="202"/>
      <c r="HZR80" s="202"/>
      <c r="HZS80" s="202"/>
      <c r="HZT80" s="202"/>
      <c r="HZU80" s="202"/>
      <c r="HZV80" s="202"/>
      <c r="HZW80" s="202"/>
      <c r="HZX80" s="202"/>
      <c r="HZY80" s="202"/>
      <c r="HZZ80" s="202"/>
      <c r="IAA80" s="202"/>
      <c r="IAB80" s="202"/>
      <c r="IAC80" s="202"/>
      <c r="IAD80" s="202"/>
      <c r="IAE80" s="202"/>
      <c r="IAF80" s="202"/>
      <c r="IAG80" s="202"/>
      <c r="IAH80" s="202"/>
      <c r="IAI80" s="202"/>
      <c r="IAJ80" s="202"/>
      <c r="IAK80" s="202"/>
      <c r="IAL80" s="202"/>
      <c r="IAM80" s="202"/>
      <c r="IAN80" s="202"/>
      <c r="IAO80" s="202"/>
      <c r="IAP80" s="202"/>
      <c r="IAQ80" s="202"/>
      <c r="IAR80" s="202"/>
      <c r="IAS80" s="202"/>
      <c r="IAT80" s="202"/>
      <c r="IAU80" s="202"/>
      <c r="IAV80" s="202"/>
      <c r="IAW80" s="202"/>
      <c r="IAX80" s="202"/>
      <c r="IAY80" s="202"/>
      <c r="IAZ80" s="202"/>
      <c r="IBA80" s="202"/>
      <c r="IBB80" s="202"/>
      <c r="IBC80" s="202"/>
      <c r="IBD80" s="202"/>
      <c r="IBE80" s="202"/>
      <c r="IBF80" s="202"/>
      <c r="IBG80" s="202"/>
      <c r="IBH80" s="202"/>
      <c r="IBI80" s="202"/>
      <c r="IBJ80" s="202"/>
      <c r="IBK80" s="202"/>
      <c r="IBL80" s="202"/>
      <c r="IBM80" s="202"/>
      <c r="IBN80" s="202"/>
      <c r="IBO80" s="202"/>
      <c r="IBP80" s="202"/>
      <c r="IBQ80" s="202"/>
      <c r="IBR80" s="202"/>
      <c r="IBS80" s="202"/>
      <c r="IBT80" s="202"/>
      <c r="IBU80" s="202"/>
      <c r="IBV80" s="202"/>
      <c r="IBW80" s="202"/>
      <c r="IBX80" s="202"/>
      <c r="IBY80" s="202"/>
      <c r="IBZ80" s="202"/>
      <c r="ICA80" s="202"/>
      <c r="ICB80" s="202"/>
      <c r="ICC80" s="202"/>
      <c r="ICD80" s="202"/>
      <c r="ICE80" s="202"/>
      <c r="ICF80" s="202"/>
      <c r="ICG80" s="202"/>
      <c r="ICH80" s="202"/>
      <c r="ICI80" s="202"/>
      <c r="ICJ80" s="202"/>
      <c r="ICK80" s="202"/>
      <c r="ICL80" s="202"/>
      <c r="ICM80" s="202"/>
      <c r="ICN80" s="202"/>
      <c r="ICO80" s="202"/>
      <c r="ICP80" s="202"/>
      <c r="ICQ80" s="202"/>
      <c r="ICR80" s="202"/>
      <c r="ICS80" s="202"/>
      <c r="ICT80" s="202"/>
      <c r="ICU80" s="202"/>
      <c r="ICV80" s="202"/>
      <c r="ICW80" s="202"/>
      <c r="ICX80" s="202"/>
      <c r="ICY80" s="202"/>
      <c r="ICZ80" s="202"/>
      <c r="IDA80" s="202"/>
      <c r="IDB80" s="202"/>
      <c r="IDC80" s="202"/>
      <c r="IDD80" s="202"/>
      <c r="IDE80" s="202"/>
      <c r="IDF80" s="202"/>
      <c r="IDG80" s="202"/>
      <c r="IDH80" s="202"/>
      <c r="IDI80" s="202"/>
      <c r="IDJ80" s="202"/>
      <c r="IDK80" s="202"/>
      <c r="IDL80" s="202"/>
      <c r="IDM80" s="202"/>
      <c r="IDN80" s="202"/>
      <c r="IDO80" s="202"/>
      <c r="IDP80" s="202"/>
      <c r="IDQ80" s="202"/>
      <c r="IDR80" s="202"/>
      <c r="IDS80" s="202"/>
      <c r="IDT80" s="202"/>
      <c r="IDU80" s="202"/>
      <c r="IDV80" s="202"/>
      <c r="IDW80" s="202"/>
      <c r="IDX80" s="202"/>
      <c r="IDY80" s="202"/>
      <c r="IDZ80" s="202"/>
      <c r="IEA80" s="202"/>
      <c r="IEB80" s="202"/>
      <c r="IEC80" s="202"/>
      <c r="IED80" s="202"/>
      <c r="IEE80" s="202"/>
      <c r="IEF80" s="202"/>
      <c r="IEG80" s="202"/>
      <c r="IEH80" s="202"/>
      <c r="IEI80" s="202"/>
      <c r="IEJ80" s="202"/>
      <c r="IEK80" s="202"/>
      <c r="IEL80" s="202"/>
      <c r="IEM80" s="202"/>
      <c r="IEN80" s="202"/>
      <c r="IEO80" s="202"/>
      <c r="IEP80" s="202"/>
      <c r="IEQ80" s="202"/>
      <c r="IER80" s="202"/>
      <c r="IES80" s="202"/>
      <c r="IET80" s="202"/>
      <c r="IEU80" s="202"/>
      <c r="IEV80" s="202"/>
      <c r="IEW80" s="202"/>
      <c r="IEX80" s="202"/>
      <c r="IEY80" s="202"/>
      <c r="IEZ80" s="202"/>
      <c r="IFA80" s="202"/>
      <c r="IFB80" s="202"/>
      <c r="IFC80" s="202"/>
      <c r="IFD80" s="202"/>
      <c r="IFE80" s="202"/>
      <c r="IFF80" s="202"/>
      <c r="IFG80" s="202"/>
      <c r="IFH80" s="202"/>
      <c r="IFI80" s="202"/>
      <c r="IFJ80" s="202"/>
      <c r="IFK80" s="202"/>
      <c r="IFL80" s="202"/>
      <c r="IFM80" s="202"/>
      <c r="IFN80" s="202"/>
      <c r="IFO80" s="202"/>
      <c r="IFP80" s="202"/>
      <c r="IFQ80" s="202"/>
      <c r="IFR80" s="202"/>
      <c r="IFS80" s="202"/>
      <c r="IFT80" s="202"/>
      <c r="IFU80" s="202"/>
      <c r="IFV80" s="202"/>
      <c r="IFW80" s="202"/>
      <c r="IFX80" s="202"/>
      <c r="IFY80" s="202"/>
      <c r="IFZ80" s="202"/>
      <c r="IGA80" s="202"/>
      <c r="IGB80" s="202"/>
      <c r="IGC80" s="202"/>
      <c r="IGD80" s="202"/>
      <c r="IGE80" s="202"/>
      <c r="IGF80" s="202"/>
      <c r="IGG80" s="202"/>
      <c r="IGH80" s="202"/>
      <c r="IGI80" s="202"/>
      <c r="IGJ80" s="202"/>
      <c r="IGK80" s="202"/>
      <c r="IGL80" s="202"/>
      <c r="IGM80" s="202"/>
      <c r="IGN80" s="202"/>
      <c r="IGO80" s="202"/>
      <c r="IGP80" s="202"/>
      <c r="IGQ80" s="202"/>
      <c r="IGR80" s="202"/>
      <c r="IGS80" s="202"/>
      <c r="IGT80" s="202"/>
      <c r="IGU80" s="202"/>
      <c r="IGV80" s="202"/>
      <c r="IGW80" s="202"/>
      <c r="IGX80" s="202"/>
      <c r="IGY80" s="202"/>
      <c r="IGZ80" s="202"/>
      <c r="IHA80" s="202"/>
      <c r="IHB80" s="202"/>
      <c r="IHC80" s="202"/>
      <c r="IHD80" s="202"/>
      <c r="IHE80" s="202"/>
      <c r="IHF80" s="202"/>
      <c r="IHG80" s="202"/>
      <c r="IHH80" s="202"/>
      <c r="IHI80" s="202"/>
      <c r="IHJ80" s="202"/>
      <c r="IHK80" s="202"/>
      <c r="IHL80" s="202"/>
      <c r="IHM80" s="202"/>
      <c r="IHN80" s="202"/>
      <c r="IHO80" s="202"/>
      <c r="IHP80" s="202"/>
      <c r="IHQ80" s="202"/>
      <c r="IHR80" s="202"/>
      <c r="IHS80" s="202"/>
      <c r="IHT80" s="202"/>
      <c r="IHU80" s="202"/>
      <c r="IHV80" s="202"/>
      <c r="IHW80" s="202"/>
      <c r="IHX80" s="202"/>
      <c r="IHY80" s="202"/>
      <c r="IHZ80" s="202"/>
      <c r="IIA80" s="202"/>
      <c r="IIB80" s="202"/>
      <c r="IIC80" s="202"/>
      <c r="IID80" s="202"/>
      <c r="IIE80" s="202"/>
      <c r="IIF80" s="202"/>
      <c r="IIG80" s="202"/>
      <c r="IIH80" s="202"/>
      <c r="III80" s="202"/>
      <c r="IIJ80" s="202"/>
      <c r="IIK80" s="202"/>
      <c r="IIL80" s="202"/>
      <c r="IIM80" s="202"/>
      <c r="IIN80" s="202"/>
      <c r="IIO80" s="202"/>
      <c r="IIP80" s="202"/>
      <c r="IIQ80" s="202"/>
      <c r="IIR80" s="202"/>
      <c r="IIS80" s="202"/>
      <c r="IIT80" s="202"/>
      <c r="IIU80" s="202"/>
      <c r="IIV80" s="202"/>
      <c r="IIW80" s="202"/>
      <c r="IIX80" s="202"/>
      <c r="IIY80" s="202"/>
      <c r="IIZ80" s="202"/>
      <c r="IJA80" s="202"/>
      <c r="IJB80" s="202"/>
      <c r="IJC80" s="202"/>
      <c r="IJD80" s="202"/>
      <c r="IJE80" s="202"/>
      <c r="IJF80" s="202"/>
      <c r="IJG80" s="202"/>
      <c r="IJH80" s="202"/>
      <c r="IJI80" s="202"/>
      <c r="IJJ80" s="202"/>
      <c r="IJK80" s="202"/>
      <c r="IJL80" s="202"/>
      <c r="IJM80" s="202"/>
      <c r="IJN80" s="202"/>
      <c r="IJO80" s="202"/>
      <c r="IJP80" s="202"/>
      <c r="IJQ80" s="202"/>
      <c r="IJR80" s="202"/>
      <c r="IJS80" s="202"/>
      <c r="IJT80" s="202"/>
      <c r="IJU80" s="202"/>
      <c r="IJV80" s="202"/>
      <c r="IJW80" s="202"/>
      <c r="IJX80" s="202"/>
      <c r="IJY80" s="202"/>
      <c r="IJZ80" s="202"/>
      <c r="IKA80" s="202"/>
      <c r="IKB80" s="202"/>
      <c r="IKC80" s="202"/>
      <c r="IKD80" s="202"/>
      <c r="IKE80" s="202"/>
      <c r="IKF80" s="202"/>
      <c r="IKG80" s="202"/>
      <c r="IKH80" s="202"/>
      <c r="IKI80" s="202"/>
      <c r="IKJ80" s="202"/>
      <c r="IKK80" s="202"/>
      <c r="IKL80" s="202"/>
      <c r="IKM80" s="202"/>
      <c r="IKN80" s="202"/>
      <c r="IKO80" s="202"/>
      <c r="IKP80" s="202"/>
      <c r="IKQ80" s="202"/>
      <c r="IKR80" s="202"/>
      <c r="IKS80" s="202"/>
      <c r="IKT80" s="202"/>
      <c r="IKU80" s="202"/>
      <c r="IKV80" s="202"/>
      <c r="IKW80" s="202"/>
      <c r="IKX80" s="202"/>
      <c r="IKY80" s="202"/>
      <c r="IKZ80" s="202"/>
      <c r="ILA80" s="202"/>
      <c r="ILB80" s="202"/>
      <c r="ILC80" s="202"/>
      <c r="ILD80" s="202"/>
      <c r="ILE80" s="202"/>
      <c r="ILF80" s="202"/>
      <c r="ILG80" s="202"/>
      <c r="ILH80" s="202"/>
      <c r="ILI80" s="202"/>
      <c r="ILJ80" s="202"/>
      <c r="ILK80" s="202"/>
      <c r="ILL80" s="202"/>
      <c r="ILM80" s="202"/>
      <c r="ILN80" s="202"/>
      <c r="ILO80" s="202"/>
      <c r="ILP80" s="202"/>
      <c r="ILQ80" s="202"/>
      <c r="ILR80" s="202"/>
      <c r="ILS80" s="202"/>
      <c r="ILT80" s="202"/>
      <c r="ILU80" s="202"/>
      <c r="ILV80" s="202"/>
      <c r="ILW80" s="202"/>
      <c r="ILX80" s="202"/>
      <c r="ILY80" s="202"/>
      <c r="ILZ80" s="202"/>
      <c r="IMA80" s="202"/>
      <c r="IMB80" s="202"/>
      <c r="IMC80" s="202"/>
      <c r="IMD80" s="202"/>
      <c r="IME80" s="202"/>
      <c r="IMF80" s="202"/>
      <c r="IMG80" s="202"/>
      <c r="IMH80" s="202"/>
      <c r="IMI80" s="202"/>
      <c r="IMJ80" s="202"/>
      <c r="IMK80" s="202"/>
      <c r="IML80" s="202"/>
      <c r="IMM80" s="202"/>
      <c r="IMN80" s="202"/>
      <c r="IMO80" s="202"/>
      <c r="IMP80" s="202"/>
      <c r="IMQ80" s="202"/>
      <c r="IMR80" s="202"/>
      <c r="IMS80" s="202"/>
      <c r="IMT80" s="202"/>
      <c r="IMU80" s="202"/>
      <c r="IMV80" s="202"/>
      <c r="IMW80" s="202"/>
      <c r="IMX80" s="202"/>
      <c r="IMY80" s="202"/>
      <c r="IMZ80" s="202"/>
      <c r="INA80" s="202"/>
      <c r="INB80" s="202"/>
      <c r="INC80" s="202"/>
      <c r="IND80" s="202"/>
      <c r="INE80" s="202"/>
      <c r="INF80" s="202"/>
      <c r="ING80" s="202"/>
      <c r="INH80" s="202"/>
      <c r="INI80" s="202"/>
      <c r="INJ80" s="202"/>
      <c r="INK80" s="202"/>
      <c r="INL80" s="202"/>
      <c r="INM80" s="202"/>
      <c r="INN80" s="202"/>
      <c r="INO80" s="202"/>
      <c r="INP80" s="202"/>
      <c r="INQ80" s="202"/>
      <c r="INR80" s="202"/>
      <c r="INS80" s="202"/>
      <c r="INT80" s="202"/>
      <c r="INU80" s="202"/>
      <c r="INV80" s="202"/>
      <c r="INW80" s="202"/>
      <c r="INX80" s="202"/>
      <c r="INY80" s="202"/>
      <c r="INZ80" s="202"/>
      <c r="IOA80" s="202"/>
      <c r="IOB80" s="202"/>
      <c r="IOC80" s="202"/>
      <c r="IOD80" s="202"/>
      <c r="IOE80" s="202"/>
      <c r="IOF80" s="202"/>
      <c r="IOG80" s="202"/>
      <c r="IOH80" s="202"/>
      <c r="IOI80" s="202"/>
      <c r="IOJ80" s="202"/>
      <c r="IOK80" s="202"/>
      <c r="IOL80" s="202"/>
      <c r="IOM80" s="202"/>
      <c r="ION80" s="202"/>
      <c r="IOO80" s="202"/>
      <c r="IOP80" s="202"/>
      <c r="IOQ80" s="202"/>
      <c r="IOR80" s="202"/>
      <c r="IOS80" s="202"/>
      <c r="IOT80" s="202"/>
      <c r="IOU80" s="202"/>
      <c r="IOV80" s="202"/>
      <c r="IOW80" s="202"/>
      <c r="IOX80" s="202"/>
      <c r="IOY80" s="202"/>
      <c r="IOZ80" s="202"/>
      <c r="IPA80" s="202"/>
      <c r="IPB80" s="202"/>
      <c r="IPC80" s="202"/>
      <c r="IPD80" s="202"/>
      <c r="IPE80" s="202"/>
      <c r="IPF80" s="202"/>
      <c r="IPG80" s="202"/>
      <c r="IPH80" s="202"/>
      <c r="IPI80" s="202"/>
      <c r="IPJ80" s="202"/>
      <c r="IPK80" s="202"/>
      <c r="IPL80" s="202"/>
      <c r="IPM80" s="202"/>
      <c r="IPN80" s="202"/>
      <c r="IPO80" s="202"/>
      <c r="IPP80" s="202"/>
      <c r="IPQ80" s="202"/>
      <c r="IPR80" s="202"/>
      <c r="IPS80" s="202"/>
      <c r="IPT80" s="202"/>
      <c r="IPU80" s="202"/>
      <c r="IPV80" s="202"/>
      <c r="IPW80" s="202"/>
      <c r="IPX80" s="202"/>
      <c r="IPY80" s="202"/>
      <c r="IPZ80" s="202"/>
      <c r="IQA80" s="202"/>
      <c r="IQB80" s="202"/>
      <c r="IQC80" s="202"/>
      <c r="IQD80" s="202"/>
      <c r="IQE80" s="202"/>
      <c r="IQF80" s="202"/>
      <c r="IQG80" s="202"/>
      <c r="IQH80" s="202"/>
      <c r="IQI80" s="202"/>
      <c r="IQJ80" s="202"/>
      <c r="IQK80" s="202"/>
      <c r="IQL80" s="202"/>
      <c r="IQM80" s="202"/>
      <c r="IQN80" s="202"/>
      <c r="IQO80" s="202"/>
      <c r="IQP80" s="202"/>
      <c r="IQQ80" s="202"/>
      <c r="IQR80" s="202"/>
      <c r="IQS80" s="202"/>
      <c r="IQT80" s="202"/>
      <c r="IQU80" s="202"/>
      <c r="IQV80" s="202"/>
      <c r="IQW80" s="202"/>
      <c r="IQX80" s="202"/>
      <c r="IQY80" s="202"/>
      <c r="IQZ80" s="202"/>
      <c r="IRA80" s="202"/>
      <c r="IRB80" s="202"/>
      <c r="IRC80" s="202"/>
      <c r="IRD80" s="202"/>
      <c r="IRE80" s="202"/>
      <c r="IRF80" s="202"/>
      <c r="IRG80" s="202"/>
      <c r="IRH80" s="202"/>
      <c r="IRI80" s="202"/>
      <c r="IRJ80" s="202"/>
      <c r="IRK80" s="202"/>
      <c r="IRL80" s="202"/>
      <c r="IRM80" s="202"/>
      <c r="IRN80" s="202"/>
      <c r="IRO80" s="202"/>
      <c r="IRP80" s="202"/>
      <c r="IRQ80" s="202"/>
      <c r="IRR80" s="202"/>
      <c r="IRS80" s="202"/>
      <c r="IRT80" s="202"/>
      <c r="IRU80" s="202"/>
      <c r="IRV80" s="202"/>
      <c r="IRW80" s="202"/>
      <c r="IRX80" s="202"/>
      <c r="IRY80" s="202"/>
      <c r="IRZ80" s="202"/>
      <c r="ISA80" s="202"/>
      <c r="ISB80" s="202"/>
      <c r="ISC80" s="202"/>
      <c r="ISD80" s="202"/>
      <c r="ISE80" s="202"/>
      <c r="ISF80" s="202"/>
      <c r="ISG80" s="202"/>
      <c r="ISH80" s="202"/>
      <c r="ISI80" s="202"/>
      <c r="ISJ80" s="202"/>
      <c r="ISK80" s="202"/>
      <c r="ISL80" s="202"/>
      <c r="ISM80" s="202"/>
      <c r="ISN80" s="202"/>
      <c r="ISO80" s="202"/>
      <c r="ISP80" s="202"/>
      <c r="ISQ80" s="202"/>
      <c r="ISR80" s="202"/>
      <c r="ISS80" s="202"/>
      <c r="IST80" s="202"/>
      <c r="ISU80" s="202"/>
      <c r="ISV80" s="202"/>
      <c r="ISW80" s="202"/>
      <c r="ISX80" s="202"/>
      <c r="ISY80" s="202"/>
      <c r="ISZ80" s="202"/>
      <c r="ITA80" s="202"/>
      <c r="ITB80" s="202"/>
      <c r="ITC80" s="202"/>
      <c r="ITD80" s="202"/>
      <c r="ITE80" s="202"/>
      <c r="ITF80" s="202"/>
      <c r="ITG80" s="202"/>
      <c r="ITH80" s="202"/>
      <c r="ITI80" s="202"/>
      <c r="ITJ80" s="202"/>
      <c r="ITK80" s="202"/>
      <c r="ITL80" s="202"/>
      <c r="ITM80" s="202"/>
      <c r="ITN80" s="202"/>
      <c r="ITO80" s="202"/>
      <c r="ITP80" s="202"/>
      <c r="ITQ80" s="202"/>
      <c r="ITR80" s="202"/>
      <c r="ITS80" s="202"/>
      <c r="ITT80" s="202"/>
      <c r="ITU80" s="202"/>
      <c r="ITV80" s="202"/>
      <c r="ITW80" s="202"/>
      <c r="ITX80" s="202"/>
      <c r="ITY80" s="202"/>
      <c r="ITZ80" s="202"/>
      <c r="IUA80" s="202"/>
      <c r="IUB80" s="202"/>
      <c r="IUC80" s="202"/>
      <c r="IUD80" s="202"/>
      <c r="IUE80" s="202"/>
      <c r="IUF80" s="202"/>
      <c r="IUG80" s="202"/>
      <c r="IUH80" s="202"/>
      <c r="IUI80" s="202"/>
      <c r="IUJ80" s="202"/>
      <c r="IUK80" s="202"/>
      <c r="IUL80" s="202"/>
      <c r="IUM80" s="202"/>
      <c r="IUN80" s="202"/>
      <c r="IUO80" s="202"/>
      <c r="IUP80" s="202"/>
      <c r="IUQ80" s="202"/>
      <c r="IUR80" s="202"/>
      <c r="IUS80" s="202"/>
      <c r="IUT80" s="202"/>
      <c r="IUU80" s="202"/>
      <c r="IUV80" s="202"/>
      <c r="IUW80" s="202"/>
      <c r="IUX80" s="202"/>
      <c r="IUY80" s="202"/>
      <c r="IUZ80" s="202"/>
      <c r="IVA80" s="202"/>
      <c r="IVB80" s="202"/>
      <c r="IVC80" s="202"/>
      <c r="IVD80" s="202"/>
      <c r="IVE80" s="202"/>
      <c r="IVF80" s="202"/>
      <c r="IVG80" s="202"/>
      <c r="IVH80" s="202"/>
      <c r="IVI80" s="202"/>
      <c r="IVJ80" s="202"/>
      <c r="IVK80" s="202"/>
      <c r="IVL80" s="202"/>
      <c r="IVM80" s="202"/>
      <c r="IVN80" s="202"/>
      <c r="IVO80" s="202"/>
      <c r="IVP80" s="202"/>
      <c r="IVQ80" s="202"/>
      <c r="IVR80" s="202"/>
      <c r="IVS80" s="202"/>
      <c r="IVT80" s="202"/>
      <c r="IVU80" s="202"/>
      <c r="IVV80" s="202"/>
      <c r="IVW80" s="202"/>
      <c r="IVX80" s="202"/>
      <c r="IVY80" s="202"/>
      <c r="IVZ80" s="202"/>
      <c r="IWA80" s="202"/>
      <c r="IWB80" s="202"/>
      <c r="IWC80" s="202"/>
      <c r="IWD80" s="202"/>
      <c r="IWE80" s="202"/>
      <c r="IWF80" s="202"/>
      <c r="IWG80" s="202"/>
      <c r="IWH80" s="202"/>
      <c r="IWI80" s="202"/>
      <c r="IWJ80" s="202"/>
      <c r="IWK80" s="202"/>
      <c r="IWL80" s="202"/>
      <c r="IWM80" s="202"/>
      <c r="IWN80" s="202"/>
      <c r="IWO80" s="202"/>
      <c r="IWP80" s="202"/>
      <c r="IWQ80" s="202"/>
      <c r="IWR80" s="202"/>
      <c r="IWS80" s="202"/>
      <c r="IWT80" s="202"/>
      <c r="IWU80" s="202"/>
      <c r="IWV80" s="202"/>
      <c r="IWW80" s="202"/>
      <c r="IWX80" s="202"/>
      <c r="IWY80" s="202"/>
      <c r="IWZ80" s="202"/>
      <c r="IXA80" s="202"/>
      <c r="IXB80" s="202"/>
      <c r="IXC80" s="202"/>
      <c r="IXD80" s="202"/>
      <c r="IXE80" s="202"/>
      <c r="IXF80" s="202"/>
      <c r="IXG80" s="202"/>
      <c r="IXH80" s="202"/>
      <c r="IXI80" s="202"/>
      <c r="IXJ80" s="202"/>
      <c r="IXK80" s="202"/>
      <c r="IXL80" s="202"/>
      <c r="IXM80" s="202"/>
      <c r="IXN80" s="202"/>
      <c r="IXO80" s="202"/>
      <c r="IXP80" s="202"/>
      <c r="IXQ80" s="202"/>
      <c r="IXR80" s="202"/>
      <c r="IXS80" s="202"/>
      <c r="IXT80" s="202"/>
      <c r="IXU80" s="202"/>
      <c r="IXV80" s="202"/>
      <c r="IXW80" s="202"/>
      <c r="IXX80" s="202"/>
      <c r="IXY80" s="202"/>
      <c r="IXZ80" s="202"/>
      <c r="IYA80" s="202"/>
      <c r="IYB80" s="202"/>
      <c r="IYC80" s="202"/>
      <c r="IYD80" s="202"/>
      <c r="IYE80" s="202"/>
      <c r="IYF80" s="202"/>
      <c r="IYG80" s="202"/>
      <c r="IYH80" s="202"/>
      <c r="IYI80" s="202"/>
      <c r="IYJ80" s="202"/>
      <c r="IYK80" s="202"/>
      <c r="IYL80" s="202"/>
      <c r="IYM80" s="202"/>
      <c r="IYN80" s="202"/>
      <c r="IYO80" s="202"/>
      <c r="IYP80" s="202"/>
      <c r="IYQ80" s="202"/>
      <c r="IYR80" s="202"/>
      <c r="IYS80" s="202"/>
      <c r="IYT80" s="202"/>
      <c r="IYU80" s="202"/>
      <c r="IYV80" s="202"/>
      <c r="IYW80" s="202"/>
      <c r="IYX80" s="202"/>
      <c r="IYY80" s="202"/>
      <c r="IYZ80" s="202"/>
      <c r="IZA80" s="202"/>
      <c r="IZB80" s="202"/>
      <c r="IZC80" s="202"/>
      <c r="IZD80" s="202"/>
      <c r="IZE80" s="202"/>
      <c r="IZF80" s="202"/>
      <c r="IZG80" s="202"/>
      <c r="IZH80" s="202"/>
      <c r="IZI80" s="202"/>
      <c r="IZJ80" s="202"/>
      <c r="IZK80" s="202"/>
      <c r="IZL80" s="202"/>
      <c r="IZM80" s="202"/>
      <c r="IZN80" s="202"/>
      <c r="IZO80" s="202"/>
      <c r="IZP80" s="202"/>
      <c r="IZQ80" s="202"/>
      <c r="IZR80" s="202"/>
      <c r="IZS80" s="202"/>
      <c r="IZT80" s="202"/>
      <c r="IZU80" s="202"/>
      <c r="IZV80" s="202"/>
      <c r="IZW80" s="202"/>
      <c r="IZX80" s="202"/>
      <c r="IZY80" s="202"/>
      <c r="IZZ80" s="202"/>
      <c r="JAA80" s="202"/>
      <c r="JAB80" s="202"/>
      <c r="JAC80" s="202"/>
      <c r="JAD80" s="202"/>
      <c r="JAE80" s="202"/>
      <c r="JAF80" s="202"/>
      <c r="JAG80" s="202"/>
      <c r="JAH80" s="202"/>
      <c r="JAI80" s="202"/>
      <c r="JAJ80" s="202"/>
      <c r="JAK80" s="202"/>
      <c r="JAL80" s="202"/>
      <c r="JAM80" s="202"/>
      <c r="JAN80" s="202"/>
      <c r="JAO80" s="202"/>
      <c r="JAP80" s="202"/>
      <c r="JAQ80" s="202"/>
      <c r="JAR80" s="202"/>
      <c r="JAS80" s="202"/>
      <c r="JAT80" s="202"/>
      <c r="JAU80" s="202"/>
      <c r="JAV80" s="202"/>
      <c r="JAW80" s="202"/>
      <c r="JAX80" s="202"/>
      <c r="JAY80" s="202"/>
      <c r="JAZ80" s="202"/>
      <c r="JBA80" s="202"/>
      <c r="JBB80" s="202"/>
      <c r="JBC80" s="202"/>
      <c r="JBD80" s="202"/>
      <c r="JBE80" s="202"/>
      <c r="JBF80" s="202"/>
      <c r="JBG80" s="202"/>
      <c r="JBH80" s="202"/>
      <c r="JBI80" s="202"/>
      <c r="JBJ80" s="202"/>
      <c r="JBK80" s="202"/>
      <c r="JBL80" s="202"/>
      <c r="JBM80" s="202"/>
      <c r="JBN80" s="202"/>
      <c r="JBO80" s="202"/>
      <c r="JBP80" s="202"/>
      <c r="JBQ80" s="202"/>
      <c r="JBR80" s="202"/>
      <c r="JBS80" s="202"/>
      <c r="JBT80" s="202"/>
      <c r="JBU80" s="202"/>
      <c r="JBV80" s="202"/>
      <c r="JBW80" s="202"/>
      <c r="JBX80" s="202"/>
      <c r="JBY80" s="202"/>
      <c r="JBZ80" s="202"/>
      <c r="JCA80" s="202"/>
      <c r="JCB80" s="202"/>
      <c r="JCC80" s="202"/>
      <c r="JCD80" s="202"/>
      <c r="JCE80" s="202"/>
      <c r="JCF80" s="202"/>
      <c r="JCG80" s="202"/>
      <c r="JCH80" s="202"/>
      <c r="JCI80" s="202"/>
      <c r="JCJ80" s="202"/>
      <c r="JCK80" s="202"/>
      <c r="JCL80" s="202"/>
      <c r="JCM80" s="202"/>
      <c r="JCN80" s="202"/>
      <c r="JCO80" s="202"/>
      <c r="JCP80" s="202"/>
      <c r="JCQ80" s="202"/>
      <c r="JCR80" s="202"/>
      <c r="JCS80" s="202"/>
      <c r="JCT80" s="202"/>
      <c r="JCU80" s="202"/>
      <c r="JCV80" s="202"/>
      <c r="JCW80" s="202"/>
      <c r="JCX80" s="202"/>
      <c r="JCY80" s="202"/>
      <c r="JCZ80" s="202"/>
      <c r="JDA80" s="202"/>
      <c r="JDB80" s="202"/>
      <c r="JDC80" s="202"/>
      <c r="JDD80" s="202"/>
      <c r="JDE80" s="202"/>
      <c r="JDF80" s="202"/>
      <c r="JDG80" s="202"/>
      <c r="JDH80" s="202"/>
      <c r="JDI80" s="202"/>
      <c r="JDJ80" s="202"/>
      <c r="JDK80" s="202"/>
      <c r="JDL80" s="202"/>
      <c r="JDM80" s="202"/>
      <c r="JDN80" s="202"/>
      <c r="JDO80" s="202"/>
      <c r="JDP80" s="202"/>
      <c r="JDQ80" s="202"/>
      <c r="JDR80" s="202"/>
      <c r="JDS80" s="202"/>
      <c r="JDT80" s="202"/>
      <c r="JDU80" s="202"/>
      <c r="JDV80" s="202"/>
      <c r="JDW80" s="202"/>
      <c r="JDX80" s="202"/>
      <c r="JDY80" s="202"/>
      <c r="JDZ80" s="202"/>
      <c r="JEA80" s="202"/>
      <c r="JEB80" s="202"/>
      <c r="JEC80" s="202"/>
      <c r="JED80" s="202"/>
      <c r="JEE80" s="202"/>
      <c r="JEF80" s="202"/>
      <c r="JEG80" s="202"/>
      <c r="JEH80" s="202"/>
      <c r="JEI80" s="202"/>
      <c r="JEJ80" s="202"/>
      <c r="JEK80" s="202"/>
      <c r="JEL80" s="202"/>
      <c r="JEM80" s="202"/>
      <c r="JEN80" s="202"/>
      <c r="JEO80" s="202"/>
      <c r="JEP80" s="202"/>
      <c r="JEQ80" s="202"/>
      <c r="JER80" s="202"/>
      <c r="JES80" s="202"/>
      <c r="JET80" s="202"/>
      <c r="JEU80" s="202"/>
      <c r="JEV80" s="202"/>
      <c r="JEW80" s="202"/>
      <c r="JEX80" s="202"/>
      <c r="JEY80" s="202"/>
      <c r="JEZ80" s="202"/>
      <c r="JFA80" s="202"/>
      <c r="JFB80" s="202"/>
      <c r="JFC80" s="202"/>
      <c r="JFD80" s="202"/>
      <c r="JFE80" s="202"/>
      <c r="JFF80" s="202"/>
      <c r="JFG80" s="202"/>
      <c r="JFH80" s="202"/>
      <c r="JFI80" s="202"/>
      <c r="JFJ80" s="202"/>
      <c r="JFK80" s="202"/>
      <c r="JFL80" s="202"/>
      <c r="JFM80" s="202"/>
      <c r="JFN80" s="202"/>
      <c r="JFO80" s="202"/>
      <c r="JFP80" s="202"/>
      <c r="JFQ80" s="202"/>
      <c r="JFR80" s="202"/>
      <c r="JFS80" s="202"/>
      <c r="JFT80" s="202"/>
      <c r="JFU80" s="202"/>
      <c r="JFV80" s="202"/>
      <c r="JFW80" s="202"/>
      <c r="JFX80" s="202"/>
      <c r="JFY80" s="202"/>
      <c r="JFZ80" s="202"/>
      <c r="JGA80" s="202"/>
      <c r="JGB80" s="202"/>
      <c r="JGC80" s="202"/>
      <c r="JGD80" s="202"/>
      <c r="JGE80" s="202"/>
      <c r="JGF80" s="202"/>
      <c r="JGG80" s="202"/>
      <c r="JGH80" s="202"/>
      <c r="JGI80" s="202"/>
      <c r="JGJ80" s="202"/>
      <c r="JGK80" s="202"/>
      <c r="JGL80" s="202"/>
      <c r="JGM80" s="202"/>
      <c r="JGN80" s="202"/>
      <c r="JGO80" s="202"/>
      <c r="JGP80" s="202"/>
      <c r="JGQ80" s="202"/>
      <c r="JGR80" s="202"/>
      <c r="JGS80" s="202"/>
      <c r="JGT80" s="202"/>
      <c r="JGU80" s="202"/>
      <c r="JGV80" s="202"/>
      <c r="JGW80" s="202"/>
      <c r="JGX80" s="202"/>
      <c r="JGY80" s="202"/>
      <c r="JGZ80" s="202"/>
      <c r="JHA80" s="202"/>
      <c r="JHB80" s="202"/>
      <c r="JHC80" s="202"/>
      <c r="JHD80" s="202"/>
      <c r="JHE80" s="202"/>
      <c r="JHF80" s="202"/>
      <c r="JHG80" s="202"/>
      <c r="JHH80" s="202"/>
      <c r="JHI80" s="202"/>
      <c r="JHJ80" s="202"/>
      <c r="JHK80" s="202"/>
      <c r="JHL80" s="202"/>
      <c r="JHM80" s="202"/>
      <c r="JHN80" s="202"/>
      <c r="JHO80" s="202"/>
      <c r="JHP80" s="202"/>
      <c r="JHQ80" s="202"/>
      <c r="JHR80" s="202"/>
      <c r="JHS80" s="202"/>
      <c r="JHT80" s="202"/>
      <c r="JHU80" s="202"/>
      <c r="JHV80" s="202"/>
      <c r="JHW80" s="202"/>
      <c r="JHX80" s="202"/>
      <c r="JHY80" s="202"/>
      <c r="JHZ80" s="202"/>
      <c r="JIA80" s="202"/>
      <c r="JIB80" s="202"/>
      <c r="JIC80" s="202"/>
      <c r="JID80" s="202"/>
      <c r="JIE80" s="202"/>
      <c r="JIF80" s="202"/>
      <c r="JIG80" s="202"/>
      <c r="JIH80" s="202"/>
      <c r="JII80" s="202"/>
      <c r="JIJ80" s="202"/>
      <c r="JIK80" s="202"/>
      <c r="JIL80" s="202"/>
      <c r="JIM80" s="202"/>
      <c r="JIN80" s="202"/>
      <c r="JIO80" s="202"/>
      <c r="JIP80" s="202"/>
      <c r="JIQ80" s="202"/>
      <c r="JIR80" s="202"/>
      <c r="JIS80" s="202"/>
      <c r="JIT80" s="202"/>
      <c r="JIU80" s="202"/>
      <c r="JIV80" s="202"/>
      <c r="JIW80" s="202"/>
      <c r="JIX80" s="202"/>
      <c r="JIY80" s="202"/>
      <c r="JIZ80" s="202"/>
      <c r="JJA80" s="202"/>
      <c r="JJB80" s="202"/>
      <c r="JJC80" s="202"/>
      <c r="JJD80" s="202"/>
      <c r="JJE80" s="202"/>
      <c r="JJF80" s="202"/>
      <c r="JJG80" s="202"/>
      <c r="JJH80" s="202"/>
      <c r="JJI80" s="202"/>
      <c r="JJJ80" s="202"/>
      <c r="JJK80" s="202"/>
      <c r="JJL80" s="202"/>
      <c r="JJM80" s="202"/>
      <c r="JJN80" s="202"/>
      <c r="JJO80" s="202"/>
      <c r="JJP80" s="202"/>
      <c r="JJQ80" s="202"/>
      <c r="JJR80" s="202"/>
      <c r="JJS80" s="202"/>
      <c r="JJT80" s="202"/>
      <c r="JJU80" s="202"/>
      <c r="JJV80" s="202"/>
      <c r="JJW80" s="202"/>
      <c r="JJX80" s="202"/>
      <c r="JJY80" s="202"/>
      <c r="JJZ80" s="202"/>
      <c r="JKA80" s="202"/>
      <c r="JKB80" s="202"/>
      <c r="JKC80" s="202"/>
      <c r="JKD80" s="202"/>
      <c r="JKE80" s="202"/>
      <c r="JKF80" s="202"/>
      <c r="JKG80" s="202"/>
      <c r="JKH80" s="202"/>
      <c r="JKI80" s="202"/>
      <c r="JKJ80" s="202"/>
      <c r="JKK80" s="202"/>
      <c r="JKL80" s="202"/>
      <c r="JKM80" s="202"/>
      <c r="JKN80" s="202"/>
      <c r="JKO80" s="202"/>
      <c r="JKP80" s="202"/>
      <c r="JKQ80" s="202"/>
      <c r="JKR80" s="202"/>
      <c r="JKS80" s="202"/>
      <c r="JKT80" s="202"/>
      <c r="JKU80" s="202"/>
      <c r="JKV80" s="202"/>
      <c r="JKW80" s="202"/>
      <c r="JKX80" s="202"/>
      <c r="JKY80" s="202"/>
      <c r="JKZ80" s="202"/>
      <c r="JLA80" s="202"/>
      <c r="JLB80" s="202"/>
      <c r="JLC80" s="202"/>
      <c r="JLD80" s="202"/>
      <c r="JLE80" s="202"/>
      <c r="JLF80" s="202"/>
      <c r="JLG80" s="202"/>
      <c r="JLH80" s="202"/>
      <c r="JLI80" s="202"/>
      <c r="JLJ80" s="202"/>
      <c r="JLK80" s="202"/>
      <c r="JLL80" s="202"/>
      <c r="JLM80" s="202"/>
      <c r="JLN80" s="202"/>
      <c r="JLO80" s="202"/>
      <c r="JLP80" s="202"/>
      <c r="JLQ80" s="202"/>
      <c r="JLR80" s="202"/>
      <c r="JLS80" s="202"/>
      <c r="JLT80" s="202"/>
      <c r="JLU80" s="202"/>
      <c r="JLV80" s="202"/>
      <c r="JLW80" s="202"/>
      <c r="JLX80" s="202"/>
      <c r="JLY80" s="202"/>
      <c r="JLZ80" s="202"/>
      <c r="JMA80" s="202"/>
      <c r="JMB80" s="202"/>
      <c r="JMC80" s="202"/>
      <c r="JMD80" s="202"/>
      <c r="JME80" s="202"/>
      <c r="JMF80" s="202"/>
      <c r="JMG80" s="202"/>
      <c r="JMH80" s="202"/>
      <c r="JMI80" s="202"/>
      <c r="JMJ80" s="202"/>
      <c r="JMK80" s="202"/>
      <c r="JML80" s="202"/>
      <c r="JMM80" s="202"/>
      <c r="JMN80" s="202"/>
      <c r="JMO80" s="202"/>
      <c r="JMP80" s="202"/>
      <c r="JMQ80" s="202"/>
      <c r="JMR80" s="202"/>
      <c r="JMS80" s="202"/>
      <c r="JMT80" s="202"/>
      <c r="JMU80" s="202"/>
      <c r="JMV80" s="202"/>
      <c r="JMW80" s="202"/>
      <c r="JMX80" s="202"/>
      <c r="JMY80" s="202"/>
      <c r="JMZ80" s="202"/>
      <c r="JNA80" s="202"/>
      <c r="JNB80" s="202"/>
      <c r="JNC80" s="202"/>
      <c r="JND80" s="202"/>
      <c r="JNE80" s="202"/>
      <c r="JNF80" s="202"/>
      <c r="JNG80" s="202"/>
      <c r="JNH80" s="202"/>
      <c r="JNI80" s="202"/>
      <c r="JNJ80" s="202"/>
      <c r="JNK80" s="202"/>
      <c r="JNL80" s="202"/>
      <c r="JNM80" s="202"/>
      <c r="JNN80" s="202"/>
      <c r="JNO80" s="202"/>
      <c r="JNP80" s="202"/>
      <c r="JNQ80" s="202"/>
      <c r="JNR80" s="202"/>
      <c r="JNS80" s="202"/>
      <c r="JNT80" s="202"/>
      <c r="JNU80" s="202"/>
      <c r="JNV80" s="202"/>
      <c r="JNW80" s="202"/>
      <c r="JNX80" s="202"/>
      <c r="JNY80" s="202"/>
      <c r="JNZ80" s="202"/>
      <c r="JOA80" s="202"/>
      <c r="JOB80" s="202"/>
      <c r="JOC80" s="202"/>
      <c r="JOD80" s="202"/>
      <c r="JOE80" s="202"/>
      <c r="JOF80" s="202"/>
      <c r="JOG80" s="202"/>
      <c r="JOH80" s="202"/>
      <c r="JOI80" s="202"/>
      <c r="JOJ80" s="202"/>
      <c r="JOK80" s="202"/>
      <c r="JOL80" s="202"/>
      <c r="JOM80" s="202"/>
      <c r="JON80" s="202"/>
      <c r="JOO80" s="202"/>
      <c r="JOP80" s="202"/>
      <c r="JOQ80" s="202"/>
      <c r="JOR80" s="202"/>
      <c r="JOS80" s="202"/>
      <c r="JOT80" s="202"/>
      <c r="JOU80" s="202"/>
      <c r="JOV80" s="202"/>
      <c r="JOW80" s="202"/>
      <c r="JOX80" s="202"/>
      <c r="JOY80" s="202"/>
      <c r="JOZ80" s="202"/>
      <c r="JPA80" s="202"/>
      <c r="JPB80" s="202"/>
      <c r="JPC80" s="202"/>
      <c r="JPD80" s="202"/>
      <c r="JPE80" s="202"/>
      <c r="JPF80" s="202"/>
      <c r="JPG80" s="202"/>
      <c r="JPH80" s="202"/>
      <c r="JPI80" s="202"/>
      <c r="JPJ80" s="202"/>
      <c r="JPK80" s="202"/>
      <c r="JPL80" s="202"/>
      <c r="JPM80" s="202"/>
      <c r="JPN80" s="202"/>
      <c r="JPO80" s="202"/>
      <c r="JPP80" s="202"/>
      <c r="JPQ80" s="202"/>
      <c r="JPR80" s="202"/>
      <c r="JPS80" s="202"/>
      <c r="JPT80" s="202"/>
      <c r="JPU80" s="202"/>
      <c r="JPV80" s="202"/>
      <c r="JPW80" s="202"/>
      <c r="JPX80" s="202"/>
      <c r="JPY80" s="202"/>
      <c r="JPZ80" s="202"/>
      <c r="JQA80" s="202"/>
      <c r="JQB80" s="202"/>
      <c r="JQC80" s="202"/>
      <c r="JQD80" s="202"/>
      <c r="JQE80" s="202"/>
      <c r="JQF80" s="202"/>
      <c r="JQG80" s="202"/>
      <c r="JQH80" s="202"/>
      <c r="JQI80" s="202"/>
      <c r="JQJ80" s="202"/>
      <c r="JQK80" s="202"/>
      <c r="JQL80" s="202"/>
      <c r="JQM80" s="202"/>
      <c r="JQN80" s="202"/>
      <c r="JQO80" s="202"/>
      <c r="JQP80" s="202"/>
      <c r="JQQ80" s="202"/>
      <c r="JQR80" s="202"/>
      <c r="JQS80" s="202"/>
      <c r="JQT80" s="202"/>
      <c r="JQU80" s="202"/>
      <c r="JQV80" s="202"/>
      <c r="JQW80" s="202"/>
      <c r="JQX80" s="202"/>
      <c r="JQY80" s="202"/>
      <c r="JQZ80" s="202"/>
      <c r="JRA80" s="202"/>
      <c r="JRB80" s="202"/>
      <c r="JRC80" s="202"/>
      <c r="JRD80" s="202"/>
      <c r="JRE80" s="202"/>
      <c r="JRF80" s="202"/>
      <c r="JRG80" s="202"/>
      <c r="JRH80" s="202"/>
      <c r="JRI80" s="202"/>
      <c r="JRJ80" s="202"/>
      <c r="JRK80" s="202"/>
      <c r="JRL80" s="202"/>
      <c r="JRM80" s="202"/>
      <c r="JRN80" s="202"/>
      <c r="JRO80" s="202"/>
      <c r="JRP80" s="202"/>
      <c r="JRQ80" s="202"/>
      <c r="JRR80" s="202"/>
      <c r="JRS80" s="202"/>
      <c r="JRT80" s="202"/>
      <c r="JRU80" s="202"/>
      <c r="JRV80" s="202"/>
      <c r="JRW80" s="202"/>
      <c r="JRX80" s="202"/>
      <c r="JRY80" s="202"/>
      <c r="JRZ80" s="202"/>
      <c r="JSA80" s="202"/>
      <c r="JSB80" s="202"/>
      <c r="JSC80" s="202"/>
      <c r="JSD80" s="202"/>
      <c r="JSE80" s="202"/>
      <c r="JSF80" s="202"/>
      <c r="JSG80" s="202"/>
      <c r="JSH80" s="202"/>
      <c r="JSI80" s="202"/>
      <c r="JSJ80" s="202"/>
      <c r="JSK80" s="202"/>
      <c r="JSL80" s="202"/>
      <c r="JSM80" s="202"/>
      <c r="JSN80" s="202"/>
      <c r="JSO80" s="202"/>
      <c r="JSP80" s="202"/>
      <c r="JSQ80" s="202"/>
      <c r="JSR80" s="202"/>
      <c r="JSS80" s="202"/>
      <c r="JST80" s="202"/>
      <c r="JSU80" s="202"/>
      <c r="JSV80" s="202"/>
      <c r="JSW80" s="202"/>
      <c r="JSX80" s="202"/>
      <c r="JSY80" s="202"/>
      <c r="JSZ80" s="202"/>
      <c r="JTA80" s="202"/>
      <c r="JTB80" s="202"/>
      <c r="JTC80" s="202"/>
      <c r="JTD80" s="202"/>
      <c r="JTE80" s="202"/>
      <c r="JTF80" s="202"/>
      <c r="JTG80" s="202"/>
      <c r="JTH80" s="202"/>
      <c r="JTI80" s="202"/>
      <c r="JTJ80" s="202"/>
      <c r="JTK80" s="202"/>
      <c r="JTL80" s="202"/>
      <c r="JTM80" s="202"/>
      <c r="JTN80" s="202"/>
      <c r="JTO80" s="202"/>
      <c r="JTP80" s="202"/>
      <c r="JTQ80" s="202"/>
      <c r="JTR80" s="202"/>
      <c r="JTS80" s="202"/>
      <c r="JTT80" s="202"/>
      <c r="JTU80" s="202"/>
      <c r="JTV80" s="202"/>
      <c r="JTW80" s="202"/>
      <c r="JTX80" s="202"/>
      <c r="JTY80" s="202"/>
      <c r="JTZ80" s="202"/>
      <c r="JUA80" s="202"/>
      <c r="JUB80" s="202"/>
      <c r="JUC80" s="202"/>
      <c r="JUD80" s="202"/>
      <c r="JUE80" s="202"/>
      <c r="JUF80" s="202"/>
      <c r="JUG80" s="202"/>
      <c r="JUH80" s="202"/>
      <c r="JUI80" s="202"/>
      <c r="JUJ80" s="202"/>
      <c r="JUK80" s="202"/>
      <c r="JUL80" s="202"/>
      <c r="JUM80" s="202"/>
      <c r="JUN80" s="202"/>
      <c r="JUO80" s="202"/>
      <c r="JUP80" s="202"/>
      <c r="JUQ80" s="202"/>
      <c r="JUR80" s="202"/>
      <c r="JUS80" s="202"/>
      <c r="JUT80" s="202"/>
      <c r="JUU80" s="202"/>
      <c r="JUV80" s="202"/>
      <c r="JUW80" s="202"/>
      <c r="JUX80" s="202"/>
      <c r="JUY80" s="202"/>
      <c r="JUZ80" s="202"/>
      <c r="JVA80" s="202"/>
      <c r="JVB80" s="202"/>
      <c r="JVC80" s="202"/>
      <c r="JVD80" s="202"/>
      <c r="JVE80" s="202"/>
      <c r="JVF80" s="202"/>
      <c r="JVG80" s="202"/>
      <c r="JVH80" s="202"/>
      <c r="JVI80" s="202"/>
      <c r="JVJ80" s="202"/>
      <c r="JVK80" s="202"/>
      <c r="JVL80" s="202"/>
      <c r="JVM80" s="202"/>
      <c r="JVN80" s="202"/>
      <c r="JVO80" s="202"/>
      <c r="JVP80" s="202"/>
      <c r="JVQ80" s="202"/>
      <c r="JVR80" s="202"/>
      <c r="JVS80" s="202"/>
      <c r="JVT80" s="202"/>
      <c r="JVU80" s="202"/>
      <c r="JVV80" s="202"/>
      <c r="JVW80" s="202"/>
      <c r="JVX80" s="202"/>
      <c r="JVY80" s="202"/>
      <c r="JVZ80" s="202"/>
      <c r="JWA80" s="202"/>
      <c r="JWB80" s="202"/>
      <c r="JWC80" s="202"/>
      <c r="JWD80" s="202"/>
      <c r="JWE80" s="202"/>
      <c r="JWF80" s="202"/>
      <c r="JWG80" s="202"/>
      <c r="JWH80" s="202"/>
      <c r="JWI80" s="202"/>
      <c r="JWJ80" s="202"/>
      <c r="JWK80" s="202"/>
      <c r="JWL80" s="202"/>
      <c r="JWM80" s="202"/>
      <c r="JWN80" s="202"/>
      <c r="JWO80" s="202"/>
      <c r="JWP80" s="202"/>
      <c r="JWQ80" s="202"/>
      <c r="JWR80" s="202"/>
      <c r="JWS80" s="202"/>
      <c r="JWT80" s="202"/>
      <c r="JWU80" s="202"/>
      <c r="JWV80" s="202"/>
      <c r="JWW80" s="202"/>
      <c r="JWX80" s="202"/>
      <c r="JWY80" s="202"/>
      <c r="JWZ80" s="202"/>
      <c r="JXA80" s="202"/>
      <c r="JXB80" s="202"/>
      <c r="JXC80" s="202"/>
      <c r="JXD80" s="202"/>
      <c r="JXE80" s="202"/>
      <c r="JXF80" s="202"/>
      <c r="JXG80" s="202"/>
      <c r="JXH80" s="202"/>
      <c r="JXI80" s="202"/>
      <c r="JXJ80" s="202"/>
      <c r="JXK80" s="202"/>
      <c r="JXL80" s="202"/>
      <c r="JXM80" s="202"/>
      <c r="JXN80" s="202"/>
      <c r="JXO80" s="202"/>
      <c r="JXP80" s="202"/>
      <c r="JXQ80" s="202"/>
      <c r="JXR80" s="202"/>
      <c r="JXS80" s="202"/>
      <c r="JXT80" s="202"/>
      <c r="JXU80" s="202"/>
      <c r="JXV80" s="202"/>
      <c r="JXW80" s="202"/>
      <c r="JXX80" s="202"/>
      <c r="JXY80" s="202"/>
      <c r="JXZ80" s="202"/>
      <c r="JYA80" s="202"/>
      <c r="JYB80" s="202"/>
      <c r="JYC80" s="202"/>
      <c r="JYD80" s="202"/>
      <c r="JYE80" s="202"/>
      <c r="JYF80" s="202"/>
      <c r="JYG80" s="202"/>
      <c r="JYH80" s="202"/>
      <c r="JYI80" s="202"/>
      <c r="JYJ80" s="202"/>
      <c r="JYK80" s="202"/>
      <c r="JYL80" s="202"/>
      <c r="JYM80" s="202"/>
      <c r="JYN80" s="202"/>
      <c r="JYO80" s="202"/>
      <c r="JYP80" s="202"/>
      <c r="JYQ80" s="202"/>
      <c r="JYR80" s="202"/>
      <c r="JYS80" s="202"/>
      <c r="JYT80" s="202"/>
      <c r="JYU80" s="202"/>
      <c r="JYV80" s="202"/>
      <c r="JYW80" s="202"/>
      <c r="JYX80" s="202"/>
      <c r="JYY80" s="202"/>
      <c r="JYZ80" s="202"/>
      <c r="JZA80" s="202"/>
      <c r="JZB80" s="202"/>
      <c r="JZC80" s="202"/>
      <c r="JZD80" s="202"/>
      <c r="JZE80" s="202"/>
      <c r="JZF80" s="202"/>
      <c r="JZG80" s="202"/>
      <c r="JZH80" s="202"/>
      <c r="JZI80" s="202"/>
      <c r="JZJ80" s="202"/>
      <c r="JZK80" s="202"/>
      <c r="JZL80" s="202"/>
      <c r="JZM80" s="202"/>
      <c r="JZN80" s="202"/>
      <c r="JZO80" s="202"/>
      <c r="JZP80" s="202"/>
      <c r="JZQ80" s="202"/>
      <c r="JZR80" s="202"/>
      <c r="JZS80" s="202"/>
      <c r="JZT80" s="202"/>
      <c r="JZU80" s="202"/>
      <c r="JZV80" s="202"/>
      <c r="JZW80" s="202"/>
      <c r="JZX80" s="202"/>
      <c r="JZY80" s="202"/>
      <c r="JZZ80" s="202"/>
      <c r="KAA80" s="202"/>
      <c r="KAB80" s="202"/>
      <c r="KAC80" s="202"/>
      <c r="KAD80" s="202"/>
      <c r="KAE80" s="202"/>
      <c r="KAF80" s="202"/>
      <c r="KAG80" s="202"/>
      <c r="KAH80" s="202"/>
      <c r="KAI80" s="202"/>
      <c r="KAJ80" s="202"/>
      <c r="KAK80" s="202"/>
      <c r="KAL80" s="202"/>
      <c r="KAM80" s="202"/>
      <c r="KAN80" s="202"/>
      <c r="KAO80" s="202"/>
      <c r="KAP80" s="202"/>
      <c r="KAQ80" s="202"/>
      <c r="KAR80" s="202"/>
      <c r="KAS80" s="202"/>
      <c r="KAT80" s="202"/>
      <c r="KAU80" s="202"/>
      <c r="KAV80" s="202"/>
      <c r="KAW80" s="202"/>
      <c r="KAX80" s="202"/>
      <c r="KAY80" s="202"/>
      <c r="KAZ80" s="202"/>
      <c r="KBA80" s="202"/>
      <c r="KBB80" s="202"/>
      <c r="KBC80" s="202"/>
      <c r="KBD80" s="202"/>
      <c r="KBE80" s="202"/>
      <c r="KBF80" s="202"/>
      <c r="KBG80" s="202"/>
      <c r="KBH80" s="202"/>
      <c r="KBI80" s="202"/>
      <c r="KBJ80" s="202"/>
      <c r="KBK80" s="202"/>
      <c r="KBL80" s="202"/>
      <c r="KBM80" s="202"/>
      <c r="KBN80" s="202"/>
      <c r="KBO80" s="202"/>
      <c r="KBP80" s="202"/>
      <c r="KBQ80" s="202"/>
      <c r="KBR80" s="202"/>
      <c r="KBS80" s="202"/>
      <c r="KBT80" s="202"/>
      <c r="KBU80" s="202"/>
      <c r="KBV80" s="202"/>
      <c r="KBW80" s="202"/>
      <c r="KBX80" s="202"/>
      <c r="KBY80" s="202"/>
      <c r="KBZ80" s="202"/>
      <c r="KCA80" s="202"/>
      <c r="KCB80" s="202"/>
      <c r="KCC80" s="202"/>
      <c r="KCD80" s="202"/>
      <c r="KCE80" s="202"/>
      <c r="KCF80" s="202"/>
      <c r="KCG80" s="202"/>
      <c r="KCH80" s="202"/>
      <c r="KCI80" s="202"/>
      <c r="KCJ80" s="202"/>
      <c r="KCK80" s="202"/>
      <c r="KCL80" s="202"/>
      <c r="KCM80" s="202"/>
      <c r="KCN80" s="202"/>
      <c r="KCO80" s="202"/>
      <c r="KCP80" s="202"/>
      <c r="KCQ80" s="202"/>
      <c r="KCR80" s="202"/>
      <c r="KCS80" s="202"/>
      <c r="KCT80" s="202"/>
      <c r="KCU80" s="202"/>
      <c r="KCV80" s="202"/>
      <c r="KCW80" s="202"/>
      <c r="KCX80" s="202"/>
      <c r="KCY80" s="202"/>
      <c r="KCZ80" s="202"/>
      <c r="KDA80" s="202"/>
      <c r="KDB80" s="202"/>
      <c r="KDC80" s="202"/>
      <c r="KDD80" s="202"/>
      <c r="KDE80" s="202"/>
      <c r="KDF80" s="202"/>
      <c r="KDG80" s="202"/>
      <c r="KDH80" s="202"/>
      <c r="KDI80" s="202"/>
      <c r="KDJ80" s="202"/>
      <c r="KDK80" s="202"/>
      <c r="KDL80" s="202"/>
      <c r="KDM80" s="202"/>
      <c r="KDN80" s="202"/>
      <c r="KDO80" s="202"/>
      <c r="KDP80" s="202"/>
      <c r="KDQ80" s="202"/>
      <c r="KDR80" s="202"/>
      <c r="KDS80" s="202"/>
      <c r="KDT80" s="202"/>
      <c r="KDU80" s="202"/>
      <c r="KDV80" s="202"/>
      <c r="KDW80" s="202"/>
      <c r="KDX80" s="202"/>
      <c r="KDY80" s="202"/>
      <c r="KDZ80" s="202"/>
      <c r="KEA80" s="202"/>
      <c r="KEB80" s="202"/>
      <c r="KEC80" s="202"/>
      <c r="KED80" s="202"/>
      <c r="KEE80" s="202"/>
      <c r="KEF80" s="202"/>
      <c r="KEG80" s="202"/>
      <c r="KEH80" s="202"/>
      <c r="KEI80" s="202"/>
      <c r="KEJ80" s="202"/>
      <c r="KEK80" s="202"/>
      <c r="KEL80" s="202"/>
      <c r="KEM80" s="202"/>
      <c r="KEN80" s="202"/>
      <c r="KEO80" s="202"/>
      <c r="KEP80" s="202"/>
      <c r="KEQ80" s="202"/>
      <c r="KER80" s="202"/>
      <c r="KES80" s="202"/>
      <c r="KET80" s="202"/>
      <c r="KEU80" s="202"/>
      <c r="KEV80" s="202"/>
      <c r="KEW80" s="202"/>
      <c r="KEX80" s="202"/>
      <c r="KEY80" s="202"/>
      <c r="KEZ80" s="202"/>
      <c r="KFA80" s="202"/>
      <c r="KFB80" s="202"/>
      <c r="KFC80" s="202"/>
      <c r="KFD80" s="202"/>
      <c r="KFE80" s="202"/>
      <c r="KFF80" s="202"/>
      <c r="KFG80" s="202"/>
      <c r="KFH80" s="202"/>
      <c r="KFI80" s="202"/>
      <c r="KFJ80" s="202"/>
      <c r="KFK80" s="202"/>
      <c r="KFL80" s="202"/>
      <c r="KFM80" s="202"/>
      <c r="KFN80" s="202"/>
      <c r="KFO80" s="202"/>
      <c r="KFP80" s="202"/>
      <c r="KFQ80" s="202"/>
      <c r="KFR80" s="202"/>
      <c r="KFS80" s="202"/>
      <c r="KFT80" s="202"/>
      <c r="KFU80" s="202"/>
      <c r="KFV80" s="202"/>
      <c r="KFW80" s="202"/>
      <c r="KFX80" s="202"/>
      <c r="KFY80" s="202"/>
      <c r="KFZ80" s="202"/>
      <c r="KGA80" s="202"/>
      <c r="KGB80" s="202"/>
      <c r="KGC80" s="202"/>
      <c r="KGD80" s="202"/>
      <c r="KGE80" s="202"/>
      <c r="KGF80" s="202"/>
      <c r="KGG80" s="202"/>
      <c r="KGH80" s="202"/>
      <c r="KGI80" s="202"/>
      <c r="KGJ80" s="202"/>
      <c r="KGK80" s="202"/>
      <c r="KGL80" s="202"/>
      <c r="KGM80" s="202"/>
      <c r="KGN80" s="202"/>
      <c r="KGO80" s="202"/>
      <c r="KGP80" s="202"/>
      <c r="KGQ80" s="202"/>
      <c r="KGR80" s="202"/>
      <c r="KGS80" s="202"/>
      <c r="KGT80" s="202"/>
      <c r="KGU80" s="202"/>
      <c r="KGV80" s="202"/>
      <c r="KGW80" s="202"/>
      <c r="KGX80" s="202"/>
      <c r="KGY80" s="202"/>
      <c r="KGZ80" s="202"/>
      <c r="KHA80" s="202"/>
      <c r="KHB80" s="202"/>
      <c r="KHC80" s="202"/>
      <c r="KHD80" s="202"/>
      <c r="KHE80" s="202"/>
      <c r="KHF80" s="202"/>
      <c r="KHG80" s="202"/>
      <c r="KHH80" s="202"/>
      <c r="KHI80" s="202"/>
      <c r="KHJ80" s="202"/>
      <c r="KHK80" s="202"/>
      <c r="KHL80" s="202"/>
      <c r="KHM80" s="202"/>
      <c r="KHN80" s="202"/>
      <c r="KHO80" s="202"/>
      <c r="KHP80" s="202"/>
      <c r="KHQ80" s="202"/>
      <c r="KHR80" s="202"/>
      <c r="KHS80" s="202"/>
      <c r="KHT80" s="202"/>
      <c r="KHU80" s="202"/>
      <c r="KHV80" s="202"/>
      <c r="KHW80" s="202"/>
      <c r="KHX80" s="202"/>
      <c r="KHY80" s="202"/>
      <c r="KHZ80" s="202"/>
      <c r="KIA80" s="202"/>
      <c r="KIB80" s="202"/>
      <c r="KIC80" s="202"/>
      <c r="KID80" s="202"/>
      <c r="KIE80" s="202"/>
      <c r="KIF80" s="202"/>
      <c r="KIG80" s="202"/>
      <c r="KIH80" s="202"/>
      <c r="KII80" s="202"/>
      <c r="KIJ80" s="202"/>
      <c r="KIK80" s="202"/>
      <c r="KIL80" s="202"/>
      <c r="KIM80" s="202"/>
      <c r="KIN80" s="202"/>
      <c r="KIO80" s="202"/>
      <c r="KIP80" s="202"/>
      <c r="KIQ80" s="202"/>
      <c r="KIR80" s="202"/>
      <c r="KIS80" s="202"/>
      <c r="KIT80" s="202"/>
      <c r="KIU80" s="202"/>
      <c r="KIV80" s="202"/>
      <c r="KIW80" s="202"/>
      <c r="KIX80" s="202"/>
      <c r="KIY80" s="202"/>
      <c r="KIZ80" s="202"/>
      <c r="KJA80" s="202"/>
      <c r="KJB80" s="202"/>
      <c r="KJC80" s="202"/>
      <c r="KJD80" s="202"/>
      <c r="KJE80" s="202"/>
      <c r="KJF80" s="202"/>
      <c r="KJG80" s="202"/>
      <c r="KJH80" s="202"/>
      <c r="KJI80" s="202"/>
      <c r="KJJ80" s="202"/>
      <c r="KJK80" s="202"/>
      <c r="KJL80" s="202"/>
      <c r="KJM80" s="202"/>
      <c r="KJN80" s="202"/>
      <c r="KJO80" s="202"/>
      <c r="KJP80" s="202"/>
      <c r="KJQ80" s="202"/>
      <c r="KJR80" s="202"/>
      <c r="KJS80" s="202"/>
      <c r="KJT80" s="202"/>
      <c r="KJU80" s="202"/>
      <c r="KJV80" s="202"/>
      <c r="KJW80" s="202"/>
      <c r="KJX80" s="202"/>
      <c r="KJY80" s="202"/>
      <c r="KJZ80" s="202"/>
      <c r="KKA80" s="202"/>
      <c r="KKB80" s="202"/>
      <c r="KKC80" s="202"/>
      <c r="KKD80" s="202"/>
      <c r="KKE80" s="202"/>
      <c r="KKF80" s="202"/>
      <c r="KKG80" s="202"/>
      <c r="KKH80" s="202"/>
      <c r="KKI80" s="202"/>
      <c r="KKJ80" s="202"/>
      <c r="KKK80" s="202"/>
      <c r="KKL80" s="202"/>
      <c r="KKM80" s="202"/>
      <c r="KKN80" s="202"/>
      <c r="KKO80" s="202"/>
      <c r="KKP80" s="202"/>
      <c r="KKQ80" s="202"/>
      <c r="KKR80" s="202"/>
      <c r="KKS80" s="202"/>
      <c r="KKT80" s="202"/>
      <c r="KKU80" s="202"/>
      <c r="KKV80" s="202"/>
      <c r="KKW80" s="202"/>
      <c r="KKX80" s="202"/>
      <c r="KKY80" s="202"/>
      <c r="KKZ80" s="202"/>
      <c r="KLA80" s="202"/>
      <c r="KLB80" s="202"/>
      <c r="KLC80" s="202"/>
      <c r="KLD80" s="202"/>
      <c r="KLE80" s="202"/>
      <c r="KLF80" s="202"/>
      <c r="KLG80" s="202"/>
      <c r="KLH80" s="202"/>
      <c r="KLI80" s="202"/>
      <c r="KLJ80" s="202"/>
      <c r="KLK80" s="202"/>
      <c r="KLL80" s="202"/>
      <c r="KLM80" s="202"/>
      <c r="KLN80" s="202"/>
      <c r="KLO80" s="202"/>
      <c r="KLP80" s="202"/>
      <c r="KLQ80" s="202"/>
      <c r="KLR80" s="202"/>
      <c r="KLS80" s="202"/>
      <c r="KLT80" s="202"/>
      <c r="KLU80" s="202"/>
      <c r="KLV80" s="202"/>
      <c r="KLW80" s="202"/>
      <c r="KLX80" s="202"/>
      <c r="KLY80" s="202"/>
      <c r="KLZ80" s="202"/>
      <c r="KMA80" s="202"/>
      <c r="KMB80" s="202"/>
      <c r="KMC80" s="202"/>
      <c r="KMD80" s="202"/>
      <c r="KME80" s="202"/>
      <c r="KMF80" s="202"/>
      <c r="KMG80" s="202"/>
      <c r="KMH80" s="202"/>
      <c r="KMI80" s="202"/>
      <c r="KMJ80" s="202"/>
      <c r="KMK80" s="202"/>
      <c r="KML80" s="202"/>
      <c r="KMM80" s="202"/>
      <c r="KMN80" s="202"/>
      <c r="KMO80" s="202"/>
      <c r="KMP80" s="202"/>
      <c r="KMQ80" s="202"/>
      <c r="KMR80" s="202"/>
      <c r="KMS80" s="202"/>
      <c r="KMT80" s="202"/>
      <c r="KMU80" s="202"/>
      <c r="KMV80" s="202"/>
      <c r="KMW80" s="202"/>
      <c r="KMX80" s="202"/>
      <c r="KMY80" s="202"/>
      <c r="KMZ80" s="202"/>
      <c r="KNA80" s="202"/>
      <c r="KNB80" s="202"/>
      <c r="KNC80" s="202"/>
      <c r="KND80" s="202"/>
      <c r="KNE80" s="202"/>
      <c r="KNF80" s="202"/>
      <c r="KNG80" s="202"/>
      <c r="KNH80" s="202"/>
      <c r="KNI80" s="202"/>
      <c r="KNJ80" s="202"/>
      <c r="KNK80" s="202"/>
      <c r="KNL80" s="202"/>
      <c r="KNM80" s="202"/>
      <c r="KNN80" s="202"/>
      <c r="KNO80" s="202"/>
      <c r="KNP80" s="202"/>
      <c r="KNQ80" s="202"/>
      <c r="KNR80" s="202"/>
      <c r="KNS80" s="202"/>
      <c r="KNT80" s="202"/>
      <c r="KNU80" s="202"/>
      <c r="KNV80" s="202"/>
      <c r="KNW80" s="202"/>
      <c r="KNX80" s="202"/>
      <c r="KNY80" s="202"/>
      <c r="KNZ80" s="202"/>
      <c r="KOA80" s="202"/>
      <c r="KOB80" s="202"/>
      <c r="KOC80" s="202"/>
      <c r="KOD80" s="202"/>
      <c r="KOE80" s="202"/>
      <c r="KOF80" s="202"/>
      <c r="KOG80" s="202"/>
      <c r="KOH80" s="202"/>
      <c r="KOI80" s="202"/>
      <c r="KOJ80" s="202"/>
      <c r="KOK80" s="202"/>
      <c r="KOL80" s="202"/>
      <c r="KOM80" s="202"/>
      <c r="KON80" s="202"/>
      <c r="KOO80" s="202"/>
      <c r="KOP80" s="202"/>
      <c r="KOQ80" s="202"/>
      <c r="KOR80" s="202"/>
      <c r="KOS80" s="202"/>
      <c r="KOT80" s="202"/>
      <c r="KOU80" s="202"/>
      <c r="KOV80" s="202"/>
      <c r="KOW80" s="202"/>
      <c r="KOX80" s="202"/>
      <c r="KOY80" s="202"/>
      <c r="KOZ80" s="202"/>
      <c r="KPA80" s="202"/>
      <c r="KPB80" s="202"/>
      <c r="KPC80" s="202"/>
      <c r="KPD80" s="202"/>
      <c r="KPE80" s="202"/>
      <c r="KPF80" s="202"/>
      <c r="KPG80" s="202"/>
      <c r="KPH80" s="202"/>
      <c r="KPI80" s="202"/>
      <c r="KPJ80" s="202"/>
      <c r="KPK80" s="202"/>
      <c r="KPL80" s="202"/>
      <c r="KPM80" s="202"/>
      <c r="KPN80" s="202"/>
      <c r="KPO80" s="202"/>
      <c r="KPP80" s="202"/>
      <c r="KPQ80" s="202"/>
      <c r="KPR80" s="202"/>
      <c r="KPS80" s="202"/>
      <c r="KPT80" s="202"/>
      <c r="KPU80" s="202"/>
      <c r="KPV80" s="202"/>
      <c r="KPW80" s="202"/>
      <c r="KPX80" s="202"/>
      <c r="KPY80" s="202"/>
      <c r="KPZ80" s="202"/>
      <c r="KQA80" s="202"/>
      <c r="KQB80" s="202"/>
      <c r="KQC80" s="202"/>
      <c r="KQD80" s="202"/>
      <c r="KQE80" s="202"/>
      <c r="KQF80" s="202"/>
      <c r="KQG80" s="202"/>
      <c r="KQH80" s="202"/>
      <c r="KQI80" s="202"/>
      <c r="KQJ80" s="202"/>
      <c r="KQK80" s="202"/>
      <c r="KQL80" s="202"/>
      <c r="KQM80" s="202"/>
      <c r="KQN80" s="202"/>
      <c r="KQO80" s="202"/>
      <c r="KQP80" s="202"/>
      <c r="KQQ80" s="202"/>
      <c r="KQR80" s="202"/>
      <c r="KQS80" s="202"/>
      <c r="KQT80" s="202"/>
      <c r="KQU80" s="202"/>
      <c r="KQV80" s="202"/>
      <c r="KQW80" s="202"/>
      <c r="KQX80" s="202"/>
      <c r="KQY80" s="202"/>
      <c r="KQZ80" s="202"/>
      <c r="KRA80" s="202"/>
      <c r="KRB80" s="202"/>
      <c r="KRC80" s="202"/>
      <c r="KRD80" s="202"/>
      <c r="KRE80" s="202"/>
      <c r="KRF80" s="202"/>
      <c r="KRG80" s="202"/>
      <c r="KRH80" s="202"/>
      <c r="KRI80" s="202"/>
      <c r="KRJ80" s="202"/>
      <c r="KRK80" s="202"/>
      <c r="KRL80" s="202"/>
      <c r="KRM80" s="202"/>
      <c r="KRN80" s="202"/>
      <c r="KRO80" s="202"/>
      <c r="KRP80" s="202"/>
      <c r="KRQ80" s="202"/>
      <c r="KRR80" s="202"/>
      <c r="KRS80" s="202"/>
      <c r="KRT80" s="202"/>
      <c r="KRU80" s="202"/>
      <c r="KRV80" s="202"/>
      <c r="KRW80" s="202"/>
      <c r="KRX80" s="202"/>
      <c r="KRY80" s="202"/>
      <c r="KRZ80" s="202"/>
      <c r="KSA80" s="202"/>
      <c r="KSB80" s="202"/>
      <c r="KSC80" s="202"/>
      <c r="KSD80" s="202"/>
      <c r="KSE80" s="202"/>
      <c r="KSF80" s="202"/>
      <c r="KSG80" s="202"/>
      <c r="KSH80" s="202"/>
      <c r="KSI80" s="202"/>
      <c r="KSJ80" s="202"/>
      <c r="KSK80" s="202"/>
      <c r="KSL80" s="202"/>
      <c r="KSM80" s="202"/>
      <c r="KSN80" s="202"/>
      <c r="KSO80" s="202"/>
      <c r="KSP80" s="202"/>
      <c r="KSQ80" s="202"/>
      <c r="KSR80" s="202"/>
      <c r="KSS80" s="202"/>
      <c r="KST80" s="202"/>
      <c r="KSU80" s="202"/>
      <c r="KSV80" s="202"/>
      <c r="KSW80" s="202"/>
      <c r="KSX80" s="202"/>
      <c r="KSY80" s="202"/>
      <c r="KSZ80" s="202"/>
      <c r="KTA80" s="202"/>
      <c r="KTB80" s="202"/>
      <c r="KTC80" s="202"/>
      <c r="KTD80" s="202"/>
      <c r="KTE80" s="202"/>
      <c r="KTF80" s="202"/>
      <c r="KTG80" s="202"/>
      <c r="KTH80" s="202"/>
      <c r="KTI80" s="202"/>
      <c r="KTJ80" s="202"/>
      <c r="KTK80" s="202"/>
      <c r="KTL80" s="202"/>
      <c r="KTM80" s="202"/>
      <c r="KTN80" s="202"/>
      <c r="KTO80" s="202"/>
      <c r="KTP80" s="202"/>
      <c r="KTQ80" s="202"/>
      <c r="KTR80" s="202"/>
      <c r="KTS80" s="202"/>
      <c r="KTT80" s="202"/>
      <c r="KTU80" s="202"/>
      <c r="KTV80" s="202"/>
      <c r="KTW80" s="202"/>
      <c r="KTX80" s="202"/>
      <c r="KTY80" s="202"/>
      <c r="KTZ80" s="202"/>
      <c r="KUA80" s="202"/>
      <c r="KUB80" s="202"/>
      <c r="KUC80" s="202"/>
      <c r="KUD80" s="202"/>
      <c r="KUE80" s="202"/>
      <c r="KUF80" s="202"/>
      <c r="KUG80" s="202"/>
      <c r="KUH80" s="202"/>
      <c r="KUI80" s="202"/>
      <c r="KUJ80" s="202"/>
      <c r="KUK80" s="202"/>
      <c r="KUL80" s="202"/>
      <c r="KUM80" s="202"/>
      <c r="KUN80" s="202"/>
      <c r="KUO80" s="202"/>
      <c r="KUP80" s="202"/>
      <c r="KUQ80" s="202"/>
      <c r="KUR80" s="202"/>
      <c r="KUS80" s="202"/>
      <c r="KUT80" s="202"/>
      <c r="KUU80" s="202"/>
      <c r="KUV80" s="202"/>
      <c r="KUW80" s="202"/>
      <c r="KUX80" s="202"/>
      <c r="KUY80" s="202"/>
      <c r="KUZ80" s="202"/>
      <c r="KVA80" s="202"/>
      <c r="KVB80" s="202"/>
      <c r="KVC80" s="202"/>
      <c r="KVD80" s="202"/>
      <c r="KVE80" s="202"/>
      <c r="KVF80" s="202"/>
      <c r="KVG80" s="202"/>
      <c r="KVH80" s="202"/>
      <c r="KVI80" s="202"/>
      <c r="KVJ80" s="202"/>
      <c r="KVK80" s="202"/>
      <c r="KVL80" s="202"/>
      <c r="KVM80" s="202"/>
      <c r="KVN80" s="202"/>
      <c r="KVO80" s="202"/>
      <c r="KVP80" s="202"/>
      <c r="KVQ80" s="202"/>
      <c r="KVR80" s="202"/>
      <c r="KVS80" s="202"/>
      <c r="KVT80" s="202"/>
      <c r="KVU80" s="202"/>
      <c r="KVV80" s="202"/>
      <c r="KVW80" s="202"/>
      <c r="KVX80" s="202"/>
      <c r="KVY80" s="202"/>
      <c r="KVZ80" s="202"/>
      <c r="KWA80" s="202"/>
      <c r="KWB80" s="202"/>
      <c r="KWC80" s="202"/>
      <c r="KWD80" s="202"/>
      <c r="KWE80" s="202"/>
      <c r="KWF80" s="202"/>
      <c r="KWG80" s="202"/>
      <c r="KWH80" s="202"/>
      <c r="KWI80" s="202"/>
      <c r="KWJ80" s="202"/>
      <c r="KWK80" s="202"/>
      <c r="KWL80" s="202"/>
      <c r="KWM80" s="202"/>
      <c r="KWN80" s="202"/>
      <c r="KWO80" s="202"/>
      <c r="KWP80" s="202"/>
      <c r="KWQ80" s="202"/>
      <c r="KWR80" s="202"/>
      <c r="KWS80" s="202"/>
      <c r="KWT80" s="202"/>
      <c r="KWU80" s="202"/>
      <c r="KWV80" s="202"/>
      <c r="KWW80" s="202"/>
      <c r="KWX80" s="202"/>
      <c r="KWY80" s="202"/>
      <c r="KWZ80" s="202"/>
      <c r="KXA80" s="202"/>
      <c r="KXB80" s="202"/>
      <c r="KXC80" s="202"/>
      <c r="KXD80" s="202"/>
      <c r="KXE80" s="202"/>
      <c r="KXF80" s="202"/>
      <c r="KXG80" s="202"/>
      <c r="KXH80" s="202"/>
      <c r="KXI80" s="202"/>
      <c r="KXJ80" s="202"/>
      <c r="KXK80" s="202"/>
      <c r="KXL80" s="202"/>
      <c r="KXM80" s="202"/>
      <c r="KXN80" s="202"/>
      <c r="KXO80" s="202"/>
      <c r="KXP80" s="202"/>
      <c r="KXQ80" s="202"/>
      <c r="KXR80" s="202"/>
      <c r="KXS80" s="202"/>
      <c r="KXT80" s="202"/>
      <c r="KXU80" s="202"/>
      <c r="KXV80" s="202"/>
      <c r="KXW80" s="202"/>
      <c r="KXX80" s="202"/>
      <c r="KXY80" s="202"/>
      <c r="KXZ80" s="202"/>
      <c r="KYA80" s="202"/>
      <c r="KYB80" s="202"/>
      <c r="KYC80" s="202"/>
      <c r="KYD80" s="202"/>
      <c r="KYE80" s="202"/>
      <c r="KYF80" s="202"/>
      <c r="KYG80" s="202"/>
      <c r="KYH80" s="202"/>
      <c r="KYI80" s="202"/>
      <c r="KYJ80" s="202"/>
      <c r="KYK80" s="202"/>
      <c r="KYL80" s="202"/>
      <c r="KYM80" s="202"/>
      <c r="KYN80" s="202"/>
      <c r="KYO80" s="202"/>
      <c r="KYP80" s="202"/>
      <c r="KYQ80" s="202"/>
      <c r="KYR80" s="202"/>
      <c r="KYS80" s="202"/>
      <c r="KYT80" s="202"/>
      <c r="KYU80" s="202"/>
      <c r="KYV80" s="202"/>
      <c r="KYW80" s="202"/>
      <c r="KYX80" s="202"/>
      <c r="KYY80" s="202"/>
      <c r="KYZ80" s="202"/>
      <c r="KZA80" s="202"/>
      <c r="KZB80" s="202"/>
      <c r="KZC80" s="202"/>
      <c r="KZD80" s="202"/>
      <c r="KZE80" s="202"/>
      <c r="KZF80" s="202"/>
      <c r="KZG80" s="202"/>
      <c r="KZH80" s="202"/>
      <c r="KZI80" s="202"/>
      <c r="KZJ80" s="202"/>
      <c r="KZK80" s="202"/>
      <c r="KZL80" s="202"/>
      <c r="KZM80" s="202"/>
      <c r="KZN80" s="202"/>
      <c r="KZO80" s="202"/>
      <c r="KZP80" s="202"/>
      <c r="KZQ80" s="202"/>
      <c r="KZR80" s="202"/>
      <c r="KZS80" s="202"/>
      <c r="KZT80" s="202"/>
      <c r="KZU80" s="202"/>
      <c r="KZV80" s="202"/>
      <c r="KZW80" s="202"/>
      <c r="KZX80" s="202"/>
      <c r="KZY80" s="202"/>
      <c r="KZZ80" s="202"/>
      <c r="LAA80" s="202"/>
      <c r="LAB80" s="202"/>
      <c r="LAC80" s="202"/>
      <c r="LAD80" s="202"/>
      <c r="LAE80" s="202"/>
      <c r="LAF80" s="202"/>
      <c r="LAG80" s="202"/>
      <c r="LAH80" s="202"/>
      <c r="LAI80" s="202"/>
      <c r="LAJ80" s="202"/>
      <c r="LAK80" s="202"/>
      <c r="LAL80" s="202"/>
      <c r="LAM80" s="202"/>
      <c r="LAN80" s="202"/>
      <c r="LAO80" s="202"/>
      <c r="LAP80" s="202"/>
      <c r="LAQ80" s="202"/>
      <c r="LAR80" s="202"/>
      <c r="LAS80" s="202"/>
      <c r="LAT80" s="202"/>
      <c r="LAU80" s="202"/>
      <c r="LAV80" s="202"/>
      <c r="LAW80" s="202"/>
      <c r="LAX80" s="202"/>
      <c r="LAY80" s="202"/>
      <c r="LAZ80" s="202"/>
      <c r="LBA80" s="202"/>
      <c r="LBB80" s="202"/>
      <c r="LBC80" s="202"/>
      <c r="LBD80" s="202"/>
      <c r="LBE80" s="202"/>
      <c r="LBF80" s="202"/>
      <c r="LBG80" s="202"/>
      <c r="LBH80" s="202"/>
      <c r="LBI80" s="202"/>
      <c r="LBJ80" s="202"/>
      <c r="LBK80" s="202"/>
      <c r="LBL80" s="202"/>
      <c r="LBM80" s="202"/>
      <c r="LBN80" s="202"/>
      <c r="LBO80" s="202"/>
      <c r="LBP80" s="202"/>
      <c r="LBQ80" s="202"/>
      <c r="LBR80" s="202"/>
      <c r="LBS80" s="202"/>
      <c r="LBT80" s="202"/>
      <c r="LBU80" s="202"/>
      <c r="LBV80" s="202"/>
      <c r="LBW80" s="202"/>
      <c r="LBX80" s="202"/>
      <c r="LBY80" s="202"/>
      <c r="LBZ80" s="202"/>
      <c r="LCA80" s="202"/>
      <c r="LCB80" s="202"/>
      <c r="LCC80" s="202"/>
      <c r="LCD80" s="202"/>
      <c r="LCE80" s="202"/>
      <c r="LCF80" s="202"/>
      <c r="LCG80" s="202"/>
      <c r="LCH80" s="202"/>
      <c r="LCI80" s="202"/>
      <c r="LCJ80" s="202"/>
      <c r="LCK80" s="202"/>
      <c r="LCL80" s="202"/>
      <c r="LCM80" s="202"/>
      <c r="LCN80" s="202"/>
      <c r="LCO80" s="202"/>
      <c r="LCP80" s="202"/>
      <c r="LCQ80" s="202"/>
      <c r="LCR80" s="202"/>
      <c r="LCS80" s="202"/>
      <c r="LCT80" s="202"/>
      <c r="LCU80" s="202"/>
      <c r="LCV80" s="202"/>
      <c r="LCW80" s="202"/>
      <c r="LCX80" s="202"/>
      <c r="LCY80" s="202"/>
      <c r="LCZ80" s="202"/>
      <c r="LDA80" s="202"/>
      <c r="LDB80" s="202"/>
      <c r="LDC80" s="202"/>
      <c r="LDD80" s="202"/>
      <c r="LDE80" s="202"/>
      <c r="LDF80" s="202"/>
      <c r="LDG80" s="202"/>
      <c r="LDH80" s="202"/>
      <c r="LDI80" s="202"/>
      <c r="LDJ80" s="202"/>
      <c r="LDK80" s="202"/>
      <c r="LDL80" s="202"/>
      <c r="LDM80" s="202"/>
      <c r="LDN80" s="202"/>
      <c r="LDO80" s="202"/>
      <c r="LDP80" s="202"/>
      <c r="LDQ80" s="202"/>
      <c r="LDR80" s="202"/>
      <c r="LDS80" s="202"/>
      <c r="LDT80" s="202"/>
      <c r="LDU80" s="202"/>
      <c r="LDV80" s="202"/>
      <c r="LDW80" s="202"/>
      <c r="LDX80" s="202"/>
      <c r="LDY80" s="202"/>
      <c r="LDZ80" s="202"/>
      <c r="LEA80" s="202"/>
      <c r="LEB80" s="202"/>
      <c r="LEC80" s="202"/>
      <c r="LED80" s="202"/>
      <c r="LEE80" s="202"/>
      <c r="LEF80" s="202"/>
      <c r="LEG80" s="202"/>
      <c r="LEH80" s="202"/>
      <c r="LEI80" s="202"/>
      <c r="LEJ80" s="202"/>
      <c r="LEK80" s="202"/>
      <c r="LEL80" s="202"/>
      <c r="LEM80" s="202"/>
      <c r="LEN80" s="202"/>
      <c r="LEO80" s="202"/>
      <c r="LEP80" s="202"/>
      <c r="LEQ80" s="202"/>
      <c r="LER80" s="202"/>
      <c r="LES80" s="202"/>
      <c r="LET80" s="202"/>
      <c r="LEU80" s="202"/>
      <c r="LEV80" s="202"/>
      <c r="LEW80" s="202"/>
      <c r="LEX80" s="202"/>
      <c r="LEY80" s="202"/>
      <c r="LEZ80" s="202"/>
      <c r="LFA80" s="202"/>
      <c r="LFB80" s="202"/>
      <c r="LFC80" s="202"/>
      <c r="LFD80" s="202"/>
      <c r="LFE80" s="202"/>
      <c r="LFF80" s="202"/>
      <c r="LFG80" s="202"/>
      <c r="LFH80" s="202"/>
      <c r="LFI80" s="202"/>
      <c r="LFJ80" s="202"/>
      <c r="LFK80" s="202"/>
      <c r="LFL80" s="202"/>
      <c r="LFM80" s="202"/>
      <c r="LFN80" s="202"/>
      <c r="LFO80" s="202"/>
      <c r="LFP80" s="202"/>
      <c r="LFQ80" s="202"/>
      <c r="LFR80" s="202"/>
      <c r="LFS80" s="202"/>
      <c r="LFT80" s="202"/>
      <c r="LFU80" s="202"/>
      <c r="LFV80" s="202"/>
      <c r="LFW80" s="202"/>
      <c r="LFX80" s="202"/>
      <c r="LFY80" s="202"/>
      <c r="LFZ80" s="202"/>
      <c r="LGA80" s="202"/>
      <c r="LGB80" s="202"/>
      <c r="LGC80" s="202"/>
      <c r="LGD80" s="202"/>
      <c r="LGE80" s="202"/>
      <c r="LGF80" s="202"/>
      <c r="LGG80" s="202"/>
      <c r="LGH80" s="202"/>
      <c r="LGI80" s="202"/>
      <c r="LGJ80" s="202"/>
      <c r="LGK80" s="202"/>
      <c r="LGL80" s="202"/>
      <c r="LGM80" s="202"/>
      <c r="LGN80" s="202"/>
      <c r="LGO80" s="202"/>
      <c r="LGP80" s="202"/>
      <c r="LGQ80" s="202"/>
      <c r="LGR80" s="202"/>
      <c r="LGS80" s="202"/>
      <c r="LGT80" s="202"/>
      <c r="LGU80" s="202"/>
      <c r="LGV80" s="202"/>
      <c r="LGW80" s="202"/>
      <c r="LGX80" s="202"/>
      <c r="LGY80" s="202"/>
      <c r="LGZ80" s="202"/>
      <c r="LHA80" s="202"/>
      <c r="LHB80" s="202"/>
      <c r="LHC80" s="202"/>
      <c r="LHD80" s="202"/>
      <c r="LHE80" s="202"/>
      <c r="LHF80" s="202"/>
      <c r="LHG80" s="202"/>
      <c r="LHH80" s="202"/>
      <c r="LHI80" s="202"/>
      <c r="LHJ80" s="202"/>
      <c r="LHK80" s="202"/>
      <c r="LHL80" s="202"/>
      <c r="LHM80" s="202"/>
      <c r="LHN80" s="202"/>
      <c r="LHO80" s="202"/>
      <c r="LHP80" s="202"/>
      <c r="LHQ80" s="202"/>
      <c r="LHR80" s="202"/>
      <c r="LHS80" s="202"/>
      <c r="LHT80" s="202"/>
      <c r="LHU80" s="202"/>
      <c r="LHV80" s="202"/>
      <c r="LHW80" s="202"/>
      <c r="LHX80" s="202"/>
      <c r="LHY80" s="202"/>
      <c r="LHZ80" s="202"/>
      <c r="LIA80" s="202"/>
      <c r="LIB80" s="202"/>
      <c r="LIC80" s="202"/>
      <c r="LID80" s="202"/>
      <c r="LIE80" s="202"/>
      <c r="LIF80" s="202"/>
      <c r="LIG80" s="202"/>
      <c r="LIH80" s="202"/>
      <c r="LII80" s="202"/>
      <c r="LIJ80" s="202"/>
      <c r="LIK80" s="202"/>
      <c r="LIL80" s="202"/>
      <c r="LIM80" s="202"/>
      <c r="LIN80" s="202"/>
      <c r="LIO80" s="202"/>
      <c r="LIP80" s="202"/>
      <c r="LIQ80" s="202"/>
      <c r="LIR80" s="202"/>
      <c r="LIS80" s="202"/>
      <c r="LIT80" s="202"/>
      <c r="LIU80" s="202"/>
      <c r="LIV80" s="202"/>
      <c r="LIW80" s="202"/>
      <c r="LIX80" s="202"/>
      <c r="LIY80" s="202"/>
      <c r="LIZ80" s="202"/>
      <c r="LJA80" s="202"/>
      <c r="LJB80" s="202"/>
      <c r="LJC80" s="202"/>
      <c r="LJD80" s="202"/>
      <c r="LJE80" s="202"/>
      <c r="LJF80" s="202"/>
      <c r="LJG80" s="202"/>
      <c r="LJH80" s="202"/>
      <c r="LJI80" s="202"/>
      <c r="LJJ80" s="202"/>
      <c r="LJK80" s="202"/>
      <c r="LJL80" s="202"/>
      <c r="LJM80" s="202"/>
      <c r="LJN80" s="202"/>
      <c r="LJO80" s="202"/>
      <c r="LJP80" s="202"/>
      <c r="LJQ80" s="202"/>
      <c r="LJR80" s="202"/>
      <c r="LJS80" s="202"/>
      <c r="LJT80" s="202"/>
      <c r="LJU80" s="202"/>
      <c r="LJV80" s="202"/>
      <c r="LJW80" s="202"/>
      <c r="LJX80" s="202"/>
      <c r="LJY80" s="202"/>
      <c r="LJZ80" s="202"/>
      <c r="LKA80" s="202"/>
      <c r="LKB80" s="202"/>
      <c r="LKC80" s="202"/>
      <c r="LKD80" s="202"/>
      <c r="LKE80" s="202"/>
      <c r="LKF80" s="202"/>
      <c r="LKG80" s="202"/>
      <c r="LKH80" s="202"/>
      <c r="LKI80" s="202"/>
      <c r="LKJ80" s="202"/>
      <c r="LKK80" s="202"/>
      <c r="LKL80" s="202"/>
      <c r="LKM80" s="202"/>
      <c r="LKN80" s="202"/>
      <c r="LKO80" s="202"/>
      <c r="LKP80" s="202"/>
      <c r="LKQ80" s="202"/>
      <c r="LKR80" s="202"/>
      <c r="LKS80" s="202"/>
      <c r="LKT80" s="202"/>
      <c r="LKU80" s="202"/>
      <c r="LKV80" s="202"/>
      <c r="LKW80" s="202"/>
      <c r="LKX80" s="202"/>
      <c r="LKY80" s="202"/>
      <c r="LKZ80" s="202"/>
      <c r="LLA80" s="202"/>
      <c r="LLB80" s="202"/>
      <c r="LLC80" s="202"/>
      <c r="LLD80" s="202"/>
      <c r="LLE80" s="202"/>
      <c r="LLF80" s="202"/>
      <c r="LLG80" s="202"/>
      <c r="LLH80" s="202"/>
      <c r="LLI80" s="202"/>
      <c r="LLJ80" s="202"/>
      <c r="LLK80" s="202"/>
      <c r="LLL80" s="202"/>
      <c r="LLM80" s="202"/>
      <c r="LLN80" s="202"/>
      <c r="LLO80" s="202"/>
      <c r="LLP80" s="202"/>
      <c r="LLQ80" s="202"/>
      <c r="LLR80" s="202"/>
      <c r="LLS80" s="202"/>
      <c r="LLT80" s="202"/>
      <c r="LLU80" s="202"/>
      <c r="LLV80" s="202"/>
      <c r="LLW80" s="202"/>
      <c r="LLX80" s="202"/>
      <c r="LLY80" s="202"/>
      <c r="LLZ80" s="202"/>
      <c r="LMA80" s="202"/>
      <c r="LMB80" s="202"/>
      <c r="LMC80" s="202"/>
      <c r="LMD80" s="202"/>
      <c r="LME80" s="202"/>
      <c r="LMF80" s="202"/>
      <c r="LMG80" s="202"/>
      <c r="LMH80" s="202"/>
      <c r="LMI80" s="202"/>
      <c r="LMJ80" s="202"/>
      <c r="LMK80" s="202"/>
      <c r="LML80" s="202"/>
      <c r="LMM80" s="202"/>
      <c r="LMN80" s="202"/>
      <c r="LMO80" s="202"/>
      <c r="LMP80" s="202"/>
      <c r="LMQ80" s="202"/>
      <c r="LMR80" s="202"/>
      <c r="LMS80" s="202"/>
      <c r="LMT80" s="202"/>
      <c r="LMU80" s="202"/>
      <c r="LMV80" s="202"/>
      <c r="LMW80" s="202"/>
      <c r="LMX80" s="202"/>
      <c r="LMY80" s="202"/>
      <c r="LMZ80" s="202"/>
      <c r="LNA80" s="202"/>
      <c r="LNB80" s="202"/>
      <c r="LNC80" s="202"/>
      <c r="LND80" s="202"/>
      <c r="LNE80" s="202"/>
      <c r="LNF80" s="202"/>
      <c r="LNG80" s="202"/>
      <c r="LNH80" s="202"/>
      <c r="LNI80" s="202"/>
      <c r="LNJ80" s="202"/>
      <c r="LNK80" s="202"/>
      <c r="LNL80" s="202"/>
      <c r="LNM80" s="202"/>
      <c r="LNN80" s="202"/>
      <c r="LNO80" s="202"/>
      <c r="LNP80" s="202"/>
      <c r="LNQ80" s="202"/>
      <c r="LNR80" s="202"/>
      <c r="LNS80" s="202"/>
      <c r="LNT80" s="202"/>
      <c r="LNU80" s="202"/>
      <c r="LNV80" s="202"/>
      <c r="LNW80" s="202"/>
      <c r="LNX80" s="202"/>
      <c r="LNY80" s="202"/>
      <c r="LNZ80" s="202"/>
      <c r="LOA80" s="202"/>
      <c r="LOB80" s="202"/>
      <c r="LOC80" s="202"/>
      <c r="LOD80" s="202"/>
      <c r="LOE80" s="202"/>
      <c r="LOF80" s="202"/>
      <c r="LOG80" s="202"/>
      <c r="LOH80" s="202"/>
      <c r="LOI80" s="202"/>
      <c r="LOJ80" s="202"/>
      <c r="LOK80" s="202"/>
      <c r="LOL80" s="202"/>
      <c r="LOM80" s="202"/>
      <c r="LON80" s="202"/>
      <c r="LOO80" s="202"/>
      <c r="LOP80" s="202"/>
      <c r="LOQ80" s="202"/>
      <c r="LOR80" s="202"/>
      <c r="LOS80" s="202"/>
      <c r="LOT80" s="202"/>
      <c r="LOU80" s="202"/>
      <c r="LOV80" s="202"/>
      <c r="LOW80" s="202"/>
      <c r="LOX80" s="202"/>
      <c r="LOY80" s="202"/>
      <c r="LOZ80" s="202"/>
      <c r="LPA80" s="202"/>
      <c r="LPB80" s="202"/>
      <c r="LPC80" s="202"/>
      <c r="LPD80" s="202"/>
      <c r="LPE80" s="202"/>
      <c r="LPF80" s="202"/>
      <c r="LPG80" s="202"/>
      <c r="LPH80" s="202"/>
      <c r="LPI80" s="202"/>
      <c r="LPJ80" s="202"/>
      <c r="LPK80" s="202"/>
      <c r="LPL80" s="202"/>
      <c r="LPM80" s="202"/>
      <c r="LPN80" s="202"/>
      <c r="LPO80" s="202"/>
      <c r="LPP80" s="202"/>
      <c r="LPQ80" s="202"/>
      <c r="LPR80" s="202"/>
      <c r="LPS80" s="202"/>
      <c r="LPT80" s="202"/>
      <c r="LPU80" s="202"/>
      <c r="LPV80" s="202"/>
      <c r="LPW80" s="202"/>
      <c r="LPX80" s="202"/>
      <c r="LPY80" s="202"/>
      <c r="LPZ80" s="202"/>
      <c r="LQA80" s="202"/>
      <c r="LQB80" s="202"/>
      <c r="LQC80" s="202"/>
      <c r="LQD80" s="202"/>
      <c r="LQE80" s="202"/>
      <c r="LQF80" s="202"/>
      <c r="LQG80" s="202"/>
      <c r="LQH80" s="202"/>
      <c r="LQI80" s="202"/>
      <c r="LQJ80" s="202"/>
      <c r="LQK80" s="202"/>
      <c r="LQL80" s="202"/>
      <c r="LQM80" s="202"/>
      <c r="LQN80" s="202"/>
      <c r="LQO80" s="202"/>
      <c r="LQP80" s="202"/>
      <c r="LQQ80" s="202"/>
      <c r="LQR80" s="202"/>
      <c r="LQS80" s="202"/>
      <c r="LQT80" s="202"/>
      <c r="LQU80" s="202"/>
      <c r="LQV80" s="202"/>
      <c r="LQW80" s="202"/>
      <c r="LQX80" s="202"/>
      <c r="LQY80" s="202"/>
      <c r="LQZ80" s="202"/>
      <c r="LRA80" s="202"/>
      <c r="LRB80" s="202"/>
      <c r="LRC80" s="202"/>
      <c r="LRD80" s="202"/>
      <c r="LRE80" s="202"/>
      <c r="LRF80" s="202"/>
      <c r="LRG80" s="202"/>
      <c r="LRH80" s="202"/>
      <c r="LRI80" s="202"/>
      <c r="LRJ80" s="202"/>
      <c r="LRK80" s="202"/>
      <c r="LRL80" s="202"/>
      <c r="LRM80" s="202"/>
      <c r="LRN80" s="202"/>
      <c r="LRO80" s="202"/>
      <c r="LRP80" s="202"/>
      <c r="LRQ80" s="202"/>
      <c r="LRR80" s="202"/>
      <c r="LRS80" s="202"/>
      <c r="LRT80" s="202"/>
      <c r="LRU80" s="202"/>
      <c r="LRV80" s="202"/>
      <c r="LRW80" s="202"/>
      <c r="LRX80" s="202"/>
      <c r="LRY80" s="202"/>
      <c r="LRZ80" s="202"/>
      <c r="LSA80" s="202"/>
      <c r="LSB80" s="202"/>
      <c r="LSC80" s="202"/>
      <c r="LSD80" s="202"/>
      <c r="LSE80" s="202"/>
      <c r="LSF80" s="202"/>
      <c r="LSG80" s="202"/>
      <c r="LSH80" s="202"/>
      <c r="LSI80" s="202"/>
      <c r="LSJ80" s="202"/>
      <c r="LSK80" s="202"/>
      <c r="LSL80" s="202"/>
      <c r="LSM80" s="202"/>
      <c r="LSN80" s="202"/>
      <c r="LSO80" s="202"/>
      <c r="LSP80" s="202"/>
      <c r="LSQ80" s="202"/>
      <c r="LSR80" s="202"/>
      <c r="LSS80" s="202"/>
      <c r="LST80" s="202"/>
      <c r="LSU80" s="202"/>
      <c r="LSV80" s="202"/>
      <c r="LSW80" s="202"/>
      <c r="LSX80" s="202"/>
      <c r="LSY80" s="202"/>
      <c r="LSZ80" s="202"/>
      <c r="LTA80" s="202"/>
      <c r="LTB80" s="202"/>
      <c r="LTC80" s="202"/>
      <c r="LTD80" s="202"/>
      <c r="LTE80" s="202"/>
      <c r="LTF80" s="202"/>
      <c r="LTG80" s="202"/>
      <c r="LTH80" s="202"/>
      <c r="LTI80" s="202"/>
      <c r="LTJ80" s="202"/>
      <c r="LTK80" s="202"/>
      <c r="LTL80" s="202"/>
      <c r="LTM80" s="202"/>
      <c r="LTN80" s="202"/>
      <c r="LTO80" s="202"/>
      <c r="LTP80" s="202"/>
      <c r="LTQ80" s="202"/>
      <c r="LTR80" s="202"/>
      <c r="LTS80" s="202"/>
      <c r="LTT80" s="202"/>
      <c r="LTU80" s="202"/>
      <c r="LTV80" s="202"/>
      <c r="LTW80" s="202"/>
      <c r="LTX80" s="202"/>
      <c r="LTY80" s="202"/>
      <c r="LTZ80" s="202"/>
      <c r="LUA80" s="202"/>
      <c r="LUB80" s="202"/>
      <c r="LUC80" s="202"/>
      <c r="LUD80" s="202"/>
      <c r="LUE80" s="202"/>
      <c r="LUF80" s="202"/>
      <c r="LUG80" s="202"/>
      <c r="LUH80" s="202"/>
      <c r="LUI80" s="202"/>
      <c r="LUJ80" s="202"/>
      <c r="LUK80" s="202"/>
      <c r="LUL80" s="202"/>
      <c r="LUM80" s="202"/>
      <c r="LUN80" s="202"/>
      <c r="LUO80" s="202"/>
      <c r="LUP80" s="202"/>
      <c r="LUQ80" s="202"/>
      <c r="LUR80" s="202"/>
      <c r="LUS80" s="202"/>
      <c r="LUT80" s="202"/>
      <c r="LUU80" s="202"/>
      <c r="LUV80" s="202"/>
      <c r="LUW80" s="202"/>
      <c r="LUX80" s="202"/>
      <c r="LUY80" s="202"/>
      <c r="LUZ80" s="202"/>
      <c r="LVA80" s="202"/>
      <c r="LVB80" s="202"/>
      <c r="LVC80" s="202"/>
      <c r="LVD80" s="202"/>
      <c r="LVE80" s="202"/>
      <c r="LVF80" s="202"/>
      <c r="LVG80" s="202"/>
      <c r="LVH80" s="202"/>
      <c r="LVI80" s="202"/>
      <c r="LVJ80" s="202"/>
      <c r="LVK80" s="202"/>
      <c r="LVL80" s="202"/>
      <c r="LVM80" s="202"/>
      <c r="LVN80" s="202"/>
      <c r="LVO80" s="202"/>
      <c r="LVP80" s="202"/>
      <c r="LVQ80" s="202"/>
      <c r="LVR80" s="202"/>
      <c r="LVS80" s="202"/>
      <c r="LVT80" s="202"/>
      <c r="LVU80" s="202"/>
      <c r="LVV80" s="202"/>
      <c r="LVW80" s="202"/>
      <c r="LVX80" s="202"/>
      <c r="LVY80" s="202"/>
      <c r="LVZ80" s="202"/>
      <c r="LWA80" s="202"/>
      <c r="LWB80" s="202"/>
      <c r="LWC80" s="202"/>
      <c r="LWD80" s="202"/>
      <c r="LWE80" s="202"/>
      <c r="LWF80" s="202"/>
      <c r="LWG80" s="202"/>
      <c r="LWH80" s="202"/>
      <c r="LWI80" s="202"/>
      <c r="LWJ80" s="202"/>
      <c r="LWK80" s="202"/>
      <c r="LWL80" s="202"/>
      <c r="LWM80" s="202"/>
      <c r="LWN80" s="202"/>
      <c r="LWO80" s="202"/>
      <c r="LWP80" s="202"/>
      <c r="LWQ80" s="202"/>
      <c r="LWR80" s="202"/>
      <c r="LWS80" s="202"/>
      <c r="LWT80" s="202"/>
      <c r="LWU80" s="202"/>
      <c r="LWV80" s="202"/>
      <c r="LWW80" s="202"/>
      <c r="LWX80" s="202"/>
      <c r="LWY80" s="202"/>
      <c r="LWZ80" s="202"/>
      <c r="LXA80" s="202"/>
      <c r="LXB80" s="202"/>
      <c r="LXC80" s="202"/>
      <c r="LXD80" s="202"/>
      <c r="LXE80" s="202"/>
      <c r="LXF80" s="202"/>
      <c r="LXG80" s="202"/>
      <c r="LXH80" s="202"/>
      <c r="LXI80" s="202"/>
      <c r="LXJ80" s="202"/>
      <c r="LXK80" s="202"/>
      <c r="LXL80" s="202"/>
      <c r="LXM80" s="202"/>
      <c r="LXN80" s="202"/>
      <c r="LXO80" s="202"/>
      <c r="LXP80" s="202"/>
      <c r="LXQ80" s="202"/>
      <c r="LXR80" s="202"/>
      <c r="LXS80" s="202"/>
      <c r="LXT80" s="202"/>
      <c r="LXU80" s="202"/>
      <c r="LXV80" s="202"/>
      <c r="LXW80" s="202"/>
      <c r="LXX80" s="202"/>
      <c r="LXY80" s="202"/>
      <c r="LXZ80" s="202"/>
      <c r="LYA80" s="202"/>
      <c r="LYB80" s="202"/>
      <c r="LYC80" s="202"/>
      <c r="LYD80" s="202"/>
      <c r="LYE80" s="202"/>
      <c r="LYF80" s="202"/>
      <c r="LYG80" s="202"/>
      <c r="LYH80" s="202"/>
      <c r="LYI80" s="202"/>
      <c r="LYJ80" s="202"/>
      <c r="LYK80" s="202"/>
      <c r="LYL80" s="202"/>
      <c r="LYM80" s="202"/>
      <c r="LYN80" s="202"/>
      <c r="LYO80" s="202"/>
      <c r="LYP80" s="202"/>
      <c r="LYQ80" s="202"/>
      <c r="LYR80" s="202"/>
      <c r="LYS80" s="202"/>
      <c r="LYT80" s="202"/>
      <c r="LYU80" s="202"/>
      <c r="LYV80" s="202"/>
      <c r="LYW80" s="202"/>
      <c r="LYX80" s="202"/>
      <c r="LYY80" s="202"/>
      <c r="LYZ80" s="202"/>
      <c r="LZA80" s="202"/>
      <c r="LZB80" s="202"/>
      <c r="LZC80" s="202"/>
      <c r="LZD80" s="202"/>
      <c r="LZE80" s="202"/>
      <c r="LZF80" s="202"/>
      <c r="LZG80" s="202"/>
      <c r="LZH80" s="202"/>
      <c r="LZI80" s="202"/>
      <c r="LZJ80" s="202"/>
      <c r="LZK80" s="202"/>
      <c r="LZL80" s="202"/>
      <c r="LZM80" s="202"/>
      <c r="LZN80" s="202"/>
      <c r="LZO80" s="202"/>
      <c r="LZP80" s="202"/>
      <c r="LZQ80" s="202"/>
      <c r="LZR80" s="202"/>
      <c r="LZS80" s="202"/>
      <c r="LZT80" s="202"/>
      <c r="LZU80" s="202"/>
      <c r="LZV80" s="202"/>
      <c r="LZW80" s="202"/>
      <c r="LZX80" s="202"/>
      <c r="LZY80" s="202"/>
      <c r="LZZ80" s="202"/>
      <c r="MAA80" s="202"/>
      <c r="MAB80" s="202"/>
      <c r="MAC80" s="202"/>
      <c r="MAD80" s="202"/>
      <c r="MAE80" s="202"/>
      <c r="MAF80" s="202"/>
      <c r="MAG80" s="202"/>
      <c r="MAH80" s="202"/>
      <c r="MAI80" s="202"/>
      <c r="MAJ80" s="202"/>
      <c r="MAK80" s="202"/>
      <c r="MAL80" s="202"/>
      <c r="MAM80" s="202"/>
      <c r="MAN80" s="202"/>
      <c r="MAO80" s="202"/>
      <c r="MAP80" s="202"/>
      <c r="MAQ80" s="202"/>
      <c r="MAR80" s="202"/>
      <c r="MAS80" s="202"/>
      <c r="MAT80" s="202"/>
      <c r="MAU80" s="202"/>
      <c r="MAV80" s="202"/>
      <c r="MAW80" s="202"/>
      <c r="MAX80" s="202"/>
      <c r="MAY80" s="202"/>
      <c r="MAZ80" s="202"/>
      <c r="MBA80" s="202"/>
      <c r="MBB80" s="202"/>
      <c r="MBC80" s="202"/>
      <c r="MBD80" s="202"/>
      <c r="MBE80" s="202"/>
      <c r="MBF80" s="202"/>
      <c r="MBG80" s="202"/>
      <c r="MBH80" s="202"/>
      <c r="MBI80" s="202"/>
      <c r="MBJ80" s="202"/>
      <c r="MBK80" s="202"/>
      <c r="MBL80" s="202"/>
      <c r="MBM80" s="202"/>
      <c r="MBN80" s="202"/>
      <c r="MBO80" s="202"/>
      <c r="MBP80" s="202"/>
      <c r="MBQ80" s="202"/>
      <c r="MBR80" s="202"/>
      <c r="MBS80" s="202"/>
      <c r="MBT80" s="202"/>
      <c r="MBU80" s="202"/>
      <c r="MBV80" s="202"/>
      <c r="MBW80" s="202"/>
      <c r="MBX80" s="202"/>
      <c r="MBY80" s="202"/>
      <c r="MBZ80" s="202"/>
      <c r="MCA80" s="202"/>
      <c r="MCB80" s="202"/>
      <c r="MCC80" s="202"/>
      <c r="MCD80" s="202"/>
      <c r="MCE80" s="202"/>
      <c r="MCF80" s="202"/>
      <c r="MCG80" s="202"/>
      <c r="MCH80" s="202"/>
      <c r="MCI80" s="202"/>
      <c r="MCJ80" s="202"/>
      <c r="MCK80" s="202"/>
      <c r="MCL80" s="202"/>
      <c r="MCM80" s="202"/>
      <c r="MCN80" s="202"/>
      <c r="MCO80" s="202"/>
      <c r="MCP80" s="202"/>
      <c r="MCQ80" s="202"/>
      <c r="MCR80" s="202"/>
      <c r="MCS80" s="202"/>
      <c r="MCT80" s="202"/>
      <c r="MCU80" s="202"/>
      <c r="MCV80" s="202"/>
      <c r="MCW80" s="202"/>
      <c r="MCX80" s="202"/>
      <c r="MCY80" s="202"/>
      <c r="MCZ80" s="202"/>
      <c r="MDA80" s="202"/>
      <c r="MDB80" s="202"/>
      <c r="MDC80" s="202"/>
      <c r="MDD80" s="202"/>
      <c r="MDE80" s="202"/>
      <c r="MDF80" s="202"/>
      <c r="MDG80" s="202"/>
      <c r="MDH80" s="202"/>
      <c r="MDI80" s="202"/>
      <c r="MDJ80" s="202"/>
      <c r="MDK80" s="202"/>
      <c r="MDL80" s="202"/>
      <c r="MDM80" s="202"/>
      <c r="MDN80" s="202"/>
      <c r="MDO80" s="202"/>
      <c r="MDP80" s="202"/>
      <c r="MDQ80" s="202"/>
      <c r="MDR80" s="202"/>
      <c r="MDS80" s="202"/>
      <c r="MDT80" s="202"/>
      <c r="MDU80" s="202"/>
      <c r="MDV80" s="202"/>
      <c r="MDW80" s="202"/>
      <c r="MDX80" s="202"/>
      <c r="MDY80" s="202"/>
      <c r="MDZ80" s="202"/>
      <c r="MEA80" s="202"/>
      <c r="MEB80" s="202"/>
      <c r="MEC80" s="202"/>
      <c r="MED80" s="202"/>
      <c r="MEE80" s="202"/>
      <c r="MEF80" s="202"/>
      <c r="MEG80" s="202"/>
      <c r="MEH80" s="202"/>
      <c r="MEI80" s="202"/>
      <c r="MEJ80" s="202"/>
      <c r="MEK80" s="202"/>
      <c r="MEL80" s="202"/>
      <c r="MEM80" s="202"/>
      <c r="MEN80" s="202"/>
      <c r="MEO80" s="202"/>
      <c r="MEP80" s="202"/>
      <c r="MEQ80" s="202"/>
      <c r="MER80" s="202"/>
      <c r="MES80" s="202"/>
      <c r="MET80" s="202"/>
      <c r="MEU80" s="202"/>
      <c r="MEV80" s="202"/>
      <c r="MEW80" s="202"/>
      <c r="MEX80" s="202"/>
      <c r="MEY80" s="202"/>
      <c r="MEZ80" s="202"/>
      <c r="MFA80" s="202"/>
      <c r="MFB80" s="202"/>
      <c r="MFC80" s="202"/>
      <c r="MFD80" s="202"/>
      <c r="MFE80" s="202"/>
      <c r="MFF80" s="202"/>
      <c r="MFG80" s="202"/>
      <c r="MFH80" s="202"/>
      <c r="MFI80" s="202"/>
      <c r="MFJ80" s="202"/>
      <c r="MFK80" s="202"/>
      <c r="MFL80" s="202"/>
      <c r="MFM80" s="202"/>
      <c r="MFN80" s="202"/>
      <c r="MFO80" s="202"/>
      <c r="MFP80" s="202"/>
      <c r="MFQ80" s="202"/>
      <c r="MFR80" s="202"/>
      <c r="MFS80" s="202"/>
      <c r="MFT80" s="202"/>
      <c r="MFU80" s="202"/>
      <c r="MFV80" s="202"/>
      <c r="MFW80" s="202"/>
      <c r="MFX80" s="202"/>
      <c r="MFY80" s="202"/>
      <c r="MFZ80" s="202"/>
      <c r="MGA80" s="202"/>
      <c r="MGB80" s="202"/>
      <c r="MGC80" s="202"/>
      <c r="MGD80" s="202"/>
      <c r="MGE80" s="202"/>
      <c r="MGF80" s="202"/>
      <c r="MGG80" s="202"/>
      <c r="MGH80" s="202"/>
      <c r="MGI80" s="202"/>
      <c r="MGJ80" s="202"/>
      <c r="MGK80" s="202"/>
      <c r="MGL80" s="202"/>
      <c r="MGM80" s="202"/>
      <c r="MGN80" s="202"/>
      <c r="MGO80" s="202"/>
      <c r="MGP80" s="202"/>
      <c r="MGQ80" s="202"/>
      <c r="MGR80" s="202"/>
      <c r="MGS80" s="202"/>
      <c r="MGT80" s="202"/>
      <c r="MGU80" s="202"/>
      <c r="MGV80" s="202"/>
      <c r="MGW80" s="202"/>
      <c r="MGX80" s="202"/>
      <c r="MGY80" s="202"/>
      <c r="MGZ80" s="202"/>
      <c r="MHA80" s="202"/>
      <c r="MHB80" s="202"/>
      <c r="MHC80" s="202"/>
      <c r="MHD80" s="202"/>
      <c r="MHE80" s="202"/>
      <c r="MHF80" s="202"/>
      <c r="MHG80" s="202"/>
      <c r="MHH80" s="202"/>
      <c r="MHI80" s="202"/>
      <c r="MHJ80" s="202"/>
      <c r="MHK80" s="202"/>
      <c r="MHL80" s="202"/>
      <c r="MHM80" s="202"/>
      <c r="MHN80" s="202"/>
      <c r="MHO80" s="202"/>
      <c r="MHP80" s="202"/>
      <c r="MHQ80" s="202"/>
      <c r="MHR80" s="202"/>
      <c r="MHS80" s="202"/>
      <c r="MHT80" s="202"/>
      <c r="MHU80" s="202"/>
      <c r="MHV80" s="202"/>
      <c r="MHW80" s="202"/>
      <c r="MHX80" s="202"/>
      <c r="MHY80" s="202"/>
      <c r="MHZ80" s="202"/>
      <c r="MIA80" s="202"/>
      <c r="MIB80" s="202"/>
      <c r="MIC80" s="202"/>
      <c r="MID80" s="202"/>
      <c r="MIE80" s="202"/>
      <c r="MIF80" s="202"/>
      <c r="MIG80" s="202"/>
      <c r="MIH80" s="202"/>
      <c r="MII80" s="202"/>
      <c r="MIJ80" s="202"/>
      <c r="MIK80" s="202"/>
      <c r="MIL80" s="202"/>
      <c r="MIM80" s="202"/>
      <c r="MIN80" s="202"/>
      <c r="MIO80" s="202"/>
      <c r="MIP80" s="202"/>
      <c r="MIQ80" s="202"/>
      <c r="MIR80" s="202"/>
      <c r="MIS80" s="202"/>
      <c r="MIT80" s="202"/>
      <c r="MIU80" s="202"/>
      <c r="MIV80" s="202"/>
      <c r="MIW80" s="202"/>
      <c r="MIX80" s="202"/>
      <c r="MIY80" s="202"/>
      <c r="MIZ80" s="202"/>
      <c r="MJA80" s="202"/>
      <c r="MJB80" s="202"/>
      <c r="MJC80" s="202"/>
      <c r="MJD80" s="202"/>
      <c r="MJE80" s="202"/>
      <c r="MJF80" s="202"/>
      <c r="MJG80" s="202"/>
      <c r="MJH80" s="202"/>
      <c r="MJI80" s="202"/>
      <c r="MJJ80" s="202"/>
      <c r="MJK80" s="202"/>
      <c r="MJL80" s="202"/>
      <c r="MJM80" s="202"/>
      <c r="MJN80" s="202"/>
      <c r="MJO80" s="202"/>
      <c r="MJP80" s="202"/>
      <c r="MJQ80" s="202"/>
      <c r="MJR80" s="202"/>
      <c r="MJS80" s="202"/>
      <c r="MJT80" s="202"/>
      <c r="MJU80" s="202"/>
      <c r="MJV80" s="202"/>
      <c r="MJW80" s="202"/>
      <c r="MJX80" s="202"/>
      <c r="MJY80" s="202"/>
      <c r="MJZ80" s="202"/>
      <c r="MKA80" s="202"/>
      <c r="MKB80" s="202"/>
      <c r="MKC80" s="202"/>
      <c r="MKD80" s="202"/>
      <c r="MKE80" s="202"/>
      <c r="MKF80" s="202"/>
      <c r="MKG80" s="202"/>
      <c r="MKH80" s="202"/>
      <c r="MKI80" s="202"/>
      <c r="MKJ80" s="202"/>
      <c r="MKK80" s="202"/>
      <c r="MKL80" s="202"/>
      <c r="MKM80" s="202"/>
      <c r="MKN80" s="202"/>
      <c r="MKO80" s="202"/>
      <c r="MKP80" s="202"/>
      <c r="MKQ80" s="202"/>
      <c r="MKR80" s="202"/>
      <c r="MKS80" s="202"/>
      <c r="MKT80" s="202"/>
      <c r="MKU80" s="202"/>
      <c r="MKV80" s="202"/>
      <c r="MKW80" s="202"/>
      <c r="MKX80" s="202"/>
      <c r="MKY80" s="202"/>
      <c r="MKZ80" s="202"/>
      <c r="MLA80" s="202"/>
      <c r="MLB80" s="202"/>
      <c r="MLC80" s="202"/>
      <c r="MLD80" s="202"/>
      <c r="MLE80" s="202"/>
      <c r="MLF80" s="202"/>
      <c r="MLG80" s="202"/>
      <c r="MLH80" s="202"/>
      <c r="MLI80" s="202"/>
      <c r="MLJ80" s="202"/>
      <c r="MLK80" s="202"/>
      <c r="MLL80" s="202"/>
      <c r="MLM80" s="202"/>
      <c r="MLN80" s="202"/>
      <c r="MLO80" s="202"/>
      <c r="MLP80" s="202"/>
      <c r="MLQ80" s="202"/>
      <c r="MLR80" s="202"/>
      <c r="MLS80" s="202"/>
      <c r="MLT80" s="202"/>
      <c r="MLU80" s="202"/>
      <c r="MLV80" s="202"/>
      <c r="MLW80" s="202"/>
      <c r="MLX80" s="202"/>
      <c r="MLY80" s="202"/>
      <c r="MLZ80" s="202"/>
      <c r="MMA80" s="202"/>
      <c r="MMB80" s="202"/>
      <c r="MMC80" s="202"/>
      <c r="MMD80" s="202"/>
      <c r="MME80" s="202"/>
      <c r="MMF80" s="202"/>
      <c r="MMG80" s="202"/>
      <c r="MMH80" s="202"/>
      <c r="MMI80" s="202"/>
      <c r="MMJ80" s="202"/>
      <c r="MMK80" s="202"/>
      <c r="MML80" s="202"/>
      <c r="MMM80" s="202"/>
      <c r="MMN80" s="202"/>
      <c r="MMO80" s="202"/>
      <c r="MMP80" s="202"/>
      <c r="MMQ80" s="202"/>
      <c r="MMR80" s="202"/>
      <c r="MMS80" s="202"/>
      <c r="MMT80" s="202"/>
      <c r="MMU80" s="202"/>
      <c r="MMV80" s="202"/>
      <c r="MMW80" s="202"/>
      <c r="MMX80" s="202"/>
      <c r="MMY80" s="202"/>
      <c r="MMZ80" s="202"/>
      <c r="MNA80" s="202"/>
      <c r="MNB80" s="202"/>
      <c r="MNC80" s="202"/>
      <c r="MND80" s="202"/>
      <c r="MNE80" s="202"/>
      <c r="MNF80" s="202"/>
      <c r="MNG80" s="202"/>
      <c r="MNH80" s="202"/>
      <c r="MNI80" s="202"/>
      <c r="MNJ80" s="202"/>
      <c r="MNK80" s="202"/>
      <c r="MNL80" s="202"/>
      <c r="MNM80" s="202"/>
      <c r="MNN80" s="202"/>
      <c r="MNO80" s="202"/>
      <c r="MNP80" s="202"/>
      <c r="MNQ80" s="202"/>
      <c r="MNR80" s="202"/>
      <c r="MNS80" s="202"/>
      <c r="MNT80" s="202"/>
      <c r="MNU80" s="202"/>
      <c r="MNV80" s="202"/>
      <c r="MNW80" s="202"/>
      <c r="MNX80" s="202"/>
      <c r="MNY80" s="202"/>
      <c r="MNZ80" s="202"/>
      <c r="MOA80" s="202"/>
      <c r="MOB80" s="202"/>
      <c r="MOC80" s="202"/>
      <c r="MOD80" s="202"/>
      <c r="MOE80" s="202"/>
      <c r="MOF80" s="202"/>
      <c r="MOG80" s="202"/>
      <c r="MOH80" s="202"/>
      <c r="MOI80" s="202"/>
      <c r="MOJ80" s="202"/>
      <c r="MOK80" s="202"/>
      <c r="MOL80" s="202"/>
      <c r="MOM80" s="202"/>
      <c r="MON80" s="202"/>
      <c r="MOO80" s="202"/>
      <c r="MOP80" s="202"/>
      <c r="MOQ80" s="202"/>
      <c r="MOR80" s="202"/>
      <c r="MOS80" s="202"/>
      <c r="MOT80" s="202"/>
      <c r="MOU80" s="202"/>
      <c r="MOV80" s="202"/>
      <c r="MOW80" s="202"/>
      <c r="MOX80" s="202"/>
      <c r="MOY80" s="202"/>
      <c r="MOZ80" s="202"/>
      <c r="MPA80" s="202"/>
      <c r="MPB80" s="202"/>
      <c r="MPC80" s="202"/>
      <c r="MPD80" s="202"/>
      <c r="MPE80" s="202"/>
      <c r="MPF80" s="202"/>
      <c r="MPG80" s="202"/>
      <c r="MPH80" s="202"/>
      <c r="MPI80" s="202"/>
      <c r="MPJ80" s="202"/>
      <c r="MPK80" s="202"/>
      <c r="MPL80" s="202"/>
      <c r="MPM80" s="202"/>
      <c r="MPN80" s="202"/>
      <c r="MPO80" s="202"/>
      <c r="MPP80" s="202"/>
      <c r="MPQ80" s="202"/>
      <c r="MPR80" s="202"/>
      <c r="MPS80" s="202"/>
      <c r="MPT80" s="202"/>
      <c r="MPU80" s="202"/>
      <c r="MPV80" s="202"/>
      <c r="MPW80" s="202"/>
      <c r="MPX80" s="202"/>
      <c r="MPY80" s="202"/>
      <c r="MPZ80" s="202"/>
      <c r="MQA80" s="202"/>
      <c r="MQB80" s="202"/>
      <c r="MQC80" s="202"/>
      <c r="MQD80" s="202"/>
      <c r="MQE80" s="202"/>
      <c r="MQF80" s="202"/>
      <c r="MQG80" s="202"/>
      <c r="MQH80" s="202"/>
      <c r="MQI80" s="202"/>
      <c r="MQJ80" s="202"/>
      <c r="MQK80" s="202"/>
      <c r="MQL80" s="202"/>
      <c r="MQM80" s="202"/>
      <c r="MQN80" s="202"/>
      <c r="MQO80" s="202"/>
      <c r="MQP80" s="202"/>
      <c r="MQQ80" s="202"/>
      <c r="MQR80" s="202"/>
      <c r="MQS80" s="202"/>
      <c r="MQT80" s="202"/>
      <c r="MQU80" s="202"/>
      <c r="MQV80" s="202"/>
      <c r="MQW80" s="202"/>
      <c r="MQX80" s="202"/>
      <c r="MQY80" s="202"/>
      <c r="MQZ80" s="202"/>
      <c r="MRA80" s="202"/>
      <c r="MRB80" s="202"/>
      <c r="MRC80" s="202"/>
      <c r="MRD80" s="202"/>
      <c r="MRE80" s="202"/>
      <c r="MRF80" s="202"/>
      <c r="MRG80" s="202"/>
      <c r="MRH80" s="202"/>
      <c r="MRI80" s="202"/>
      <c r="MRJ80" s="202"/>
      <c r="MRK80" s="202"/>
      <c r="MRL80" s="202"/>
      <c r="MRM80" s="202"/>
      <c r="MRN80" s="202"/>
      <c r="MRO80" s="202"/>
      <c r="MRP80" s="202"/>
      <c r="MRQ80" s="202"/>
      <c r="MRR80" s="202"/>
      <c r="MRS80" s="202"/>
      <c r="MRT80" s="202"/>
      <c r="MRU80" s="202"/>
      <c r="MRV80" s="202"/>
      <c r="MRW80" s="202"/>
      <c r="MRX80" s="202"/>
      <c r="MRY80" s="202"/>
      <c r="MRZ80" s="202"/>
      <c r="MSA80" s="202"/>
      <c r="MSB80" s="202"/>
      <c r="MSC80" s="202"/>
      <c r="MSD80" s="202"/>
      <c r="MSE80" s="202"/>
      <c r="MSF80" s="202"/>
      <c r="MSG80" s="202"/>
      <c r="MSH80" s="202"/>
      <c r="MSI80" s="202"/>
      <c r="MSJ80" s="202"/>
      <c r="MSK80" s="202"/>
      <c r="MSL80" s="202"/>
      <c r="MSM80" s="202"/>
      <c r="MSN80" s="202"/>
      <c r="MSO80" s="202"/>
      <c r="MSP80" s="202"/>
      <c r="MSQ80" s="202"/>
      <c r="MSR80" s="202"/>
      <c r="MSS80" s="202"/>
      <c r="MST80" s="202"/>
      <c r="MSU80" s="202"/>
      <c r="MSV80" s="202"/>
      <c r="MSW80" s="202"/>
      <c r="MSX80" s="202"/>
      <c r="MSY80" s="202"/>
      <c r="MSZ80" s="202"/>
      <c r="MTA80" s="202"/>
      <c r="MTB80" s="202"/>
      <c r="MTC80" s="202"/>
      <c r="MTD80" s="202"/>
      <c r="MTE80" s="202"/>
      <c r="MTF80" s="202"/>
      <c r="MTG80" s="202"/>
      <c r="MTH80" s="202"/>
      <c r="MTI80" s="202"/>
      <c r="MTJ80" s="202"/>
      <c r="MTK80" s="202"/>
      <c r="MTL80" s="202"/>
      <c r="MTM80" s="202"/>
      <c r="MTN80" s="202"/>
      <c r="MTO80" s="202"/>
      <c r="MTP80" s="202"/>
      <c r="MTQ80" s="202"/>
      <c r="MTR80" s="202"/>
      <c r="MTS80" s="202"/>
      <c r="MTT80" s="202"/>
      <c r="MTU80" s="202"/>
      <c r="MTV80" s="202"/>
      <c r="MTW80" s="202"/>
      <c r="MTX80" s="202"/>
      <c r="MTY80" s="202"/>
      <c r="MTZ80" s="202"/>
      <c r="MUA80" s="202"/>
      <c r="MUB80" s="202"/>
      <c r="MUC80" s="202"/>
      <c r="MUD80" s="202"/>
      <c r="MUE80" s="202"/>
      <c r="MUF80" s="202"/>
      <c r="MUG80" s="202"/>
      <c r="MUH80" s="202"/>
      <c r="MUI80" s="202"/>
      <c r="MUJ80" s="202"/>
      <c r="MUK80" s="202"/>
      <c r="MUL80" s="202"/>
      <c r="MUM80" s="202"/>
      <c r="MUN80" s="202"/>
      <c r="MUO80" s="202"/>
      <c r="MUP80" s="202"/>
      <c r="MUQ80" s="202"/>
      <c r="MUR80" s="202"/>
      <c r="MUS80" s="202"/>
      <c r="MUT80" s="202"/>
      <c r="MUU80" s="202"/>
      <c r="MUV80" s="202"/>
      <c r="MUW80" s="202"/>
      <c r="MUX80" s="202"/>
      <c r="MUY80" s="202"/>
      <c r="MUZ80" s="202"/>
      <c r="MVA80" s="202"/>
      <c r="MVB80" s="202"/>
      <c r="MVC80" s="202"/>
      <c r="MVD80" s="202"/>
      <c r="MVE80" s="202"/>
      <c r="MVF80" s="202"/>
      <c r="MVG80" s="202"/>
      <c r="MVH80" s="202"/>
      <c r="MVI80" s="202"/>
      <c r="MVJ80" s="202"/>
      <c r="MVK80" s="202"/>
      <c r="MVL80" s="202"/>
      <c r="MVM80" s="202"/>
      <c r="MVN80" s="202"/>
      <c r="MVO80" s="202"/>
      <c r="MVP80" s="202"/>
      <c r="MVQ80" s="202"/>
      <c r="MVR80" s="202"/>
      <c r="MVS80" s="202"/>
      <c r="MVT80" s="202"/>
      <c r="MVU80" s="202"/>
      <c r="MVV80" s="202"/>
      <c r="MVW80" s="202"/>
      <c r="MVX80" s="202"/>
      <c r="MVY80" s="202"/>
      <c r="MVZ80" s="202"/>
      <c r="MWA80" s="202"/>
      <c r="MWB80" s="202"/>
      <c r="MWC80" s="202"/>
      <c r="MWD80" s="202"/>
      <c r="MWE80" s="202"/>
      <c r="MWF80" s="202"/>
      <c r="MWG80" s="202"/>
      <c r="MWH80" s="202"/>
      <c r="MWI80" s="202"/>
      <c r="MWJ80" s="202"/>
      <c r="MWK80" s="202"/>
      <c r="MWL80" s="202"/>
      <c r="MWM80" s="202"/>
      <c r="MWN80" s="202"/>
      <c r="MWO80" s="202"/>
      <c r="MWP80" s="202"/>
      <c r="MWQ80" s="202"/>
      <c r="MWR80" s="202"/>
      <c r="MWS80" s="202"/>
      <c r="MWT80" s="202"/>
      <c r="MWU80" s="202"/>
      <c r="MWV80" s="202"/>
      <c r="MWW80" s="202"/>
      <c r="MWX80" s="202"/>
      <c r="MWY80" s="202"/>
      <c r="MWZ80" s="202"/>
      <c r="MXA80" s="202"/>
      <c r="MXB80" s="202"/>
      <c r="MXC80" s="202"/>
      <c r="MXD80" s="202"/>
      <c r="MXE80" s="202"/>
      <c r="MXF80" s="202"/>
      <c r="MXG80" s="202"/>
      <c r="MXH80" s="202"/>
      <c r="MXI80" s="202"/>
      <c r="MXJ80" s="202"/>
      <c r="MXK80" s="202"/>
      <c r="MXL80" s="202"/>
      <c r="MXM80" s="202"/>
      <c r="MXN80" s="202"/>
      <c r="MXO80" s="202"/>
      <c r="MXP80" s="202"/>
      <c r="MXQ80" s="202"/>
      <c r="MXR80" s="202"/>
      <c r="MXS80" s="202"/>
      <c r="MXT80" s="202"/>
      <c r="MXU80" s="202"/>
      <c r="MXV80" s="202"/>
      <c r="MXW80" s="202"/>
      <c r="MXX80" s="202"/>
      <c r="MXY80" s="202"/>
      <c r="MXZ80" s="202"/>
      <c r="MYA80" s="202"/>
      <c r="MYB80" s="202"/>
      <c r="MYC80" s="202"/>
      <c r="MYD80" s="202"/>
      <c r="MYE80" s="202"/>
      <c r="MYF80" s="202"/>
      <c r="MYG80" s="202"/>
      <c r="MYH80" s="202"/>
      <c r="MYI80" s="202"/>
      <c r="MYJ80" s="202"/>
      <c r="MYK80" s="202"/>
      <c r="MYL80" s="202"/>
      <c r="MYM80" s="202"/>
      <c r="MYN80" s="202"/>
      <c r="MYO80" s="202"/>
      <c r="MYP80" s="202"/>
      <c r="MYQ80" s="202"/>
      <c r="MYR80" s="202"/>
      <c r="MYS80" s="202"/>
      <c r="MYT80" s="202"/>
      <c r="MYU80" s="202"/>
      <c r="MYV80" s="202"/>
      <c r="MYW80" s="202"/>
      <c r="MYX80" s="202"/>
      <c r="MYY80" s="202"/>
      <c r="MYZ80" s="202"/>
      <c r="MZA80" s="202"/>
      <c r="MZB80" s="202"/>
      <c r="MZC80" s="202"/>
      <c r="MZD80" s="202"/>
      <c r="MZE80" s="202"/>
      <c r="MZF80" s="202"/>
      <c r="MZG80" s="202"/>
      <c r="MZH80" s="202"/>
      <c r="MZI80" s="202"/>
      <c r="MZJ80" s="202"/>
      <c r="MZK80" s="202"/>
      <c r="MZL80" s="202"/>
      <c r="MZM80" s="202"/>
      <c r="MZN80" s="202"/>
      <c r="MZO80" s="202"/>
      <c r="MZP80" s="202"/>
      <c r="MZQ80" s="202"/>
      <c r="MZR80" s="202"/>
      <c r="MZS80" s="202"/>
      <c r="MZT80" s="202"/>
      <c r="MZU80" s="202"/>
      <c r="MZV80" s="202"/>
      <c r="MZW80" s="202"/>
      <c r="MZX80" s="202"/>
      <c r="MZY80" s="202"/>
      <c r="MZZ80" s="202"/>
      <c r="NAA80" s="202"/>
      <c r="NAB80" s="202"/>
      <c r="NAC80" s="202"/>
      <c r="NAD80" s="202"/>
      <c r="NAE80" s="202"/>
      <c r="NAF80" s="202"/>
      <c r="NAG80" s="202"/>
      <c r="NAH80" s="202"/>
      <c r="NAI80" s="202"/>
      <c r="NAJ80" s="202"/>
      <c r="NAK80" s="202"/>
      <c r="NAL80" s="202"/>
      <c r="NAM80" s="202"/>
      <c r="NAN80" s="202"/>
      <c r="NAO80" s="202"/>
      <c r="NAP80" s="202"/>
      <c r="NAQ80" s="202"/>
      <c r="NAR80" s="202"/>
      <c r="NAS80" s="202"/>
      <c r="NAT80" s="202"/>
      <c r="NAU80" s="202"/>
      <c r="NAV80" s="202"/>
      <c r="NAW80" s="202"/>
      <c r="NAX80" s="202"/>
      <c r="NAY80" s="202"/>
      <c r="NAZ80" s="202"/>
      <c r="NBA80" s="202"/>
      <c r="NBB80" s="202"/>
      <c r="NBC80" s="202"/>
      <c r="NBD80" s="202"/>
      <c r="NBE80" s="202"/>
      <c r="NBF80" s="202"/>
      <c r="NBG80" s="202"/>
      <c r="NBH80" s="202"/>
      <c r="NBI80" s="202"/>
      <c r="NBJ80" s="202"/>
      <c r="NBK80" s="202"/>
      <c r="NBL80" s="202"/>
      <c r="NBM80" s="202"/>
      <c r="NBN80" s="202"/>
      <c r="NBO80" s="202"/>
      <c r="NBP80" s="202"/>
      <c r="NBQ80" s="202"/>
      <c r="NBR80" s="202"/>
      <c r="NBS80" s="202"/>
      <c r="NBT80" s="202"/>
      <c r="NBU80" s="202"/>
      <c r="NBV80" s="202"/>
      <c r="NBW80" s="202"/>
      <c r="NBX80" s="202"/>
      <c r="NBY80" s="202"/>
      <c r="NBZ80" s="202"/>
      <c r="NCA80" s="202"/>
      <c r="NCB80" s="202"/>
      <c r="NCC80" s="202"/>
      <c r="NCD80" s="202"/>
      <c r="NCE80" s="202"/>
      <c r="NCF80" s="202"/>
      <c r="NCG80" s="202"/>
      <c r="NCH80" s="202"/>
      <c r="NCI80" s="202"/>
      <c r="NCJ80" s="202"/>
      <c r="NCK80" s="202"/>
      <c r="NCL80" s="202"/>
      <c r="NCM80" s="202"/>
      <c r="NCN80" s="202"/>
      <c r="NCO80" s="202"/>
      <c r="NCP80" s="202"/>
      <c r="NCQ80" s="202"/>
      <c r="NCR80" s="202"/>
      <c r="NCS80" s="202"/>
      <c r="NCT80" s="202"/>
      <c r="NCU80" s="202"/>
      <c r="NCV80" s="202"/>
      <c r="NCW80" s="202"/>
      <c r="NCX80" s="202"/>
      <c r="NCY80" s="202"/>
      <c r="NCZ80" s="202"/>
      <c r="NDA80" s="202"/>
      <c r="NDB80" s="202"/>
      <c r="NDC80" s="202"/>
      <c r="NDD80" s="202"/>
      <c r="NDE80" s="202"/>
      <c r="NDF80" s="202"/>
      <c r="NDG80" s="202"/>
      <c r="NDH80" s="202"/>
      <c r="NDI80" s="202"/>
      <c r="NDJ80" s="202"/>
      <c r="NDK80" s="202"/>
      <c r="NDL80" s="202"/>
      <c r="NDM80" s="202"/>
      <c r="NDN80" s="202"/>
      <c r="NDO80" s="202"/>
      <c r="NDP80" s="202"/>
      <c r="NDQ80" s="202"/>
      <c r="NDR80" s="202"/>
      <c r="NDS80" s="202"/>
      <c r="NDT80" s="202"/>
      <c r="NDU80" s="202"/>
      <c r="NDV80" s="202"/>
      <c r="NDW80" s="202"/>
      <c r="NDX80" s="202"/>
      <c r="NDY80" s="202"/>
      <c r="NDZ80" s="202"/>
      <c r="NEA80" s="202"/>
      <c r="NEB80" s="202"/>
      <c r="NEC80" s="202"/>
      <c r="NED80" s="202"/>
      <c r="NEE80" s="202"/>
      <c r="NEF80" s="202"/>
      <c r="NEG80" s="202"/>
      <c r="NEH80" s="202"/>
      <c r="NEI80" s="202"/>
      <c r="NEJ80" s="202"/>
      <c r="NEK80" s="202"/>
      <c r="NEL80" s="202"/>
      <c r="NEM80" s="202"/>
      <c r="NEN80" s="202"/>
      <c r="NEO80" s="202"/>
      <c r="NEP80" s="202"/>
      <c r="NEQ80" s="202"/>
      <c r="NER80" s="202"/>
      <c r="NES80" s="202"/>
      <c r="NET80" s="202"/>
      <c r="NEU80" s="202"/>
      <c r="NEV80" s="202"/>
      <c r="NEW80" s="202"/>
      <c r="NEX80" s="202"/>
      <c r="NEY80" s="202"/>
      <c r="NEZ80" s="202"/>
      <c r="NFA80" s="202"/>
      <c r="NFB80" s="202"/>
      <c r="NFC80" s="202"/>
      <c r="NFD80" s="202"/>
      <c r="NFE80" s="202"/>
      <c r="NFF80" s="202"/>
      <c r="NFG80" s="202"/>
      <c r="NFH80" s="202"/>
      <c r="NFI80" s="202"/>
      <c r="NFJ80" s="202"/>
      <c r="NFK80" s="202"/>
      <c r="NFL80" s="202"/>
      <c r="NFM80" s="202"/>
      <c r="NFN80" s="202"/>
      <c r="NFO80" s="202"/>
      <c r="NFP80" s="202"/>
      <c r="NFQ80" s="202"/>
      <c r="NFR80" s="202"/>
      <c r="NFS80" s="202"/>
      <c r="NFT80" s="202"/>
      <c r="NFU80" s="202"/>
      <c r="NFV80" s="202"/>
      <c r="NFW80" s="202"/>
      <c r="NFX80" s="202"/>
      <c r="NFY80" s="202"/>
      <c r="NFZ80" s="202"/>
      <c r="NGA80" s="202"/>
      <c r="NGB80" s="202"/>
      <c r="NGC80" s="202"/>
      <c r="NGD80" s="202"/>
      <c r="NGE80" s="202"/>
      <c r="NGF80" s="202"/>
      <c r="NGG80" s="202"/>
      <c r="NGH80" s="202"/>
      <c r="NGI80" s="202"/>
      <c r="NGJ80" s="202"/>
      <c r="NGK80" s="202"/>
      <c r="NGL80" s="202"/>
      <c r="NGM80" s="202"/>
      <c r="NGN80" s="202"/>
      <c r="NGO80" s="202"/>
      <c r="NGP80" s="202"/>
      <c r="NGQ80" s="202"/>
      <c r="NGR80" s="202"/>
      <c r="NGS80" s="202"/>
      <c r="NGT80" s="202"/>
      <c r="NGU80" s="202"/>
      <c r="NGV80" s="202"/>
      <c r="NGW80" s="202"/>
      <c r="NGX80" s="202"/>
      <c r="NGY80" s="202"/>
      <c r="NGZ80" s="202"/>
      <c r="NHA80" s="202"/>
      <c r="NHB80" s="202"/>
      <c r="NHC80" s="202"/>
      <c r="NHD80" s="202"/>
      <c r="NHE80" s="202"/>
      <c r="NHF80" s="202"/>
      <c r="NHG80" s="202"/>
      <c r="NHH80" s="202"/>
      <c r="NHI80" s="202"/>
      <c r="NHJ80" s="202"/>
      <c r="NHK80" s="202"/>
      <c r="NHL80" s="202"/>
      <c r="NHM80" s="202"/>
      <c r="NHN80" s="202"/>
      <c r="NHO80" s="202"/>
      <c r="NHP80" s="202"/>
      <c r="NHQ80" s="202"/>
      <c r="NHR80" s="202"/>
      <c r="NHS80" s="202"/>
      <c r="NHT80" s="202"/>
      <c r="NHU80" s="202"/>
      <c r="NHV80" s="202"/>
      <c r="NHW80" s="202"/>
      <c r="NHX80" s="202"/>
      <c r="NHY80" s="202"/>
      <c r="NHZ80" s="202"/>
      <c r="NIA80" s="202"/>
      <c r="NIB80" s="202"/>
      <c r="NIC80" s="202"/>
      <c r="NID80" s="202"/>
      <c r="NIE80" s="202"/>
      <c r="NIF80" s="202"/>
      <c r="NIG80" s="202"/>
      <c r="NIH80" s="202"/>
      <c r="NII80" s="202"/>
      <c r="NIJ80" s="202"/>
      <c r="NIK80" s="202"/>
      <c r="NIL80" s="202"/>
      <c r="NIM80" s="202"/>
      <c r="NIN80" s="202"/>
      <c r="NIO80" s="202"/>
      <c r="NIP80" s="202"/>
      <c r="NIQ80" s="202"/>
      <c r="NIR80" s="202"/>
      <c r="NIS80" s="202"/>
      <c r="NIT80" s="202"/>
      <c r="NIU80" s="202"/>
      <c r="NIV80" s="202"/>
      <c r="NIW80" s="202"/>
      <c r="NIX80" s="202"/>
      <c r="NIY80" s="202"/>
      <c r="NIZ80" s="202"/>
      <c r="NJA80" s="202"/>
      <c r="NJB80" s="202"/>
      <c r="NJC80" s="202"/>
      <c r="NJD80" s="202"/>
      <c r="NJE80" s="202"/>
      <c r="NJF80" s="202"/>
      <c r="NJG80" s="202"/>
      <c r="NJH80" s="202"/>
      <c r="NJI80" s="202"/>
      <c r="NJJ80" s="202"/>
      <c r="NJK80" s="202"/>
      <c r="NJL80" s="202"/>
      <c r="NJM80" s="202"/>
      <c r="NJN80" s="202"/>
      <c r="NJO80" s="202"/>
      <c r="NJP80" s="202"/>
      <c r="NJQ80" s="202"/>
      <c r="NJR80" s="202"/>
      <c r="NJS80" s="202"/>
      <c r="NJT80" s="202"/>
      <c r="NJU80" s="202"/>
      <c r="NJV80" s="202"/>
      <c r="NJW80" s="202"/>
      <c r="NJX80" s="202"/>
      <c r="NJY80" s="202"/>
      <c r="NJZ80" s="202"/>
      <c r="NKA80" s="202"/>
      <c r="NKB80" s="202"/>
      <c r="NKC80" s="202"/>
      <c r="NKD80" s="202"/>
      <c r="NKE80" s="202"/>
      <c r="NKF80" s="202"/>
      <c r="NKG80" s="202"/>
      <c r="NKH80" s="202"/>
      <c r="NKI80" s="202"/>
      <c r="NKJ80" s="202"/>
      <c r="NKK80" s="202"/>
      <c r="NKL80" s="202"/>
      <c r="NKM80" s="202"/>
      <c r="NKN80" s="202"/>
      <c r="NKO80" s="202"/>
      <c r="NKP80" s="202"/>
      <c r="NKQ80" s="202"/>
      <c r="NKR80" s="202"/>
      <c r="NKS80" s="202"/>
      <c r="NKT80" s="202"/>
      <c r="NKU80" s="202"/>
      <c r="NKV80" s="202"/>
      <c r="NKW80" s="202"/>
      <c r="NKX80" s="202"/>
      <c r="NKY80" s="202"/>
      <c r="NKZ80" s="202"/>
      <c r="NLA80" s="202"/>
      <c r="NLB80" s="202"/>
      <c r="NLC80" s="202"/>
      <c r="NLD80" s="202"/>
      <c r="NLE80" s="202"/>
      <c r="NLF80" s="202"/>
      <c r="NLG80" s="202"/>
      <c r="NLH80" s="202"/>
      <c r="NLI80" s="202"/>
      <c r="NLJ80" s="202"/>
      <c r="NLK80" s="202"/>
      <c r="NLL80" s="202"/>
      <c r="NLM80" s="202"/>
      <c r="NLN80" s="202"/>
      <c r="NLO80" s="202"/>
      <c r="NLP80" s="202"/>
      <c r="NLQ80" s="202"/>
      <c r="NLR80" s="202"/>
      <c r="NLS80" s="202"/>
      <c r="NLT80" s="202"/>
      <c r="NLU80" s="202"/>
      <c r="NLV80" s="202"/>
      <c r="NLW80" s="202"/>
      <c r="NLX80" s="202"/>
      <c r="NLY80" s="202"/>
      <c r="NLZ80" s="202"/>
      <c r="NMA80" s="202"/>
      <c r="NMB80" s="202"/>
      <c r="NMC80" s="202"/>
      <c r="NMD80" s="202"/>
      <c r="NME80" s="202"/>
      <c r="NMF80" s="202"/>
      <c r="NMG80" s="202"/>
      <c r="NMH80" s="202"/>
      <c r="NMI80" s="202"/>
      <c r="NMJ80" s="202"/>
      <c r="NMK80" s="202"/>
      <c r="NML80" s="202"/>
      <c r="NMM80" s="202"/>
      <c r="NMN80" s="202"/>
      <c r="NMO80" s="202"/>
      <c r="NMP80" s="202"/>
      <c r="NMQ80" s="202"/>
      <c r="NMR80" s="202"/>
      <c r="NMS80" s="202"/>
      <c r="NMT80" s="202"/>
      <c r="NMU80" s="202"/>
      <c r="NMV80" s="202"/>
      <c r="NMW80" s="202"/>
      <c r="NMX80" s="202"/>
      <c r="NMY80" s="202"/>
      <c r="NMZ80" s="202"/>
      <c r="NNA80" s="202"/>
      <c r="NNB80" s="202"/>
      <c r="NNC80" s="202"/>
      <c r="NND80" s="202"/>
      <c r="NNE80" s="202"/>
      <c r="NNF80" s="202"/>
      <c r="NNG80" s="202"/>
      <c r="NNH80" s="202"/>
      <c r="NNI80" s="202"/>
      <c r="NNJ80" s="202"/>
      <c r="NNK80" s="202"/>
      <c r="NNL80" s="202"/>
      <c r="NNM80" s="202"/>
      <c r="NNN80" s="202"/>
      <c r="NNO80" s="202"/>
      <c r="NNP80" s="202"/>
      <c r="NNQ80" s="202"/>
      <c r="NNR80" s="202"/>
      <c r="NNS80" s="202"/>
      <c r="NNT80" s="202"/>
      <c r="NNU80" s="202"/>
      <c r="NNV80" s="202"/>
      <c r="NNW80" s="202"/>
      <c r="NNX80" s="202"/>
      <c r="NNY80" s="202"/>
      <c r="NNZ80" s="202"/>
      <c r="NOA80" s="202"/>
      <c r="NOB80" s="202"/>
      <c r="NOC80" s="202"/>
      <c r="NOD80" s="202"/>
      <c r="NOE80" s="202"/>
      <c r="NOF80" s="202"/>
      <c r="NOG80" s="202"/>
      <c r="NOH80" s="202"/>
      <c r="NOI80" s="202"/>
      <c r="NOJ80" s="202"/>
      <c r="NOK80" s="202"/>
      <c r="NOL80" s="202"/>
      <c r="NOM80" s="202"/>
      <c r="NON80" s="202"/>
      <c r="NOO80" s="202"/>
      <c r="NOP80" s="202"/>
      <c r="NOQ80" s="202"/>
      <c r="NOR80" s="202"/>
      <c r="NOS80" s="202"/>
      <c r="NOT80" s="202"/>
      <c r="NOU80" s="202"/>
      <c r="NOV80" s="202"/>
      <c r="NOW80" s="202"/>
      <c r="NOX80" s="202"/>
      <c r="NOY80" s="202"/>
      <c r="NOZ80" s="202"/>
      <c r="NPA80" s="202"/>
      <c r="NPB80" s="202"/>
      <c r="NPC80" s="202"/>
      <c r="NPD80" s="202"/>
      <c r="NPE80" s="202"/>
      <c r="NPF80" s="202"/>
      <c r="NPG80" s="202"/>
      <c r="NPH80" s="202"/>
      <c r="NPI80" s="202"/>
      <c r="NPJ80" s="202"/>
      <c r="NPK80" s="202"/>
      <c r="NPL80" s="202"/>
      <c r="NPM80" s="202"/>
      <c r="NPN80" s="202"/>
      <c r="NPO80" s="202"/>
      <c r="NPP80" s="202"/>
      <c r="NPQ80" s="202"/>
      <c r="NPR80" s="202"/>
      <c r="NPS80" s="202"/>
      <c r="NPT80" s="202"/>
      <c r="NPU80" s="202"/>
      <c r="NPV80" s="202"/>
      <c r="NPW80" s="202"/>
      <c r="NPX80" s="202"/>
      <c r="NPY80" s="202"/>
      <c r="NPZ80" s="202"/>
      <c r="NQA80" s="202"/>
      <c r="NQB80" s="202"/>
      <c r="NQC80" s="202"/>
      <c r="NQD80" s="202"/>
      <c r="NQE80" s="202"/>
      <c r="NQF80" s="202"/>
      <c r="NQG80" s="202"/>
      <c r="NQH80" s="202"/>
      <c r="NQI80" s="202"/>
      <c r="NQJ80" s="202"/>
      <c r="NQK80" s="202"/>
      <c r="NQL80" s="202"/>
      <c r="NQM80" s="202"/>
      <c r="NQN80" s="202"/>
      <c r="NQO80" s="202"/>
      <c r="NQP80" s="202"/>
      <c r="NQQ80" s="202"/>
      <c r="NQR80" s="202"/>
      <c r="NQS80" s="202"/>
      <c r="NQT80" s="202"/>
      <c r="NQU80" s="202"/>
      <c r="NQV80" s="202"/>
      <c r="NQW80" s="202"/>
      <c r="NQX80" s="202"/>
      <c r="NQY80" s="202"/>
      <c r="NQZ80" s="202"/>
      <c r="NRA80" s="202"/>
      <c r="NRB80" s="202"/>
      <c r="NRC80" s="202"/>
      <c r="NRD80" s="202"/>
      <c r="NRE80" s="202"/>
      <c r="NRF80" s="202"/>
      <c r="NRG80" s="202"/>
      <c r="NRH80" s="202"/>
      <c r="NRI80" s="202"/>
      <c r="NRJ80" s="202"/>
      <c r="NRK80" s="202"/>
      <c r="NRL80" s="202"/>
      <c r="NRM80" s="202"/>
      <c r="NRN80" s="202"/>
      <c r="NRO80" s="202"/>
      <c r="NRP80" s="202"/>
      <c r="NRQ80" s="202"/>
      <c r="NRR80" s="202"/>
      <c r="NRS80" s="202"/>
      <c r="NRT80" s="202"/>
      <c r="NRU80" s="202"/>
      <c r="NRV80" s="202"/>
      <c r="NRW80" s="202"/>
      <c r="NRX80" s="202"/>
      <c r="NRY80" s="202"/>
      <c r="NRZ80" s="202"/>
      <c r="NSA80" s="202"/>
      <c r="NSB80" s="202"/>
      <c r="NSC80" s="202"/>
      <c r="NSD80" s="202"/>
      <c r="NSE80" s="202"/>
      <c r="NSF80" s="202"/>
      <c r="NSG80" s="202"/>
      <c r="NSH80" s="202"/>
      <c r="NSI80" s="202"/>
      <c r="NSJ80" s="202"/>
      <c r="NSK80" s="202"/>
      <c r="NSL80" s="202"/>
      <c r="NSM80" s="202"/>
      <c r="NSN80" s="202"/>
      <c r="NSO80" s="202"/>
      <c r="NSP80" s="202"/>
      <c r="NSQ80" s="202"/>
      <c r="NSR80" s="202"/>
      <c r="NSS80" s="202"/>
      <c r="NST80" s="202"/>
      <c r="NSU80" s="202"/>
      <c r="NSV80" s="202"/>
      <c r="NSW80" s="202"/>
      <c r="NSX80" s="202"/>
      <c r="NSY80" s="202"/>
      <c r="NSZ80" s="202"/>
      <c r="NTA80" s="202"/>
      <c r="NTB80" s="202"/>
      <c r="NTC80" s="202"/>
      <c r="NTD80" s="202"/>
      <c r="NTE80" s="202"/>
      <c r="NTF80" s="202"/>
      <c r="NTG80" s="202"/>
      <c r="NTH80" s="202"/>
      <c r="NTI80" s="202"/>
      <c r="NTJ80" s="202"/>
      <c r="NTK80" s="202"/>
      <c r="NTL80" s="202"/>
      <c r="NTM80" s="202"/>
      <c r="NTN80" s="202"/>
      <c r="NTO80" s="202"/>
      <c r="NTP80" s="202"/>
      <c r="NTQ80" s="202"/>
      <c r="NTR80" s="202"/>
      <c r="NTS80" s="202"/>
      <c r="NTT80" s="202"/>
      <c r="NTU80" s="202"/>
      <c r="NTV80" s="202"/>
      <c r="NTW80" s="202"/>
      <c r="NTX80" s="202"/>
      <c r="NTY80" s="202"/>
      <c r="NTZ80" s="202"/>
      <c r="NUA80" s="202"/>
      <c r="NUB80" s="202"/>
      <c r="NUC80" s="202"/>
      <c r="NUD80" s="202"/>
      <c r="NUE80" s="202"/>
      <c r="NUF80" s="202"/>
      <c r="NUG80" s="202"/>
      <c r="NUH80" s="202"/>
      <c r="NUI80" s="202"/>
      <c r="NUJ80" s="202"/>
      <c r="NUK80" s="202"/>
      <c r="NUL80" s="202"/>
      <c r="NUM80" s="202"/>
      <c r="NUN80" s="202"/>
      <c r="NUO80" s="202"/>
      <c r="NUP80" s="202"/>
      <c r="NUQ80" s="202"/>
      <c r="NUR80" s="202"/>
      <c r="NUS80" s="202"/>
      <c r="NUT80" s="202"/>
      <c r="NUU80" s="202"/>
      <c r="NUV80" s="202"/>
      <c r="NUW80" s="202"/>
      <c r="NUX80" s="202"/>
      <c r="NUY80" s="202"/>
      <c r="NUZ80" s="202"/>
      <c r="NVA80" s="202"/>
      <c r="NVB80" s="202"/>
      <c r="NVC80" s="202"/>
      <c r="NVD80" s="202"/>
      <c r="NVE80" s="202"/>
      <c r="NVF80" s="202"/>
      <c r="NVG80" s="202"/>
      <c r="NVH80" s="202"/>
      <c r="NVI80" s="202"/>
      <c r="NVJ80" s="202"/>
      <c r="NVK80" s="202"/>
      <c r="NVL80" s="202"/>
      <c r="NVM80" s="202"/>
      <c r="NVN80" s="202"/>
      <c r="NVO80" s="202"/>
      <c r="NVP80" s="202"/>
      <c r="NVQ80" s="202"/>
      <c r="NVR80" s="202"/>
      <c r="NVS80" s="202"/>
      <c r="NVT80" s="202"/>
      <c r="NVU80" s="202"/>
      <c r="NVV80" s="202"/>
      <c r="NVW80" s="202"/>
      <c r="NVX80" s="202"/>
      <c r="NVY80" s="202"/>
      <c r="NVZ80" s="202"/>
      <c r="NWA80" s="202"/>
      <c r="NWB80" s="202"/>
      <c r="NWC80" s="202"/>
      <c r="NWD80" s="202"/>
      <c r="NWE80" s="202"/>
      <c r="NWF80" s="202"/>
      <c r="NWG80" s="202"/>
      <c r="NWH80" s="202"/>
      <c r="NWI80" s="202"/>
      <c r="NWJ80" s="202"/>
      <c r="NWK80" s="202"/>
      <c r="NWL80" s="202"/>
      <c r="NWM80" s="202"/>
      <c r="NWN80" s="202"/>
      <c r="NWO80" s="202"/>
      <c r="NWP80" s="202"/>
      <c r="NWQ80" s="202"/>
      <c r="NWR80" s="202"/>
      <c r="NWS80" s="202"/>
      <c r="NWT80" s="202"/>
      <c r="NWU80" s="202"/>
      <c r="NWV80" s="202"/>
      <c r="NWW80" s="202"/>
      <c r="NWX80" s="202"/>
      <c r="NWY80" s="202"/>
      <c r="NWZ80" s="202"/>
      <c r="NXA80" s="202"/>
      <c r="NXB80" s="202"/>
      <c r="NXC80" s="202"/>
      <c r="NXD80" s="202"/>
      <c r="NXE80" s="202"/>
      <c r="NXF80" s="202"/>
      <c r="NXG80" s="202"/>
      <c r="NXH80" s="202"/>
      <c r="NXI80" s="202"/>
      <c r="NXJ80" s="202"/>
      <c r="NXK80" s="202"/>
      <c r="NXL80" s="202"/>
      <c r="NXM80" s="202"/>
      <c r="NXN80" s="202"/>
      <c r="NXO80" s="202"/>
      <c r="NXP80" s="202"/>
      <c r="NXQ80" s="202"/>
      <c r="NXR80" s="202"/>
      <c r="NXS80" s="202"/>
      <c r="NXT80" s="202"/>
      <c r="NXU80" s="202"/>
      <c r="NXV80" s="202"/>
      <c r="NXW80" s="202"/>
      <c r="NXX80" s="202"/>
      <c r="NXY80" s="202"/>
      <c r="NXZ80" s="202"/>
      <c r="NYA80" s="202"/>
      <c r="NYB80" s="202"/>
      <c r="NYC80" s="202"/>
      <c r="NYD80" s="202"/>
      <c r="NYE80" s="202"/>
      <c r="NYF80" s="202"/>
      <c r="NYG80" s="202"/>
      <c r="NYH80" s="202"/>
      <c r="NYI80" s="202"/>
      <c r="NYJ80" s="202"/>
      <c r="NYK80" s="202"/>
      <c r="NYL80" s="202"/>
      <c r="NYM80" s="202"/>
      <c r="NYN80" s="202"/>
      <c r="NYO80" s="202"/>
      <c r="NYP80" s="202"/>
      <c r="NYQ80" s="202"/>
      <c r="NYR80" s="202"/>
      <c r="NYS80" s="202"/>
      <c r="NYT80" s="202"/>
      <c r="NYU80" s="202"/>
      <c r="NYV80" s="202"/>
      <c r="NYW80" s="202"/>
      <c r="NYX80" s="202"/>
      <c r="NYY80" s="202"/>
      <c r="NYZ80" s="202"/>
      <c r="NZA80" s="202"/>
      <c r="NZB80" s="202"/>
      <c r="NZC80" s="202"/>
      <c r="NZD80" s="202"/>
      <c r="NZE80" s="202"/>
      <c r="NZF80" s="202"/>
      <c r="NZG80" s="202"/>
      <c r="NZH80" s="202"/>
      <c r="NZI80" s="202"/>
      <c r="NZJ80" s="202"/>
      <c r="NZK80" s="202"/>
      <c r="NZL80" s="202"/>
      <c r="NZM80" s="202"/>
      <c r="NZN80" s="202"/>
      <c r="NZO80" s="202"/>
      <c r="NZP80" s="202"/>
      <c r="NZQ80" s="202"/>
      <c r="NZR80" s="202"/>
      <c r="NZS80" s="202"/>
      <c r="NZT80" s="202"/>
      <c r="NZU80" s="202"/>
      <c r="NZV80" s="202"/>
      <c r="NZW80" s="202"/>
      <c r="NZX80" s="202"/>
      <c r="NZY80" s="202"/>
      <c r="NZZ80" s="202"/>
      <c r="OAA80" s="202"/>
      <c r="OAB80" s="202"/>
      <c r="OAC80" s="202"/>
      <c r="OAD80" s="202"/>
      <c r="OAE80" s="202"/>
      <c r="OAF80" s="202"/>
      <c r="OAG80" s="202"/>
      <c r="OAH80" s="202"/>
      <c r="OAI80" s="202"/>
      <c r="OAJ80" s="202"/>
      <c r="OAK80" s="202"/>
      <c r="OAL80" s="202"/>
      <c r="OAM80" s="202"/>
      <c r="OAN80" s="202"/>
      <c r="OAO80" s="202"/>
      <c r="OAP80" s="202"/>
      <c r="OAQ80" s="202"/>
      <c r="OAR80" s="202"/>
      <c r="OAS80" s="202"/>
      <c r="OAT80" s="202"/>
      <c r="OAU80" s="202"/>
      <c r="OAV80" s="202"/>
      <c r="OAW80" s="202"/>
      <c r="OAX80" s="202"/>
      <c r="OAY80" s="202"/>
      <c r="OAZ80" s="202"/>
      <c r="OBA80" s="202"/>
      <c r="OBB80" s="202"/>
      <c r="OBC80" s="202"/>
      <c r="OBD80" s="202"/>
      <c r="OBE80" s="202"/>
      <c r="OBF80" s="202"/>
      <c r="OBG80" s="202"/>
      <c r="OBH80" s="202"/>
      <c r="OBI80" s="202"/>
      <c r="OBJ80" s="202"/>
      <c r="OBK80" s="202"/>
      <c r="OBL80" s="202"/>
      <c r="OBM80" s="202"/>
      <c r="OBN80" s="202"/>
      <c r="OBO80" s="202"/>
      <c r="OBP80" s="202"/>
      <c r="OBQ80" s="202"/>
      <c r="OBR80" s="202"/>
      <c r="OBS80" s="202"/>
      <c r="OBT80" s="202"/>
      <c r="OBU80" s="202"/>
      <c r="OBV80" s="202"/>
      <c r="OBW80" s="202"/>
      <c r="OBX80" s="202"/>
      <c r="OBY80" s="202"/>
      <c r="OBZ80" s="202"/>
      <c r="OCA80" s="202"/>
      <c r="OCB80" s="202"/>
      <c r="OCC80" s="202"/>
      <c r="OCD80" s="202"/>
      <c r="OCE80" s="202"/>
      <c r="OCF80" s="202"/>
      <c r="OCG80" s="202"/>
      <c r="OCH80" s="202"/>
      <c r="OCI80" s="202"/>
      <c r="OCJ80" s="202"/>
      <c r="OCK80" s="202"/>
      <c r="OCL80" s="202"/>
      <c r="OCM80" s="202"/>
      <c r="OCN80" s="202"/>
      <c r="OCO80" s="202"/>
      <c r="OCP80" s="202"/>
      <c r="OCQ80" s="202"/>
      <c r="OCR80" s="202"/>
      <c r="OCS80" s="202"/>
      <c r="OCT80" s="202"/>
      <c r="OCU80" s="202"/>
      <c r="OCV80" s="202"/>
      <c r="OCW80" s="202"/>
      <c r="OCX80" s="202"/>
      <c r="OCY80" s="202"/>
      <c r="OCZ80" s="202"/>
      <c r="ODA80" s="202"/>
      <c r="ODB80" s="202"/>
      <c r="ODC80" s="202"/>
      <c r="ODD80" s="202"/>
      <c r="ODE80" s="202"/>
      <c r="ODF80" s="202"/>
      <c r="ODG80" s="202"/>
      <c r="ODH80" s="202"/>
      <c r="ODI80" s="202"/>
      <c r="ODJ80" s="202"/>
      <c r="ODK80" s="202"/>
      <c r="ODL80" s="202"/>
      <c r="ODM80" s="202"/>
      <c r="ODN80" s="202"/>
      <c r="ODO80" s="202"/>
      <c r="ODP80" s="202"/>
      <c r="ODQ80" s="202"/>
      <c r="ODR80" s="202"/>
      <c r="ODS80" s="202"/>
      <c r="ODT80" s="202"/>
      <c r="ODU80" s="202"/>
      <c r="ODV80" s="202"/>
      <c r="ODW80" s="202"/>
      <c r="ODX80" s="202"/>
      <c r="ODY80" s="202"/>
      <c r="ODZ80" s="202"/>
      <c r="OEA80" s="202"/>
      <c r="OEB80" s="202"/>
      <c r="OEC80" s="202"/>
      <c r="OED80" s="202"/>
      <c r="OEE80" s="202"/>
      <c r="OEF80" s="202"/>
      <c r="OEG80" s="202"/>
      <c r="OEH80" s="202"/>
      <c r="OEI80" s="202"/>
      <c r="OEJ80" s="202"/>
      <c r="OEK80" s="202"/>
      <c r="OEL80" s="202"/>
      <c r="OEM80" s="202"/>
      <c r="OEN80" s="202"/>
      <c r="OEO80" s="202"/>
      <c r="OEP80" s="202"/>
      <c r="OEQ80" s="202"/>
      <c r="OER80" s="202"/>
      <c r="OES80" s="202"/>
      <c r="OET80" s="202"/>
      <c r="OEU80" s="202"/>
      <c r="OEV80" s="202"/>
      <c r="OEW80" s="202"/>
      <c r="OEX80" s="202"/>
      <c r="OEY80" s="202"/>
      <c r="OEZ80" s="202"/>
      <c r="OFA80" s="202"/>
      <c r="OFB80" s="202"/>
      <c r="OFC80" s="202"/>
      <c r="OFD80" s="202"/>
      <c r="OFE80" s="202"/>
      <c r="OFF80" s="202"/>
      <c r="OFG80" s="202"/>
      <c r="OFH80" s="202"/>
      <c r="OFI80" s="202"/>
      <c r="OFJ80" s="202"/>
      <c r="OFK80" s="202"/>
      <c r="OFL80" s="202"/>
      <c r="OFM80" s="202"/>
      <c r="OFN80" s="202"/>
      <c r="OFO80" s="202"/>
      <c r="OFP80" s="202"/>
      <c r="OFQ80" s="202"/>
      <c r="OFR80" s="202"/>
      <c r="OFS80" s="202"/>
      <c r="OFT80" s="202"/>
      <c r="OFU80" s="202"/>
      <c r="OFV80" s="202"/>
      <c r="OFW80" s="202"/>
      <c r="OFX80" s="202"/>
      <c r="OFY80" s="202"/>
      <c r="OFZ80" s="202"/>
      <c r="OGA80" s="202"/>
      <c r="OGB80" s="202"/>
      <c r="OGC80" s="202"/>
      <c r="OGD80" s="202"/>
      <c r="OGE80" s="202"/>
      <c r="OGF80" s="202"/>
      <c r="OGG80" s="202"/>
      <c r="OGH80" s="202"/>
      <c r="OGI80" s="202"/>
      <c r="OGJ80" s="202"/>
      <c r="OGK80" s="202"/>
      <c r="OGL80" s="202"/>
      <c r="OGM80" s="202"/>
      <c r="OGN80" s="202"/>
      <c r="OGO80" s="202"/>
      <c r="OGP80" s="202"/>
      <c r="OGQ80" s="202"/>
      <c r="OGR80" s="202"/>
      <c r="OGS80" s="202"/>
      <c r="OGT80" s="202"/>
      <c r="OGU80" s="202"/>
      <c r="OGV80" s="202"/>
      <c r="OGW80" s="202"/>
      <c r="OGX80" s="202"/>
      <c r="OGY80" s="202"/>
      <c r="OGZ80" s="202"/>
      <c r="OHA80" s="202"/>
      <c r="OHB80" s="202"/>
      <c r="OHC80" s="202"/>
      <c r="OHD80" s="202"/>
      <c r="OHE80" s="202"/>
      <c r="OHF80" s="202"/>
      <c r="OHG80" s="202"/>
      <c r="OHH80" s="202"/>
      <c r="OHI80" s="202"/>
      <c r="OHJ80" s="202"/>
      <c r="OHK80" s="202"/>
      <c r="OHL80" s="202"/>
      <c r="OHM80" s="202"/>
      <c r="OHN80" s="202"/>
      <c r="OHO80" s="202"/>
      <c r="OHP80" s="202"/>
      <c r="OHQ80" s="202"/>
      <c r="OHR80" s="202"/>
      <c r="OHS80" s="202"/>
      <c r="OHT80" s="202"/>
      <c r="OHU80" s="202"/>
      <c r="OHV80" s="202"/>
      <c r="OHW80" s="202"/>
      <c r="OHX80" s="202"/>
      <c r="OHY80" s="202"/>
      <c r="OHZ80" s="202"/>
      <c r="OIA80" s="202"/>
      <c r="OIB80" s="202"/>
      <c r="OIC80" s="202"/>
      <c r="OID80" s="202"/>
      <c r="OIE80" s="202"/>
      <c r="OIF80" s="202"/>
      <c r="OIG80" s="202"/>
      <c r="OIH80" s="202"/>
      <c r="OII80" s="202"/>
      <c r="OIJ80" s="202"/>
      <c r="OIK80" s="202"/>
      <c r="OIL80" s="202"/>
      <c r="OIM80" s="202"/>
      <c r="OIN80" s="202"/>
      <c r="OIO80" s="202"/>
      <c r="OIP80" s="202"/>
      <c r="OIQ80" s="202"/>
      <c r="OIR80" s="202"/>
      <c r="OIS80" s="202"/>
      <c r="OIT80" s="202"/>
      <c r="OIU80" s="202"/>
      <c r="OIV80" s="202"/>
      <c r="OIW80" s="202"/>
      <c r="OIX80" s="202"/>
      <c r="OIY80" s="202"/>
      <c r="OIZ80" s="202"/>
      <c r="OJA80" s="202"/>
      <c r="OJB80" s="202"/>
      <c r="OJC80" s="202"/>
      <c r="OJD80" s="202"/>
      <c r="OJE80" s="202"/>
      <c r="OJF80" s="202"/>
      <c r="OJG80" s="202"/>
      <c r="OJH80" s="202"/>
      <c r="OJI80" s="202"/>
      <c r="OJJ80" s="202"/>
      <c r="OJK80" s="202"/>
      <c r="OJL80" s="202"/>
      <c r="OJM80" s="202"/>
      <c r="OJN80" s="202"/>
      <c r="OJO80" s="202"/>
      <c r="OJP80" s="202"/>
      <c r="OJQ80" s="202"/>
      <c r="OJR80" s="202"/>
      <c r="OJS80" s="202"/>
      <c r="OJT80" s="202"/>
      <c r="OJU80" s="202"/>
      <c r="OJV80" s="202"/>
      <c r="OJW80" s="202"/>
      <c r="OJX80" s="202"/>
      <c r="OJY80" s="202"/>
      <c r="OJZ80" s="202"/>
      <c r="OKA80" s="202"/>
      <c r="OKB80" s="202"/>
      <c r="OKC80" s="202"/>
      <c r="OKD80" s="202"/>
      <c r="OKE80" s="202"/>
      <c r="OKF80" s="202"/>
      <c r="OKG80" s="202"/>
      <c r="OKH80" s="202"/>
      <c r="OKI80" s="202"/>
      <c r="OKJ80" s="202"/>
      <c r="OKK80" s="202"/>
      <c r="OKL80" s="202"/>
      <c r="OKM80" s="202"/>
      <c r="OKN80" s="202"/>
      <c r="OKO80" s="202"/>
      <c r="OKP80" s="202"/>
      <c r="OKQ80" s="202"/>
      <c r="OKR80" s="202"/>
      <c r="OKS80" s="202"/>
      <c r="OKT80" s="202"/>
      <c r="OKU80" s="202"/>
      <c r="OKV80" s="202"/>
      <c r="OKW80" s="202"/>
      <c r="OKX80" s="202"/>
      <c r="OKY80" s="202"/>
      <c r="OKZ80" s="202"/>
      <c r="OLA80" s="202"/>
      <c r="OLB80" s="202"/>
      <c r="OLC80" s="202"/>
      <c r="OLD80" s="202"/>
      <c r="OLE80" s="202"/>
      <c r="OLF80" s="202"/>
      <c r="OLG80" s="202"/>
      <c r="OLH80" s="202"/>
      <c r="OLI80" s="202"/>
      <c r="OLJ80" s="202"/>
      <c r="OLK80" s="202"/>
      <c r="OLL80" s="202"/>
      <c r="OLM80" s="202"/>
      <c r="OLN80" s="202"/>
      <c r="OLO80" s="202"/>
      <c r="OLP80" s="202"/>
      <c r="OLQ80" s="202"/>
      <c r="OLR80" s="202"/>
      <c r="OLS80" s="202"/>
      <c r="OLT80" s="202"/>
      <c r="OLU80" s="202"/>
      <c r="OLV80" s="202"/>
      <c r="OLW80" s="202"/>
      <c r="OLX80" s="202"/>
      <c r="OLY80" s="202"/>
      <c r="OLZ80" s="202"/>
      <c r="OMA80" s="202"/>
      <c r="OMB80" s="202"/>
      <c r="OMC80" s="202"/>
      <c r="OMD80" s="202"/>
      <c r="OME80" s="202"/>
      <c r="OMF80" s="202"/>
      <c r="OMG80" s="202"/>
      <c r="OMH80" s="202"/>
      <c r="OMI80" s="202"/>
      <c r="OMJ80" s="202"/>
      <c r="OMK80" s="202"/>
      <c r="OML80" s="202"/>
      <c r="OMM80" s="202"/>
      <c r="OMN80" s="202"/>
      <c r="OMO80" s="202"/>
      <c r="OMP80" s="202"/>
      <c r="OMQ80" s="202"/>
      <c r="OMR80" s="202"/>
      <c r="OMS80" s="202"/>
      <c r="OMT80" s="202"/>
      <c r="OMU80" s="202"/>
      <c r="OMV80" s="202"/>
      <c r="OMW80" s="202"/>
      <c r="OMX80" s="202"/>
      <c r="OMY80" s="202"/>
      <c r="OMZ80" s="202"/>
      <c r="ONA80" s="202"/>
      <c r="ONB80" s="202"/>
      <c r="ONC80" s="202"/>
      <c r="OND80" s="202"/>
      <c r="ONE80" s="202"/>
      <c r="ONF80" s="202"/>
      <c r="ONG80" s="202"/>
      <c r="ONH80" s="202"/>
      <c r="ONI80" s="202"/>
      <c r="ONJ80" s="202"/>
      <c r="ONK80" s="202"/>
      <c r="ONL80" s="202"/>
      <c r="ONM80" s="202"/>
      <c r="ONN80" s="202"/>
      <c r="ONO80" s="202"/>
      <c r="ONP80" s="202"/>
      <c r="ONQ80" s="202"/>
      <c r="ONR80" s="202"/>
      <c r="ONS80" s="202"/>
      <c r="ONT80" s="202"/>
      <c r="ONU80" s="202"/>
      <c r="ONV80" s="202"/>
      <c r="ONW80" s="202"/>
      <c r="ONX80" s="202"/>
      <c r="ONY80" s="202"/>
      <c r="ONZ80" s="202"/>
      <c r="OOA80" s="202"/>
      <c r="OOB80" s="202"/>
      <c r="OOC80" s="202"/>
      <c r="OOD80" s="202"/>
      <c r="OOE80" s="202"/>
      <c r="OOF80" s="202"/>
      <c r="OOG80" s="202"/>
      <c r="OOH80" s="202"/>
      <c r="OOI80" s="202"/>
      <c r="OOJ80" s="202"/>
      <c r="OOK80" s="202"/>
      <c r="OOL80" s="202"/>
      <c r="OOM80" s="202"/>
      <c r="OON80" s="202"/>
      <c r="OOO80" s="202"/>
      <c r="OOP80" s="202"/>
      <c r="OOQ80" s="202"/>
      <c r="OOR80" s="202"/>
      <c r="OOS80" s="202"/>
      <c r="OOT80" s="202"/>
      <c r="OOU80" s="202"/>
      <c r="OOV80" s="202"/>
      <c r="OOW80" s="202"/>
      <c r="OOX80" s="202"/>
      <c r="OOY80" s="202"/>
      <c r="OOZ80" s="202"/>
      <c r="OPA80" s="202"/>
      <c r="OPB80" s="202"/>
      <c r="OPC80" s="202"/>
      <c r="OPD80" s="202"/>
      <c r="OPE80" s="202"/>
      <c r="OPF80" s="202"/>
      <c r="OPG80" s="202"/>
      <c r="OPH80" s="202"/>
      <c r="OPI80" s="202"/>
      <c r="OPJ80" s="202"/>
      <c r="OPK80" s="202"/>
      <c r="OPL80" s="202"/>
      <c r="OPM80" s="202"/>
      <c r="OPN80" s="202"/>
      <c r="OPO80" s="202"/>
      <c r="OPP80" s="202"/>
      <c r="OPQ80" s="202"/>
      <c r="OPR80" s="202"/>
      <c r="OPS80" s="202"/>
      <c r="OPT80" s="202"/>
      <c r="OPU80" s="202"/>
      <c r="OPV80" s="202"/>
      <c r="OPW80" s="202"/>
      <c r="OPX80" s="202"/>
      <c r="OPY80" s="202"/>
      <c r="OPZ80" s="202"/>
      <c r="OQA80" s="202"/>
      <c r="OQB80" s="202"/>
      <c r="OQC80" s="202"/>
      <c r="OQD80" s="202"/>
      <c r="OQE80" s="202"/>
      <c r="OQF80" s="202"/>
      <c r="OQG80" s="202"/>
      <c r="OQH80" s="202"/>
      <c r="OQI80" s="202"/>
      <c r="OQJ80" s="202"/>
      <c r="OQK80" s="202"/>
      <c r="OQL80" s="202"/>
      <c r="OQM80" s="202"/>
      <c r="OQN80" s="202"/>
      <c r="OQO80" s="202"/>
      <c r="OQP80" s="202"/>
      <c r="OQQ80" s="202"/>
      <c r="OQR80" s="202"/>
      <c r="OQS80" s="202"/>
      <c r="OQT80" s="202"/>
      <c r="OQU80" s="202"/>
      <c r="OQV80" s="202"/>
      <c r="OQW80" s="202"/>
      <c r="OQX80" s="202"/>
      <c r="OQY80" s="202"/>
      <c r="OQZ80" s="202"/>
      <c r="ORA80" s="202"/>
      <c r="ORB80" s="202"/>
      <c r="ORC80" s="202"/>
      <c r="ORD80" s="202"/>
      <c r="ORE80" s="202"/>
      <c r="ORF80" s="202"/>
      <c r="ORG80" s="202"/>
      <c r="ORH80" s="202"/>
      <c r="ORI80" s="202"/>
      <c r="ORJ80" s="202"/>
      <c r="ORK80" s="202"/>
      <c r="ORL80" s="202"/>
      <c r="ORM80" s="202"/>
      <c r="ORN80" s="202"/>
      <c r="ORO80" s="202"/>
      <c r="ORP80" s="202"/>
      <c r="ORQ80" s="202"/>
      <c r="ORR80" s="202"/>
      <c r="ORS80" s="202"/>
      <c r="ORT80" s="202"/>
      <c r="ORU80" s="202"/>
      <c r="ORV80" s="202"/>
      <c r="ORW80" s="202"/>
      <c r="ORX80" s="202"/>
      <c r="ORY80" s="202"/>
      <c r="ORZ80" s="202"/>
      <c r="OSA80" s="202"/>
      <c r="OSB80" s="202"/>
      <c r="OSC80" s="202"/>
      <c r="OSD80" s="202"/>
      <c r="OSE80" s="202"/>
      <c r="OSF80" s="202"/>
      <c r="OSG80" s="202"/>
      <c r="OSH80" s="202"/>
      <c r="OSI80" s="202"/>
      <c r="OSJ80" s="202"/>
      <c r="OSK80" s="202"/>
      <c r="OSL80" s="202"/>
      <c r="OSM80" s="202"/>
      <c r="OSN80" s="202"/>
      <c r="OSO80" s="202"/>
      <c r="OSP80" s="202"/>
      <c r="OSQ80" s="202"/>
      <c r="OSR80" s="202"/>
      <c r="OSS80" s="202"/>
      <c r="OST80" s="202"/>
      <c r="OSU80" s="202"/>
      <c r="OSV80" s="202"/>
      <c r="OSW80" s="202"/>
      <c r="OSX80" s="202"/>
      <c r="OSY80" s="202"/>
      <c r="OSZ80" s="202"/>
      <c r="OTA80" s="202"/>
      <c r="OTB80" s="202"/>
      <c r="OTC80" s="202"/>
      <c r="OTD80" s="202"/>
      <c r="OTE80" s="202"/>
      <c r="OTF80" s="202"/>
      <c r="OTG80" s="202"/>
      <c r="OTH80" s="202"/>
      <c r="OTI80" s="202"/>
      <c r="OTJ80" s="202"/>
      <c r="OTK80" s="202"/>
      <c r="OTL80" s="202"/>
      <c r="OTM80" s="202"/>
      <c r="OTN80" s="202"/>
      <c r="OTO80" s="202"/>
      <c r="OTP80" s="202"/>
      <c r="OTQ80" s="202"/>
      <c r="OTR80" s="202"/>
      <c r="OTS80" s="202"/>
      <c r="OTT80" s="202"/>
      <c r="OTU80" s="202"/>
      <c r="OTV80" s="202"/>
      <c r="OTW80" s="202"/>
      <c r="OTX80" s="202"/>
      <c r="OTY80" s="202"/>
      <c r="OTZ80" s="202"/>
      <c r="OUA80" s="202"/>
      <c r="OUB80" s="202"/>
      <c r="OUC80" s="202"/>
      <c r="OUD80" s="202"/>
      <c r="OUE80" s="202"/>
      <c r="OUF80" s="202"/>
      <c r="OUG80" s="202"/>
      <c r="OUH80" s="202"/>
      <c r="OUI80" s="202"/>
      <c r="OUJ80" s="202"/>
      <c r="OUK80" s="202"/>
      <c r="OUL80" s="202"/>
      <c r="OUM80" s="202"/>
      <c r="OUN80" s="202"/>
      <c r="OUO80" s="202"/>
      <c r="OUP80" s="202"/>
      <c r="OUQ80" s="202"/>
      <c r="OUR80" s="202"/>
      <c r="OUS80" s="202"/>
      <c r="OUT80" s="202"/>
      <c r="OUU80" s="202"/>
      <c r="OUV80" s="202"/>
      <c r="OUW80" s="202"/>
      <c r="OUX80" s="202"/>
      <c r="OUY80" s="202"/>
      <c r="OUZ80" s="202"/>
      <c r="OVA80" s="202"/>
      <c r="OVB80" s="202"/>
      <c r="OVC80" s="202"/>
      <c r="OVD80" s="202"/>
      <c r="OVE80" s="202"/>
      <c r="OVF80" s="202"/>
      <c r="OVG80" s="202"/>
      <c r="OVH80" s="202"/>
      <c r="OVI80" s="202"/>
      <c r="OVJ80" s="202"/>
      <c r="OVK80" s="202"/>
      <c r="OVL80" s="202"/>
      <c r="OVM80" s="202"/>
      <c r="OVN80" s="202"/>
      <c r="OVO80" s="202"/>
      <c r="OVP80" s="202"/>
      <c r="OVQ80" s="202"/>
      <c r="OVR80" s="202"/>
      <c r="OVS80" s="202"/>
      <c r="OVT80" s="202"/>
      <c r="OVU80" s="202"/>
      <c r="OVV80" s="202"/>
      <c r="OVW80" s="202"/>
      <c r="OVX80" s="202"/>
      <c r="OVY80" s="202"/>
      <c r="OVZ80" s="202"/>
      <c r="OWA80" s="202"/>
      <c r="OWB80" s="202"/>
      <c r="OWC80" s="202"/>
      <c r="OWD80" s="202"/>
      <c r="OWE80" s="202"/>
      <c r="OWF80" s="202"/>
      <c r="OWG80" s="202"/>
      <c r="OWH80" s="202"/>
      <c r="OWI80" s="202"/>
      <c r="OWJ80" s="202"/>
      <c r="OWK80" s="202"/>
      <c r="OWL80" s="202"/>
      <c r="OWM80" s="202"/>
      <c r="OWN80" s="202"/>
      <c r="OWO80" s="202"/>
      <c r="OWP80" s="202"/>
      <c r="OWQ80" s="202"/>
      <c r="OWR80" s="202"/>
      <c r="OWS80" s="202"/>
      <c r="OWT80" s="202"/>
      <c r="OWU80" s="202"/>
      <c r="OWV80" s="202"/>
      <c r="OWW80" s="202"/>
      <c r="OWX80" s="202"/>
      <c r="OWY80" s="202"/>
      <c r="OWZ80" s="202"/>
      <c r="OXA80" s="202"/>
      <c r="OXB80" s="202"/>
      <c r="OXC80" s="202"/>
      <c r="OXD80" s="202"/>
      <c r="OXE80" s="202"/>
      <c r="OXF80" s="202"/>
      <c r="OXG80" s="202"/>
      <c r="OXH80" s="202"/>
      <c r="OXI80" s="202"/>
      <c r="OXJ80" s="202"/>
      <c r="OXK80" s="202"/>
      <c r="OXL80" s="202"/>
      <c r="OXM80" s="202"/>
      <c r="OXN80" s="202"/>
      <c r="OXO80" s="202"/>
      <c r="OXP80" s="202"/>
      <c r="OXQ80" s="202"/>
      <c r="OXR80" s="202"/>
      <c r="OXS80" s="202"/>
      <c r="OXT80" s="202"/>
      <c r="OXU80" s="202"/>
      <c r="OXV80" s="202"/>
      <c r="OXW80" s="202"/>
      <c r="OXX80" s="202"/>
      <c r="OXY80" s="202"/>
      <c r="OXZ80" s="202"/>
      <c r="OYA80" s="202"/>
      <c r="OYB80" s="202"/>
      <c r="OYC80" s="202"/>
      <c r="OYD80" s="202"/>
      <c r="OYE80" s="202"/>
      <c r="OYF80" s="202"/>
      <c r="OYG80" s="202"/>
      <c r="OYH80" s="202"/>
      <c r="OYI80" s="202"/>
      <c r="OYJ80" s="202"/>
      <c r="OYK80" s="202"/>
      <c r="OYL80" s="202"/>
      <c r="OYM80" s="202"/>
      <c r="OYN80" s="202"/>
      <c r="OYO80" s="202"/>
      <c r="OYP80" s="202"/>
      <c r="OYQ80" s="202"/>
      <c r="OYR80" s="202"/>
      <c r="OYS80" s="202"/>
      <c r="OYT80" s="202"/>
      <c r="OYU80" s="202"/>
      <c r="OYV80" s="202"/>
      <c r="OYW80" s="202"/>
      <c r="OYX80" s="202"/>
      <c r="OYY80" s="202"/>
      <c r="OYZ80" s="202"/>
      <c r="OZA80" s="202"/>
      <c r="OZB80" s="202"/>
      <c r="OZC80" s="202"/>
      <c r="OZD80" s="202"/>
      <c r="OZE80" s="202"/>
      <c r="OZF80" s="202"/>
      <c r="OZG80" s="202"/>
      <c r="OZH80" s="202"/>
      <c r="OZI80" s="202"/>
      <c r="OZJ80" s="202"/>
      <c r="OZK80" s="202"/>
      <c r="OZL80" s="202"/>
      <c r="OZM80" s="202"/>
      <c r="OZN80" s="202"/>
      <c r="OZO80" s="202"/>
      <c r="OZP80" s="202"/>
      <c r="OZQ80" s="202"/>
      <c r="OZR80" s="202"/>
      <c r="OZS80" s="202"/>
      <c r="OZT80" s="202"/>
      <c r="OZU80" s="202"/>
      <c r="OZV80" s="202"/>
      <c r="OZW80" s="202"/>
      <c r="OZX80" s="202"/>
      <c r="OZY80" s="202"/>
      <c r="OZZ80" s="202"/>
      <c r="PAA80" s="202"/>
      <c r="PAB80" s="202"/>
      <c r="PAC80" s="202"/>
      <c r="PAD80" s="202"/>
      <c r="PAE80" s="202"/>
      <c r="PAF80" s="202"/>
      <c r="PAG80" s="202"/>
      <c r="PAH80" s="202"/>
      <c r="PAI80" s="202"/>
      <c r="PAJ80" s="202"/>
      <c r="PAK80" s="202"/>
      <c r="PAL80" s="202"/>
      <c r="PAM80" s="202"/>
      <c r="PAN80" s="202"/>
      <c r="PAO80" s="202"/>
      <c r="PAP80" s="202"/>
      <c r="PAQ80" s="202"/>
      <c r="PAR80" s="202"/>
      <c r="PAS80" s="202"/>
      <c r="PAT80" s="202"/>
      <c r="PAU80" s="202"/>
      <c r="PAV80" s="202"/>
      <c r="PAW80" s="202"/>
      <c r="PAX80" s="202"/>
      <c r="PAY80" s="202"/>
      <c r="PAZ80" s="202"/>
      <c r="PBA80" s="202"/>
      <c r="PBB80" s="202"/>
      <c r="PBC80" s="202"/>
      <c r="PBD80" s="202"/>
      <c r="PBE80" s="202"/>
      <c r="PBF80" s="202"/>
      <c r="PBG80" s="202"/>
      <c r="PBH80" s="202"/>
      <c r="PBI80" s="202"/>
      <c r="PBJ80" s="202"/>
      <c r="PBK80" s="202"/>
      <c r="PBL80" s="202"/>
      <c r="PBM80" s="202"/>
      <c r="PBN80" s="202"/>
      <c r="PBO80" s="202"/>
      <c r="PBP80" s="202"/>
      <c r="PBQ80" s="202"/>
      <c r="PBR80" s="202"/>
      <c r="PBS80" s="202"/>
      <c r="PBT80" s="202"/>
      <c r="PBU80" s="202"/>
      <c r="PBV80" s="202"/>
      <c r="PBW80" s="202"/>
      <c r="PBX80" s="202"/>
      <c r="PBY80" s="202"/>
      <c r="PBZ80" s="202"/>
      <c r="PCA80" s="202"/>
      <c r="PCB80" s="202"/>
      <c r="PCC80" s="202"/>
      <c r="PCD80" s="202"/>
      <c r="PCE80" s="202"/>
      <c r="PCF80" s="202"/>
      <c r="PCG80" s="202"/>
      <c r="PCH80" s="202"/>
      <c r="PCI80" s="202"/>
      <c r="PCJ80" s="202"/>
      <c r="PCK80" s="202"/>
      <c r="PCL80" s="202"/>
      <c r="PCM80" s="202"/>
      <c r="PCN80" s="202"/>
      <c r="PCO80" s="202"/>
      <c r="PCP80" s="202"/>
      <c r="PCQ80" s="202"/>
      <c r="PCR80" s="202"/>
      <c r="PCS80" s="202"/>
      <c r="PCT80" s="202"/>
      <c r="PCU80" s="202"/>
      <c r="PCV80" s="202"/>
      <c r="PCW80" s="202"/>
      <c r="PCX80" s="202"/>
      <c r="PCY80" s="202"/>
      <c r="PCZ80" s="202"/>
      <c r="PDA80" s="202"/>
      <c r="PDB80" s="202"/>
      <c r="PDC80" s="202"/>
      <c r="PDD80" s="202"/>
      <c r="PDE80" s="202"/>
      <c r="PDF80" s="202"/>
      <c r="PDG80" s="202"/>
      <c r="PDH80" s="202"/>
      <c r="PDI80" s="202"/>
      <c r="PDJ80" s="202"/>
      <c r="PDK80" s="202"/>
      <c r="PDL80" s="202"/>
      <c r="PDM80" s="202"/>
      <c r="PDN80" s="202"/>
      <c r="PDO80" s="202"/>
      <c r="PDP80" s="202"/>
      <c r="PDQ80" s="202"/>
      <c r="PDR80" s="202"/>
      <c r="PDS80" s="202"/>
      <c r="PDT80" s="202"/>
      <c r="PDU80" s="202"/>
      <c r="PDV80" s="202"/>
      <c r="PDW80" s="202"/>
      <c r="PDX80" s="202"/>
      <c r="PDY80" s="202"/>
      <c r="PDZ80" s="202"/>
      <c r="PEA80" s="202"/>
      <c r="PEB80" s="202"/>
      <c r="PEC80" s="202"/>
      <c r="PED80" s="202"/>
      <c r="PEE80" s="202"/>
      <c r="PEF80" s="202"/>
      <c r="PEG80" s="202"/>
      <c r="PEH80" s="202"/>
      <c r="PEI80" s="202"/>
      <c r="PEJ80" s="202"/>
      <c r="PEK80" s="202"/>
      <c r="PEL80" s="202"/>
      <c r="PEM80" s="202"/>
      <c r="PEN80" s="202"/>
      <c r="PEO80" s="202"/>
      <c r="PEP80" s="202"/>
      <c r="PEQ80" s="202"/>
      <c r="PER80" s="202"/>
      <c r="PES80" s="202"/>
      <c r="PET80" s="202"/>
      <c r="PEU80" s="202"/>
      <c r="PEV80" s="202"/>
      <c r="PEW80" s="202"/>
      <c r="PEX80" s="202"/>
      <c r="PEY80" s="202"/>
      <c r="PEZ80" s="202"/>
      <c r="PFA80" s="202"/>
      <c r="PFB80" s="202"/>
      <c r="PFC80" s="202"/>
      <c r="PFD80" s="202"/>
      <c r="PFE80" s="202"/>
      <c r="PFF80" s="202"/>
      <c r="PFG80" s="202"/>
      <c r="PFH80" s="202"/>
      <c r="PFI80" s="202"/>
      <c r="PFJ80" s="202"/>
      <c r="PFK80" s="202"/>
      <c r="PFL80" s="202"/>
      <c r="PFM80" s="202"/>
      <c r="PFN80" s="202"/>
      <c r="PFO80" s="202"/>
      <c r="PFP80" s="202"/>
      <c r="PFQ80" s="202"/>
      <c r="PFR80" s="202"/>
      <c r="PFS80" s="202"/>
      <c r="PFT80" s="202"/>
      <c r="PFU80" s="202"/>
      <c r="PFV80" s="202"/>
      <c r="PFW80" s="202"/>
      <c r="PFX80" s="202"/>
      <c r="PFY80" s="202"/>
      <c r="PFZ80" s="202"/>
      <c r="PGA80" s="202"/>
      <c r="PGB80" s="202"/>
      <c r="PGC80" s="202"/>
      <c r="PGD80" s="202"/>
      <c r="PGE80" s="202"/>
      <c r="PGF80" s="202"/>
      <c r="PGG80" s="202"/>
      <c r="PGH80" s="202"/>
      <c r="PGI80" s="202"/>
      <c r="PGJ80" s="202"/>
      <c r="PGK80" s="202"/>
      <c r="PGL80" s="202"/>
      <c r="PGM80" s="202"/>
      <c r="PGN80" s="202"/>
      <c r="PGO80" s="202"/>
      <c r="PGP80" s="202"/>
      <c r="PGQ80" s="202"/>
      <c r="PGR80" s="202"/>
      <c r="PGS80" s="202"/>
      <c r="PGT80" s="202"/>
      <c r="PGU80" s="202"/>
      <c r="PGV80" s="202"/>
      <c r="PGW80" s="202"/>
      <c r="PGX80" s="202"/>
      <c r="PGY80" s="202"/>
      <c r="PGZ80" s="202"/>
      <c r="PHA80" s="202"/>
      <c r="PHB80" s="202"/>
      <c r="PHC80" s="202"/>
      <c r="PHD80" s="202"/>
      <c r="PHE80" s="202"/>
      <c r="PHF80" s="202"/>
      <c r="PHG80" s="202"/>
      <c r="PHH80" s="202"/>
      <c r="PHI80" s="202"/>
      <c r="PHJ80" s="202"/>
      <c r="PHK80" s="202"/>
      <c r="PHL80" s="202"/>
      <c r="PHM80" s="202"/>
      <c r="PHN80" s="202"/>
      <c r="PHO80" s="202"/>
      <c r="PHP80" s="202"/>
      <c r="PHQ80" s="202"/>
      <c r="PHR80" s="202"/>
      <c r="PHS80" s="202"/>
      <c r="PHT80" s="202"/>
      <c r="PHU80" s="202"/>
      <c r="PHV80" s="202"/>
      <c r="PHW80" s="202"/>
      <c r="PHX80" s="202"/>
      <c r="PHY80" s="202"/>
      <c r="PHZ80" s="202"/>
      <c r="PIA80" s="202"/>
      <c r="PIB80" s="202"/>
      <c r="PIC80" s="202"/>
      <c r="PID80" s="202"/>
      <c r="PIE80" s="202"/>
      <c r="PIF80" s="202"/>
      <c r="PIG80" s="202"/>
      <c r="PIH80" s="202"/>
      <c r="PII80" s="202"/>
      <c r="PIJ80" s="202"/>
      <c r="PIK80" s="202"/>
      <c r="PIL80" s="202"/>
      <c r="PIM80" s="202"/>
      <c r="PIN80" s="202"/>
      <c r="PIO80" s="202"/>
      <c r="PIP80" s="202"/>
      <c r="PIQ80" s="202"/>
      <c r="PIR80" s="202"/>
      <c r="PIS80" s="202"/>
      <c r="PIT80" s="202"/>
      <c r="PIU80" s="202"/>
      <c r="PIV80" s="202"/>
      <c r="PIW80" s="202"/>
      <c r="PIX80" s="202"/>
      <c r="PIY80" s="202"/>
      <c r="PIZ80" s="202"/>
      <c r="PJA80" s="202"/>
      <c r="PJB80" s="202"/>
      <c r="PJC80" s="202"/>
      <c r="PJD80" s="202"/>
      <c r="PJE80" s="202"/>
      <c r="PJF80" s="202"/>
      <c r="PJG80" s="202"/>
      <c r="PJH80" s="202"/>
      <c r="PJI80" s="202"/>
      <c r="PJJ80" s="202"/>
      <c r="PJK80" s="202"/>
      <c r="PJL80" s="202"/>
      <c r="PJM80" s="202"/>
      <c r="PJN80" s="202"/>
      <c r="PJO80" s="202"/>
      <c r="PJP80" s="202"/>
      <c r="PJQ80" s="202"/>
      <c r="PJR80" s="202"/>
      <c r="PJS80" s="202"/>
      <c r="PJT80" s="202"/>
      <c r="PJU80" s="202"/>
      <c r="PJV80" s="202"/>
      <c r="PJW80" s="202"/>
      <c r="PJX80" s="202"/>
      <c r="PJY80" s="202"/>
      <c r="PJZ80" s="202"/>
      <c r="PKA80" s="202"/>
      <c r="PKB80" s="202"/>
      <c r="PKC80" s="202"/>
      <c r="PKD80" s="202"/>
      <c r="PKE80" s="202"/>
      <c r="PKF80" s="202"/>
      <c r="PKG80" s="202"/>
      <c r="PKH80" s="202"/>
      <c r="PKI80" s="202"/>
      <c r="PKJ80" s="202"/>
      <c r="PKK80" s="202"/>
      <c r="PKL80" s="202"/>
      <c r="PKM80" s="202"/>
      <c r="PKN80" s="202"/>
      <c r="PKO80" s="202"/>
      <c r="PKP80" s="202"/>
      <c r="PKQ80" s="202"/>
      <c r="PKR80" s="202"/>
      <c r="PKS80" s="202"/>
      <c r="PKT80" s="202"/>
      <c r="PKU80" s="202"/>
      <c r="PKV80" s="202"/>
      <c r="PKW80" s="202"/>
      <c r="PKX80" s="202"/>
      <c r="PKY80" s="202"/>
      <c r="PKZ80" s="202"/>
      <c r="PLA80" s="202"/>
      <c r="PLB80" s="202"/>
      <c r="PLC80" s="202"/>
      <c r="PLD80" s="202"/>
      <c r="PLE80" s="202"/>
      <c r="PLF80" s="202"/>
      <c r="PLG80" s="202"/>
      <c r="PLH80" s="202"/>
      <c r="PLI80" s="202"/>
      <c r="PLJ80" s="202"/>
      <c r="PLK80" s="202"/>
      <c r="PLL80" s="202"/>
      <c r="PLM80" s="202"/>
      <c r="PLN80" s="202"/>
      <c r="PLO80" s="202"/>
      <c r="PLP80" s="202"/>
      <c r="PLQ80" s="202"/>
      <c r="PLR80" s="202"/>
      <c r="PLS80" s="202"/>
      <c r="PLT80" s="202"/>
      <c r="PLU80" s="202"/>
      <c r="PLV80" s="202"/>
      <c r="PLW80" s="202"/>
      <c r="PLX80" s="202"/>
      <c r="PLY80" s="202"/>
      <c r="PLZ80" s="202"/>
      <c r="PMA80" s="202"/>
      <c r="PMB80" s="202"/>
      <c r="PMC80" s="202"/>
      <c r="PMD80" s="202"/>
      <c r="PME80" s="202"/>
      <c r="PMF80" s="202"/>
      <c r="PMG80" s="202"/>
      <c r="PMH80" s="202"/>
      <c r="PMI80" s="202"/>
      <c r="PMJ80" s="202"/>
      <c r="PMK80" s="202"/>
      <c r="PML80" s="202"/>
      <c r="PMM80" s="202"/>
      <c r="PMN80" s="202"/>
      <c r="PMO80" s="202"/>
      <c r="PMP80" s="202"/>
      <c r="PMQ80" s="202"/>
      <c r="PMR80" s="202"/>
      <c r="PMS80" s="202"/>
      <c r="PMT80" s="202"/>
      <c r="PMU80" s="202"/>
      <c r="PMV80" s="202"/>
      <c r="PMW80" s="202"/>
      <c r="PMX80" s="202"/>
      <c r="PMY80" s="202"/>
      <c r="PMZ80" s="202"/>
      <c r="PNA80" s="202"/>
      <c r="PNB80" s="202"/>
      <c r="PNC80" s="202"/>
      <c r="PND80" s="202"/>
      <c r="PNE80" s="202"/>
      <c r="PNF80" s="202"/>
      <c r="PNG80" s="202"/>
      <c r="PNH80" s="202"/>
      <c r="PNI80" s="202"/>
      <c r="PNJ80" s="202"/>
      <c r="PNK80" s="202"/>
      <c r="PNL80" s="202"/>
      <c r="PNM80" s="202"/>
      <c r="PNN80" s="202"/>
      <c r="PNO80" s="202"/>
      <c r="PNP80" s="202"/>
      <c r="PNQ80" s="202"/>
      <c r="PNR80" s="202"/>
      <c r="PNS80" s="202"/>
      <c r="PNT80" s="202"/>
      <c r="PNU80" s="202"/>
      <c r="PNV80" s="202"/>
      <c r="PNW80" s="202"/>
      <c r="PNX80" s="202"/>
      <c r="PNY80" s="202"/>
      <c r="PNZ80" s="202"/>
      <c r="POA80" s="202"/>
      <c r="POB80" s="202"/>
      <c r="POC80" s="202"/>
      <c r="POD80" s="202"/>
      <c r="POE80" s="202"/>
      <c r="POF80" s="202"/>
      <c r="POG80" s="202"/>
      <c r="POH80" s="202"/>
      <c r="POI80" s="202"/>
      <c r="POJ80" s="202"/>
      <c r="POK80" s="202"/>
      <c r="POL80" s="202"/>
      <c r="POM80" s="202"/>
      <c r="PON80" s="202"/>
      <c r="POO80" s="202"/>
      <c r="POP80" s="202"/>
      <c r="POQ80" s="202"/>
      <c r="POR80" s="202"/>
      <c r="POS80" s="202"/>
      <c r="POT80" s="202"/>
      <c r="POU80" s="202"/>
      <c r="POV80" s="202"/>
      <c r="POW80" s="202"/>
      <c r="POX80" s="202"/>
      <c r="POY80" s="202"/>
      <c r="POZ80" s="202"/>
      <c r="PPA80" s="202"/>
      <c r="PPB80" s="202"/>
      <c r="PPC80" s="202"/>
      <c r="PPD80" s="202"/>
      <c r="PPE80" s="202"/>
      <c r="PPF80" s="202"/>
      <c r="PPG80" s="202"/>
      <c r="PPH80" s="202"/>
      <c r="PPI80" s="202"/>
      <c r="PPJ80" s="202"/>
      <c r="PPK80" s="202"/>
      <c r="PPL80" s="202"/>
      <c r="PPM80" s="202"/>
      <c r="PPN80" s="202"/>
      <c r="PPO80" s="202"/>
      <c r="PPP80" s="202"/>
      <c r="PPQ80" s="202"/>
      <c r="PPR80" s="202"/>
      <c r="PPS80" s="202"/>
      <c r="PPT80" s="202"/>
      <c r="PPU80" s="202"/>
      <c r="PPV80" s="202"/>
      <c r="PPW80" s="202"/>
      <c r="PPX80" s="202"/>
      <c r="PPY80" s="202"/>
      <c r="PPZ80" s="202"/>
      <c r="PQA80" s="202"/>
      <c r="PQB80" s="202"/>
      <c r="PQC80" s="202"/>
      <c r="PQD80" s="202"/>
      <c r="PQE80" s="202"/>
      <c r="PQF80" s="202"/>
      <c r="PQG80" s="202"/>
      <c r="PQH80" s="202"/>
      <c r="PQI80" s="202"/>
      <c r="PQJ80" s="202"/>
      <c r="PQK80" s="202"/>
      <c r="PQL80" s="202"/>
      <c r="PQM80" s="202"/>
      <c r="PQN80" s="202"/>
      <c r="PQO80" s="202"/>
      <c r="PQP80" s="202"/>
      <c r="PQQ80" s="202"/>
      <c r="PQR80" s="202"/>
      <c r="PQS80" s="202"/>
      <c r="PQT80" s="202"/>
      <c r="PQU80" s="202"/>
      <c r="PQV80" s="202"/>
      <c r="PQW80" s="202"/>
      <c r="PQX80" s="202"/>
      <c r="PQY80" s="202"/>
      <c r="PQZ80" s="202"/>
      <c r="PRA80" s="202"/>
      <c r="PRB80" s="202"/>
      <c r="PRC80" s="202"/>
      <c r="PRD80" s="202"/>
      <c r="PRE80" s="202"/>
      <c r="PRF80" s="202"/>
      <c r="PRG80" s="202"/>
      <c r="PRH80" s="202"/>
      <c r="PRI80" s="202"/>
      <c r="PRJ80" s="202"/>
      <c r="PRK80" s="202"/>
      <c r="PRL80" s="202"/>
      <c r="PRM80" s="202"/>
      <c r="PRN80" s="202"/>
      <c r="PRO80" s="202"/>
      <c r="PRP80" s="202"/>
      <c r="PRQ80" s="202"/>
      <c r="PRR80" s="202"/>
      <c r="PRS80" s="202"/>
      <c r="PRT80" s="202"/>
      <c r="PRU80" s="202"/>
      <c r="PRV80" s="202"/>
      <c r="PRW80" s="202"/>
      <c r="PRX80" s="202"/>
      <c r="PRY80" s="202"/>
      <c r="PRZ80" s="202"/>
      <c r="PSA80" s="202"/>
      <c r="PSB80" s="202"/>
      <c r="PSC80" s="202"/>
      <c r="PSD80" s="202"/>
      <c r="PSE80" s="202"/>
      <c r="PSF80" s="202"/>
      <c r="PSG80" s="202"/>
      <c r="PSH80" s="202"/>
      <c r="PSI80" s="202"/>
      <c r="PSJ80" s="202"/>
      <c r="PSK80" s="202"/>
      <c r="PSL80" s="202"/>
      <c r="PSM80" s="202"/>
      <c r="PSN80" s="202"/>
      <c r="PSO80" s="202"/>
      <c r="PSP80" s="202"/>
      <c r="PSQ80" s="202"/>
      <c r="PSR80" s="202"/>
      <c r="PSS80" s="202"/>
      <c r="PST80" s="202"/>
      <c r="PSU80" s="202"/>
      <c r="PSV80" s="202"/>
      <c r="PSW80" s="202"/>
      <c r="PSX80" s="202"/>
      <c r="PSY80" s="202"/>
      <c r="PSZ80" s="202"/>
      <c r="PTA80" s="202"/>
      <c r="PTB80" s="202"/>
      <c r="PTC80" s="202"/>
      <c r="PTD80" s="202"/>
      <c r="PTE80" s="202"/>
      <c r="PTF80" s="202"/>
      <c r="PTG80" s="202"/>
      <c r="PTH80" s="202"/>
      <c r="PTI80" s="202"/>
      <c r="PTJ80" s="202"/>
      <c r="PTK80" s="202"/>
      <c r="PTL80" s="202"/>
      <c r="PTM80" s="202"/>
      <c r="PTN80" s="202"/>
      <c r="PTO80" s="202"/>
      <c r="PTP80" s="202"/>
      <c r="PTQ80" s="202"/>
      <c r="PTR80" s="202"/>
      <c r="PTS80" s="202"/>
      <c r="PTT80" s="202"/>
      <c r="PTU80" s="202"/>
      <c r="PTV80" s="202"/>
      <c r="PTW80" s="202"/>
      <c r="PTX80" s="202"/>
      <c r="PTY80" s="202"/>
      <c r="PTZ80" s="202"/>
      <c r="PUA80" s="202"/>
      <c r="PUB80" s="202"/>
      <c r="PUC80" s="202"/>
      <c r="PUD80" s="202"/>
      <c r="PUE80" s="202"/>
      <c r="PUF80" s="202"/>
      <c r="PUG80" s="202"/>
      <c r="PUH80" s="202"/>
      <c r="PUI80" s="202"/>
      <c r="PUJ80" s="202"/>
      <c r="PUK80" s="202"/>
      <c r="PUL80" s="202"/>
      <c r="PUM80" s="202"/>
      <c r="PUN80" s="202"/>
      <c r="PUO80" s="202"/>
      <c r="PUP80" s="202"/>
      <c r="PUQ80" s="202"/>
      <c r="PUR80" s="202"/>
      <c r="PUS80" s="202"/>
      <c r="PUT80" s="202"/>
      <c r="PUU80" s="202"/>
      <c r="PUV80" s="202"/>
      <c r="PUW80" s="202"/>
      <c r="PUX80" s="202"/>
      <c r="PUY80" s="202"/>
      <c r="PUZ80" s="202"/>
      <c r="PVA80" s="202"/>
      <c r="PVB80" s="202"/>
      <c r="PVC80" s="202"/>
      <c r="PVD80" s="202"/>
      <c r="PVE80" s="202"/>
      <c r="PVF80" s="202"/>
      <c r="PVG80" s="202"/>
      <c r="PVH80" s="202"/>
      <c r="PVI80" s="202"/>
      <c r="PVJ80" s="202"/>
      <c r="PVK80" s="202"/>
      <c r="PVL80" s="202"/>
      <c r="PVM80" s="202"/>
      <c r="PVN80" s="202"/>
      <c r="PVO80" s="202"/>
      <c r="PVP80" s="202"/>
      <c r="PVQ80" s="202"/>
      <c r="PVR80" s="202"/>
      <c r="PVS80" s="202"/>
      <c r="PVT80" s="202"/>
      <c r="PVU80" s="202"/>
      <c r="PVV80" s="202"/>
      <c r="PVW80" s="202"/>
      <c r="PVX80" s="202"/>
      <c r="PVY80" s="202"/>
      <c r="PVZ80" s="202"/>
      <c r="PWA80" s="202"/>
      <c r="PWB80" s="202"/>
      <c r="PWC80" s="202"/>
      <c r="PWD80" s="202"/>
      <c r="PWE80" s="202"/>
      <c r="PWF80" s="202"/>
      <c r="PWG80" s="202"/>
      <c r="PWH80" s="202"/>
      <c r="PWI80" s="202"/>
      <c r="PWJ80" s="202"/>
      <c r="PWK80" s="202"/>
      <c r="PWL80" s="202"/>
      <c r="PWM80" s="202"/>
      <c r="PWN80" s="202"/>
      <c r="PWO80" s="202"/>
      <c r="PWP80" s="202"/>
      <c r="PWQ80" s="202"/>
      <c r="PWR80" s="202"/>
      <c r="PWS80" s="202"/>
      <c r="PWT80" s="202"/>
      <c r="PWU80" s="202"/>
      <c r="PWV80" s="202"/>
      <c r="PWW80" s="202"/>
      <c r="PWX80" s="202"/>
      <c r="PWY80" s="202"/>
      <c r="PWZ80" s="202"/>
      <c r="PXA80" s="202"/>
      <c r="PXB80" s="202"/>
      <c r="PXC80" s="202"/>
      <c r="PXD80" s="202"/>
      <c r="PXE80" s="202"/>
      <c r="PXF80" s="202"/>
      <c r="PXG80" s="202"/>
      <c r="PXH80" s="202"/>
      <c r="PXI80" s="202"/>
      <c r="PXJ80" s="202"/>
      <c r="PXK80" s="202"/>
      <c r="PXL80" s="202"/>
      <c r="PXM80" s="202"/>
      <c r="PXN80" s="202"/>
      <c r="PXO80" s="202"/>
      <c r="PXP80" s="202"/>
      <c r="PXQ80" s="202"/>
      <c r="PXR80" s="202"/>
      <c r="PXS80" s="202"/>
      <c r="PXT80" s="202"/>
      <c r="PXU80" s="202"/>
      <c r="PXV80" s="202"/>
      <c r="PXW80" s="202"/>
      <c r="PXX80" s="202"/>
      <c r="PXY80" s="202"/>
      <c r="PXZ80" s="202"/>
      <c r="PYA80" s="202"/>
      <c r="PYB80" s="202"/>
      <c r="PYC80" s="202"/>
      <c r="PYD80" s="202"/>
      <c r="PYE80" s="202"/>
      <c r="PYF80" s="202"/>
      <c r="PYG80" s="202"/>
      <c r="PYH80" s="202"/>
      <c r="PYI80" s="202"/>
      <c r="PYJ80" s="202"/>
      <c r="PYK80" s="202"/>
      <c r="PYL80" s="202"/>
      <c r="PYM80" s="202"/>
      <c r="PYN80" s="202"/>
      <c r="PYO80" s="202"/>
      <c r="PYP80" s="202"/>
      <c r="PYQ80" s="202"/>
      <c r="PYR80" s="202"/>
      <c r="PYS80" s="202"/>
      <c r="PYT80" s="202"/>
      <c r="PYU80" s="202"/>
      <c r="PYV80" s="202"/>
      <c r="PYW80" s="202"/>
      <c r="PYX80" s="202"/>
      <c r="PYY80" s="202"/>
      <c r="PYZ80" s="202"/>
      <c r="PZA80" s="202"/>
      <c r="PZB80" s="202"/>
      <c r="PZC80" s="202"/>
      <c r="PZD80" s="202"/>
      <c r="PZE80" s="202"/>
      <c r="PZF80" s="202"/>
      <c r="PZG80" s="202"/>
      <c r="PZH80" s="202"/>
      <c r="PZI80" s="202"/>
      <c r="PZJ80" s="202"/>
      <c r="PZK80" s="202"/>
      <c r="PZL80" s="202"/>
      <c r="PZM80" s="202"/>
      <c r="PZN80" s="202"/>
      <c r="PZO80" s="202"/>
      <c r="PZP80" s="202"/>
      <c r="PZQ80" s="202"/>
      <c r="PZR80" s="202"/>
      <c r="PZS80" s="202"/>
      <c r="PZT80" s="202"/>
      <c r="PZU80" s="202"/>
      <c r="PZV80" s="202"/>
      <c r="PZW80" s="202"/>
      <c r="PZX80" s="202"/>
      <c r="PZY80" s="202"/>
      <c r="PZZ80" s="202"/>
      <c r="QAA80" s="202"/>
      <c r="QAB80" s="202"/>
      <c r="QAC80" s="202"/>
      <c r="QAD80" s="202"/>
      <c r="QAE80" s="202"/>
      <c r="QAF80" s="202"/>
      <c r="QAG80" s="202"/>
      <c r="QAH80" s="202"/>
      <c r="QAI80" s="202"/>
      <c r="QAJ80" s="202"/>
      <c r="QAK80" s="202"/>
      <c r="QAL80" s="202"/>
      <c r="QAM80" s="202"/>
      <c r="QAN80" s="202"/>
      <c r="QAO80" s="202"/>
      <c r="QAP80" s="202"/>
      <c r="QAQ80" s="202"/>
      <c r="QAR80" s="202"/>
      <c r="QAS80" s="202"/>
      <c r="QAT80" s="202"/>
      <c r="QAU80" s="202"/>
      <c r="QAV80" s="202"/>
      <c r="QAW80" s="202"/>
      <c r="QAX80" s="202"/>
      <c r="QAY80" s="202"/>
      <c r="QAZ80" s="202"/>
      <c r="QBA80" s="202"/>
      <c r="QBB80" s="202"/>
      <c r="QBC80" s="202"/>
      <c r="QBD80" s="202"/>
      <c r="QBE80" s="202"/>
      <c r="QBF80" s="202"/>
      <c r="QBG80" s="202"/>
      <c r="QBH80" s="202"/>
      <c r="QBI80" s="202"/>
      <c r="QBJ80" s="202"/>
      <c r="QBK80" s="202"/>
      <c r="QBL80" s="202"/>
      <c r="QBM80" s="202"/>
      <c r="QBN80" s="202"/>
      <c r="QBO80" s="202"/>
      <c r="QBP80" s="202"/>
      <c r="QBQ80" s="202"/>
      <c r="QBR80" s="202"/>
      <c r="QBS80" s="202"/>
      <c r="QBT80" s="202"/>
      <c r="QBU80" s="202"/>
      <c r="QBV80" s="202"/>
      <c r="QBW80" s="202"/>
      <c r="QBX80" s="202"/>
      <c r="QBY80" s="202"/>
      <c r="QBZ80" s="202"/>
      <c r="QCA80" s="202"/>
      <c r="QCB80" s="202"/>
      <c r="QCC80" s="202"/>
      <c r="QCD80" s="202"/>
      <c r="QCE80" s="202"/>
      <c r="QCF80" s="202"/>
      <c r="QCG80" s="202"/>
      <c r="QCH80" s="202"/>
      <c r="QCI80" s="202"/>
      <c r="QCJ80" s="202"/>
      <c r="QCK80" s="202"/>
      <c r="QCL80" s="202"/>
      <c r="QCM80" s="202"/>
      <c r="QCN80" s="202"/>
      <c r="QCO80" s="202"/>
      <c r="QCP80" s="202"/>
      <c r="QCQ80" s="202"/>
      <c r="QCR80" s="202"/>
      <c r="QCS80" s="202"/>
      <c r="QCT80" s="202"/>
      <c r="QCU80" s="202"/>
      <c r="QCV80" s="202"/>
      <c r="QCW80" s="202"/>
      <c r="QCX80" s="202"/>
      <c r="QCY80" s="202"/>
      <c r="QCZ80" s="202"/>
      <c r="QDA80" s="202"/>
      <c r="QDB80" s="202"/>
      <c r="QDC80" s="202"/>
      <c r="QDD80" s="202"/>
      <c r="QDE80" s="202"/>
      <c r="QDF80" s="202"/>
      <c r="QDG80" s="202"/>
      <c r="QDH80" s="202"/>
      <c r="QDI80" s="202"/>
      <c r="QDJ80" s="202"/>
      <c r="QDK80" s="202"/>
      <c r="QDL80" s="202"/>
      <c r="QDM80" s="202"/>
      <c r="QDN80" s="202"/>
      <c r="QDO80" s="202"/>
      <c r="QDP80" s="202"/>
      <c r="QDQ80" s="202"/>
      <c r="QDR80" s="202"/>
      <c r="QDS80" s="202"/>
      <c r="QDT80" s="202"/>
      <c r="QDU80" s="202"/>
      <c r="QDV80" s="202"/>
      <c r="QDW80" s="202"/>
      <c r="QDX80" s="202"/>
      <c r="QDY80" s="202"/>
      <c r="QDZ80" s="202"/>
      <c r="QEA80" s="202"/>
      <c r="QEB80" s="202"/>
      <c r="QEC80" s="202"/>
      <c r="QED80" s="202"/>
      <c r="QEE80" s="202"/>
      <c r="QEF80" s="202"/>
      <c r="QEG80" s="202"/>
      <c r="QEH80" s="202"/>
      <c r="QEI80" s="202"/>
      <c r="QEJ80" s="202"/>
      <c r="QEK80" s="202"/>
      <c r="QEL80" s="202"/>
      <c r="QEM80" s="202"/>
      <c r="QEN80" s="202"/>
      <c r="QEO80" s="202"/>
      <c r="QEP80" s="202"/>
      <c r="QEQ80" s="202"/>
      <c r="QER80" s="202"/>
      <c r="QES80" s="202"/>
      <c r="QET80" s="202"/>
      <c r="QEU80" s="202"/>
      <c r="QEV80" s="202"/>
      <c r="QEW80" s="202"/>
      <c r="QEX80" s="202"/>
      <c r="QEY80" s="202"/>
      <c r="QEZ80" s="202"/>
      <c r="QFA80" s="202"/>
      <c r="QFB80" s="202"/>
      <c r="QFC80" s="202"/>
      <c r="QFD80" s="202"/>
      <c r="QFE80" s="202"/>
      <c r="QFF80" s="202"/>
      <c r="QFG80" s="202"/>
      <c r="QFH80" s="202"/>
      <c r="QFI80" s="202"/>
      <c r="QFJ80" s="202"/>
      <c r="QFK80" s="202"/>
      <c r="QFL80" s="202"/>
      <c r="QFM80" s="202"/>
      <c r="QFN80" s="202"/>
      <c r="QFO80" s="202"/>
      <c r="QFP80" s="202"/>
      <c r="QFQ80" s="202"/>
      <c r="QFR80" s="202"/>
      <c r="QFS80" s="202"/>
      <c r="QFT80" s="202"/>
      <c r="QFU80" s="202"/>
      <c r="QFV80" s="202"/>
      <c r="QFW80" s="202"/>
      <c r="QFX80" s="202"/>
      <c r="QFY80" s="202"/>
      <c r="QFZ80" s="202"/>
      <c r="QGA80" s="202"/>
      <c r="QGB80" s="202"/>
      <c r="QGC80" s="202"/>
      <c r="QGD80" s="202"/>
      <c r="QGE80" s="202"/>
      <c r="QGF80" s="202"/>
      <c r="QGG80" s="202"/>
      <c r="QGH80" s="202"/>
      <c r="QGI80" s="202"/>
      <c r="QGJ80" s="202"/>
      <c r="QGK80" s="202"/>
      <c r="QGL80" s="202"/>
      <c r="QGM80" s="202"/>
      <c r="QGN80" s="202"/>
      <c r="QGO80" s="202"/>
      <c r="QGP80" s="202"/>
      <c r="QGQ80" s="202"/>
      <c r="QGR80" s="202"/>
      <c r="QGS80" s="202"/>
      <c r="QGT80" s="202"/>
      <c r="QGU80" s="202"/>
      <c r="QGV80" s="202"/>
      <c r="QGW80" s="202"/>
      <c r="QGX80" s="202"/>
      <c r="QGY80" s="202"/>
      <c r="QGZ80" s="202"/>
      <c r="QHA80" s="202"/>
      <c r="QHB80" s="202"/>
      <c r="QHC80" s="202"/>
      <c r="QHD80" s="202"/>
      <c r="QHE80" s="202"/>
      <c r="QHF80" s="202"/>
      <c r="QHG80" s="202"/>
      <c r="QHH80" s="202"/>
      <c r="QHI80" s="202"/>
      <c r="QHJ80" s="202"/>
      <c r="QHK80" s="202"/>
      <c r="QHL80" s="202"/>
      <c r="QHM80" s="202"/>
      <c r="QHN80" s="202"/>
      <c r="QHO80" s="202"/>
      <c r="QHP80" s="202"/>
      <c r="QHQ80" s="202"/>
      <c r="QHR80" s="202"/>
      <c r="QHS80" s="202"/>
      <c r="QHT80" s="202"/>
      <c r="QHU80" s="202"/>
      <c r="QHV80" s="202"/>
      <c r="QHW80" s="202"/>
      <c r="QHX80" s="202"/>
      <c r="QHY80" s="202"/>
      <c r="QHZ80" s="202"/>
      <c r="QIA80" s="202"/>
      <c r="QIB80" s="202"/>
      <c r="QIC80" s="202"/>
      <c r="QID80" s="202"/>
      <c r="QIE80" s="202"/>
      <c r="QIF80" s="202"/>
      <c r="QIG80" s="202"/>
      <c r="QIH80" s="202"/>
      <c r="QII80" s="202"/>
      <c r="QIJ80" s="202"/>
      <c r="QIK80" s="202"/>
      <c r="QIL80" s="202"/>
      <c r="QIM80" s="202"/>
      <c r="QIN80" s="202"/>
      <c r="QIO80" s="202"/>
      <c r="QIP80" s="202"/>
      <c r="QIQ80" s="202"/>
      <c r="QIR80" s="202"/>
      <c r="QIS80" s="202"/>
      <c r="QIT80" s="202"/>
      <c r="QIU80" s="202"/>
      <c r="QIV80" s="202"/>
      <c r="QIW80" s="202"/>
      <c r="QIX80" s="202"/>
      <c r="QIY80" s="202"/>
      <c r="QIZ80" s="202"/>
      <c r="QJA80" s="202"/>
      <c r="QJB80" s="202"/>
      <c r="QJC80" s="202"/>
      <c r="QJD80" s="202"/>
      <c r="QJE80" s="202"/>
      <c r="QJF80" s="202"/>
      <c r="QJG80" s="202"/>
      <c r="QJH80" s="202"/>
      <c r="QJI80" s="202"/>
      <c r="QJJ80" s="202"/>
      <c r="QJK80" s="202"/>
      <c r="QJL80" s="202"/>
      <c r="QJM80" s="202"/>
      <c r="QJN80" s="202"/>
      <c r="QJO80" s="202"/>
      <c r="QJP80" s="202"/>
      <c r="QJQ80" s="202"/>
      <c r="QJR80" s="202"/>
      <c r="QJS80" s="202"/>
      <c r="QJT80" s="202"/>
      <c r="QJU80" s="202"/>
      <c r="QJV80" s="202"/>
      <c r="QJW80" s="202"/>
      <c r="QJX80" s="202"/>
      <c r="QJY80" s="202"/>
      <c r="QJZ80" s="202"/>
      <c r="QKA80" s="202"/>
      <c r="QKB80" s="202"/>
      <c r="QKC80" s="202"/>
      <c r="QKD80" s="202"/>
      <c r="QKE80" s="202"/>
      <c r="QKF80" s="202"/>
      <c r="QKG80" s="202"/>
      <c r="QKH80" s="202"/>
      <c r="QKI80" s="202"/>
      <c r="QKJ80" s="202"/>
      <c r="QKK80" s="202"/>
      <c r="QKL80" s="202"/>
      <c r="QKM80" s="202"/>
      <c r="QKN80" s="202"/>
      <c r="QKO80" s="202"/>
      <c r="QKP80" s="202"/>
      <c r="QKQ80" s="202"/>
      <c r="QKR80" s="202"/>
      <c r="QKS80" s="202"/>
      <c r="QKT80" s="202"/>
      <c r="QKU80" s="202"/>
      <c r="QKV80" s="202"/>
      <c r="QKW80" s="202"/>
      <c r="QKX80" s="202"/>
      <c r="QKY80" s="202"/>
      <c r="QKZ80" s="202"/>
      <c r="QLA80" s="202"/>
      <c r="QLB80" s="202"/>
      <c r="QLC80" s="202"/>
      <c r="QLD80" s="202"/>
      <c r="QLE80" s="202"/>
      <c r="QLF80" s="202"/>
      <c r="QLG80" s="202"/>
      <c r="QLH80" s="202"/>
      <c r="QLI80" s="202"/>
      <c r="QLJ80" s="202"/>
      <c r="QLK80" s="202"/>
      <c r="QLL80" s="202"/>
      <c r="QLM80" s="202"/>
      <c r="QLN80" s="202"/>
      <c r="QLO80" s="202"/>
      <c r="QLP80" s="202"/>
      <c r="QLQ80" s="202"/>
      <c r="QLR80" s="202"/>
      <c r="QLS80" s="202"/>
      <c r="QLT80" s="202"/>
      <c r="QLU80" s="202"/>
      <c r="QLV80" s="202"/>
      <c r="QLW80" s="202"/>
      <c r="QLX80" s="202"/>
      <c r="QLY80" s="202"/>
      <c r="QLZ80" s="202"/>
      <c r="QMA80" s="202"/>
      <c r="QMB80" s="202"/>
      <c r="QMC80" s="202"/>
      <c r="QMD80" s="202"/>
      <c r="QME80" s="202"/>
      <c r="QMF80" s="202"/>
      <c r="QMG80" s="202"/>
      <c r="QMH80" s="202"/>
      <c r="QMI80" s="202"/>
      <c r="QMJ80" s="202"/>
      <c r="QMK80" s="202"/>
      <c r="QML80" s="202"/>
      <c r="QMM80" s="202"/>
      <c r="QMN80" s="202"/>
      <c r="QMO80" s="202"/>
      <c r="QMP80" s="202"/>
      <c r="QMQ80" s="202"/>
      <c r="QMR80" s="202"/>
      <c r="QMS80" s="202"/>
      <c r="QMT80" s="202"/>
      <c r="QMU80" s="202"/>
      <c r="QMV80" s="202"/>
      <c r="QMW80" s="202"/>
      <c r="QMX80" s="202"/>
      <c r="QMY80" s="202"/>
      <c r="QMZ80" s="202"/>
      <c r="QNA80" s="202"/>
      <c r="QNB80" s="202"/>
      <c r="QNC80" s="202"/>
      <c r="QND80" s="202"/>
      <c r="QNE80" s="202"/>
      <c r="QNF80" s="202"/>
      <c r="QNG80" s="202"/>
      <c r="QNH80" s="202"/>
      <c r="QNI80" s="202"/>
      <c r="QNJ80" s="202"/>
      <c r="QNK80" s="202"/>
      <c r="QNL80" s="202"/>
      <c r="QNM80" s="202"/>
      <c r="QNN80" s="202"/>
      <c r="QNO80" s="202"/>
      <c r="QNP80" s="202"/>
      <c r="QNQ80" s="202"/>
      <c r="QNR80" s="202"/>
      <c r="QNS80" s="202"/>
      <c r="QNT80" s="202"/>
      <c r="QNU80" s="202"/>
      <c r="QNV80" s="202"/>
      <c r="QNW80" s="202"/>
      <c r="QNX80" s="202"/>
      <c r="QNY80" s="202"/>
      <c r="QNZ80" s="202"/>
      <c r="QOA80" s="202"/>
      <c r="QOB80" s="202"/>
      <c r="QOC80" s="202"/>
      <c r="QOD80" s="202"/>
      <c r="QOE80" s="202"/>
      <c r="QOF80" s="202"/>
      <c r="QOG80" s="202"/>
      <c r="QOH80" s="202"/>
      <c r="QOI80" s="202"/>
      <c r="QOJ80" s="202"/>
      <c r="QOK80" s="202"/>
      <c r="QOL80" s="202"/>
      <c r="QOM80" s="202"/>
      <c r="QON80" s="202"/>
      <c r="QOO80" s="202"/>
      <c r="QOP80" s="202"/>
      <c r="QOQ80" s="202"/>
      <c r="QOR80" s="202"/>
      <c r="QOS80" s="202"/>
      <c r="QOT80" s="202"/>
      <c r="QOU80" s="202"/>
      <c r="QOV80" s="202"/>
      <c r="QOW80" s="202"/>
      <c r="QOX80" s="202"/>
      <c r="QOY80" s="202"/>
      <c r="QOZ80" s="202"/>
      <c r="QPA80" s="202"/>
      <c r="QPB80" s="202"/>
      <c r="QPC80" s="202"/>
      <c r="QPD80" s="202"/>
      <c r="QPE80" s="202"/>
      <c r="QPF80" s="202"/>
      <c r="QPG80" s="202"/>
      <c r="QPH80" s="202"/>
      <c r="QPI80" s="202"/>
      <c r="QPJ80" s="202"/>
      <c r="QPK80" s="202"/>
      <c r="QPL80" s="202"/>
      <c r="QPM80" s="202"/>
      <c r="QPN80" s="202"/>
      <c r="QPO80" s="202"/>
      <c r="QPP80" s="202"/>
      <c r="QPQ80" s="202"/>
      <c r="QPR80" s="202"/>
      <c r="QPS80" s="202"/>
      <c r="QPT80" s="202"/>
      <c r="QPU80" s="202"/>
      <c r="QPV80" s="202"/>
      <c r="QPW80" s="202"/>
      <c r="QPX80" s="202"/>
      <c r="QPY80" s="202"/>
      <c r="QPZ80" s="202"/>
      <c r="QQA80" s="202"/>
      <c r="QQB80" s="202"/>
      <c r="QQC80" s="202"/>
      <c r="QQD80" s="202"/>
      <c r="QQE80" s="202"/>
      <c r="QQF80" s="202"/>
      <c r="QQG80" s="202"/>
      <c r="QQH80" s="202"/>
      <c r="QQI80" s="202"/>
      <c r="QQJ80" s="202"/>
      <c r="QQK80" s="202"/>
      <c r="QQL80" s="202"/>
      <c r="QQM80" s="202"/>
      <c r="QQN80" s="202"/>
      <c r="QQO80" s="202"/>
      <c r="QQP80" s="202"/>
      <c r="QQQ80" s="202"/>
      <c r="QQR80" s="202"/>
      <c r="QQS80" s="202"/>
      <c r="QQT80" s="202"/>
      <c r="QQU80" s="202"/>
      <c r="QQV80" s="202"/>
      <c r="QQW80" s="202"/>
      <c r="QQX80" s="202"/>
      <c r="QQY80" s="202"/>
      <c r="QQZ80" s="202"/>
      <c r="QRA80" s="202"/>
      <c r="QRB80" s="202"/>
      <c r="QRC80" s="202"/>
      <c r="QRD80" s="202"/>
      <c r="QRE80" s="202"/>
      <c r="QRF80" s="202"/>
      <c r="QRG80" s="202"/>
      <c r="QRH80" s="202"/>
      <c r="QRI80" s="202"/>
      <c r="QRJ80" s="202"/>
      <c r="QRK80" s="202"/>
      <c r="QRL80" s="202"/>
      <c r="QRM80" s="202"/>
      <c r="QRN80" s="202"/>
      <c r="QRO80" s="202"/>
      <c r="QRP80" s="202"/>
      <c r="QRQ80" s="202"/>
      <c r="QRR80" s="202"/>
      <c r="QRS80" s="202"/>
      <c r="QRT80" s="202"/>
      <c r="QRU80" s="202"/>
      <c r="QRV80" s="202"/>
      <c r="QRW80" s="202"/>
      <c r="QRX80" s="202"/>
      <c r="QRY80" s="202"/>
      <c r="QRZ80" s="202"/>
      <c r="QSA80" s="202"/>
      <c r="QSB80" s="202"/>
      <c r="QSC80" s="202"/>
      <c r="QSD80" s="202"/>
      <c r="QSE80" s="202"/>
      <c r="QSF80" s="202"/>
      <c r="QSG80" s="202"/>
      <c r="QSH80" s="202"/>
      <c r="QSI80" s="202"/>
      <c r="QSJ80" s="202"/>
      <c r="QSK80" s="202"/>
      <c r="QSL80" s="202"/>
      <c r="QSM80" s="202"/>
      <c r="QSN80" s="202"/>
      <c r="QSO80" s="202"/>
      <c r="QSP80" s="202"/>
      <c r="QSQ80" s="202"/>
      <c r="QSR80" s="202"/>
      <c r="QSS80" s="202"/>
      <c r="QST80" s="202"/>
      <c r="QSU80" s="202"/>
      <c r="QSV80" s="202"/>
      <c r="QSW80" s="202"/>
      <c r="QSX80" s="202"/>
      <c r="QSY80" s="202"/>
      <c r="QSZ80" s="202"/>
      <c r="QTA80" s="202"/>
      <c r="QTB80" s="202"/>
      <c r="QTC80" s="202"/>
      <c r="QTD80" s="202"/>
      <c r="QTE80" s="202"/>
      <c r="QTF80" s="202"/>
      <c r="QTG80" s="202"/>
      <c r="QTH80" s="202"/>
      <c r="QTI80" s="202"/>
      <c r="QTJ80" s="202"/>
      <c r="QTK80" s="202"/>
      <c r="QTL80" s="202"/>
      <c r="QTM80" s="202"/>
      <c r="QTN80" s="202"/>
      <c r="QTO80" s="202"/>
      <c r="QTP80" s="202"/>
      <c r="QTQ80" s="202"/>
      <c r="QTR80" s="202"/>
      <c r="QTS80" s="202"/>
      <c r="QTT80" s="202"/>
      <c r="QTU80" s="202"/>
      <c r="QTV80" s="202"/>
      <c r="QTW80" s="202"/>
      <c r="QTX80" s="202"/>
      <c r="QTY80" s="202"/>
      <c r="QTZ80" s="202"/>
      <c r="QUA80" s="202"/>
      <c r="QUB80" s="202"/>
      <c r="QUC80" s="202"/>
      <c r="QUD80" s="202"/>
      <c r="QUE80" s="202"/>
      <c r="QUF80" s="202"/>
      <c r="QUG80" s="202"/>
      <c r="QUH80" s="202"/>
      <c r="QUI80" s="202"/>
      <c r="QUJ80" s="202"/>
      <c r="QUK80" s="202"/>
      <c r="QUL80" s="202"/>
      <c r="QUM80" s="202"/>
      <c r="QUN80" s="202"/>
      <c r="QUO80" s="202"/>
      <c r="QUP80" s="202"/>
      <c r="QUQ80" s="202"/>
      <c r="QUR80" s="202"/>
      <c r="QUS80" s="202"/>
      <c r="QUT80" s="202"/>
      <c r="QUU80" s="202"/>
      <c r="QUV80" s="202"/>
      <c r="QUW80" s="202"/>
      <c r="QUX80" s="202"/>
      <c r="QUY80" s="202"/>
      <c r="QUZ80" s="202"/>
      <c r="QVA80" s="202"/>
      <c r="QVB80" s="202"/>
      <c r="QVC80" s="202"/>
      <c r="QVD80" s="202"/>
      <c r="QVE80" s="202"/>
      <c r="QVF80" s="202"/>
      <c r="QVG80" s="202"/>
      <c r="QVH80" s="202"/>
      <c r="QVI80" s="202"/>
      <c r="QVJ80" s="202"/>
      <c r="QVK80" s="202"/>
      <c r="QVL80" s="202"/>
      <c r="QVM80" s="202"/>
      <c r="QVN80" s="202"/>
      <c r="QVO80" s="202"/>
      <c r="QVP80" s="202"/>
      <c r="QVQ80" s="202"/>
      <c r="QVR80" s="202"/>
      <c r="QVS80" s="202"/>
      <c r="QVT80" s="202"/>
      <c r="QVU80" s="202"/>
      <c r="QVV80" s="202"/>
      <c r="QVW80" s="202"/>
      <c r="QVX80" s="202"/>
      <c r="QVY80" s="202"/>
      <c r="QVZ80" s="202"/>
      <c r="QWA80" s="202"/>
      <c r="QWB80" s="202"/>
      <c r="QWC80" s="202"/>
      <c r="QWD80" s="202"/>
      <c r="QWE80" s="202"/>
      <c r="QWF80" s="202"/>
      <c r="QWG80" s="202"/>
      <c r="QWH80" s="202"/>
      <c r="QWI80" s="202"/>
      <c r="QWJ80" s="202"/>
      <c r="QWK80" s="202"/>
      <c r="QWL80" s="202"/>
      <c r="QWM80" s="202"/>
      <c r="QWN80" s="202"/>
      <c r="QWO80" s="202"/>
      <c r="QWP80" s="202"/>
      <c r="QWQ80" s="202"/>
      <c r="QWR80" s="202"/>
      <c r="QWS80" s="202"/>
      <c r="QWT80" s="202"/>
      <c r="QWU80" s="202"/>
      <c r="QWV80" s="202"/>
      <c r="QWW80" s="202"/>
      <c r="QWX80" s="202"/>
      <c r="QWY80" s="202"/>
      <c r="QWZ80" s="202"/>
      <c r="QXA80" s="202"/>
      <c r="QXB80" s="202"/>
      <c r="QXC80" s="202"/>
      <c r="QXD80" s="202"/>
      <c r="QXE80" s="202"/>
      <c r="QXF80" s="202"/>
      <c r="QXG80" s="202"/>
      <c r="QXH80" s="202"/>
      <c r="QXI80" s="202"/>
      <c r="QXJ80" s="202"/>
      <c r="QXK80" s="202"/>
      <c r="QXL80" s="202"/>
      <c r="QXM80" s="202"/>
      <c r="QXN80" s="202"/>
      <c r="QXO80" s="202"/>
      <c r="QXP80" s="202"/>
      <c r="QXQ80" s="202"/>
      <c r="QXR80" s="202"/>
      <c r="QXS80" s="202"/>
      <c r="QXT80" s="202"/>
      <c r="QXU80" s="202"/>
      <c r="QXV80" s="202"/>
      <c r="QXW80" s="202"/>
      <c r="QXX80" s="202"/>
      <c r="QXY80" s="202"/>
      <c r="QXZ80" s="202"/>
      <c r="QYA80" s="202"/>
      <c r="QYB80" s="202"/>
      <c r="QYC80" s="202"/>
      <c r="QYD80" s="202"/>
      <c r="QYE80" s="202"/>
      <c r="QYF80" s="202"/>
      <c r="QYG80" s="202"/>
      <c r="QYH80" s="202"/>
      <c r="QYI80" s="202"/>
      <c r="QYJ80" s="202"/>
      <c r="QYK80" s="202"/>
      <c r="QYL80" s="202"/>
      <c r="QYM80" s="202"/>
      <c r="QYN80" s="202"/>
      <c r="QYO80" s="202"/>
      <c r="QYP80" s="202"/>
      <c r="QYQ80" s="202"/>
      <c r="QYR80" s="202"/>
      <c r="QYS80" s="202"/>
      <c r="QYT80" s="202"/>
      <c r="QYU80" s="202"/>
      <c r="QYV80" s="202"/>
      <c r="QYW80" s="202"/>
      <c r="QYX80" s="202"/>
      <c r="QYY80" s="202"/>
      <c r="QYZ80" s="202"/>
      <c r="QZA80" s="202"/>
      <c r="QZB80" s="202"/>
      <c r="QZC80" s="202"/>
      <c r="QZD80" s="202"/>
      <c r="QZE80" s="202"/>
      <c r="QZF80" s="202"/>
      <c r="QZG80" s="202"/>
      <c r="QZH80" s="202"/>
      <c r="QZI80" s="202"/>
      <c r="QZJ80" s="202"/>
      <c r="QZK80" s="202"/>
      <c r="QZL80" s="202"/>
      <c r="QZM80" s="202"/>
      <c r="QZN80" s="202"/>
      <c r="QZO80" s="202"/>
      <c r="QZP80" s="202"/>
      <c r="QZQ80" s="202"/>
      <c r="QZR80" s="202"/>
      <c r="QZS80" s="202"/>
      <c r="QZT80" s="202"/>
      <c r="QZU80" s="202"/>
      <c r="QZV80" s="202"/>
      <c r="QZW80" s="202"/>
      <c r="QZX80" s="202"/>
      <c r="QZY80" s="202"/>
      <c r="QZZ80" s="202"/>
      <c r="RAA80" s="202"/>
      <c r="RAB80" s="202"/>
      <c r="RAC80" s="202"/>
      <c r="RAD80" s="202"/>
      <c r="RAE80" s="202"/>
      <c r="RAF80" s="202"/>
      <c r="RAG80" s="202"/>
      <c r="RAH80" s="202"/>
      <c r="RAI80" s="202"/>
      <c r="RAJ80" s="202"/>
      <c r="RAK80" s="202"/>
      <c r="RAL80" s="202"/>
      <c r="RAM80" s="202"/>
      <c r="RAN80" s="202"/>
      <c r="RAO80" s="202"/>
      <c r="RAP80" s="202"/>
      <c r="RAQ80" s="202"/>
      <c r="RAR80" s="202"/>
      <c r="RAS80" s="202"/>
      <c r="RAT80" s="202"/>
      <c r="RAU80" s="202"/>
      <c r="RAV80" s="202"/>
      <c r="RAW80" s="202"/>
      <c r="RAX80" s="202"/>
      <c r="RAY80" s="202"/>
      <c r="RAZ80" s="202"/>
      <c r="RBA80" s="202"/>
      <c r="RBB80" s="202"/>
      <c r="RBC80" s="202"/>
      <c r="RBD80" s="202"/>
      <c r="RBE80" s="202"/>
      <c r="RBF80" s="202"/>
      <c r="RBG80" s="202"/>
      <c r="RBH80" s="202"/>
      <c r="RBI80" s="202"/>
      <c r="RBJ80" s="202"/>
      <c r="RBK80" s="202"/>
      <c r="RBL80" s="202"/>
      <c r="RBM80" s="202"/>
      <c r="RBN80" s="202"/>
      <c r="RBO80" s="202"/>
      <c r="RBP80" s="202"/>
      <c r="RBQ80" s="202"/>
      <c r="RBR80" s="202"/>
      <c r="RBS80" s="202"/>
      <c r="RBT80" s="202"/>
      <c r="RBU80" s="202"/>
      <c r="RBV80" s="202"/>
      <c r="RBW80" s="202"/>
      <c r="RBX80" s="202"/>
      <c r="RBY80" s="202"/>
      <c r="RBZ80" s="202"/>
      <c r="RCA80" s="202"/>
      <c r="RCB80" s="202"/>
      <c r="RCC80" s="202"/>
      <c r="RCD80" s="202"/>
      <c r="RCE80" s="202"/>
      <c r="RCF80" s="202"/>
      <c r="RCG80" s="202"/>
      <c r="RCH80" s="202"/>
      <c r="RCI80" s="202"/>
      <c r="RCJ80" s="202"/>
      <c r="RCK80" s="202"/>
      <c r="RCL80" s="202"/>
      <c r="RCM80" s="202"/>
      <c r="RCN80" s="202"/>
      <c r="RCO80" s="202"/>
      <c r="RCP80" s="202"/>
      <c r="RCQ80" s="202"/>
      <c r="RCR80" s="202"/>
      <c r="RCS80" s="202"/>
      <c r="RCT80" s="202"/>
      <c r="RCU80" s="202"/>
      <c r="RCV80" s="202"/>
      <c r="RCW80" s="202"/>
      <c r="RCX80" s="202"/>
      <c r="RCY80" s="202"/>
      <c r="RCZ80" s="202"/>
      <c r="RDA80" s="202"/>
      <c r="RDB80" s="202"/>
      <c r="RDC80" s="202"/>
      <c r="RDD80" s="202"/>
      <c r="RDE80" s="202"/>
      <c r="RDF80" s="202"/>
      <c r="RDG80" s="202"/>
      <c r="RDH80" s="202"/>
      <c r="RDI80" s="202"/>
      <c r="RDJ80" s="202"/>
      <c r="RDK80" s="202"/>
      <c r="RDL80" s="202"/>
      <c r="RDM80" s="202"/>
      <c r="RDN80" s="202"/>
      <c r="RDO80" s="202"/>
      <c r="RDP80" s="202"/>
      <c r="RDQ80" s="202"/>
      <c r="RDR80" s="202"/>
      <c r="RDS80" s="202"/>
      <c r="RDT80" s="202"/>
      <c r="RDU80" s="202"/>
      <c r="RDV80" s="202"/>
      <c r="RDW80" s="202"/>
      <c r="RDX80" s="202"/>
      <c r="RDY80" s="202"/>
      <c r="RDZ80" s="202"/>
      <c r="REA80" s="202"/>
      <c r="REB80" s="202"/>
      <c r="REC80" s="202"/>
      <c r="RED80" s="202"/>
      <c r="REE80" s="202"/>
      <c r="REF80" s="202"/>
      <c r="REG80" s="202"/>
      <c r="REH80" s="202"/>
      <c r="REI80" s="202"/>
      <c r="REJ80" s="202"/>
      <c r="REK80" s="202"/>
      <c r="REL80" s="202"/>
      <c r="REM80" s="202"/>
      <c r="REN80" s="202"/>
      <c r="REO80" s="202"/>
      <c r="REP80" s="202"/>
      <c r="REQ80" s="202"/>
      <c r="RER80" s="202"/>
      <c r="RES80" s="202"/>
      <c r="RET80" s="202"/>
      <c r="REU80" s="202"/>
      <c r="REV80" s="202"/>
      <c r="REW80" s="202"/>
      <c r="REX80" s="202"/>
      <c r="REY80" s="202"/>
      <c r="REZ80" s="202"/>
      <c r="RFA80" s="202"/>
      <c r="RFB80" s="202"/>
      <c r="RFC80" s="202"/>
      <c r="RFD80" s="202"/>
      <c r="RFE80" s="202"/>
      <c r="RFF80" s="202"/>
      <c r="RFG80" s="202"/>
      <c r="RFH80" s="202"/>
      <c r="RFI80" s="202"/>
      <c r="RFJ80" s="202"/>
      <c r="RFK80" s="202"/>
      <c r="RFL80" s="202"/>
      <c r="RFM80" s="202"/>
      <c r="RFN80" s="202"/>
      <c r="RFO80" s="202"/>
      <c r="RFP80" s="202"/>
      <c r="RFQ80" s="202"/>
      <c r="RFR80" s="202"/>
      <c r="RFS80" s="202"/>
      <c r="RFT80" s="202"/>
      <c r="RFU80" s="202"/>
      <c r="RFV80" s="202"/>
      <c r="RFW80" s="202"/>
      <c r="RFX80" s="202"/>
      <c r="RFY80" s="202"/>
      <c r="RFZ80" s="202"/>
      <c r="RGA80" s="202"/>
      <c r="RGB80" s="202"/>
      <c r="RGC80" s="202"/>
      <c r="RGD80" s="202"/>
      <c r="RGE80" s="202"/>
      <c r="RGF80" s="202"/>
      <c r="RGG80" s="202"/>
      <c r="RGH80" s="202"/>
      <c r="RGI80" s="202"/>
      <c r="RGJ80" s="202"/>
      <c r="RGK80" s="202"/>
      <c r="RGL80" s="202"/>
      <c r="RGM80" s="202"/>
      <c r="RGN80" s="202"/>
      <c r="RGO80" s="202"/>
      <c r="RGP80" s="202"/>
      <c r="RGQ80" s="202"/>
      <c r="RGR80" s="202"/>
      <c r="RGS80" s="202"/>
      <c r="RGT80" s="202"/>
      <c r="RGU80" s="202"/>
      <c r="RGV80" s="202"/>
      <c r="RGW80" s="202"/>
      <c r="RGX80" s="202"/>
      <c r="RGY80" s="202"/>
      <c r="RGZ80" s="202"/>
      <c r="RHA80" s="202"/>
      <c r="RHB80" s="202"/>
      <c r="RHC80" s="202"/>
      <c r="RHD80" s="202"/>
      <c r="RHE80" s="202"/>
      <c r="RHF80" s="202"/>
      <c r="RHG80" s="202"/>
      <c r="RHH80" s="202"/>
      <c r="RHI80" s="202"/>
      <c r="RHJ80" s="202"/>
      <c r="RHK80" s="202"/>
      <c r="RHL80" s="202"/>
      <c r="RHM80" s="202"/>
      <c r="RHN80" s="202"/>
      <c r="RHO80" s="202"/>
      <c r="RHP80" s="202"/>
      <c r="RHQ80" s="202"/>
      <c r="RHR80" s="202"/>
      <c r="RHS80" s="202"/>
      <c r="RHT80" s="202"/>
      <c r="RHU80" s="202"/>
      <c r="RHV80" s="202"/>
      <c r="RHW80" s="202"/>
      <c r="RHX80" s="202"/>
      <c r="RHY80" s="202"/>
      <c r="RHZ80" s="202"/>
      <c r="RIA80" s="202"/>
      <c r="RIB80" s="202"/>
      <c r="RIC80" s="202"/>
      <c r="RID80" s="202"/>
      <c r="RIE80" s="202"/>
      <c r="RIF80" s="202"/>
      <c r="RIG80" s="202"/>
      <c r="RIH80" s="202"/>
      <c r="RII80" s="202"/>
      <c r="RIJ80" s="202"/>
      <c r="RIK80" s="202"/>
      <c r="RIL80" s="202"/>
      <c r="RIM80" s="202"/>
      <c r="RIN80" s="202"/>
      <c r="RIO80" s="202"/>
      <c r="RIP80" s="202"/>
      <c r="RIQ80" s="202"/>
      <c r="RIR80" s="202"/>
      <c r="RIS80" s="202"/>
      <c r="RIT80" s="202"/>
      <c r="RIU80" s="202"/>
      <c r="RIV80" s="202"/>
      <c r="RIW80" s="202"/>
      <c r="RIX80" s="202"/>
      <c r="RIY80" s="202"/>
      <c r="RIZ80" s="202"/>
      <c r="RJA80" s="202"/>
      <c r="RJB80" s="202"/>
      <c r="RJC80" s="202"/>
      <c r="RJD80" s="202"/>
      <c r="RJE80" s="202"/>
      <c r="RJF80" s="202"/>
      <c r="RJG80" s="202"/>
      <c r="RJH80" s="202"/>
      <c r="RJI80" s="202"/>
      <c r="RJJ80" s="202"/>
      <c r="RJK80" s="202"/>
      <c r="RJL80" s="202"/>
      <c r="RJM80" s="202"/>
      <c r="RJN80" s="202"/>
      <c r="RJO80" s="202"/>
      <c r="RJP80" s="202"/>
      <c r="RJQ80" s="202"/>
      <c r="RJR80" s="202"/>
      <c r="RJS80" s="202"/>
      <c r="RJT80" s="202"/>
      <c r="RJU80" s="202"/>
      <c r="RJV80" s="202"/>
      <c r="RJW80" s="202"/>
      <c r="RJX80" s="202"/>
      <c r="RJY80" s="202"/>
      <c r="RJZ80" s="202"/>
      <c r="RKA80" s="202"/>
      <c r="RKB80" s="202"/>
      <c r="RKC80" s="202"/>
      <c r="RKD80" s="202"/>
      <c r="RKE80" s="202"/>
      <c r="RKF80" s="202"/>
      <c r="RKG80" s="202"/>
      <c r="RKH80" s="202"/>
      <c r="RKI80" s="202"/>
      <c r="RKJ80" s="202"/>
      <c r="RKK80" s="202"/>
      <c r="RKL80" s="202"/>
      <c r="RKM80" s="202"/>
      <c r="RKN80" s="202"/>
      <c r="RKO80" s="202"/>
      <c r="RKP80" s="202"/>
      <c r="RKQ80" s="202"/>
      <c r="RKR80" s="202"/>
      <c r="RKS80" s="202"/>
      <c r="RKT80" s="202"/>
      <c r="RKU80" s="202"/>
      <c r="RKV80" s="202"/>
      <c r="RKW80" s="202"/>
      <c r="RKX80" s="202"/>
      <c r="RKY80" s="202"/>
      <c r="RKZ80" s="202"/>
      <c r="RLA80" s="202"/>
      <c r="RLB80" s="202"/>
      <c r="RLC80" s="202"/>
      <c r="RLD80" s="202"/>
      <c r="RLE80" s="202"/>
      <c r="RLF80" s="202"/>
      <c r="RLG80" s="202"/>
      <c r="RLH80" s="202"/>
      <c r="RLI80" s="202"/>
      <c r="RLJ80" s="202"/>
      <c r="RLK80" s="202"/>
      <c r="RLL80" s="202"/>
      <c r="RLM80" s="202"/>
      <c r="RLN80" s="202"/>
      <c r="RLO80" s="202"/>
      <c r="RLP80" s="202"/>
      <c r="RLQ80" s="202"/>
      <c r="RLR80" s="202"/>
      <c r="RLS80" s="202"/>
      <c r="RLT80" s="202"/>
      <c r="RLU80" s="202"/>
      <c r="RLV80" s="202"/>
      <c r="RLW80" s="202"/>
      <c r="RLX80" s="202"/>
      <c r="RLY80" s="202"/>
      <c r="RLZ80" s="202"/>
      <c r="RMA80" s="202"/>
      <c r="RMB80" s="202"/>
      <c r="RMC80" s="202"/>
      <c r="RMD80" s="202"/>
      <c r="RME80" s="202"/>
      <c r="RMF80" s="202"/>
      <c r="RMG80" s="202"/>
      <c r="RMH80" s="202"/>
      <c r="RMI80" s="202"/>
      <c r="RMJ80" s="202"/>
      <c r="RMK80" s="202"/>
      <c r="RML80" s="202"/>
      <c r="RMM80" s="202"/>
      <c r="RMN80" s="202"/>
      <c r="RMO80" s="202"/>
      <c r="RMP80" s="202"/>
      <c r="RMQ80" s="202"/>
      <c r="RMR80" s="202"/>
      <c r="RMS80" s="202"/>
      <c r="RMT80" s="202"/>
      <c r="RMU80" s="202"/>
      <c r="RMV80" s="202"/>
      <c r="RMW80" s="202"/>
      <c r="RMX80" s="202"/>
      <c r="RMY80" s="202"/>
      <c r="RMZ80" s="202"/>
      <c r="RNA80" s="202"/>
      <c r="RNB80" s="202"/>
      <c r="RNC80" s="202"/>
      <c r="RND80" s="202"/>
      <c r="RNE80" s="202"/>
      <c r="RNF80" s="202"/>
      <c r="RNG80" s="202"/>
      <c r="RNH80" s="202"/>
      <c r="RNI80" s="202"/>
      <c r="RNJ80" s="202"/>
      <c r="RNK80" s="202"/>
      <c r="RNL80" s="202"/>
      <c r="RNM80" s="202"/>
      <c r="RNN80" s="202"/>
      <c r="RNO80" s="202"/>
      <c r="RNP80" s="202"/>
      <c r="RNQ80" s="202"/>
      <c r="RNR80" s="202"/>
      <c r="RNS80" s="202"/>
      <c r="RNT80" s="202"/>
      <c r="RNU80" s="202"/>
      <c r="RNV80" s="202"/>
      <c r="RNW80" s="202"/>
      <c r="RNX80" s="202"/>
      <c r="RNY80" s="202"/>
      <c r="RNZ80" s="202"/>
      <c r="ROA80" s="202"/>
      <c r="ROB80" s="202"/>
      <c r="ROC80" s="202"/>
      <c r="ROD80" s="202"/>
      <c r="ROE80" s="202"/>
      <c r="ROF80" s="202"/>
      <c r="ROG80" s="202"/>
      <c r="ROH80" s="202"/>
      <c r="ROI80" s="202"/>
      <c r="ROJ80" s="202"/>
      <c r="ROK80" s="202"/>
      <c r="ROL80" s="202"/>
      <c r="ROM80" s="202"/>
      <c r="RON80" s="202"/>
      <c r="ROO80" s="202"/>
      <c r="ROP80" s="202"/>
      <c r="ROQ80" s="202"/>
      <c r="ROR80" s="202"/>
      <c r="ROS80" s="202"/>
      <c r="ROT80" s="202"/>
      <c r="ROU80" s="202"/>
      <c r="ROV80" s="202"/>
      <c r="ROW80" s="202"/>
      <c r="ROX80" s="202"/>
      <c r="ROY80" s="202"/>
      <c r="ROZ80" s="202"/>
      <c r="RPA80" s="202"/>
      <c r="RPB80" s="202"/>
      <c r="RPC80" s="202"/>
      <c r="RPD80" s="202"/>
      <c r="RPE80" s="202"/>
      <c r="RPF80" s="202"/>
      <c r="RPG80" s="202"/>
      <c r="RPH80" s="202"/>
      <c r="RPI80" s="202"/>
      <c r="RPJ80" s="202"/>
      <c r="RPK80" s="202"/>
      <c r="RPL80" s="202"/>
      <c r="RPM80" s="202"/>
      <c r="RPN80" s="202"/>
      <c r="RPO80" s="202"/>
      <c r="RPP80" s="202"/>
      <c r="RPQ80" s="202"/>
      <c r="RPR80" s="202"/>
      <c r="RPS80" s="202"/>
      <c r="RPT80" s="202"/>
      <c r="RPU80" s="202"/>
      <c r="RPV80" s="202"/>
      <c r="RPW80" s="202"/>
      <c r="RPX80" s="202"/>
      <c r="RPY80" s="202"/>
      <c r="RPZ80" s="202"/>
      <c r="RQA80" s="202"/>
      <c r="RQB80" s="202"/>
      <c r="RQC80" s="202"/>
      <c r="RQD80" s="202"/>
      <c r="RQE80" s="202"/>
      <c r="RQF80" s="202"/>
      <c r="RQG80" s="202"/>
      <c r="RQH80" s="202"/>
      <c r="RQI80" s="202"/>
      <c r="RQJ80" s="202"/>
      <c r="RQK80" s="202"/>
      <c r="RQL80" s="202"/>
      <c r="RQM80" s="202"/>
      <c r="RQN80" s="202"/>
      <c r="RQO80" s="202"/>
      <c r="RQP80" s="202"/>
      <c r="RQQ80" s="202"/>
      <c r="RQR80" s="202"/>
      <c r="RQS80" s="202"/>
      <c r="RQT80" s="202"/>
      <c r="RQU80" s="202"/>
      <c r="RQV80" s="202"/>
      <c r="RQW80" s="202"/>
      <c r="RQX80" s="202"/>
      <c r="RQY80" s="202"/>
      <c r="RQZ80" s="202"/>
      <c r="RRA80" s="202"/>
      <c r="RRB80" s="202"/>
      <c r="RRC80" s="202"/>
      <c r="RRD80" s="202"/>
      <c r="RRE80" s="202"/>
      <c r="RRF80" s="202"/>
      <c r="RRG80" s="202"/>
      <c r="RRH80" s="202"/>
      <c r="RRI80" s="202"/>
      <c r="RRJ80" s="202"/>
      <c r="RRK80" s="202"/>
      <c r="RRL80" s="202"/>
      <c r="RRM80" s="202"/>
      <c r="RRN80" s="202"/>
      <c r="RRO80" s="202"/>
      <c r="RRP80" s="202"/>
      <c r="RRQ80" s="202"/>
      <c r="RRR80" s="202"/>
      <c r="RRS80" s="202"/>
      <c r="RRT80" s="202"/>
      <c r="RRU80" s="202"/>
      <c r="RRV80" s="202"/>
      <c r="RRW80" s="202"/>
      <c r="RRX80" s="202"/>
      <c r="RRY80" s="202"/>
      <c r="RRZ80" s="202"/>
      <c r="RSA80" s="202"/>
      <c r="RSB80" s="202"/>
      <c r="RSC80" s="202"/>
      <c r="RSD80" s="202"/>
      <c r="RSE80" s="202"/>
      <c r="RSF80" s="202"/>
      <c r="RSG80" s="202"/>
      <c r="RSH80" s="202"/>
      <c r="RSI80" s="202"/>
      <c r="RSJ80" s="202"/>
      <c r="RSK80" s="202"/>
      <c r="RSL80" s="202"/>
      <c r="RSM80" s="202"/>
      <c r="RSN80" s="202"/>
      <c r="RSO80" s="202"/>
      <c r="RSP80" s="202"/>
      <c r="RSQ80" s="202"/>
      <c r="RSR80" s="202"/>
      <c r="RSS80" s="202"/>
      <c r="RST80" s="202"/>
      <c r="RSU80" s="202"/>
      <c r="RSV80" s="202"/>
      <c r="RSW80" s="202"/>
      <c r="RSX80" s="202"/>
      <c r="RSY80" s="202"/>
      <c r="RSZ80" s="202"/>
      <c r="RTA80" s="202"/>
      <c r="RTB80" s="202"/>
      <c r="RTC80" s="202"/>
      <c r="RTD80" s="202"/>
      <c r="RTE80" s="202"/>
      <c r="RTF80" s="202"/>
      <c r="RTG80" s="202"/>
      <c r="RTH80" s="202"/>
      <c r="RTI80" s="202"/>
      <c r="RTJ80" s="202"/>
      <c r="RTK80" s="202"/>
      <c r="RTL80" s="202"/>
      <c r="RTM80" s="202"/>
      <c r="RTN80" s="202"/>
      <c r="RTO80" s="202"/>
      <c r="RTP80" s="202"/>
      <c r="RTQ80" s="202"/>
      <c r="RTR80" s="202"/>
      <c r="RTS80" s="202"/>
      <c r="RTT80" s="202"/>
      <c r="RTU80" s="202"/>
      <c r="RTV80" s="202"/>
      <c r="RTW80" s="202"/>
      <c r="RTX80" s="202"/>
      <c r="RTY80" s="202"/>
      <c r="RTZ80" s="202"/>
      <c r="RUA80" s="202"/>
      <c r="RUB80" s="202"/>
      <c r="RUC80" s="202"/>
      <c r="RUD80" s="202"/>
      <c r="RUE80" s="202"/>
      <c r="RUF80" s="202"/>
      <c r="RUG80" s="202"/>
      <c r="RUH80" s="202"/>
      <c r="RUI80" s="202"/>
      <c r="RUJ80" s="202"/>
      <c r="RUK80" s="202"/>
      <c r="RUL80" s="202"/>
      <c r="RUM80" s="202"/>
      <c r="RUN80" s="202"/>
      <c r="RUO80" s="202"/>
      <c r="RUP80" s="202"/>
      <c r="RUQ80" s="202"/>
      <c r="RUR80" s="202"/>
      <c r="RUS80" s="202"/>
      <c r="RUT80" s="202"/>
      <c r="RUU80" s="202"/>
      <c r="RUV80" s="202"/>
      <c r="RUW80" s="202"/>
      <c r="RUX80" s="202"/>
      <c r="RUY80" s="202"/>
      <c r="RUZ80" s="202"/>
      <c r="RVA80" s="202"/>
      <c r="RVB80" s="202"/>
      <c r="RVC80" s="202"/>
      <c r="RVD80" s="202"/>
      <c r="RVE80" s="202"/>
      <c r="RVF80" s="202"/>
      <c r="RVG80" s="202"/>
      <c r="RVH80" s="202"/>
      <c r="RVI80" s="202"/>
      <c r="RVJ80" s="202"/>
      <c r="RVK80" s="202"/>
      <c r="RVL80" s="202"/>
      <c r="RVM80" s="202"/>
      <c r="RVN80" s="202"/>
      <c r="RVO80" s="202"/>
      <c r="RVP80" s="202"/>
      <c r="RVQ80" s="202"/>
      <c r="RVR80" s="202"/>
      <c r="RVS80" s="202"/>
      <c r="RVT80" s="202"/>
      <c r="RVU80" s="202"/>
      <c r="RVV80" s="202"/>
      <c r="RVW80" s="202"/>
      <c r="RVX80" s="202"/>
      <c r="RVY80" s="202"/>
      <c r="RVZ80" s="202"/>
      <c r="RWA80" s="202"/>
      <c r="RWB80" s="202"/>
      <c r="RWC80" s="202"/>
      <c r="RWD80" s="202"/>
      <c r="RWE80" s="202"/>
      <c r="RWF80" s="202"/>
      <c r="RWG80" s="202"/>
      <c r="RWH80" s="202"/>
      <c r="RWI80" s="202"/>
      <c r="RWJ80" s="202"/>
      <c r="RWK80" s="202"/>
      <c r="RWL80" s="202"/>
      <c r="RWM80" s="202"/>
      <c r="RWN80" s="202"/>
      <c r="RWO80" s="202"/>
      <c r="RWP80" s="202"/>
      <c r="RWQ80" s="202"/>
      <c r="RWR80" s="202"/>
      <c r="RWS80" s="202"/>
      <c r="RWT80" s="202"/>
      <c r="RWU80" s="202"/>
      <c r="RWV80" s="202"/>
      <c r="RWW80" s="202"/>
      <c r="RWX80" s="202"/>
      <c r="RWY80" s="202"/>
      <c r="RWZ80" s="202"/>
      <c r="RXA80" s="202"/>
      <c r="RXB80" s="202"/>
      <c r="RXC80" s="202"/>
      <c r="RXD80" s="202"/>
      <c r="RXE80" s="202"/>
      <c r="RXF80" s="202"/>
      <c r="RXG80" s="202"/>
      <c r="RXH80" s="202"/>
      <c r="RXI80" s="202"/>
      <c r="RXJ80" s="202"/>
      <c r="RXK80" s="202"/>
      <c r="RXL80" s="202"/>
      <c r="RXM80" s="202"/>
      <c r="RXN80" s="202"/>
      <c r="RXO80" s="202"/>
      <c r="RXP80" s="202"/>
      <c r="RXQ80" s="202"/>
      <c r="RXR80" s="202"/>
      <c r="RXS80" s="202"/>
      <c r="RXT80" s="202"/>
      <c r="RXU80" s="202"/>
      <c r="RXV80" s="202"/>
      <c r="RXW80" s="202"/>
      <c r="RXX80" s="202"/>
      <c r="RXY80" s="202"/>
      <c r="RXZ80" s="202"/>
      <c r="RYA80" s="202"/>
      <c r="RYB80" s="202"/>
      <c r="RYC80" s="202"/>
      <c r="RYD80" s="202"/>
      <c r="RYE80" s="202"/>
      <c r="RYF80" s="202"/>
      <c r="RYG80" s="202"/>
      <c r="RYH80" s="202"/>
      <c r="RYI80" s="202"/>
      <c r="RYJ80" s="202"/>
      <c r="RYK80" s="202"/>
      <c r="RYL80" s="202"/>
      <c r="RYM80" s="202"/>
      <c r="RYN80" s="202"/>
      <c r="RYO80" s="202"/>
      <c r="RYP80" s="202"/>
      <c r="RYQ80" s="202"/>
      <c r="RYR80" s="202"/>
      <c r="RYS80" s="202"/>
      <c r="RYT80" s="202"/>
      <c r="RYU80" s="202"/>
      <c r="RYV80" s="202"/>
      <c r="RYW80" s="202"/>
      <c r="RYX80" s="202"/>
      <c r="RYY80" s="202"/>
      <c r="RYZ80" s="202"/>
      <c r="RZA80" s="202"/>
      <c r="RZB80" s="202"/>
      <c r="RZC80" s="202"/>
      <c r="RZD80" s="202"/>
      <c r="RZE80" s="202"/>
      <c r="RZF80" s="202"/>
      <c r="RZG80" s="202"/>
      <c r="RZH80" s="202"/>
      <c r="RZI80" s="202"/>
      <c r="RZJ80" s="202"/>
      <c r="RZK80" s="202"/>
      <c r="RZL80" s="202"/>
      <c r="RZM80" s="202"/>
      <c r="RZN80" s="202"/>
      <c r="RZO80" s="202"/>
      <c r="RZP80" s="202"/>
      <c r="RZQ80" s="202"/>
      <c r="RZR80" s="202"/>
      <c r="RZS80" s="202"/>
      <c r="RZT80" s="202"/>
      <c r="RZU80" s="202"/>
      <c r="RZV80" s="202"/>
      <c r="RZW80" s="202"/>
      <c r="RZX80" s="202"/>
      <c r="RZY80" s="202"/>
      <c r="RZZ80" s="202"/>
      <c r="SAA80" s="202"/>
      <c r="SAB80" s="202"/>
      <c r="SAC80" s="202"/>
      <c r="SAD80" s="202"/>
      <c r="SAE80" s="202"/>
      <c r="SAF80" s="202"/>
      <c r="SAG80" s="202"/>
      <c r="SAH80" s="202"/>
      <c r="SAI80" s="202"/>
      <c r="SAJ80" s="202"/>
      <c r="SAK80" s="202"/>
      <c r="SAL80" s="202"/>
      <c r="SAM80" s="202"/>
      <c r="SAN80" s="202"/>
      <c r="SAO80" s="202"/>
      <c r="SAP80" s="202"/>
      <c r="SAQ80" s="202"/>
      <c r="SAR80" s="202"/>
      <c r="SAS80" s="202"/>
      <c r="SAT80" s="202"/>
      <c r="SAU80" s="202"/>
      <c r="SAV80" s="202"/>
      <c r="SAW80" s="202"/>
      <c r="SAX80" s="202"/>
      <c r="SAY80" s="202"/>
      <c r="SAZ80" s="202"/>
      <c r="SBA80" s="202"/>
      <c r="SBB80" s="202"/>
      <c r="SBC80" s="202"/>
      <c r="SBD80" s="202"/>
      <c r="SBE80" s="202"/>
      <c r="SBF80" s="202"/>
      <c r="SBG80" s="202"/>
      <c r="SBH80" s="202"/>
      <c r="SBI80" s="202"/>
      <c r="SBJ80" s="202"/>
      <c r="SBK80" s="202"/>
      <c r="SBL80" s="202"/>
      <c r="SBM80" s="202"/>
      <c r="SBN80" s="202"/>
      <c r="SBO80" s="202"/>
      <c r="SBP80" s="202"/>
      <c r="SBQ80" s="202"/>
      <c r="SBR80" s="202"/>
      <c r="SBS80" s="202"/>
      <c r="SBT80" s="202"/>
      <c r="SBU80" s="202"/>
      <c r="SBV80" s="202"/>
      <c r="SBW80" s="202"/>
      <c r="SBX80" s="202"/>
      <c r="SBY80" s="202"/>
      <c r="SBZ80" s="202"/>
      <c r="SCA80" s="202"/>
      <c r="SCB80" s="202"/>
      <c r="SCC80" s="202"/>
      <c r="SCD80" s="202"/>
      <c r="SCE80" s="202"/>
      <c r="SCF80" s="202"/>
      <c r="SCG80" s="202"/>
      <c r="SCH80" s="202"/>
      <c r="SCI80" s="202"/>
      <c r="SCJ80" s="202"/>
      <c r="SCK80" s="202"/>
      <c r="SCL80" s="202"/>
      <c r="SCM80" s="202"/>
      <c r="SCN80" s="202"/>
      <c r="SCO80" s="202"/>
      <c r="SCP80" s="202"/>
      <c r="SCQ80" s="202"/>
      <c r="SCR80" s="202"/>
      <c r="SCS80" s="202"/>
      <c r="SCT80" s="202"/>
      <c r="SCU80" s="202"/>
      <c r="SCV80" s="202"/>
      <c r="SCW80" s="202"/>
      <c r="SCX80" s="202"/>
      <c r="SCY80" s="202"/>
      <c r="SCZ80" s="202"/>
      <c r="SDA80" s="202"/>
      <c r="SDB80" s="202"/>
      <c r="SDC80" s="202"/>
      <c r="SDD80" s="202"/>
      <c r="SDE80" s="202"/>
      <c r="SDF80" s="202"/>
      <c r="SDG80" s="202"/>
      <c r="SDH80" s="202"/>
      <c r="SDI80" s="202"/>
      <c r="SDJ80" s="202"/>
      <c r="SDK80" s="202"/>
      <c r="SDL80" s="202"/>
      <c r="SDM80" s="202"/>
      <c r="SDN80" s="202"/>
      <c r="SDO80" s="202"/>
      <c r="SDP80" s="202"/>
      <c r="SDQ80" s="202"/>
      <c r="SDR80" s="202"/>
      <c r="SDS80" s="202"/>
      <c r="SDT80" s="202"/>
      <c r="SDU80" s="202"/>
      <c r="SDV80" s="202"/>
      <c r="SDW80" s="202"/>
      <c r="SDX80" s="202"/>
      <c r="SDY80" s="202"/>
      <c r="SDZ80" s="202"/>
      <c r="SEA80" s="202"/>
      <c r="SEB80" s="202"/>
      <c r="SEC80" s="202"/>
      <c r="SED80" s="202"/>
      <c r="SEE80" s="202"/>
      <c r="SEF80" s="202"/>
      <c r="SEG80" s="202"/>
      <c r="SEH80" s="202"/>
      <c r="SEI80" s="202"/>
      <c r="SEJ80" s="202"/>
      <c r="SEK80" s="202"/>
      <c r="SEL80" s="202"/>
      <c r="SEM80" s="202"/>
      <c r="SEN80" s="202"/>
      <c r="SEO80" s="202"/>
      <c r="SEP80" s="202"/>
      <c r="SEQ80" s="202"/>
      <c r="SER80" s="202"/>
      <c r="SES80" s="202"/>
      <c r="SET80" s="202"/>
      <c r="SEU80" s="202"/>
      <c r="SEV80" s="202"/>
      <c r="SEW80" s="202"/>
      <c r="SEX80" s="202"/>
      <c r="SEY80" s="202"/>
      <c r="SEZ80" s="202"/>
      <c r="SFA80" s="202"/>
      <c r="SFB80" s="202"/>
      <c r="SFC80" s="202"/>
      <c r="SFD80" s="202"/>
      <c r="SFE80" s="202"/>
      <c r="SFF80" s="202"/>
      <c r="SFG80" s="202"/>
      <c r="SFH80" s="202"/>
      <c r="SFI80" s="202"/>
      <c r="SFJ80" s="202"/>
      <c r="SFK80" s="202"/>
      <c r="SFL80" s="202"/>
      <c r="SFM80" s="202"/>
      <c r="SFN80" s="202"/>
      <c r="SFO80" s="202"/>
      <c r="SFP80" s="202"/>
      <c r="SFQ80" s="202"/>
      <c r="SFR80" s="202"/>
      <c r="SFS80" s="202"/>
      <c r="SFT80" s="202"/>
      <c r="SFU80" s="202"/>
      <c r="SFV80" s="202"/>
      <c r="SFW80" s="202"/>
      <c r="SFX80" s="202"/>
      <c r="SFY80" s="202"/>
      <c r="SFZ80" s="202"/>
      <c r="SGA80" s="202"/>
      <c r="SGB80" s="202"/>
      <c r="SGC80" s="202"/>
      <c r="SGD80" s="202"/>
      <c r="SGE80" s="202"/>
      <c r="SGF80" s="202"/>
      <c r="SGG80" s="202"/>
      <c r="SGH80" s="202"/>
      <c r="SGI80" s="202"/>
      <c r="SGJ80" s="202"/>
      <c r="SGK80" s="202"/>
      <c r="SGL80" s="202"/>
      <c r="SGM80" s="202"/>
      <c r="SGN80" s="202"/>
      <c r="SGO80" s="202"/>
      <c r="SGP80" s="202"/>
      <c r="SGQ80" s="202"/>
      <c r="SGR80" s="202"/>
      <c r="SGS80" s="202"/>
      <c r="SGT80" s="202"/>
      <c r="SGU80" s="202"/>
      <c r="SGV80" s="202"/>
      <c r="SGW80" s="202"/>
      <c r="SGX80" s="202"/>
      <c r="SGY80" s="202"/>
      <c r="SGZ80" s="202"/>
      <c r="SHA80" s="202"/>
      <c r="SHB80" s="202"/>
      <c r="SHC80" s="202"/>
      <c r="SHD80" s="202"/>
      <c r="SHE80" s="202"/>
      <c r="SHF80" s="202"/>
      <c r="SHG80" s="202"/>
      <c r="SHH80" s="202"/>
      <c r="SHI80" s="202"/>
      <c r="SHJ80" s="202"/>
      <c r="SHK80" s="202"/>
      <c r="SHL80" s="202"/>
      <c r="SHM80" s="202"/>
      <c r="SHN80" s="202"/>
      <c r="SHO80" s="202"/>
      <c r="SHP80" s="202"/>
      <c r="SHQ80" s="202"/>
      <c r="SHR80" s="202"/>
      <c r="SHS80" s="202"/>
      <c r="SHT80" s="202"/>
      <c r="SHU80" s="202"/>
      <c r="SHV80" s="202"/>
      <c r="SHW80" s="202"/>
      <c r="SHX80" s="202"/>
      <c r="SHY80" s="202"/>
      <c r="SHZ80" s="202"/>
      <c r="SIA80" s="202"/>
      <c r="SIB80" s="202"/>
      <c r="SIC80" s="202"/>
      <c r="SID80" s="202"/>
      <c r="SIE80" s="202"/>
      <c r="SIF80" s="202"/>
      <c r="SIG80" s="202"/>
      <c r="SIH80" s="202"/>
      <c r="SII80" s="202"/>
      <c r="SIJ80" s="202"/>
      <c r="SIK80" s="202"/>
      <c r="SIL80" s="202"/>
      <c r="SIM80" s="202"/>
      <c r="SIN80" s="202"/>
      <c r="SIO80" s="202"/>
      <c r="SIP80" s="202"/>
      <c r="SIQ80" s="202"/>
      <c r="SIR80" s="202"/>
      <c r="SIS80" s="202"/>
      <c r="SIT80" s="202"/>
      <c r="SIU80" s="202"/>
      <c r="SIV80" s="202"/>
      <c r="SIW80" s="202"/>
      <c r="SIX80" s="202"/>
      <c r="SIY80" s="202"/>
      <c r="SIZ80" s="202"/>
      <c r="SJA80" s="202"/>
      <c r="SJB80" s="202"/>
      <c r="SJC80" s="202"/>
      <c r="SJD80" s="202"/>
      <c r="SJE80" s="202"/>
      <c r="SJF80" s="202"/>
      <c r="SJG80" s="202"/>
      <c r="SJH80" s="202"/>
      <c r="SJI80" s="202"/>
      <c r="SJJ80" s="202"/>
      <c r="SJK80" s="202"/>
      <c r="SJL80" s="202"/>
      <c r="SJM80" s="202"/>
      <c r="SJN80" s="202"/>
      <c r="SJO80" s="202"/>
      <c r="SJP80" s="202"/>
      <c r="SJQ80" s="202"/>
      <c r="SJR80" s="202"/>
      <c r="SJS80" s="202"/>
      <c r="SJT80" s="202"/>
      <c r="SJU80" s="202"/>
      <c r="SJV80" s="202"/>
      <c r="SJW80" s="202"/>
      <c r="SJX80" s="202"/>
      <c r="SJY80" s="202"/>
      <c r="SJZ80" s="202"/>
      <c r="SKA80" s="202"/>
      <c r="SKB80" s="202"/>
      <c r="SKC80" s="202"/>
      <c r="SKD80" s="202"/>
      <c r="SKE80" s="202"/>
      <c r="SKF80" s="202"/>
      <c r="SKG80" s="202"/>
      <c r="SKH80" s="202"/>
      <c r="SKI80" s="202"/>
      <c r="SKJ80" s="202"/>
      <c r="SKK80" s="202"/>
      <c r="SKL80" s="202"/>
      <c r="SKM80" s="202"/>
      <c r="SKN80" s="202"/>
      <c r="SKO80" s="202"/>
      <c r="SKP80" s="202"/>
      <c r="SKQ80" s="202"/>
      <c r="SKR80" s="202"/>
      <c r="SKS80" s="202"/>
      <c r="SKT80" s="202"/>
      <c r="SKU80" s="202"/>
      <c r="SKV80" s="202"/>
      <c r="SKW80" s="202"/>
      <c r="SKX80" s="202"/>
      <c r="SKY80" s="202"/>
      <c r="SKZ80" s="202"/>
      <c r="SLA80" s="202"/>
      <c r="SLB80" s="202"/>
      <c r="SLC80" s="202"/>
      <c r="SLD80" s="202"/>
      <c r="SLE80" s="202"/>
      <c r="SLF80" s="202"/>
      <c r="SLG80" s="202"/>
      <c r="SLH80" s="202"/>
      <c r="SLI80" s="202"/>
      <c r="SLJ80" s="202"/>
      <c r="SLK80" s="202"/>
      <c r="SLL80" s="202"/>
      <c r="SLM80" s="202"/>
      <c r="SLN80" s="202"/>
      <c r="SLO80" s="202"/>
      <c r="SLP80" s="202"/>
      <c r="SLQ80" s="202"/>
      <c r="SLR80" s="202"/>
      <c r="SLS80" s="202"/>
      <c r="SLT80" s="202"/>
      <c r="SLU80" s="202"/>
      <c r="SLV80" s="202"/>
      <c r="SLW80" s="202"/>
      <c r="SLX80" s="202"/>
      <c r="SLY80" s="202"/>
      <c r="SLZ80" s="202"/>
      <c r="SMA80" s="202"/>
      <c r="SMB80" s="202"/>
      <c r="SMC80" s="202"/>
      <c r="SMD80" s="202"/>
      <c r="SME80" s="202"/>
      <c r="SMF80" s="202"/>
      <c r="SMG80" s="202"/>
      <c r="SMH80" s="202"/>
      <c r="SMI80" s="202"/>
      <c r="SMJ80" s="202"/>
      <c r="SMK80" s="202"/>
      <c r="SML80" s="202"/>
      <c r="SMM80" s="202"/>
      <c r="SMN80" s="202"/>
      <c r="SMO80" s="202"/>
      <c r="SMP80" s="202"/>
      <c r="SMQ80" s="202"/>
      <c r="SMR80" s="202"/>
      <c r="SMS80" s="202"/>
      <c r="SMT80" s="202"/>
      <c r="SMU80" s="202"/>
      <c r="SMV80" s="202"/>
      <c r="SMW80" s="202"/>
      <c r="SMX80" s="202"/>
      <c r="SMY80" s="202"/>
      <c r="SMZ80" s="202"/>
      <c r="SNA80" s="202"/>
      <c r="SNB80" s="202"/>
      <c r="SNC80" s="202"/>
      <c r="SND80" s="202"/>
      <c r="SNE80" s="202"/>
      <c r="SNF80" s="202"/>
      <c r="SNG80" s="202"/>
      <c r="SNH80" s="202"/>
      <c r="SNI80" s="202"/>
      <c r="SNJ80" s="202"/>
      <c r="SNK80" s="202"/>
      <c r="SNL80" s="202"/>
      <c r="SNM80" s="202"/>
      <c r="SNN80" s="202"/>
      <c r="SNO80" s="202"/>
      <c r="SNP80" s="202"/>
      <c r="SNQ80" s="202"/>
      <c r="SNR80" s="202"/>
      <c r="SNS80" s="202"/>
      <c r="SNT80" s="202"/>
      <c r="SNU80" s="202"/>
      <c r="SNV80" s="202"/>
      <c r="SNW80" s="202"/>
      <c r="SNX80" s="202"/>
      <c r="SNY80" s="202"/>
      <c r="SNZ80" s="202"/>
      <c r="SOA80" s="202"/>
      <c r="SOB80" s="202"/>
      <c r="SOC80" s="202"/>
      <c r="SOD80" s="202"/>
      <c r="SOE80" s="202"/>
      <c r="SOF80" s="202"/>
      <c r="SOG80" s="202"/>
      <c r="SOH80" s="202"/>
      <c r="SOI80" s="202"/>
      <c r="SOJ80" s="202"/>
      <c r="SOK80" s="202"/>
      <c r="SOL80" s="202"/>
      <c r="SOM80" s="202"/>
      <c r="SON80" s="202"/>
      <c r="SOO80" s="202"/>
      <c r="SOP80" s="202"/>
      <c r="SOQ80" s="202"/>
      <c r="SOR80" s="202"/>
      <c r="SOS80" s="202"/>
      <c r="SOT80" s="202"/>
      <c r="SOU80" s="202"/>
      <c r="SOV80" s="202"/>
      <c r="SOW80" s="202"/>
      <c r="SOX80" s="202"/>
      <c r="SOY80" s="202"/>
      <c r="SOZ80" s="202"/>
      <c r="SPA80" s="202"/>
      <c r="SPB80" s="202"/>
      <c r="SPC80" s="202"/>
      <c r="SPD80" s="202"/>
      <c r="SPE80" s="202"/>
      <c r="SPF80" s="202"/>
      <c r="SPG80" s="202"/>
      <c r="SPH80" s="202"/>
      <c r="SPI80" s="202"/>
      <c r="SPJ80" s="202"/>
      <c r="SPK80" s="202"/>
      <c r="SPL80" s="202"/>
      <c r="SPM80" s="202"/>
      <c r="SPN80" s="202"/>
      <c r="SPO80" s="202"/>
      <c r="SPP80" s="202"/>
      <c r="SPQ80" s="202"/>
      <c r="SPR80" s="202"/>
      <c r="SPS80" s="202"/>
      <c r="SPT80" s="202"/>
      <c r="SPU80" s="202"/>
      <c r="SPV80" s="202"/>
      <c r="SPW80" s="202"/>
      <c r="SPX80" s="202"/>
      <c r="SPY80" s="202"/>
      <c r="SPZ80" s="202"/>
      <c r="SQA80" s="202"/>
      <c r="SQB80" s="202"/>
      <c r="SQC80" s="202"/>
      <c r="SQD80" s="202"/>
      <c r="SQE80" s="202"/>
      <c r="SQF80" s="202"/>
      <c r="SQG80" s="202"/>
      <c r="SQH80" s="202"/>
      <c r="SQI80" s="202"/>
      <c r="SQJ80" s="202"/>
      <c r="SQK80" s="202"/>
      <c r="SQL80" s="202"/>
      <c r="SQM80" s="202"/>
      <c r="SQN80" s="202"/>
      <c r="SQO80" s="202"/>
      <c r="SQP80" s="202"/>
      <c r="SQQ80" s="202"/>
      <c r="SQR80" s="202"/>
      <c r="SQS80" s="202"/>
      <c r="SQT80" s="202"/>
      <c r="SQU80" s="202"/>
      <c r="SQV80" s="202"/>
      <c r="SQW80" s="202"/>
      <c r="SQX80" s="202"/>
      <c r="SQY80" s="202"/>
      <c r="SQZ80" s="202"/>
      <c r="SRA80" s="202"/>
      <c r="SRB80" s="202"/>
      <c r="SRC80" s="202"/>
      <c r="SRD80" s="202"/>
      <c r="SRE80" s="202"/>
      <c r="SRF80" s="202"/>
      <c r="SRG80" s="202"/>
      <c r="SRH80" s="202"/>
      <c r="SRI80" s="202"/>
      <c r="SRJ80" s="202"/>
      <c r="SRK80" s="202"/>
      <c r="SRL80" s="202"/>
      <c r="SRM80" s="202"/>
      <c r="SRN80" s="202"/>
      <c r="SRO80" s="202"/>
      <c r="SRP80" s="202"/>
      <c r="SRQ80" s="202"/>
      <c r="SRR80" s="202"/>
      <c r="SRS80" s="202"/>
      <c r="SRT80" s="202"/>
      <c r="SRU80" s="202"/>
      <c r="SRV80" s="202"/>
      <c r="SRW80" s="202"/>
      <c r="SRX80" s="202"/>
      <c r="SRY80" s="202"/>
      <c r="SRZ80" s="202"/>
      <c r="SSA80" s="202"/>
      <c r="SSB80" s="202"/>
      <c r="SSC80" s="202"/>
      <c r="SSD80" s="202"/>
      <c r="SSE80" s="202"/>
      <c r="SSF80" s="202"/>
      <c r="SSG80" s="202"/>
      <c r="SSH80" s="202"/>
      <c r="SSI80" s="202"/>
      <c r="SSJ80" s="202"/>
      <c r="SSK80" s="202"/>
      <c r="SSL80" s="202"/>
      <c r="SSM80" s="202"/>
      <c r="SSN80" s="202"/>
      <c r="SSO80" s="202"/>
      <c r="SSP80" s="202"/>
      <c r="SSQ80" s="202"/>
      <c r="SSR80" s="202"/>
      <c r="SSS80" s="202"/>
      <c r="SST80" s="202"/>
      <c r="SSU80" s="202"/>
      <c r="SSV80" s="202"/>
      <c r="SSW80" s="202"/>
      <c r="SSX80" s="202"/>
      <c r="SSY80" s="202"/>
      <c r="SSZ80" s="202"/>
      <c r="STA80" s="202"/>
      <c r="STB80" s="202"/>
      <c r="STC80" s="202"/>
      <c r="STD80" s="202"/>
      <c r="STE80" s="202"/>
      <c r="STF80" s="202"/>
      <c r="STG80" s="202"/>
      <c r="STH80" s="202"/>
      <c r="STI80" s="202"/>
      <c r="STJ80" s="202"/>
      <c r="STK80" s="202"/>
      <c r="STL80" s="202"/>
      <c r="STM80" s="202"/>
      <c r="STN80" s="202"/>
      <c r="STO80" s="202"/>
      <c r="STP80" s="202"/>
      <c r="STQ80" s="202"/>
      <c r="STR80" s="202"/>
      <c r="STS80" s="202"/>
      <c r="STT80" s="202"/>
      <c r="STU80" s="202"/>
      <c r="STV80" s="202"/>
      <c r="STW80" s="202"/>
      <c r="STX80" s="202"/>
      <c r="STY80" s="202"/>
      <c r="STZ80" s="202"/>
      <c r="SUA80" s="202"/>
      <c r="SUB80" s="202"/>
      <c r="SUC80" s="202"/>
      <c r="SUD80" s="202"/>
      <c r="SUE80" s="202"/>
      <c r="SUF80" s="202"/>
      <c r="SUG80" s="202"/>
      <c r="SUH80" s="202"/>
      <c r="SUI80" s="202"/>
      <c r="SUJ80" s="202"/>
      <c r="SUK80" s="202"/>
      <c r="SUL80" s="202"/>
      <c r="SUM80" s="202"/>
      <c r="SUN80" s="202"/>
      <c r="SUO80" s="202"/>
      <c r="SUP80" s="202"/>
      <c r="SUQ80" s="202"/>
      <c r="SUR80" s="202"/>
      <c r="SUS80" s="202"/>
      <c r="SUT80" s="202"/>
      <c r="SUU80" s="202"/>
      <c r="SUV80" s="202"/>
      <c r="SUW80" s="202"/>
      <c r="SUX80" s="202"/>
      <c r="SUY80" s="202"/>
      <c r="SUZ80" s="202"/>
      <c r="SVA80" s="202"/>
      <c r="SVB80" s="202"/>
      <c r="SVC80" s="202"/>
      <c r="SVD80" s="202"/>
      <c r="SVE80" s="202"/>
      <c r="SVF80" s="202"/>
      <c r="SVG80" s="202"/>
      <c r="SVH80" s="202"/>
      <c r="SVI80" s="202"/>
      <c r="SVJ80" s="202"/>
      <c r="SVK80" s="202"/>
      <c r="SVL80" s="202"/>
      <c r="SVM80" s="202"/>
      <c r="SVN80" s="202"/>
      <c r="SVO80" s="202"/>
      <c r="SVP80" s="202"/>
      <c r="SVQ80" s="202"/>
      <c r="SVR80" s="202"/>
      <c r="SVS80" s="202"/>
      <c r="SVT80" s="202"/>
      <c r="SVU80" s="202"/>
      <c r="SVV80" s="202"/>
      <c r="SVW80" s="202"/>
      <c r="SVX80" s="202"/>
      <c r="SVY80" s="202"/>
      <c r="SVZ80" s="202"/>
      <c r="SWA80" s="202"/>
      <c r="SWB80" s="202"/>
      <c r="SWC80" s="202"/>
      <c r="SWD80" s="202"/>
      <c r="SWE80" s="202"/>
      <c r="SWF80" s="202"/>
      <c r="SWG80" s="202"/>
      <c r="SWH80" s="202"/>
      <c r="SWI80" s="202"/>
      <c r="SWJ80" s="202"/>
      <c r="SWK80" s="202"/>
      <c r="SWL80" s="202"/>
      <c r="SWM80" s="202"/>
      <c r="SWN80" s="202"/>
      <c r="SWO80" s="202"/>
      <c r="SWP80" s="202"/>
      <c r="SWQ80" s="202"/>
      <c r="SWR80" s="202"/>
      <c r="SWS80" s="202"/>
      <c r="SWT80" s="202"/>
      <c r="SWU80" s="202"/>
      <c r="SWV80" s="202"/>
      <c r="SWW80" s="202"/>
      <c r="SWX80" s="202"/>
      <c r="SWY80" s="202"/>
      <c r="SWZ80" s="202"/>
      <c r="SXA80" s="202"/>
      <c r="SXB80" s="202"/>
      <c r="SXC80" s="202"/>
      <c r="SXD80" s="202"/>
      <c r="SXE80" s="202"/>
      <c r="SXF80" s="202"/>
      <c r="SXG80" s="202"/>
      <c r="SXH80" s="202"/>
      <c r="SXI80" s="202"/>
      <c r="SXJ80" s="202"/>
      <c r="SXK80" s="202"/>
      <c r="SXL80" s="202"/>
      <c r="SXM80" s="202"/>
      <c r="SXN80" s="202"/>
      <c r="SXO80" s="202"/>
      <c r="SXP80" s="202"/>
      <c r="SXQ80" s="202"/>
      <c r="SXR80" s="202"/>
      <c r="SXS80" s="202"/>
      <c r="SXT80" s="202"/>
      <c r="SXU80" s="202"/>
      <c r="SXV80" s="202"/>
      <c r="SXW80" s="202"/>
      <c r="SXX80" s="202"/>
      <c r="SXY80" s="202"/>
      <c r="SXZ80" s="202"/>
      <c r="SYA80" s="202"/>
      <c r="SYB80" s="202"/>
      <c r="SYC80" s="202"/>
      <c r="SYD80" s="202"/>
      <c r="SYE80" s="202"/>
      <c r="SYF80" s="202"/>
      <c r="SYG80" s="202"/>
      <c r="SYH80" s="202"/>
      <c r="SYI80" s="202"/>
      <c r="SYJ80" s="202"/>
      <c r="SYK80" s="202"/>
      <c r="SYL80" s="202"/>
      <c r="SYM80" s="202"/>
      <c r="SYN80" s="202"/>
      <c r="SYO80" s="202"/>
      <c r="SYP80" s="202"/>
      <c r="SYQ80" s="202"/>
      <c r="SYR80" s="202"/>
      <c r="SYS80" s="202"/>
      <c r="SYT80" s="202"/>
      <c r="SYU80" s="202"/>
      <c r="SYV80" s="202"/>
      <c r="SYW80" s="202"/>
      <c r="SYX80" s="202"/>
      <c r="SYY80" s="202"/>
      <c r="SYZ80" s="202"/>
      <c r="SZA80" s="202"/>
      <c r="SZB80" s="202"/>
      <c r="SZC80" s="202"/>
      <c r="SZD80" s="202"/>
      <c r="SZE80" s="202"/>
      <c r="SZF80" s="202"/>
      <c r="SZG80" s="202"/>
      <c r="SZH80" s="202"/>
      <c r="SZI80" s="202"/>
      <c r="SZJ80" s="202"/>
      <c r="SZK80" s="202"/>
      <c r="SZL80" s="202"/>
      <c r="SZM80" s="202"/>
      <c r="SZN80" s="202"/>
      <c r="SZO80" s="202"/>
      <c r="SZP80" s="202"/>
      <c r="SZQ80" s="202"/>
      <c r="SZR80" s="202"/>
      <c r="SZS80" s="202"/>
      <c r="SZT80" s="202"/>
      <c r="SZU80" s="202"/>
      <c r="SZV80" s="202"/>
      <c r="SZW80" s="202"/>
      <c r="SZX80" s="202"/>
      <c r="SZY80" s="202"/>
      <c r="SZZ80" s="202"/>
      <c r="TAA80" s="202"/>
      <c r="TAB80" s="202"/>
      <c r="TAC80" s="202"/>
      <c r="TAD80" s="202"/>
      <c r="TAE80" s="202"/>
      <c r="TAF80" s="202"/>
      <c r="TAG80" s="202"/>
      <c r="TAH80" s="202"/>
      <c r="TAI80" s="202"/>
      <c r="TAJ80" s="202"/>
      <c r="TAK80" s="202"/>
      <c r="TAL80" s="202"/>
      <c r="TAM80" s="202"/>
      <c r="TAN80" s="202"/>
      <c r="TAO80" s="202"/>
      <c r="TAP80" s="202"/>
      <c r="TAQ80" s="202"/>
      <c r="TAR80" s="202"/>
      <c r="TAS80" s="202"/>
      <c r="TAT80" s="202"/>
      <c r="TAU80" s="202"/>
      <c r="TAV80" s="202"/>
      <c r="TAW80" s="202"/>
      <c r="TAX80" s="202"/>
      <c r="TAY80" s="202"/>
      <c r="TAZ80" s="202"/>
      <c r="TBA80" s="202"/>
      <c r="TBB80" s="202"/>
      <c r="TBC80" s="202"/>
      <c r="TBD80" s="202"/>
      <c r="TBE80" s="202"/>
      <c r="TBF80" s="202"/>
      <c r="TBG80" s="202"/>
      <c r="TBH80" s="202"/>
      <c r="TBI80" s="202"/>
      <c r="TBJ80" s="202"/>
      <c r="TBK80" s="202"/>
      <c r="TBL80" s="202"/>
      <c r="TBM80" s="202"/>
      <c r="TBN80" s="202"/>
      <c r="TBO80" s="202"/>
      <c r="TBP80" s="202"/>
      <c r="TBQ80" s="202"/>
      <c r="TBR80" s="202"/>
      <c r="TBS80" s="202"/>
      <c r="TBT80" s="202"/>
      <c r="TBU80" s="202"/>
      <c r="TBV80" s="202"/>
      <c r="TBW80" s="202"/>
      <c r="TBX80" s="202"/>
      <c r="TBY80" s="202"/>
      <c r="TBZ80" s="202"/>
      <c r="TCA80" s="202"/>
      <c r="TCB80" s="202"/>
      <c r="TCC80" s="202"/>
      <c r="TCD80" s="202"/>
      <c r="TCE80" s="202"/>
      <c r="TCF80" s="202"/>
      <c r="TCG80" s="202"/>
      <c r="TCH80" s="202"/>
      <c r="TCI80" s="202"/>
      <c r="TCJ80" s="202"/>
      <c r="TCK80" s="202"/>
      <c r="TCL80" s="202"/>
      <c r="TCM80" s="202"/>
      <c r="TCN80" s="202"/>
      <c r="TCO80" s="202"/>
      <c r="TCP80" s="202"/>
      <c r="TCQ80" s="202"/>
      <c r="TCR80" s="202"/>
      <c r="TCS80" s="202"/>
      <c r="TCT80" s="202"/>
      <c r="TCU80" s="202"/>
      <c r="TCV80" s="202"/>
      <c r="TCW80" s="202"/>
      <c r="TCX80" s="202"/>
      <c r="TCY80" s="202"/>
      <c r="TCZ80" s="202"/>
      <c r="TDA80" s="202"/>
      <c r="TDB80" s="202"/>
      <c r="TDC80" s="202"/>
      <c r="TDD80" s="202"/>
      <c r="TDE80" s="202"/>
      <c r="TDF80" s="202"/>
      <c r="TDG80" s="202"/>
      <c r="TDH80" s="202"/>
      <c r="TDI80" s="202"/>
      <c r="TDJ80" s="202"/>
      <c r="TDK80" s="202"/>
      <c r="TDL80" s="202"/>
      <c r="TDM80" s="202"/>
      <c r="TDN80" s="202"/>
      <c r="TDO80" s="202"/>
      <c r="TDP80" s="202"/>
      <c r="TDQ80" s="202"/>
      <c r="TDR80" s="202"/>
      <c r="TDS80" s="202"/>
      <c r="TDT80" s="202"/>
      <c r="TDU80" s="202"/>
      <c r="TDV80" s="202"/>
      <c r="TDW80" s="202"/>
      <c r="TDX80" s="202"/>
      <c r="TDY80" s="202"/>
      <c r="TDZ80" s="202"/>
      <c r="TEA80" s="202"/>
      <c r="TEB80" s="202"/>
      <c r="TEC80" s="202"/>
      <c r="TED80" s="202"/>
      <c r="TEE80" s="202"/>
      <c r="TEF80" s="202"/>
      <c r="TEG80" s="202"/>
      <c r="TEH80" s="202"/>
      <c r="TEI80" s="202"/>
      <c r="TEJ80" s="202"/>
      <c r="TEK80" s="202"/>
      <c r="TEL80" s="202"/>
      <c r="TEM80" s="202"/>
      <c r="TEN80" s="202"/>
      <c r="TEO80" s="202"/>
      <c r="TEP80" s="202"/>
      <c r="TEQ80" s="202"/>
      <c r="TER80" s="202"/>
      <c r="TES80" s="202"/>
      <c r="TET80" s="202"/>
      <c r="TEU80" s="202"/>
      <c r="TEV80" s="202"/>
      <c r="TEW80" s="202"/>
      <c r="TEX80" s="202"/>
      <c r="TEY80" s="202"/>
      <c r="TEZ80" s="202"/>
      <c r="TFA80" s="202"/>
      <c r="TFB80" s="202"/>
      <c r="TFC80" s="202"/>
      <c r="TFD80" s="202"/>
      <c r="TFE80" s="202"/>
      <c r="TFF80" s="202"/>
      <c r="TFG80" s="202"/>
      <c r="TFH80" s="202"/>
      <c r="TFI80" s="202"/>
      <c r="TFJ80" s="202"/>
      <c r="TFK80" s="202"/>
      <c r="TFL80" s="202"/>
      <c r="TFM80" s="202"/>
      <c r="TFN80" s="202"/>
      <c r="TFO80" s="202"/>
      <c r="TFP80" s="202"/>
      <c r="TFQ80" s="202"/>
      <c r="TFR80" s="202"/>
      <c r="TFS80" s="202"/>
      <c r="TFT80" s="202"/>
      <c r="TFU80" s="202"/>
      <c r="TFV80" s="202"/>
      <c r="TFW80" s="202"/>
      <c r="TFX80" s="202"/>
      <c r="TFY80" s="202"/>
      <c r="TFZ80" s="202"/>
      <c r="TGA80" s="202"/>
      <c r="TGB80" s="202"/>
      <c r="TGC80" s="202"/>
      <c r="TGD80" s="202"/>
      <c r="TGE80" s="202"/>
      <c r="TGF80" s="202"/>
      <c r="TGG80" s="202"/>
      <c r="TGH80" s="202"/>
      <c r="TGI80" s="202"/>
      <c r="TGJ80" s="202"/>
      <c r="TGK80" s="202"/>
      <c r="TGL80" s="202"/>
      <c r="TGM80" s="202"/>
      <c r="TGN80" s="202"/>
      <c r="TGO80" s="202"/>
      <c r="TGP80" s="202"/>
      <c r="TGQ80" s="202"/>
      <c r="TGR80" s="202"/>
      <c r="TGS80" s="202"/>
      <c r="TGT80" s="202"/>
      <c r="TGU80" s="202"/>
      <c r="TGV80" s="202"/>
      <c r="TGW80" s="202"/>
      <c r="TGX80" s="202"/>
      <c r="TGY80" s="202"/>
      <c r="TGZ80" s="202"/>
      <c r="THA80" s="202"/>
      <c r="THB80" s="202"/>
      <c r="THC80" s="202"/>
      <c r="THD80" s="202"/>
      <c r="THE80" s="202"/>
      <c r="THF80" s="202"/>
      <c r="THG80" s="202"/>
      <c r="THH80" s="202"/>
      <c r="THI80" s="202"/>
      <c r="THJ80" s="202"/>
      <c r="THK80" s="202"/>
      <c r="THL80" s="202"/>
      <c r="THM80" s="202"/>
      <c r="THN80" s="202"/>
      <c r="THO80" s="202"/>
      <c r="THP80" s="202"/>
      <c r="THQ80" s="202"/>
      <c r="THR80" s="202"/>
      <c r="THS80" s="202"/>
      <c r="THT80" s="202"/>
      <c r="THU80" s="202"/>
      <c r="THV80" s="202"/>
      <c r="THW80" s="202"/>
      <c r="THX80" s="202"/>
      <c r="THY80" s="202"/>
      <c r="THZ80" s="202"/>
      <c r="TIA80" s="202"/>
      <c r="TIB80" s="202"/>
      <c r="TIC80" s="202"/>
      <c r="TID80" s="202"/>
      <c r="TIE80" s="202"/>
      <c r="TIF80" s="202"/>
      <c r="TIG80" s="202"/>
      <c r="TIH80" s="202"/>
      <c r="TII80" s="202"/>
      <c r="TIJ80" s="202"/>
      <c r="TIK80" s="202"/>
      <c r="TIL80" s="202"/>
      <c r="TIM80" s="202"/>
      <c r="TIN80" s="202"/>
      <c r="TIO80" s="202"/>
      <c r="TIP80" s="202"/>
      <c r="TIQ80" s="202"/>
      <c r="TIR80" s="202"/>
      <c r="TIS80" s="202"/>
      <c r="TIT80" s="202"/>
      <c r="TIU80" s="202"/>
      <c r="TIV80" s="202"/>
      <c r="TIW80" s="202"/>
      <c r="TIX80" s="202"/>
      <c r="TIY80" s="202"/>
      <c r="TIZ80" s="202"/>
      <c r="TJA80" s="202"/>
      <c r="TJB80" s="202"/>
      <c r="TJC80" s="202"/>
      <c r="TJD80" s="202"/>
      <c r="TJE80" s="202"/>
      <c r="TJF80" s="202"/>
      <c r="TJG80" s="202"/>
      <c r="TJH80" s="202"/>
      <c r="TJI80" s="202"/>
      <c r="TJJ80" s="202"/>
      <c r="TJK80" s="202"/>
      <c r="TJL80" s="202"/>
      <c r="TJM80" s="202"/>
      <c r="TJN80" s="202"/>
      <c r="TJO80" s="202"/>
      <c r="TJP80" s="202"/>
      <c r="TJQ80" s="202"/>
      <c r="TJR80" s="202"/>
      <c r="TJS80" s="202"/>
      <c r="TJT80" s="202"/>
      <c r="TJU80" s="202"/>
      <c r="TJV80" s="202"/>
      <c r="TJW80" s="202"/>
      <c r="TJX80" s="202"/>
      <c r="TJY80" s="202"/>
      <c r="TJZ80" s="202"/>
      <c r="TKA80" s="202"/>
      <c r="TKB80" s="202"/>
      <c r="TKC80" s="202"/>
      <c r="TKD80" s="202"/>
      <c r="TKE80" s="202"/>
      <c r="TKF80" s="202"/>
      <c r="TKG80" s="202"/>
      <c r="TKH80" s="202"/>
      <c r="TKI80" s="202"/>
      <c r="TKJ80" s="202"/>
      <c r="TKK80" s="202"/>
      <c r="TKL80" s="202"/>
      <c r="TKM80" s="202"/>
      <c r="TKN80" s="202"/>
      <c r="TKO80" s="202"/>
      <c r="TKP80" s="202"/>
      <c r="TKQ80" s="202"/>
      <c r="TKR80" s="202"/>
      <c r="TKS80" s="202"/>
      <c r="TKT80" s="202"/>
      <c r="TKU80" s="202"/>
      <c r="TKV80" s="202"/>
      <c r="TKW80" s="202"/>
      <c r="TKX80" s="202"/>
      <c r="TKY80" s="202"/>
      <c r="TKZ80" s="202"/>
      <c r="TLA80" s="202"/>
      <c r="TLB80" s="202"/>
      <c r="TLC80" s="202"/>
      <c r="TLD80" s="202"/>
      <c r="TLE80" s="202"/>
      <c r="TLF80" s="202"/>
      <c r="TLG80" s="202"/>
      <c r="TLH80" s="202"/>
      <c r="TLI80" s="202"/>
      <c r="TLJ80" s="202"/>
      <c r="TLK80" s="202"/>
      <c r="TLL80" s="202"/>
      <c r="TLM80" s="202"/>
      <c r="TLN80" s="202"/>
      <c r="TLO80" s="202"/>
      <c r="TLP80" s="202"/>
      <c r="TLQ80" s="202"/>
      <c r="TLR80" s="202"/>
      <c r="TLS80" s="202"/>
      <c r="TLT80" s="202"/>
      <c r="TLU80" s="202"/>
      <c r="TLV80" s="202"/>
      <c r="TLW80" s="202"/>
      <c r="TLX80" s="202"/>
      <c r="TLY80" s="202"/>
      <c r="TLZ80" s="202"/>
      <c r="TMA80" s="202"/>
      <c r="TMB80" s="202"/>
      <c r="TMC80" s="202"/>
      <c r="TMD80" s="202"/>
      <c r="TME80" s="202"/>
      <c r="TMF80" s="202"/>
      <c r="TMG80" s="202"/>
      <c r="TMH80" s="202"/>
      <c r="TMI80" s="202"/>
      <c r="TMJ80" s="202"/>
      <c r="TMK80" s="202"/>
      <c r="TML80" s="202"/>
      <c r="TMM80" s="202"/>
      <c r="TMN80" s="202"/>
      <c r="TMO80" s="202"/>
      <c r="TMP80" s="202"/>
      <c r="TMQ80" s="202"/>
      <c r="TMR80" s="202"/>
      <c r="TMS80" s="202"/>
      <c r="TMT80" s="202"/>
      <c r="TMU80" s="202"/>
      <c r="TMV80" s="202"/>
      <c r="TMW80" s="202"/>
      <c r="TMX80" s="202"/>
      <c r="TMY80" s="202"/>
      <c r="TMZ80" s="202"/>
      <c r="TNA80" s="202"/>
      <c r="TNB80" s="202"/>
      <c r="TNC80" s="202"/>
      <c r="TND80" s="202"/>
      <c r="TNE80" s="202"/>
      <c r="TNF80" s="202"/>
      <c r="TNG80" s="202"/>
      <c r="TNH80" s="202"/>
      <c r="TNI80" s="202"/>
      <c r="TNJ80" s="202"/>
      <c r="TNK80" s="202"/>
      <c r="TNL80" s="202"/>
      <c r="TNM80" s="202"/>
      <c r="TNN80" s="202"/>
      <c r="TNO80" s="202"/>
      <c r="TNP80" s="202"/>
      <c r="TNQ80" s="202"/>
      <c r="TNR80" s="202"/>
      <c r="TNS80" s="202"/>
      <c r="TNT80" s="202"/>
      <c r="TNU80" s="202"/>
      <c r="TNV80" s="202"/>
      <c r="TNW80" s="202"/>
      <c r="TNX80" s="202"/>
      <c r="TNY80" s="202"/>
      <c r="TNZ80" s="202"/>
      <c r="TOA80" s="202"/>
      <c r="TOB80" s="202"/>
      <c r="TOC80" s="202"/>
      <c r="TOD80" s="202"/>
      <c r="TOE80" s="202"/>
      <c r="TOF80" s="202"/>
      <c r="TOG80" s="202"/>
      <c r="TOH80" s="202"/>
      <c r="TOI80" s="202"/>
      <c r="TOJ80" s="202"/>
      <c r="TOK80" s="202"/>
      <c r="TOL80" s="202"/>
      <c r="TOM80" s="202"/>
      <c r="TON80" s="202"/>
      <c r="TOO80" s="202"/>
      <c r="TOP80" s="202"/>
      <c r="TOQ80" s="202"/>
      <c r="TOR80" s="202"/>
      <c r="TOS80" s="202"/>
      <c r="TOT80" s="202"/>
      <c r="TOU80" s="202"/>
      <c r="TOV80" s="202"/>
      <c r="TOW80" s="202"/>
      <c r="TOX80" s="202"/>
      <c r="TOY80" s="202"/>
      <c r="TOZ80" s="202"/>
      <c r="TPA80" s="202"/>
      <c r="TPB80" s="202"/>
      <c r="TPC80" s="202"/>
      <c r="TPD80" s="202"/>
      <c r="TPE80" s="202"/>
      <c r="TPF80" s="202"/>
      <c r="TPG80" s="202"/>
      <c r="TPH80" s="202"/>
      <c r="TPI80" s="202"/>
      <c r="TPJ80" s="202"/>
      <c r="TPK80" s="202"/>
      <c r="TPL80" s="202"/>
      <c r="TPM80" s="202"/>
      <c r="TPN80" s="202"/>
      <c r="TPO80" s="202"/>
      <c r="TPP80" s="202"/>
      <c r="TPQ80" s="202"/>
      <c r="TPR80" s="202"/>
      <c r="TPS80" s="202"/>
      <c r="TPT80" s="202"/>
      <c r="TPU80" s="202"/>
      <c r="TPV80" s="202"/>
      <c r="TPW80" s="202"/>
      <c r="TPX80" s="202"/>
      <c r="TPY80" s="202"/>
      <c r="TPZ80" s="202"/>
      <c r="TQA80" s="202"/>
      <c r="TQB80" s="202"/>
      <c r="TQC80" s="202"/>
      <c r="TQD80" s="202"/>
      <c r="TQE80" s="202"/>
      <c r="TQF80" s="202"/>
      <c r="TQG80" s="202"/>
      <c r="TQH80" s="202"/>
      <c r="TQI80" s="202"/>
      <c r="TQJ80" s="202"/>
      <c r="TQK80" s="202"/>
      <c r="TQL80" s="202"/>
      <c r="TQM80" s="202"/>
      <c r="TQN80" s="202"/>
      <c r="TQO80" s="202"/>
      <c r="TQP80" s="202"/>
      <c r="TQQ80" s="202"/>
      <c r="TQR80" s="202"/>
      <c r="TQS80" s="202"/>
      <c r="TQT80" s="202"/>
      <c r="TQU80" s="202"/>
      <c r="TQV80" s="202"/>
      <c r="TQW80" s="202"/>
      <c r="TQX80" s="202"/>
      <c r="TQY80" s="202"/>
      <c r="TQZ80" s="202"/>
      <c r="TRA80" s="202"/>
      <c r="TRB80" s="202"/>
      <c r="TRC80" s="202"/>
      <c r="TRD80" s="202"/>
      <c r="TRE80" s="202"/>
      <c r="TRF80" s="202"/>
      <c r="TRG80" s="202"/>
      <c r="TRH80" s="202"/>
      <c r="TRI80" s="202"/>
      <c r="TRJ80" s="202"/>
      <c r="TRK80" s="202"/>
      <c r="TRL80" s="202"/>
      <c r="TRM80" s="202"/>
      <c r="TRN80" s="202"/>
      <c r="TRO80" s="202"/>
      <c r="TRP80" s="202"/>
      <c r="TRQ80" s="202"/>
      <c r="TRR80" s="202"/>
      <c r="TRS80" s="202"/>
      <c r="TRT80" s="202"/>
      <c r="TRU80" s="202"/>
      <c r="TRV80" s="202"/>
      <c r="TRW80" s="202"/>
      <c r="TRX80" s="202"/>
      <c r="TRY80" s="202"/>
      <c r="TRZ80" s="202"/>
      <c r="TSA80" s="202"/>
      <c r="TSB80" s="202"/>
      <c r="TSC80" s="202"/>
      <c r="TSD80" s="202"/>
      <c r="TSE80" s="202"/>
      <c r="TSF80" s="202"/>
      <c r="TSG80" s="202"/>
      <c r="TSH80" s="202"/>
      <c r="TSI80" s="202"/>
      <c r="TSJ80" s="202"/>
      <c r="TSK80" s="202"/>
      <c r="TSL80" s="202"/>
      <c r="TSM80" s="202"/>
      <c r="TSN80" s="202"/>
      <c r="TSO80" s="202"/>
      <c r="TSP80" s="202"/>
      <c r="TSQ80" s="202"/>
      <c r="TSR80" s="202"/>
      <c r="TSS80" s="202"/>
      <c r="TST80" s="202"/>
      <c r="TSU80" s="202"/>
      <c r="TSV80" s="202"/>
      <c r="TSW80" s="202"/>
      <c r="TSX80" s="202"/>
      <c r="TSY80" s="202"/>
      <c r="TSZ80" s="202"/>
      <c r="TTA80" s="202"/>
      <c r="TTB80" s="202"/>
      <c r="TTC80" s="202"/>
      <c r="TTD80" s="202"/>
      <c r="TTE80" s="202"/>
      <c r="TTF80" s="202"/>
      <c r="TTG80" s="202"/>
      <c r="TTH80" s="202"/>
      <c r="TTI80" s="202"/>
      <c r="TTJ80" s="202"/>
      <c r="TTK80" s="202"/>
      <c r="TTL80" s="202"/>
      <c r="TTM80" s="202"/>
      <c r="TTN80" s="202"/>
      <c r="TTO80" s="202"/>
      <c r="TTP80" s="202"/>
      <c r="TTQ80" s="202"/>
      <c r="TTR80" s="202"/>
      <c r="TTS80" s="202"/>
      <c r="TTT80" s="202"/>
      <c r="TTU80" s="202"/>
      <c r="TTV80" s="202"/>
      <c r="TTW80" s="202"/>
      <c r="TTX80" s="202"/>
      <c r="TTY80" s="202"/>
      <c r="TTZ80" s="202"/>
      <c r="TUA80" s="202"/>
      <c r="TUB80" s="202"/>
      <c r="TUC80" s="202"/>
      <c r="TUD80" s="202"/>
      <c r="TUE80" s="202"/>
      <c r="TUF80" s="202"/>
      <c r="TUG80" s="202"/>
      <c r="TUH80" s="202"/>
      <c r="TUI80" s="202"/>
      <c r="TUJ80" s="202"/>
      <c r="TUK80" s="202"/>
      <c r="TUL80" s="202"/>
      <c r="TUM80" s="202"/>
      <c r="TUN80" s="202"/>
      <c r="TUO80" s="202"/>
      <c r="TUP80" s="202"/>
      <c r="TUQ80" s="202"/>
      <c r="TUR80" s="202"/>
      <c r="TUS80" s="202"/>
      <c r="TUT80" s="202"/>
      <c r="TUU80" s="202"/>
      <c r="TUV80" s="202"/>
      <c r="TUW80" s="202"/>
      <c r="TUX80" s="202"/>
      <c r="TUY80" s="202"/>
      <c r="TUZ80" s="202"/>
      <c r="TVA80" s="202"/>
      <c r="TVB80" s="202"/>
      <c r="TVC80" s="202"/>
      <c r="TVD80" s="202"/>
      <c r="TVE80" s="202"/>
      <c r="TVF80" s="202"/>
      <c r="TVG80" s="202"/>
      <c r="TVH80" s="202"/>
      <c r="TVI80" s="202"/>
      <c r="TVJ80" s="202"/>
      <c r="TVK80" s="202"/>
      <c r="TVL80" s="202"/>
      <c r="TVM80" s="202"/>
      <c r="TVN80" s="202"/>
      <c r="TVO80" s="202"/>
      <c r="TVP80" s="202"/>
      <c r="TVQ80" s="202"/>
      <c r="TVR80" s="202"/>
      <c r="TVS80" s="202"/>
      <c r="TVT80" s="202"/>
      <c r="TVU80" s="202"/>
      <c r="TVV80" s="202"/>
      <c r="TVW80" s="202"/>
      <c r="TVX80" s="202"/>
      <c r="TVY80" s="202"/>
      <c r="TVZ80" s="202"/>
      <c r="TWA80" s="202"/>
      <c r="TWB80" s="202"/>
      <c r="TWC80" s="202"/>
      <c r="TWD80" s="202"/>
      <c r="TWE80" s="202"/>
      <c r="TWF80" s="202"/>
      <c r="TWG80" s="202"/>
      <c r="TWH80" s="202"/>
      <c r="TWI80" s="202"/>
      <c r="TWJ80" s="202"/>
      <c r="TWK80" s="202"/>
      <c r="TWL80" s="202"/>
      <c r="TWM80" s="202"/>
      <c r="TWN80" s="202"/>
      <c r="TWO80" s="202"/>
      <c r="TWP80" s="202"/>
      <c r="TWQ80" s="202"/>
      <c r="TWR80" s="202"/>
      <c r="TWS80" s="202"/>
      <c r="TWT80" s="202"/>
      <c r="TWU80" s="202"/>
      <c r="TWV80" s="202"/>
      <c r="TWW80" s="202"/>
      <c r="TWX80" s="202"/>
      <c r="TWY80" s="202"/>
      <c r="TWZ80" s="202"/>
      <c r="TXA80" s="202"/>
      <c r="TXB80" s="202"/>
      <c r="TXC80" s="202"/>
      <c r="TXD80" s="202"/>
      <c r="TXE80" s="202"/>
      <c r="TXF80" s="202"/>
      <c r="TXG80" s="202"/>
      <c r="TXH80" s="202"/>
      <c r="TXI80" s="202"/>
      <c r="TXJ80" s="202"/>
      <c r="TXK80" s="202"/>
      <c r="TXL80" s="202"/>
      <c r="TXM80" s="202"/>
      <c r="TXN80" s="202"/>
      <c r="TXO80" s="202"/>
      <c r="TXP80" s="202"/>
      <c r="TXQ80" s="202"/>
      <c r="TXR80" s="202"/>
      <c r="TXS80" s="202"/>
      <c r="TXT80" s="202"/>
      <c r="TXU80" s="202"/>
      <c r="TXV80" s="202"/>
      <c r="TXW80" s="202"/>
      <c r="TXX80" s="202"/>
      <c r="TXY80" s="202"/>
      <c r="TXZ80" s="202"/>
      <c r="TYA80" s="202"/>
      <c r="TYB80" s="202"/>
      <c r="TYC80" s="202"/>
      <c r="TYD80" s="202"/>
      <c r="TYE80" s="202"/>
      <c r="TYF80" s="202"/>
      <c r="TYG80" s="202"/>
      <c r="TYH80" s="202"/>
      <c r="TYI80" s="202"/>
      <c r="TYJ80" s="202"/>
      <c r="TYK80" s="202"/>
      <c r="TYL80" s="202"/>
      <c r="TYM80" s="202"/>
      <c r="TYN80" s="202"/>
      <c r="TYO80" s="202"/>
      <c r="TYP80" s="202"/>
      <c r="TYQ80" s="202"/>
      <c r="TYR80" s="202"/>
      <c r="TYS80" s="202"/>
      <c r="TYT80" s="202"/>
      <c r="TYU80" s="202"/>
      <c r="TYV80" s="202"/>
      <c r="TYW80" s="202"/>
      <c r="TYX80" s="202"/>
      <c r="TYY80" s="202"/>
      <c r="TYZ80" s="202"/>
      <c r="TZA80" s="202"/>
      <c r="TZB80" s="202"/>
      <c r="TZC80" s="202"/>
      <c r="TZD80" s="202"/>
      <c r="TZE80" s="202"/>
      <c r="TZF80" s="202"/>
      <c r="TZG80" s="202"/>
      <c r="TZH80" s="202"/>
      <c r="TZI80" s="202"/>
      <c r="TZJ80" s="202"/>
      <c r="TZK80" s="202"/>
      <c r="TZL80" s="202"/>
      <c r="TZM80" s="202"/>
      <c r="TZN80" s="202"/>
      <c r="TZO80" s="202"/>
      <c r="TZP80" s="202"/>
      <c r="TZQ80" s="202"/>
      <c r="TZR80" s="202"/>
      <c r="TZS80" s="202"/>
      <c r="TZT80" s="202"/>
      <c r="TZU80" s="202"/>
      <c r="TZV80" s="202"/>
      <c r="TZW80" s="202"/>
      <c r="TZX80" s="202"/>
      <c r="TZY80" s="202"/>
      <c r="TZZ80" s="202"/>
      <c r="UAA80" s="202"/>
      <c r="UAB80" s="202"/>
      <c r="UAC80" s="202"/>
      <c r="UAD80" s="202"/>
      <c r="UAE80" s="202"/>
      <c r="UAF80" s="202"/>
      <c r="UAG80" s="202"/>
      <c r="UAH80" s="202"/>
      <c r="UAI80" s="202"/>
      <c r="UAJ80" s="202"/>
      <c r="UAK80" s="202"/>
      <c r="UAL80" s="202"/>
      <c r="UAM80" s="202"/>
      <c r="UAN80" s="202"/>
      <c r="UAO80" s="202"/>
      <c r="UAP80" s="202"/>
      <c r="UAQ80" s="202"/>
      <c r="UAR80" s="202"/>
      <c r="UAS80" s="202"/>
      <c r="UAT80" s="202"/>
      <c r="UAU80" s="202"/>
      <c r="UAV80" s="202"/>
      <c r="UAW80" s="202"/>
      <c r="UAX80" s="202"/>
      <c r="UAY80" s="202"/>
      <c r="UAZ80" s="202"/>
      <c r="UBA80" s="202"/>
      <c r="UBB80" s="202"/>
      <c r="UBC80" s="202"/>
      <c r="UBD80" s="202"/>
      <c r="UBE80" s="202"/>
      <c r="UBF80" s="202"/>
      <c r="UBG80" s="202"/>
      <c r="UBH80" s="202"/>
      <c r="UBI80" s="202"/>
      <c r="UBJ80" s="202"/>
      <c r="UBK80" s="202"/>
      <c r="UBL80" s="202"/>
      <c r="UBM80" s="202"/>
      <c r="UBN80" s="202"/>
      <c r="UBO80" s="202"/>
      <c r="UBP80" s="202"/>
      <c r="UBQ80" s="202"/>
      <c r="UBR80" s="202"/>
      <c r="UBS80" s="202"/>
      <c r="UBT80" s="202"/>
      <c r="UBU80" s="202"/>
      <c r="UBV80" s="202"/>
      <c r="UBW80" s="202"/>
      <c r="UBX80" s="202"/>
      <c r="UBY80" s="202"/>
      <c r="UBZ80" s="202"/>
      <c r="UCA80" s="202"/>
      <c r="UCB80" s="202"/>
      <c r="UCC80" s="202"/>
      <c r="UCD80" s="202"/>
      <c r="UCE80" s="202"/>
      <c r="UCF80" s="202"/>
      <c r="UCG80" s="202"/>
      <c r="UCH80" s="202"/>
      <c r="UCI80" s="202"/>
      <c r="UCJ80" s="202"/>
      <c r="UCK80" s="202"/>
      <c r="UCL80" s="202"/>
      <c r="UCM80" s="202"/>
      <c r="UCN80" s="202"/>
      <c r="UCO80" s="202"/>
      <c r="UCP80" s="202"/>
      <c r="UCQ80" s="202"/>
      <c r="UCR80" s="202"/>
      <c r="UCS80" s="202"/>
      <c r="UCT80" s="202"/>
      <c r="UCU80" s="202"/>
      <c r="UCV80" s="202"/>
      <c r="UCW80" s="202"/>
      <c r="UCX80" s="202"/>
      <c r="UCY80" s="202"/>
      <c r="UCZ80" s="202"/>
      <c r="UDA80" s="202"/>
      <c r="UDB80" s="202"/>
      <c r="UDC80" s="202"/>
      <c r="UDD80" s="202"/>
      <c r="UDE80" s="202"/>
      <c r="UDF80" s="202"/>
      <c r="UDG80" s="202"/>
      <c r="UDH80" s="202"/>
      <c r="UDI80" s="202"/>
      <c r="UDJ80" s="202"/>
      <c r="UDK80" s="202"/>
      <c r="UDL80" s="202"/>
      <c r="UDM80" s="202"/>
      <c r="UDN80" s="202"/>
      <c r="UDO80" s="202"/>
      <c r="UDP80" s="202"/>
      <c r="UDQ80" s="202"/>
      <c r="UDR80" s="202"/>
      <c r="UDS80" s="202"/>
      <c r="UDT80" s="202"/>
      <c r="UDU80" s="202"/>
      <c r="UDV80" s="202"/>
      <c r="UDW80" s="202"/>
      <c r="UDX80" s="202"/>
      <c r="UDY80" s="202"/>
      <c r="UDZ80" s="202"/>
      <c r="UEA80" s="202"/>
      <c r="UEB80" s="202"/>
      <c r="UEC80" s="202"/>
      <c r="UED80" s="202"/>
      <c r="UEE80" s="202"/>
      <c r="UEF80" s="202"/>
      <c r="UEG80" s="202"/>
      <c r="UEH80" s="202"/>
      <c r="UEI80" s="202"/>
      <c r="UEJ80" s="202"/>
      <c r="UEK80" s="202"/>
      <c r="UEL80" s="202"/>
      <c r="UEM80" s="202"/>
      <c r="UEN80" s="202"/>
      <c r="UEO80" s="202"/>
      <c r="UEP80" s="202"/>
      <c r="UEQ80" s="202"/>
      <c r="UER80" s="202"/>
      <c r="UES80" s="202"/>
      <c r="UET80" s="202"/>
      <c r="UEU80" s="202"/>
      <c r="UEV80" s="202"/>
      <c r="UEW80" s="202"/>
      <c r="UEX80" s="202"/>
      <c r="UEY80" s="202"/>
      <c r="UEZ80" s="202"/>
      <c r="UFA80" s="202"/>
      <c r="UFB80" s="202"/>
      <c r="UFC80" s="202"/>
      <c r="UFD80" s="202"/>
      <c r="UFE80" s="202"/>
      <c r="UFF80" s="202"/>
      <c r="UFG80" s="202"/>
      <c r="UFH80" s="202"/>
      <c r="UFI80" s="202"/>
      <c r="UFJ80" s="202"/>
      <c r="UFK80" s="202"/>
      <c r="UFL80" s="202"/>
      <c r="UFM80" s="202"/>
      <c r="UFN80" s="202"/>
      <c r="UFO80" s="202"/>
      <c r="UFP80" s="202"/>
      <c r="UFQ80" s="202"/>
      <c r="UFR80" s="202"/>
      <c r="UFS80" s="202"/>
      <c r="UFT80" s="202"/>
      <c r="UFU80" s="202"/>
      <c r="UFV80" s="202"/>
      <c r="UFW80" s="202"/>
      <c r="UFX80" s="202"/>
      <c r="UFY80" s="202"/>
      <c r="UFZ80" s="202"/>
      <c r="UGA80" s="202"/>
      <c r="UGB80" s="202"/>
      <c r="UGC80" s="202"/>
      <c r="UGD80" s="202"/>
      <c r="UGE80" s="202"/>
      <c r="UGF80" s="202"/>
      <c r="UGG80" s="202"/>
      <c r="UGH80" s="202"/>
      <c r="UGI80" s="202"/>
      <c r="UGJ80" s="202"/>
      <c r="UGK80" s="202"/>
      <c r="UGL80" s="202"/>
      <c r="UGM80" s="202"/>
      <c r="UGN80" s="202"/>
      <c r="UGO80" s="202"/>
      <c r="UGP80" s="202"/>
      <c r="UGQ80" s="202"/>
      <c r="UGR80" s="202"/>
      <c r="UGS80" s="202"/>
      <c r="UGT80" s="202"/>
      <c r="UGU80" s="202"/>
      <c r="UGV80" s="202"/>
      <c r="UGW80" s="202"/>
      <c r="UGX80" s="202"/>
      <c r="UGY80" s="202"/>
      <c r="UGZ80" s="202"/>
      <c r="UHA80" s="202"/>
      <c r="UHB80" s="202"/>
      <c r="UHC80" s="202"/>
      <c r="UHD80" s="202"/>
      <c r="UHE80" s="202"/>
      <c r="UHF80" s="202"/>
      <c r="UHG80" s="202"/>
      <c r="UHH80" s="202"/>
      <c r="UHI80" s="202"/>
      <c r="UHJ80" s="202"/>
      <c r="UHK80" s="202"/>
      <c r="UHL80" s="202"/>
      <c r="UHM80" s="202"/>
      <c r="UHN80" s="202"/>
      <c r="UHO80" s="202"/>
      <c r="UHP80" s="202"/>
      <c r="UHQ80" s="202"/>
      <c r="UHR80" s="202"/>
      <c r="UHS80" s="202"/>
      <c r="UHT80" s="202"/>
      <c r="UHU80" s="202"/>
      <c r="UHV80" s="202"/>
      <c r="UHW80" s="202"/>
      <c r="UHX80" s="202"/>
      <c r="UHY80" s="202"/>
      <c r="UHZ80" s="202"/>
      <c r="UIA80" s="202"/>
      <c r="UIB80" s="202"/>
      <c r="UIC80" s="202"/>
      <c r="UID80" s="202"/>
      <c r="UIE80" s="202"/>
      <c r="UIF80" s="202"/>
      <c r="UIG80" s="202"/>
      <c r="UIH80" s="202"/>
      <c r="UII80" s="202"/>
      <c r="UIJ80" s="202"/>
      <c r="UIK80" s="202"/>
      <c r="UIL80" s="202"/>
      <c r="UIM80" s="202"/>
      <c r="UIN80" s="202"/>
      <c r="UIO80" s="202"/>
      <c r="UIP80" s="202"/>
      <c r="UIQ80" s="202"/>
      <c r="UIR80" s="202"/>
      <c r="UIS80" s="202"/>
      <c r="UIT80" s="202"/>
      <c r="UIU80" s="202"/>
      <c r="UIV80" s="202"/>
      <c r="UIW80" s="202"/>
      <c r="UIX80" s="202"/>
      <c r="UIY80" s="202"/>
      <c r="UIZ80" s="202"/>
      <c r="UJA80" s="202"/>
      <c r="UJB80" s="202"/>
      <c r="UJC80" s="202"/>
      <c r="UJD80" s="202"/>
      <c r="UJE80" s="202"/>
      <c r="UJF80" s="202"/>
      <c r="UJG80" s="202"/>
      <c r="UJH80" s="202"/>
      <c r="UJI80" s="202"/>
      <c r="UJJ80" s="202"/>
      <c r="UJK80" s="202"/>
      <c r="UJL80" s="202"/>
      <c r="UJM80" s="202"/>
      <c r="UJN80" s="202"/>
      <c r="UJO80" s="202"/>
      <c r="UJP80" s="202"/>
      <c r="UJQ80" s="202"/>
      <c r="UJR80" s="202"/>
      <c r="UJS80" s="202"/>
      <c r="UJT80" s="202"/>
      <c r="UJU80" s="202"/>
      <c r="UJV80" s="202"/>
      <c r="UJW80" s="202"/>
      <c r="UJX80" s="202"/>
      <c r="UJY80" s="202"/>
      <c r="UJZ80" s="202"/>
      <c r="UKA80" s="202"/>
      <c r="UKB80" s="202"/>
      <c r="UKC80" s="202"/>
      <c r="UKD80" s="202"/>
      <c r="UKE80" s="202"/>
      <c r="UKF80" s="202"/>
      <c r="UKG80" s="202"/>
      <c r="UKH80" s="202"/>
      <c r="UKI80" s="202"/>
      <c r="UKJ80" s="202"/>
      <c r="UKK80" s="202"/>
      <c r="UKL80" s="202"/>
      <c r="UKM80" s="202"/>
      <c r="UKN80" s="202"/>
      <c r="UKO80" s="202"/>
      <c r="UKP80" s="202"/>
      <c r="UKQ80" s="202"/>
      <c r="UKR80" s="202"/>
      <c r="UKS80" s="202"/>
      <c r="UKT80" s="202"/>
      <c r="UKU80" s="202"/>
      <c r="UKV80" s="202"/>
      <c r="UKW80" s="202"/>
      <c r="UKX80" s="202"/>
      <c r="UKY80" s="202"/>
      <c r="UKZ80" s="202"/>
      <c r="ULA80" s="202"/>
      <c r="ULB80" s="202"/>
      <c r="ULC80" s="202"/>
      <c r="ULD80" s="202"/>
      <c r="ULE80" s="202"/>
      <c r="ULF80" s="202"/>
      <c r="ULG80" s="202"/>
      <c r="ULH80" s="202"/>
      <c r="ULI80" s="202"/>
      <c r="ULJ80" s="202"/>
      <c r="ULK80" s="202"/>
      <c r="ULL80" s="202"/>
      <c r="ULM80" s="202"/>
      <c r="ULN80" s="202"/>
      <c r="ULO80" s="202"/>
      <c r="ULP80" s="202"/>
      <c r="ULQ80" s="202"/>
      <c r="ULR80" s="202"/>
      <c r="ULS80" s="202"/>
      <c r="ULT80" s="202"/>
      <c r="ULU80" s="202"/>
      <c r="ULV80" s="202"/>
      <c r="ULW80" s="202"/>
      <c r="ULX80" s="202"/>
      <c r="ULY80" s="202"/>
      <c r="ULZ80" s="202"/>
      <c r="UMA80" s="202"/>
      <c r="UMB80" s="202"/>
      <c r="UMC80" s="202"/>
      <c r="UMD80" s="202"/>
      <c r="UME80" s="202"/>
      <c r="UMF80" s="202"/>
      <c r="UMG80" s="202"/>
      <c r="UMH80" s="202"/>
      <c r="UMI80" s="202"/>
      <c r="UMJ80" s="202"/>
      <c r="UMK80" s="202"/>
      <c r="UML80" s="202"/>
      <c r="UMM80" s="202"/>
      <c r="UMN80" s="202"/>
      <c r="UMO80" s="202"/>
      <c r="UMP80" s="202"/>
      <c r="UMQ80" s="202"/>
      <c r="UMR80" s="202"/>
      <c r="UMS80" s="202"/>
      <c r="UMT80" s="202"/>
      <c r="UMU80" s="202"/>
      <c r="UMV80" s="202"/>
      <c r="UMW80" s="202"/>
      <c r="UMX80" s="202"/>
      <c r="UMY80" s="202"/>
      <c r="UMZ80" s="202"/>
      <c r="UNA80" s="202"/>
      <c r="UNB80" s="202"/>
      <c r="UNC80" s="202"/>
      <c r="UND80" s="202"/>
      <c r="UNE80" s="202"/>
      <c r="UNF80" s="202"/>
      <c r="UNG80" s="202"/>
      <c r="UNH80" s="202"/>
      <c r="UNI80" s="202"/>
      <c r="UNJ80" s="202"/>
      <c r="UNK80" s="202"/>
      <c r="UNL80" s="202"/>
      <c r="UNM80" s="202"/>
      <c r="UNN80" s="202"/>
      <c r="UNO80" s="202"/>
      <c r="UNP80" s="202"/>
      <c r="UNQ80" s="202"/>
      <c r="UNR80" s="202"/>
      <c r="UNS80" s="202"/>
      <c r="UNT80" s="202"/>
      <c r="UNU80" s="202"/>
      <c r="UNV80" s="202"/>
      <c r="UNW80" s="202"/>
      <c r="UNX80" s="202"/>
      <c r="UNY80" s="202"/>
      <c r="UNZ80" s="202"/>
      <c r="UOA80" s="202"/>
      <c r="UOB80" s="202"/>
      <c r="UOC80" s="202"/>
      <c r="UOD80" s="202"/>
      <c r="UOE80" s="202"/>
      <c r="UOF80" s="202"/>
      <c r="UOG80" s="202"/>
      <c r="UOH80" s="202"/>
      <c r="UOI80" s="202"/>
      <c r="UOJ80" s="202"/>
      <c r="UOK80" s="202"/>
      <c r="UOL80" s="202"/>
      <c r="UOM80" s="202"/>
      <c r="UON80" s="202"/>
      <c r="UOO80" s="202"/>
      <c r="UOP80" s="202"/>
      <c r="UOQ80" s="202"/>
      <c r="UOR80" s="202"/>
      <c r="UOS80" s="202"/>
      <c r="UOT80" s="202"/>
      <c r="UOU80" s="202"/>
      <c r="UOV80" s="202"/>
      <c r="UOW80" s="202"/>
      <c r="UOX80" s="202"/>
      <c r="UOY80" s="202"/>
      <c r="UOZ80" s="202"/>
      <c r="UPA80" s="202"/>
      <c r="UPB80" s="202"/>
      <c r="UPC80" s="202"/>
      <c r="UPD80" s="202"/>
      <c r="UPE80" s="202"/>
      <c r="UPF80" s="202"/>
      <c r="UPG80" s="202"/>
      <c r="UPH80" s="202"/>
      <c r="UPI80" s="202"/>
      <c r="UPJ80" s="202"/>
      <c r="UPK80" s="202"/>
      <c r="UPL80" s="202"/>
      <c r="UPM80" s="202"/>
      <c r="UPN80" s="202"/>
      <c r="UPO80" s="202"/>
      <c r="UPP80" s="202"/>
      <c r="UPQ80" s="202"/>
      <c r="UPR80" s="202"/>
      <c r="UPS80" s="202"/>
      <c r="UPT80" s="202"/>
      <c r="UPU80" s="202"/>
      <c r="UPV80" s="202"/>
      <c r="UPW80" s="202"/>
      <c r="UPX80" s="202"/>
      <c r="UPY80" s="202"/>
      <c r="UPZ80" s="202"/>
      <c r="UQA80" s="202"/>
      <c r="UQB80" s="202"/>
      <c r="UQC80" s="202"/>
      <c r="UQD80" s="202"/>
      <c r="UQE80" s="202"/>
      <c r="UQF80" s="202"/>
      <c r="UQG80" s="202"/>
      <c r="UQH80" s="202"/>
      <c r="UQI80" s="202"/>
      <c r="UQJ80" s="202"/>
      <c r="UQK80" s="202"/>
      <c r="UQL80" s="202"/>
      <c r="UQM80" s="202"/>
      <c r="UQN80" s="202"/>
      <c r="UQO80" s="202"/>
      <c r="UQP80" s="202"/>
      <c r="UQQ80" s="202"/>
      <c r="UQR80" s="202"/>
      <c r="UQS80" s="202"/>
      <c r="UQT80" s="202"/>
      <c r="UQU80" s="202"/>
      <c r="UQV80" s="202"/>
      <c r="UQW80" s="202"/>
      <c r="UQX80" s="202"/>
      <c r="UQY80" s="202"/>
      <c r="UQZ80" s="202"/>
      <c r="URA80" s="202"/>
      <c r="URB80" s="202"/>
      <c r="URC80" s="202"/>
      <c r="URD80" s="202"/>
      <c r="URE80" s="202"/>
      <c r="URF80" s="202"/>
      <c r="URG80" s="202"/>
      <c r="URH80" s="202"/>
      <c r="URI80" s="202"/>
      <c r="URJ80" s="202"/>
      <c r="URK80" s="202"/>
      <c r="URL80" s="202"/>
      <c r="URM80" s="202"/>
      <c r="URN80" s="202"/>
      <c r="URO80" s="202"/>
      <c r="URP80" s="202"/>
      <c r="URQ80" s="202"/>
      <c r="URR80" s="202"/>
      <c r="URS80" s="202"/>
      <c r="URT80" s="202"/>
      <c r="URU80" s="202"/>
      <c r="URV80" s="202"/>
      <c r="URW80" s="202"/>
      <c r="URX80" s="202"/>
      <c r="URY80" s="202"/>
      <c r="URZ80" s="202"/>
      <c r="USA80" s="202"/>
      <c r="USB80" s="202"/>
      <c r="USC80" s="202"/>
      <c r="USD80" s="202"/>
      <c r="USE80" s="202"/>
      <c r="USF80" s="202"/>
      <c r="USG80" s="202"/>
      <c r="USH80" s="202"/>
      <c r="USI80" s="202"/>
      <c r="USJ80" s="202"/>
      <c r="USK80" s="202"/>
      <c r="USL80" s="202"/>
      <c r="USM80" s="202"/>
      <c r="USN80" s="202"/>
      <c r="USO80" s="202"/>
      <c r="USP80" s="202"/>
      <c r="USQ80" s="202"/>
      <c r="USR80" s="202"/>
      <c r="USS80" s="202"/>
      <c r="UST80" s="202"/>
      <c r="USU80" s="202"/>
      <c r="USV80" s="202"/>
      <c r="USW80" s="202"/>
      <c r="USX80" s="202"/>
      <c r="USY80" s="202"/>
      <c r="USZ80" s="202"/>
      <c r="UTA80" s="202"/>
      <c r="UTB80" s="202"/>
      <c r="UTC80" s="202"/>
      <c r="UTD80" s="202"/>
      <c r="UTE80" s="202"/>
      <c r="UTF80" s="202"/>
      <c r="UTG80" s="202"/>
      <c r="UTH80" s="202"/>
      <c r="UTI80" s="202"/>
      <c r="UTJ80" s="202"/>
      <c r="UTK80" s="202"/>
      <c r="UTL80" s="202"/>
      <c r="UTM80" s="202"/>
      <c r="UTN80" s="202"/>
      <c r="UTO80" s="202"/>
      <c r="UTP80" s="202"/>
      <c r="UTQ80" s="202"/>
      <c r="UTR80" s="202"/>
      <c r="UTS80" s="202"/>
      <c r="UTT80" s="202"/>
      <c r="UTU80" s="202"/>
      <c r="UTV80" s="202"/>
      <c r="UTW80" s="202"/>
      <c r="UTX80" s="202"/>
      <c r="UTY80" s="202"/>
      <c r="UTZ80" s="202"/>
      <c r="UUA80" s="202"/>
      <c r="UUB80" s="202"/>
      <c r="UUC80" s="202"/>
      <c r="UUD80" s="202"/>
      <c r="UUE80" s="202"/>
      <c r="UUF80" s="202"/>
      <c r="UUG80" s="202"/>
      <c r="UUH80" s="202"/>
      <c r="UUI80" s="202"/>
      <c r="UUJ80" s="202"/>
      <c r="UUK80" s="202"/>
      <c r="UUL80" s="202"/>
      <c r="UUM80" s="202"/>
      <c r="UUN80" s="202"/>
      <c r="UUO80" s="202"/>
      <c r="UUP80" s="202"/>
      <c r="UUQ80" s="202"/>
      <c r="UUR80" s="202"/>
      <c r="UUS80" s="202"/>
      <c r="UUT80" s="202"/>
      <c r="UUU80" s="202"/>
      <c r="UUV80" s="202"/>
      <c r="UUW80" s="202"/>
      <c r="UUX80" s="202"/>
      <c r="UUY80" s="202"/>
      <c r="UUZ80" s="202"/>
      <c r="UVA80" s="202"/>
      <c r="UVB80" s="202"/>
      <c r="UVC80" s="202"/>
      <c r="UVD80" s="202"/>
      <c r="UVE80" s="202"/>
      <c r="UVF80" s="202"/>
      <c r="UVG80" s="202"/>
      <c r="UVH80" s="202"/>
      <c r="UVI80" s="202"/>
      <c r="UVJ80" s="202"/>
      <c r="UVK80" s="202"/>
      <c r="UVL80" s="202"/>
      <c r="UVM80" s="202"/>
      <c r="UVN80" s="202"/>
      <c r="UVO80" s="202"/>
      <c r="UVP80" s="202"/>
      <c r="UVQ80" s="202"/>
      <c r="UVR80" s="202"/>
      <c r="UVS80" s="202"/>
      <c r="UVT80" s="202"/>
      <c r="UVU80" s="202"/>
      <c r="UVV80" s="202"/>
      <c r="UVW80" s="202"/>
      <c r="UVX80" s="202"/>
      <c r="UVY80" s="202"/>
      <c r="UVZ80" s="202"/>
      <c r="UWA80" s="202"/>
      <c r="UWB80" s="202"/>
      <c r="UWC80" s="202"/>
      <c r="UWD80" s="202"/>
      <c r="UWE80" s="202"/>
      <c r="UWF80" s="202"/>
      <c r="UWG80" s="202"/>
      <c r="UWH80" s="202"/>
      <c r="UWI80" s="202"/>
      <c r="UWJ80" s="202"/>
      <c r="UWK80" s="202"/>
      <c r="UWL80" s="202"/>
      <c r="UWM80" s="202"/>
      <c r="UWN80" s="202"/>
      <c r="UWO80" s="202"/>
      <c r="UWP80" s="202"/>
      <c r="UWQ80" s="202"/>
      <c r="UWR80" s="202"/>
      <c r="UWS80" s="202"/>
      <c r="UWT80" s="202"/>
      <c r="UWU80" s="202"/>
      <c r="UWV80" s="202"/>
      <c r="UWW80" s="202"/>
      <c r="UWX80" s="202"/>
      <c r="UWY80" s="202"/>
      <c r="UWZ80" s="202"/>
      <c r="UXA80" s="202"/>
      <c r="UXB80" s="202"/>
      <c r="UXC80" s="202"/>
      <c r="UXD80" s="202"/>
      <c r="UXE80" s="202"/>
      <c r="UXF80" s="202"/>
      <c r="UXG80" s="202"/>
      <c r="UXH80" s="202"/>
      <c r="UXI80" s="202"/>
      <c r="UXJ80" s="202"/>
      <c r="UXK80" s="202"/>
      <c r="UXL80" s="202"/>
      <c r="UXM80" s="202"/>
      <c r="UXN80" s="202"/>
      <c r="UXO80" s="202"/>
      <c r="UXP80" s="202"/>
      <c r="UXQ80" s="202"/>
      <c r="UXR80" s="202"/>
      <c r="UXS80" s="202"/>
      <c r="UXT80" s="202"/>
      <c r="UXU80" s="202"/>
      <c r="UXV80" s="202"/>
      <c r="UXW80" s="202"/>
      <c r="UXX80" s="202"/>
      <c r="UXY80" s="202"/>
      <c r="UXZ80" s="202"/>
      <c r="UYA80" s="202"/>
      <c r="UYB80" s="202"/>
      <c r="UYC80" s="202"/>
      <c r="UYD80" s="202"/>
      <c r="UYE80" s="202"/>
      <c r="UYF80" s="202"/>
      <c r="UYG80" s="202"/>
      <c r="UYH80" s="202"/>
      <c r="UYI80" s="202"/>
      <c r="UYJ80" s="202"/>
      <c r="UYK80" s="202"/>
      <c r="UYL80" s="202"/>
      <c r="UYM80" s="202"/>
      <c r="UYN80" s="202"/>
      <c r="UYO80" s="202"/>
      <c r="UYP80" s="202"/>
      <c r="UYQ80" s="202"/>
      <c r="UYR80" s="202"/>
      <c r="UYS80" s="202"/>
      <c r="UYT80" s="202"/>
      <c r="UYU80" s="202"/>
      <c r="UYV80" s="202"/>
      <c r="UYW80" s="202"/>
      <c r="UYX80" s="202"/>
      <c r="UYY80" s="202"/>
      <c r="UYZ80" s="202"/>
      <c r="UZA80" s="202"/>
      <c r="UZB80" s="202"/>
      <c r="UZC80" s="202"/>
      <c r="UZD80" s="202"/>
      <c r="UZE80" s="202"/>
      <c r="UZF80" s="202"/>
      <c r="UZG80" s="202"/>
      <c r="UZH80" s="202"/>
      <c r="UZI80" s="202"/>
      <c r="UZJ80" s="202"/>
      <c r="UZK80" s="202"/>
      <c r="UZL80" s="202"/>
      <c r="UZM80" s="202"/>
      <c r="UZN80" s="202"/>
      <c r="UZO80" s="202"/>
      <c r="UZP80" s="202"/>
      <c r="UZQ80" s="202"/>
      <c r="UZR80" s="202"/>
      <c r="UZS80" s="202"/>
      <c r="UZT80" s="202"/>
      <c r="UZU80" s="202"/>
      <c r="UZV80" s="202"/>
      <c r="UZW80" s="202"/>
      <c r="UZX80" s="202"/>
      <c r="UZY80" s="202"/>
      <c r="UZZ80" s="202"/>
      <c r="VAA80" s="202"/>
      <c r="VAB80" s="202"/>
      <c r="VAC80" s="202"/>
      <c r="VAD80" s="202"/>
      <c r="VAE80" s="202"/>
      <c r="VAF80" s="202"/>
      <c r="VAG80" s="202"/>
      <c r="VAH80" s="202"/>
      <c r="VAI80" s="202"/>
      <c r="VAJ80" s="202"/>
      <c r="VAK80" s="202"/>
      <c r="VAL80" s="202"/>
      <c r="VAM80" s="202"/>
      <c r="VAN80" s="202"/>
      <c r="VAO80" s="202"/>
      <c r="VAP80" s="202"/>
      <c r="VAQ80" s="202"/>
      <c r="VAR80" s="202"/>
      <c r="VAS80" s="202"/>
      <c r="VAT80" s="202"/>
      <c r="VAU80" s="202"/>
      <c r="VAV80" s="202"/>
      <c r="VAW80" s="202"/>
      <c r="VAX80" s="202"/>
      <c r="VAY80" s="202"/>
      <c r="VAZ80" s="202"/>
      <c r="VBA80" s="202"/>
      <c r="VBB80" s="202"/>
      <c r="VBC80" s="202"/>
      <c r="VBD80" s="202"/>
      <c r="VBE80" s="202"/>
      <c r="VBF80" s="202"/>
      <c r="VBG80" s="202"/>
      <c r="VBH80" s="202"/>
      <c r="VBI80" s="202"/>
      <c r="VBJ80" s="202"/>
      <c r="VBK80" s="202"/>
      <c r="VBL80" s="202"/>
      <c r="VBM80" s="202"/>
      <c r="VBN80" s="202"/>
      <c r="VBO80" s="202"/>
      <c r="VBP80" s="202"/>
      <c r="VBQ80" s="202"/>
      <c r="VBR80" s="202"/>
      <c r="VBS80" s="202"/>
      <c r="VBT80" s="202"/>
      <c r="VBU80" s="202"/>
      <c r="VBV80" s="202"/>
      <c r="VBW80" s="202"/>
      <c r="VBX80" s="202"/>
      <c r="VBY80" s="202"/>
      <c r="VBZ80" s="202"/>
      <c r="VCA80" s="202"/>
      <c r="VCB80" s="202"/>
      <c r="VCC80" s="202"/>
      <c r="VCD80" s="202"/>
      <c r="VCE80" s="202"/>
      <c r="VCF80" s="202"/>
      <c r="VCG80" s="202"/>
      <c r="VCH80" s="202"/>
      <c r="VCI80" s="202"/>
      <c r="VCJ80" s="202"/>
      <c r="VCK80" s="202"/>
      <c r="VCL80" s="202"/>
      <c r="VCM80" s="202"/>
      <c r="VCN80" s="202"/>
      <c r="VCO80" s="202"/>
      <c r="VCP80" s="202"/>
      <c r="VCQ80" s="202"/>
      <c r="VCR80" s="202"/>
      <c r="VCS80" s="202"/>
      <c r="VCT80" s="202"/>
      <c r="VCU80" s="202"/>
      <c r="VCV80" s="202"/>
      <c r="VCW80" s="202"/>
      <c r="VCX80" s="202"/>
      <c r="VCY80" s="202"/>
      <c r="VCZ80" s="202"/>
      <c r="VDA80" s="202"/>
      <c r="VDB80" s="202"/>
      <c r="VDC80" s="202"/>
      <c r="VDD80" s="202"/>
      <c r="VDE80" s="202"/>
      <c r="VDF80" s="202"/>
      <c r="VDG80" s="202"/>
      <c r="VDH80" s="202"/>
      <c r="VDI80" s="202"/>
      <c r="VDJ80" s="202"/>
      <c r="VDK80" s="202"/>
      <c r="VDL80" s="202"/>
      <c r="VDM80" s="202"/>
      <c r="VDN80" s="202"/>
      <c r="VDO80" s="202"/>
      <c r="VDP80" s="202"/>
      <c r="VDQ80" s="202"/>
      <c r="VDR80" s="202"/>
      <c r="VDS80" s="202"/>
      <c r="VDT80" s="202"/>
      <c r="VDU80" s="202"/>
      <c r="VDV80" s="202"/>
      <c r="VDW80" s="202"/>
      <c r="VDX80" s="202"/>
      <c r="VDY80" s="202"/>
      <c r="VDZ80" s="202"/>
      <c r="VEA80" s="202"/>
      <c r="VEB80" s="202"/>
      <c r="VEC80" s="202"/>
      <c r="VED80" s="202"/>
      <c r="VEE80" s="202"/>
      <c r="VEF80" s="202"/>
      <c r="VEG80" s="202"/>
      <c r="VEH80" s="202"/>
      <c r="VEI80" s="202"/>
      <c r="VEJ80" s="202"/>
      <c r="VEK80" s="202"/>
      <c r="VEL80" s="202"/>
      <c r="VEM80" s="202"/>
      <c r="VEN80" s="202"/>
      <c r="VEO80" s="202"/>
      <c r="VEP80" s="202"/>
      <c r="VEQ80" s="202"/>
      <c r="VER80" s="202"/>
      <c r="VES80" s="202"/>
      <c r="VET80" s="202"/>
      <c r="VEU80" s="202"/>
      <c r="VEV80" s="202"/>
      <c r="VEW80" s="202"/>
      <c r="VEX80" s="202"/>
      <c r="VEY80" s="202"/>
      <c r="VEZ80" s="202"/>
      <c r="VFA80" s="202"/>
      <c r="VFB80" s="202"/>
      <c r="VFC80" s="202"/>
      <c r="VFD80" s="202"/>
      <c r="VFE80" s="202"/>
      <c r="VFF80" s="202"/>
      <c r="VFG80" s="202"/>
      <c r="VFH80" s="202"/>
      <c r="VFI80" s="202"/>
      <c r="VFJ80" s="202"/>
      <c r="VFK80" s="202"/>
      <c r="VFL80" s="202"/>
      <c r="VFM80" s="202"/>
      <c r="VFN80" s="202"/>
      <c r="VFO80" s="202"/>
      <c r="VFP80" s="202"/>
      <c r="VFQ80" s="202"/>
      <c r="VFR80" s="202"/>
      <c r="VFS80" s="202"/>
      <c r="VFT80" s="202"/>
      <c r="VFU80" s="202"/>
      <c r="VFV80" s="202"/>
      <c r="VFW80" s="202"/>
      <c r="VFX80" s="202"/>
      <c r="VFY80" s="202"/>
      <c r="VFZ80" s="202"/>
      <c r="VGA80" s="202"/>
      <c r="VGB80" s="202"/>
      <c r="VGC80" s="202"/>
      <c r="VGD80" s="202"/>
      <c r="VGE80" s="202"/>
      <c r="VGF80" s="202"/>
      <c r="VGG80" s="202"/>
      <c r="VGH80" s="202"/>
      <c r="VGI80" s="202"/>
      <c r="VGJ80" s="202"/>
      <c r="VGK80" s="202"/>
      <c r="VGL80" s="202"/>
      <c r="VGM80" s="202"/>
      <c r="VGN80" s="202"/>
      <c r="VGO80" s="202"/>
      <c r="VGP80" s="202"/>
      <c r="VGQ80" s="202"/>
      <c r="VGR80" s="202"/>
      <c r="VGS80" s="202"/>
      <c r="VGT80" s="202"/>
      <c r="VGU80" s="202"/>
      <c r="VGV80" s="202"/>
      <c r="VGW80" s="202"/>
      <c r="VGX80" s="202"/>
      <c r="VGY80" s="202"/>
      <c r="VGZ80" s="202"/>
      <c r="VHA80" s="202"/>
      <c r="VHB80" s="202"/>
      <c r="VHC80" s="202"/>
      <c r="VHD80" s="202"/>
      <c r="VHE80" s="202"/>
      <c r="VHF80" s="202"/>
      <c r="VHG80" s="202"/>
      <c r="VHH80" s="202"/>
      <c r="VHI80" s="202"/>
      <c r="VHJ80" s="202"/>
      <c r="VHK80" s="202"/>
      <c r="VHL80" s="202"/>
      <c r="VHM80" s="202"/>
      <c r="VHN80" s="202"/>
      <c r="VHO80" s="202"/>
      <c r="VHP80" s="202"/>
      <c r="VHQ80" s="202"/>
      <c r="VHR80" s="202"/>
      <c r="VHS80" s="202"/>
      <c r="VHT80" s="202"/>
      <c r="VHU80" s="202"/>
      <c r="VHV80" s="202"/>
      <c r="VHW80" s="202"/>
      <c r="VHX80" s="202"/>
      <c r="VHY80" s="202"/>
      <c r="VHZ80" s="202"/>
      <c r="VIA80" s="202"/>
      <c r="VIB80" s="202"/>
      <c r="VIC80" s="202"/>
      <c r="VID80" s="202"/>
      <c r="VIE80" s="202"/>
      <c r="VIF80" s="202"/>
      <c r="VIG80" s="202"/>
      <c r="VIH80" s="202"/>
      <c r="VII80" s="202"/>
      <c r="VIJ80" s="202"/>
      <c r="VIK80" s="202"/>
      <c r="VIL80" s="202"/>
      <c r="VIM80" s="202"/>
      <c r="VIN80" s="202"/>
      <c r="VIO80" s="202"/>
      <c r="VIP80" s="202"/>
      <c r="VIQ80" s="202"/>
      <c r="VIR80" s="202"/>
      <c r="VIS80" s="202"/>
      <c r="VIT80" s="202"/>
      <c r="VIU80" s="202"/>
      <c r="VIV80" s="202"/>
      <c r="VIW80" s="202"/>
      <c r="VIX80" s="202"/>
      <c r="VIY80" s="202"/>
      <c r="VIZ80" s="202"/>
      <c r="VJA80" s="202"/>
      <c r="VJB80" s="202"/>
      <c r="VJC80" s="202"/>
      <c r="VJD80" s="202"/>
      <c r="VJE80" s="202"/>
      <c r="VJF80" s="202"/>
      <c r="VJG80" s="202"/>
      <c r="VJH80" s="202"/>
      <c r="VJI80" s="202"/>
      <c r="VJJ80" s="202"/>
      <c r="VJK80" s="202"/>
      <c r="VJL80" s="202"/>
      <c r="VJM80" s="202"/>
      <c r="VJN80" s="202"/>
      <c r="VJO80" s="202"/>
      <c r="VJP80" s="202"/>
      <c r="VJQ80" s="202"/>
      <c r="VJR80" s="202"/>
      <c r="VJS80" s="202"/>
      <c r="VJT80" s="202"/>
      <c r="VJU80" s="202"/>
      <c r="VJV80" s="202"/>
      <c r="VJW80" s="202"/>
      <c r="VJX80" s="202"/>
      <c r="VJY80" s="202"/>
      <c r="VJZ80" s="202"/>
      <c r="VKA80" s="202"/>
      <c r="VKB80" s="202"/>
      <c r="VKC80" s="202"/>
      <c r="VKD80" s="202"/>
      <c r="VKE80" s="202"/>
      <c r="VKF80" s="202"/>
      <c r="VKG80" s="202"/>
      <c r="VKH80" s="202"/>
      <c r="VKI80" s="202"/>
      <c r="VKJ80" s="202"/>
      <c r="VKK80" s="202"/>
      <c r="VKL80" s="202"/>
      <c r="VKM80" s="202"/>
      <c r="VKN80" s="202"/>
      <c r="VKO80" s="202"/>
      <c r="VKP80" s="202"/>
      <c r="VKQ80" s="202"/>
      <c r="VKR80" s="202"/>
      <c r="VKS80" s="202"/>
      <c r="VKT80" s="202"/>
      <c r="VKU80" s="202"/>
      <c r="VKV80" s="202"/>
      <c r="VKW80" s="202"/>
      <c r="VKX80" s="202"/>
      <c r="VKY80" s="202"/>
      <c r="VKZ80" s="202"/>
      <c r="VLA80" s="202"/>
      <c r="VLB80" s="202"/>
      <c r="VLC80" s="202"/>
      <c r="VLD80" s="202"/>
      <c r="VLE80" s="202"/>
      <c r="VLF80" s="202"/>
      <c r="VLG80" s="202"/>
      <c r="VLH80" s="202"/>
      <c r="VLI80" s="202"/>
      <c r="VLJ80" s="202"/>
      <c r="VLK80" s="202"/>
      <c r="VLL80" s="202"/>
      <c r="VLM80" s="202"/>
      <c r="VLN80" s="202"/>
      <c r="VLO80" s="202"/>
      <c r="VLP80" s="202"/>
      <c r="VLQ80" s="202"/>
      <c r="VLR80" s="202"/>
      <c r="VLS80" s="202"/>
      <c r="VLT80" s="202"/>
      <c r="VLU80" s="202"/>
      <c r="VLV80" s="202"/>
      <c r="VLW80" s="202"/>
      <c r="VLX80" s="202"/>
      <c r="VLY80" s="202"/>
      <c r="VLZ80" s="202"/>
      <c r="VMA80" s="202"/>
      <c r="VMB80" s="202"/>
      <c r="VMC80" s="202"/>
      <c r="VMD80" s="202"/>
      <c r="VME80" s="202"/>
      <c r="VMF80" s="202"/>
      <c r="VMG80" s="202"/>
      <c r="VMH80" s="202"/>
      <c r="VMI80" s="202"/>
      <c r="VMJ80" s="202"/>
      <c r="VMK80" s="202"/>
      <c r="VML80" s="202"/>
      <c r="VMM80" s="202"/>
      <c r="VMN80" s="202"/>
      <c r="VMO80" s="202"/>
      <c r="VMP80" s="202"/>
      <c r="VMQ80" s="202"/>
      <c r="VMR80" s="202"/>
      <c r="VMS80" s="202"/>
      <c r="VMT80" s="202"/>
      <c r="VMU80" s="202"/>
      <c r="VMV80" s="202"/>
      <c r="VMW80" s="202"/>
      <c r="VMX80" s="202"/>
      <c r="VMY80" s="202"/>
      <c r="VMZ80" s="202"/>
      <c r="VNA80" s="202"/>
      <c r="VNB80" s="202"/>
      <c r="VNC80" s="202"/>
      <c r="VND80" s="202"/>
      <c r="VNE80" s="202"/>
      <c r="VNF80" s="202"/>
      <c r="VNG80" s="202"/>
      <c r="VNH80" s="202"/>
      <c r="VNI80" s="202"/>
      <c r="VNJ80" s="202"/>
      <c r="VNK80" s="202"/>
      <c r="VNL80" s="202"/>
      <c r="VNM80" s="202"/>
      <c r="VNN80" s="202"/>
      <c r="VNO80" s="202"/>
      <c r="VNP80" s="202"/>
      <c r="VNQ80" s="202"/>
      <c r="VNR80" s="202"/>
      <c r="VNS80" s="202"/>
      <c r="VNT80" s="202"/>
      <c r="VNU80" s="202"/>
      <c r="VNV80" s="202"/>
      <c r="VNW80" s="202"/>
      <c r="VNX80" s="202"/>
      <c r="VNY80" s="202"/>
      <c r="VNZ80" s="202"/>
      <c r="VOA80" s="202"/>
      <c r="VOB80" s="202"/>
      <c r="VOC80" s="202"/>
      <c r="VOD80" s="202"/>
      <c r="VOE80" s="202"/>
      <c r="VOF80" s="202"/>
      <c r="VOG80" s="202"/>
      <c r="VOH80" s="202"/>
      <c r="VOI80" s="202"/>
      <c r="VOJ80" s="202"/>
      <c r="VOK80" s="202"/>
      <c r="VOL80" s="202"/>
      <c r="VOM80" s="202"/>
      <c r="VON80" s="202"/>
      <c r="VOO80" s="202"/>
      <c r="VOP80" s="202"/>
      <c r="VOQ80" s="202"/>
      <c r="VOR80" s="202"/>
      <c r="VOS80" s="202"/>
      <c r="VOT80" s="202"/>
      <c r="VOU80" s="202"/>
      <c r="VOV80" s="202"/>
      <c r="VOW80" s="202"/>
      <c r="VOX80" s="202"/>
      <c r="VOY80" s="202"/>
      <c r="VOZ80" s="202"/>
      <c r="VPA80" s="202"/>
      <c r="VPB80" s="202"/>
      <c r="VPC80" s="202"/>
      <c r="VPD80" s="202"/>
      <c r="VPE80" s="202"/>
      <c r="VPF80" s="202"/>
      <c r="VPG80" s="202"/>
      <c r="VPH80" s="202"/>
      <c r="VPI80" s="202"/>
      <c r="VPJ80" s="202"/>
      <c r="VPK80" s="202"/>
      <c r="VPL80" s="202"/>
      <c r="VPM80" s="202"/>
      <c r="VPN80" s="202"/>
      <c r="VPO80" s="202"/>
      <c r="VPP80" s="202"/>
      <c r="VPQ80" s="202"/>
      <c r="VPR80" s="202"/>
      <c r="VPS80" s="202"/>
      <c r="VPT80" s="202"/>
      <c r="VPU80" s="202"/>
      <c r="VPV80" s="202"/>
      <c r="VPW80" s="202"/>
      <c r="VPX80" s="202"/>
      <c r="VPY80" s="202"/>
      <c r="VPZ80" s="202"/>
      <c r="VQA80" s="202"/>
      <c r="VQB80" s="202"/>
      <c r="VQC80" s="202"/>
      <c r="VQD80" s="202"/>
      <c r="VQE80" s="202"/>
      <c r="VQF80" s="202"/>
      <c r="VQG80" s="202"/>
      <c r="VQH80" s="202"/>
      <c r="VQI80" s="202"/>
      <c r="VQJ80" s="202"/>
      <c r="VQK80" s="202"/>
      <c r="VQL80" s="202"/>
      <c r="VQM80" s="202"/>
      <c r="VQN80" s="202"/>
      <c r="VQO80" s="202"/>
      <c r="VQP80" s="202"/>
      <c r="VQQ80" s="202"/>
      <c r="VQR80" s="202"/>
      <c r="VQS80" s="202"/>
      <c r="VQT80" s="202"/>
      <c r="VQU80" s="202"/>
      <c r="VQV80" s="202"/>
      <c r="VQW80" s="202"/>
      <c r="VQX80" s="202"/>
      <c r="VQY80" s="202"/>
      <c r="VQZ80" s="202"/>
      <c r="VRA80" s="202"/>
      <c r="VRB80" s="202"/>
      <c r="VRC80" s="202"/>
      <c r="VRD80" s="202"/>
      <c r="VRE80" s="202"/>
      <c r="VRF80" s="202"/>
      <c r="VRG80" s="202"/>
      <c r="VRH80" s="202"/>
      <c r="VRI80" s="202"/>
      <c r="VRJ80" s="202"/>
      <c r="VRK80" s="202"/>
      <c r="VRL80" s="202"/>
      <c r="VRM80" s="202"/>
      <c r="VRN80" s="202"/>
      <c r="VRO80" s="202"/>
      <c r="VRP80" s="202"/>
      <c r="VRQ80" s="202"/>
      <c r="VRR80" s="202"/>
      <c r="VRS80" s="202"/>
      <c r="VRT80" s="202"/>
      <c r="VRU80" s="202"/>
      <c r="VRV80" s="202"/>
      <c r="VRW80" s="202"/>
      <c r="VRX80" s="202"/>
      <c r="VRY80" s="202"/>
      <c r="VRZ80" s="202"/>
      <c r="VSA80" s="202"/>
      <c r="VSB80" s="202"/>
      <c r="VSC80" s="202"/>
      <c r="VSD80" s="202"/>
      <c r="VSE80" s="202"/>
      <c r="VSF80" s="202"/>
      <c r="VSG80" s="202"/>
      <c r="VSH80" s="202"/>
      <c r="VSI80" s="202"/>
      <c r="VSJ80" s="202"/>
      <c r="VSK80" s="202"/>
      <c r="VSL80" s="202"/>
      <c r="VSM80" s="202"/>
      <c r="VSN80" s="202"/>
      <c r="VSO80" s="202"/>
      <c r="VSP80" s="202"/>
      <c r="VSQ80" s="202"/>
      <c r="VSR80" s="202"/>
      <c r="VSS80" s="202"/>
      <c r="VST80" s="202"/>
      <c r="VSU80" s="202"/>
      <c r="VSV80" s="202"/>
      <c r="VSW80" s="202"/>
      <c r="VSX80" s="202"/>
      <c r="VSY80" s="202"/>
      <c r="VSZ80" s="202"/>
      <c r="VTA80" s="202"/>
      <c r="VTB80" s="202"/>
      <c r="VTC80" s="202"/>
      <c r="VTD80" s="202"/>
      <c r="VTE80" s="202"/>
      <c r="VTF80" s="202"/>
      <c r="VTG80" s="202"/>
      <c r="VTH80" s="202"/>
      <c r="VTI80" s="202"/>
      <c r="VTJ80" s="202"/>
      <c r="VTK80" s="202"/>
      <c r="VTL80" s="202"/>
      <c r="VTM80" s="202"/>
      <c r="VTN80" s="202"/>
      <c r="VTO80" s="202"/>
      <c r="VTP80" s="202"/>
      <c r="VTQ80" s="202"/>
      <c r="VTR80" s="202"/>
      <c r="VTS80" s="202"/>
      <c r="VTT80" s="202"/>
      <c r="VTU80" s="202"/>
      <c r="VTV80" s="202"/>
      <c r="VTW80" s="202"/>
      <c r="VTX80" s="202"/>
      <c r="VTY80" s="202"/>
      <c r="VTZ80" s="202"/>
      <c r="VUA80" s="202"/>
      <c r="VUB80" s="202"/>
      <c r="VUC80" s="202"/>
      <c r="VUD80" s="202"/>
      <c r="VUE80" s="202"/>
      <c r="VUF80" s="202"/>
      <c r="VUG80" s="202"/>
      <c r="VUH80" s="202"/>
      <c r="VUI80" s="202"/>
      <c r="VUJ80" s="202"/>
      <c r="VUK80" s="202"/>
      <c r="VUL80" s="202"/>
      <c r="VUM80" s="202"/>
      <c r="VUN80" s="202"/>
      <c r="VUO80" s="202"/>
      <c r="VUP80" s="202"/>
      <c r="VUQ80" s="202"/>
      <c r="VUR80" s="202"/>
      <c r="VUS80" s="202"/>
      <c r="VUT80" s="202"/>
      <c r="VUU80" s="202"/>
      <c r="VUV80" s="202"/>
      <c r="VUW80" s="202"/>
      <c r="VUX80" s="202"/>
      <c r="VUY80" s="202"/>
      <c r="VUZ80" s="202"/>
      <c r="VVA80" s="202"/>
      <c r="VVB80" s="202"/>
      <c r="VVC80" s="202"/>
      <c r="VVD80" s="202"/>
      <c r="VVE80" s="202"/>
      <c r="VVF80" s="202"/>
      <c r="VVG80" s="202"/>
      <c r="VVH80" s="202"/>
      <c r="VVI80" s="202"/>
      <c r="VVJ80" s="202"/>
      <c r="VVK80" s="202"/>
      <c r="VVL80" s="202"/>
      <c r="VVM80" s="202"/>
      <c r="VVN80" s="202"/>
      <c r="VVO80" s="202"/>
      <c r="VVP80" s="202"/>
      <c r="VVQ80" s="202"/>
      <c r="VVR80" s="202"/>
      <c r="VVS80" s="202"/>
      <c r="VVT80" s="202"/>
      <c r="VVU80" s="202"/>
      <c r="VVV80" s="202"/>
      <c r="VVW80" s="202"/>
      <c r="VVX80" s="202"/>
      <c r="VVY80" s="202"/>
      <c r="VVZ80" s="202"/>
      <c r="VWA80" s="202"/>
      <c r="VWB80" s="202"/>
      <c r="VWC80" s="202"/>
      <c r="VWD80" s="202"/>
      <c r="VWE80" s="202"/>
      <c r="VWF80" s="202"/>
      <c r="VWG80" s="202"/>
      <c r="VWH80" s="202"/>
      <c r="VWI80" s="202"/>
      <c r="VWJ80" s="202"/>
      <c r="VWK80" s="202"/>
      <c r="VWL80" s="202"/>
      <c r="VWM80" s="202"/>
      <c r="VWN80" s="202"/>
      <c r="VWO80" s="202"/>
      <c r="VWP80" s="202"/>
      <c r="VWQ80" s="202"/>
      <c r="VWR80" s="202"/>
      <c r="VWS80" s="202"/>
      <c r="VWT80" s="202"/>
      <c r="VWU80" s="202"/>
      <c r="VWV80" s="202"/>
      <c r="VWW80" s="202"/>
      <c r="VWX80" s="202"/>
      <c r="VWY80" s="202"/>
      <c r="VWZ80" s="202"/>
      <c r="VXA80" s="202"/>
      <c r="VXB80" s="202"/>
      <c r="VXC80" s="202"/>
      <c r="VXD80" s="202"/>
      <c r="VXE80" s="202"/>
      <c r="VXF80" s="202"/>
      <c r="VXG80" s="202"/>
      <c r="VXH80" s="202"/>
      <c r="VXI80" s="202"/>
      <c r="VXJ80" s="202"/>
      <c r="VXK80" s="202"/>
      <c r="VXL80" s="202"/>
      <c r="VXM80" s="202"/>
      <c r="VXN80" s="202"/>
      <c r="VXO80" s="202"/>
      <c r="VXP80" s="202"/>
      <c r="VXQ80" s="202"/>
      <c r="VXR80" s="202"/>
      <c r="VXS80" s="202"/>
      <c r="VXT80" s="202"/>
      <c r="VXU80" s="202"/>
      <c r="VXV80" s="202"/>
      <c r="VXW80" s="202"/>
      <c r="VXX80" s="202"/>
      <c r="VXY80" s="202"/>
      <c r="VXZ80" s="202"/>
      <c r="VYA80" s="202"/>
      <c r="VYB80" s="202"/>
      <c r="VYC80" s="202"/>
      <c r="VYD80" s="202"/>
      <c r="VYE80" s="202"/>
      <c r="VYF80" s="202"/>
      <c r="VYG80" s="202"/>
      <c r="VYH80" s="202"/>
      <c r="VYI80" s="202"/>
      <c r="VYJ80" s="202"/>
      <c r="VYK80" s="202"/>
      <c r="VYL80" s="202"/>
      <c r="VYM80" s="202"/>
      <c r="VYN80" s="202"/>
      <c r="VYO80" s="202"/>
      <c r="VYP80" s="202"/>
      <c r="VYQ80" s="202"/>
      <c r="VYR80" s="202"/>
      <c r="VYS80" s="202"/>
      <c r="VYT80" s="202"/>
      <c r="VYU80" s="202"/>
      <c r="VYV80" s="202"/>
      <c r="VYW80" s="202"/>
      <c r="VYX80" s="202"/>
      <c r="VYY80" s="202"/>
      <c r="VYZ80" s="202"/>
      <c r="VZA80" s="202"/>
      <c r="VZB80" s="202"/>
      <c r="VZC80" s="202"/>
      <c r="VZD80" s="202"/>
      <c r="VZE80" s="202"/>
      <c r="VZF80" s="202"/>
      <c r="VZG80" s="202"/>
      <c r="VZH80" s="202"/>
      <c r="VZI80" s="202"/>
      <c r="VZJ80" s="202"/>
      <c r="VZK80" s="202"/>
      <c r="VZL80" s="202"/>
      <c r="VZM80" s="202"/>
      <c r="VZN80" s="202"/>
      <c r="VZO80" s="202"/>
      <c r="VZP80" s="202"/>
      <c r="VZQ80" s="202"/>
      <c r="VZR80" s="202"/>
      <c r="VZS80" s="202"/>
      <c r="VZT80" s="202"/>
      <c r="VZU80" s="202"/>
      <c r="VZV80" s="202"/>
      <c r="VZW80" s="202"/>
      <c r="VZX80" s="202"/>
      <c r="VZY80" s="202"/>
      <c r="VZZ80" s="202"/>
      <c r="WAA80" s="202"/>
      <c r="WAB80" s="202"/>
      <c r="WAC80" s="202"/>
      <c r="WAD80" s="202"/>
      <c r="WAE80" s="202"/>
      <c r="WAF80" s="202"/>
      <c r="WAG80" s="202"/>
      <c r="WAH80" s="202"/>
      <c r="WAI80" s="202"/>
      <c r="WAJ80" s="202"/>
      <c r="WAK80" s="202"/>
      <c r="WAL80" s="202"/>
      <c r="WAM80" s="202"/>
      <c r="WAN80" s="202"/>
      <c r="WAO80" s="202"/>
      <c r="WAP80" s="202"/>
      <c r="WAQ80" s="202"/>
      <c r="WAR80" s="202"/>
      <c r="WAS80" s="202"/>
      <c r="WAT80" s="202"/>
      <c r="WAU80" s="202"/>
      <c r="WAV80" s="202"/>
      <c r="WAW80" s="202"/>
      <c r="WAX80" s="202"/>
      <c r="WAY80" s="202"/>
      <c r="WAZ80" s="202"/>
      <c r="WBA80" s="202"/>
      <c r="WBB80" s="202"/>
      <c r="WBC80" s="202"/>
      <c r="WBD80" s="202"/>
      <c r="WBE80" s="202"/>
      <c r="WBF80" s="202"/>
      <c r="WBG80" s="202"/>
      <c r="WBH80" s="202"/>
      <c r="WBI80" s="202"/>
      <c r="WBJ80" s="202"/>
      <c r="WBK80" s="202"/>
      <c r="WBL80" s="202"/>
      <c r="WBM80" s="202"/>
      <c r="WBN80" s="202"/>
      <c r="WBO80" s="202"/>
      <c r="WBP80" s="202"/>
      <c r="WBQ80" s="202"/>
      <c r="WBR80" s="202"/>
      <c r="WBS80" s="202"/>
      <c r="WBT80" s="202"/>
      <c r="WBU80" s="202"/>
      <c r="WBV80" s="202"/>
      <c r="WBW80" s="202"/>
      <c r="WBX80" s="202"/>
      <c r="WBY80" s="202"/>
      <c r="WBZ80" s="202"/>
      <c r="WCA80" s="202"/>
      <c r="WCB80" s="202"/>
      <c r="WCC80" s="202"/>
      <c r="WCD80" s="202"/>
      <c r="WCE80" s="202"/>
      <c r="WCF80" s="202"/>
      <c r="WCG80" s="202"/>
      <c r="WCH80" s="202"/>
      <c r="WCI80" s="202"/>
      <c r="WCJ80" s="202"/>
      <c r="WCK80" s="202"/>
      <c r="WCL80" s="202"/>
      <c r="WCM80" s="202"/>
      <c r="WCN80" s="202"/>
      <c r="WCO80" s="202"/>
      <c r="WCP80" s="202"/>
      <c r="WCQ80" s="202"/>
      <c r="WCR80" s="202"/>
      <c r="WCS80" s="202"/>
      <c r="WCT80" s="202"/>
      <c r="WCU80" s="202"/>
      <c r="WCV80" s="202"/>
      <c r="WCW80" s="202"/>
      <c r="WCX80" s="202"/>
      <c r="WCY80" s="202"/>
      <c r="WCZ80" s="202"/>
      <c r="WDA80" s="202"/>
      <c r="WDB80" s="202"/>
      <c r="WDC80" s="202"/>
      <c r="WDD80" s="202"/>
      <c r="WDE80" s="202"/>
      <c r="WDF80" s="202"/>
      <c r="WDG80" s="202"/>
      <c r="WDH80" s="202"/>
      <c r="WDI80" s="202"/>
      <c r="WDJ80" s="202"/>
      <c r="WDK80" s="202"/>
      <c r="WDL80" s="202"/>
      <c r="WDM80" s="202"/>
      <c r="WDN80" s="202"/>
      <c r="WDO80" s="202"/>
      <c r="WDP80" s="202"/>
      <c r="WDQ80" s="202"/>
      <c r="WDR80" s="202"/>
      <c r="WDS80" s="202"/>
      <c r="WDT80" s="202"/>
      <c r="WDU80" s="202"/>
      <c r="WDV80" s="202"/>
      <c r="WDW80" s="202"/>
      <c r="WDX80" s="202"/>
      <c r="WDY80" s="202"/>
      <c r="WDZ80" s="202"/>
      <c r="WEA80" s="202"/>
      <c r="WEB80" s="202"/>
      <c r="WEC80" s="202"/>
      <c r="WED80" s="202"/>
      <c r="WEE80" s="202"/>
      <c r="WEF80" s="202"/>
      <c r="WEG80" s="202"/>
      <c r="WEH80" s="202"/>
      <c r="WEI80" s="202"/>
      <c r="WEJ80" s="202"/>
      <c r="WEK80" s="202"/>
      <c r="WEL80" s="202"/>
      <c r="WEM80" s="202"/>
      <c r="WEN80" s="202"/>
      <c r="WEO80" s="202"/>
      <c r="WEP80" s="202"/>
      <c r="WEQ80" s="202"/>
      <c r="WER80" s="202"/>
      <c r="WES80" s="202"/>
      <c r="WET80" s="202"/>
      <c r="WEU80" s="202"/>
      <c r="WEV80" s="202"/>
      <c r="WEW80" s="202"/>
      <c r="WEX80" s="202"/>
      <c r="WEY80" s="202"/>
      <c r="WEZ80" s="202"/>
      <c r="WFA80" s="202"/>
      <c r="WFB80" s="202"/>
      <c r="WFC80" s="202"/>
      <c r="WFD80" s="202"/>
      <c r="WFE80" s="202"/>
      <c r="WFF80" s="202"/>
      <c r="WFG80" s="202"/>
      <c r="WFH80" s="202"/>
      <c r="WFI80" s="202"/>
      <c r="WFJ80" s="202"/>
      <c r="WFK80" s="202"/>
      <c r="WFL80" s="202"/>
      <c r="WFM80" s="202"/>
      <c r="WFN80" s="202"/>
      <c r="WFO80" s="202"/>
      <c r="WFP80" s="202"/>
      <c r="WFQ80" s="202"/>
      <c r="WFR80" s="202"/>
      <c r="WFS80" s="202"/>
      <c r="WFT80" s="202"/>
      <c r="WFU80" s="202"/>
      <c r="WFV80" s="202"/>
      <c r="WFW80" s="202"/>
      <c r="WFX80" s="202"/>
      <c r="WFY80" s="202"/>
      <c r="WFZ80" s="202"/>
      <c r="WGA80" s="202"/>
      <c r="WGB80" s="202"/>
      <c r="WGC80" s="202"/>
      <c r="WGD80" s="202"/>
      <c r="WGE80" s="202"/>
      <c r="WGF80" s="202"/>
      <c r="WGG80" s="202"/>
      <c r="WGH80" s="202"/>
      <c r="WGI80" s="202"/>
      <c r="WGJ80" s="202"/>
      <c r="WGK80" s="202"/>
      <c r="WGL80" s="202"/>
      <c r="WGM80" s="202"/>
      <c r="WGN80" s="202"/>
      <c r="WGO80" s="202"/>
      <c r="WGP80" s="202"/>
      <c r="WGQ80" s="202"/>
      <c r="WGR80" s="202"/>
      <c r="WGS80" s="202"/>
      <c r="WGT80" s="202"/>
      <c r="WGU80" s="202"/>
      <c r="WGV80" s="202"/>
      <c r="WGW80" s="202"/>
      <c r="WGX80" s="202"/>
      <c r="WGY80" s="202"/>
      <c r="WGZ80" s="202"/>
      <c r="WHA80" s="202"/>
      <c r="WHB80" s="202"/>
      <c r="WHC80" s="202"/>
      <c r="WHD80" s="202"/>
      <c r="WHE80" s="202"/>
      <c r="WHF80" s="202"/>
      <c r="WHG80" s="202"/>
      <c r="WHH80" s="202"/>
      <c r="WHI80" s="202"/>
      <c r="WHJ80" s="202"/>
      <c r="WHK80" s="202"/>
      <c r="WHL80" s="202"/>
      <c r="WHM80" s="202"/>
      <c r="WHN80" s="202"/>
      <c r="WHO80" s="202"/>
      <c r="WHP80" s="202"/>
      <c r="WHQ80" s="202"/>
      <c r="WHR80" s="202"/>
      <c r="WHS80" s="202"/>
      <c r="WHT80" s="202"/>
      <c r="WHU80" s="202"/>
      <c r="WHV80" s="202"/>
      <c r="WHW80" s="202"/>
      <c r="WHX80" s="202"/>
      <c r="WHY80" s="202"/>
      <c r="WHZ80" s="202"/>
      <c r="WIA80" s="202"/>
      <c r="WIB80" s="202"/>
      <c r="WIC80" s="202"/>
      <c r="WID80" s="202"/>
      <c r="WIE80" s="202"/>
      <c r="WIF80" s="202"/>
      <c r="WIG80" s="202"/>
      <c r="WIH80" s="202"/>
      <c r="WII80" s="202"/>
      <c r="WIJ80" s="202"/>
      <c r="WIK80" s="202"/>
      <c r="WIL80" s="202"/>
      <c r="WIM80" s="202"/>
      <c r="WIN80" s="202"/>
      <c r="WIO80" s="202"/>
      <c r="WIP80" s="202"/>
      <c r="WIQ80" s="202"/>
      <c r="WIR80" s="202"/>
      <c r="WIS80" s="202"/>
      <c r="WIT80" s="202"/>
      <c r="WIU80" s="202"/>
      <c r="WIV80" s="202"/>
      <c r="WIW80" s="202"/>
      <c r="WIX80" s="202"/>
      <c r="WIY80" s="202"/>
      <c r="WIZ80" s="202"/>
      <c r="WJA80" s="202"/>
      <c r="WJB80" s="202"/>
      <c r="WJC80" s="202"/>
      <c r="WJD80" s="202"/>
      <c r="WJE80" s="202"/>
      <c r="WJF80" s="202"/>
      <c r="WJG80" s="202"/>
      <c r="WJH80" s="202"/>
      <c r="WJI80" s="202"/>
      <c r="WJJ80" s="202"/>
      <c r="WJK80" s="202"/>
      <c r="WJL80" s="202"/>
      <c r="WJM80" s="202"/>
      <c r="WJN80" s="202"/>
      <c r="WJO80" s="202"/>
      <c r="WJP80" s="202"/>
      <c r="WJQ80" s="202"/>
      <c r="WJR80" s="202"/>
      <c r="WJS80" s="202"/>
      <c r="WJT80" s="202"/>
      <c r="WJU80" s="202"/>
      <c r="WJV80" s="202"/>
      <c r="WJW80" s="202"/>
      <c r="WJX80" s="202"/>
      <c r="WJY80" s="202"/>
      <c r="WJZ80" s="202"/>
      <c r="WKA80" s="202"/>
      <c r="WKB80" s="202"/>
      <c r="WKC80" s="202"/>
      <c r="WKD80" s="202"/>
      <c r="WKE80" s="202"/>
      <c r="WKF80" s="202"/>
      <c r="WKG80" s="202"/>
      <c r="WKH80" s="202"/>
      <c r="WKI80" s="202"/>
      <c r="WKJ80" s="202"/>
      <c r="WKK80" s="202"/>
      <c r="WKL80" s="202"/>
      <c r="WKM80" s="202"/>
      <c r="WKN80" s="202"/>
      <c r="WKO80" s="202"/>
      <c r="WKP80" s="202"/>
      <c r="WKQ80" s="202"/>
      <c r="WKR80" s="202"/>
      <c r="WKS80" s="202"/>
      <c r="WKT80" s="202"/>
      <c r="WKU80" s="202"/>
      <c r="WKV80" s="202"/>
      <c r="WKW80" s="202"/>
      <c r="WKX80" s="202"/>
      <c r="WKY80" s="202"/>
      <c r="WKZ80" s="202"/>
      <c r="WLA80" s="202"/>
      <c r="WLB80" s="202"/>
      <c r="WLC80" s="202"/>
      <c r="WLD80" s="202"/>
      <c r="WLE80" s="202"/>
      <c r="WLF80" s="202"/>
      <c r="WLG80" s="202"/>
      <c r="WLH80" s="202"/>
      <c r="WLI80" s="202"/>
      <c r="WLJ80" s="202"/>
      <c r="WLK80" s="202"/>
      <c r="WLL80" s="202"/>
      <c r="WLM80" s="202"/>
      <c r="WLN80" s="202"/>
      <c r="WLO80" s="202"/>
      <c r="WLP80" s="202"/>
      <c r="WLQ80" s="202"/>
      <c r="WLR80" s="202"/>
      <c r="WLS80" s="202"/>
      <c r="WLT80" s="202"/>
      <c r="WLU80" s="202"/>
      <c r="WLV80" s="202"/>
      <c r="WLW80" s="202"/>
      <c r="WLX80" s="202"/>
      <c r="WLY80" s="202"/>
      <c r="WLZ80" s="202"/>
      <c r="WMA80" s="202"/>
      <c r="WMB80" s="202"/>
      <c r="WMC80" s="202"/>
      <c r="WMD80" s="202"/>
      <c r="WME80" s="202"/>
      <c r="WMF80" s="202"/>
      <c r="WMG80" s="202"/>
      <c r="WMH80" s="202"/>
      <c r="WMI80" s="202"/>
      <c r="WMJ80" s="202"/>
      <c r="WMK80" s="202"/>
      <c r="WML80" s="202"/>
      <c r="WMM80" s="202"/>
      <c r="WMN80" s="202"/>
      <c r="WMO80" s="202"/>
      <c r="WMP80" s="202"/>
      <c r="WMQ80" s="202"/>
      <c r="WMR80" s="202"/>
      <c r="WMS80" s="202"/>
      <c r="WMT80" s="202"/>
      <c r="WMU80" s="202"/>
      <c r="WMV80" s="202"/>
      <c r="WMW80" s="202"/>
      <c r="WMX80" s="202"/>
      <c r="WMY80" s="202"/>
      <c r="WMZ80" s="202"/>
      <c r="WNA80" s="202"/>
      <c r="WNB80" s="202"/>
      <c r="WNC80" s="202"/>
      <c r="WND80" s="202"/>
      <c r="WNE80" s="202"/>
      <c r="WNF80" s="202"/>
      <c r="WNG80" s="202"/>
      <c r="WNH80" s="202"/>
      <c r="WNI80" s="202"/>
      <c r="WNJ80" s="202"/>
      <c r="WNK80" s="202"/>
      <c r="WNL80" s="202"/>
      <c r="WNM80" s="202"/>
      <c r="WNN80" s="202"/>
      <c r="WNO80" s="202"/>
      <c r="WNP80" s="202"/>
      <c r="WNQ80" s="202"/>
      <c r="WNR80" s="202"/>
      <c r="WNS80" s="202"/>
      <c r="WNT80" s="202"/>
      <c r="WNU80" s="202"/>
      <c r="WNV80" s="202"/>
      <c r="WNW80" s="202"/>
      <c r="WNX80" s="202"/>
      <c r="WNY80" s="202"/>
      <c r="WNZ80" s="202"/>
      <c r="WOA80" s="202"/>
      <c r="WOB80" s="202"/>
      <c r="WOC80" s="202"/>
      <c r="WOD80" s="202"/>
      <c r="WOE80" s="202"/>
      <c r="WOF80" s="202"/>
      <c r="WOG80" s="202"/>
      <c r="WOH80" s="202"/>
      <c r="WOI80" s="202"/>
      <c r="WOJ80" s="202"/>
      <c r="WOK80" s="202"/>
      <c r="WOL80" s="202"/>
      <c r="WOM80" s="202"/>
      <c r="WON80" s="202"/>
      <c r="WOO80" s="202"/>
      <c r="WOP80" s="202"/>
      <c r="WOQ80" s="202"/>
      <c r="WOR80" s="202"/>
      <c r="WOS80" s="202"/>
      <c r="WOT80" s="202"/>
      <c r="WOU80" s="202"/>
      <c r="WOV80" s="202"/>
      <c r="WOW80" s="202"/>
      <c r="WOX80" s="202"/>
      <c r="WOY80" s="202"/>
      <c r="WOZ80" s="202"/>
      <c r="WPA80" s="202"/>
      <c r="WPB80" s="202"/>
      <c r="WPC80" s="202"/>
      <c r="WPD80" s="202"/>
      <c r="WPE80" s="202"/>
      <c r="WPF80" s="202"/>
      <c r="WPG80" s="202"/>
      <c r="WPH80" s="202"/>
      <c r="WPI80" s="202"/>
      <c r="WPJ80" s="202"/>
      <c r="WPK80" s="202"/>
      <c r="WPL80" s="202"/>
      <c r="WPM80" s="202"/>
      <c r="WPN80" s="202"/>
      <c r="WPO80" s="202"/>
      <c r="WPP80" s="202"/>
      <c r="WPQ80" s="202"/>
      <c r="WPR80" s="202"/>
      <c r="WPS80" s="202"/>
      <c r="WPT80" s="202"/>
      <c r="WPU80" s="202"/>
      <c r="WPV80" s="202"/>
      <c r="WPW80" s="202"/>
      <c r="WPX80" s="202"/>
      <c r="WPY80" s="202"/>
      <c r="WPZ80" s="202"/>
      <c r="WQA80" s="202"/>
      <c r="WQB80" s="202"/>
      <c r="WQC80" s="202"/>
      <c r="WQD80" s="202"/>
      <c r="WQE80" s="202"/>
      <c r="WQF80" s="202"/>
      <c r="WQG80" s="202"/>
      <c r="WQH80" s="202"/>
      <c r="WQI80" s="202"/>
      <c r="WQJ80" s="202"/>
      <c r="WQK80" s="202"/>
      <c r="WQL80" s="202"/>
      <c r="WQM80" s="202"/>
      <c r="WQN80" s="202"/>
      <c r="WQO80" s="202"/>
      <c r="WQP80" s="202"/>
      <c r="WQQ80" s="202"/>
      <c r="WQR80" s="202"/>
      <c r="WQS80" s="202"/>
      <c r="WQT80" s="202"/>
      <c r="WQU80" s="202"/>
      <c r="WQV80" s="202"/>
      <c r="WQW80" s="202"/>
      <c r="WQX80" s="202"/>
      <c r="WQY80" s="202"/>
      <c r="WQZ80" s="202"/>
      <c r="WRA80" s="202"/>
      <c r="WRB80" s="202"/>
      <c r="WRC80" s="202"/>
      <c r="WRD80" s="202"/>
      <c r="WRE80" s="202"/>
      <c r="WRF80" s="202"/>
      <c r="WRG80" s="202"/>
      <c r="WRH80" s="202"/>
      <c r="WRI80" s="202"/>
      <c r="WRJ80" s="202"/>
      <c r="WRK80" s="202"/>
      <c r="WRL80" s="202"/>
      <c r="WRM80" s="202"/>
      <c r="WRN80" s="202"/>
      <c r="WRO80" s="202"/>
      <c r="WRP80" s="202"/>
      <c r="WRQ80" s="202"/>
      <c r="WRR80" s="202"/>
      <c r="WRS80" s="202"/>
      <c r="WRT80" s="202"/>
      <c r="WRU80" s="202"/>
      <c r="WRV80" s="202"/>
      <c r="WRW80" s="202"/>
      <c r="WRX80" s="202"/>
      <c r="WRY80" s="202"/>
      <c r="WRZ80" s="202"/>
      <c r="WSA80" s="202"/>
      <c r="WSB80" s="202"/>
      <c r="WSC80" s="202"/>
      <c r="WSD80" s="202"/>
      <c r="WSE80" s="202"/>
      <c r="WSF80" s="202"/>
      <c r="WSG80" s="202"/>
      <c r="WSH80" s="202"/>
      <c r="WSI80" s="202"/>
      <c r="WSJ80" s="202"/>
      <c r="WSK80" s="202"/>
      <c r="WSL80" s="202"/>
      <c r="WSM80" s="202"/>
      <c r="WSN80" s="202"/>
      <c r="WSO80" s="202"/>
      <c r="WSP80" s="202"/>
      <c r="WSQ80" s="202"/>
      <c r="WSR80" s="202"/>
      <c r="WSS80" s="202"/>
      <c r="WST80" s="202"/>
      <c r="WSU80" s="202"/>
      <c r="WSV80" s="202"/>
      <c r="WSW80" s="202"/>
      <c r="WSX80" s="202"/>
      <c r="WSY80" s="202"/>
      <c r="WSZ80" s="202"/>
      <c r="WTA80" s="202"/>
      <c r="WTB80" s="202"/>
      <c r="WTC80" s="202"/>
      <c r="WTD80" s="202"/>
      <c r="WTE80" s="202"/>
      <c r="WTF80" s="202"/>
      <c r="WTG80" s="202"/>
      <c r="WTH80" s="202"/>
      <c r="WTI80" s="202"/>
      <c r="WTJ80" s="202"/>
      <c r="WTK80" s="202"/>
      <c r="WTL80" s="202"/>
      <c r="WTM80" s="202"/>
      <c r="WTN80" s="202"/>
      <c r="WTO80" s="202"/>
      <c r="WTP80" s="202"/>
      <c r="WTQ80" s="202"/>
      <c r="WTR80" s="202"/>
      <c r="WTS80" s="202"/>
      <c r="WTT80" s="202"/>
      <c r="WTU80" s="202"/>
      <c r="WTV80" s="202"/>
      <c r="WTW80" s="202"/>
      <c r="WTX80" s="202"/>
      <c r="WTY80" s="202"/>
      <c r="WTZ80" s="202"/>
      <c r="WUA80" s="202"/>
      <c r="WUB80" s="202"/>
      <c r="WUC80" s="202"/>
      <c r="WUD80" s="202"/>
      <c r="WUE80" s="202"/>
      <c r="WUF80" s="202"/>
      <c r="WUG80" s="202"/>
      <c r="WUH80" s="202"/>
      <c r="WUI80" s="202"/>
      <c r="WUJ80" s="202"/>
      <c r="WUK80" s="202"/>
      <c r="WUL80" s="202"/>
      <c r="WUM80" s="202"/>
      <c r="WUN80" s="202"/>
      <c r="WUO80" s="202"/>
      <c r="WUP80" s="202"/>
      <c r="WUQ80" s="202"/>
      <c r="WUR80" s="202"/>
      <c r="WUS80" s="202"/>
      <c r="WUT80" s="202"/>
      <c r="WUU80" s="202"/>
      <c r="WUV80" s="202"/>
      <c r="WUW80" s="202"/>
      <c r="WUX80" s="202"/>
      <c r="WUY80" s="202"/>
      <c r="WUZ80" s="202"/>
      <c r="WVA80" s="202"/>
      <c r="WVB80" s="202"/>
      <c r="WVC80" s="202"/>
      <c r="WVD80" s="202"/>
      <c r="WVE80" s="202"/>
      <c r="WVF80" s="202"/>
      <c r="WVG80" s="202"/>
      <c r="WVH80" s="202"/>
      <c r="WVI80" s="202"/>
      <c r="WVJ80" s="202"/>
      <c r="WVK80" s="202"/>
      <c r="WVL80" s="202"/>
      <c r="WVM80" s="202"/>
      <c r="WVN80" s="202"/>
      <c r="WVO80" s="202"/>
      <c r="WVP80" s="202"/>
      <c r="WVQ80" s="202"/>
      <c r="WVR80" s="202"/>
      <c r="WVS80" s="202"/>
      <c r="WVT80" s="202"/>
      <c r="WVU80" s="202"/>
      <c r="WVV80" s="202"/>
      <c r="WVW80" s="202"/>
      <c r="WVX80" s="202"/>
      <c r="WVY80" s="202"/>
      <c r="WVZ80" s="202"/>
      <c r="WWA80" s="202"/>
      <c r="WWB80" s="202"/>
      <c r="WWC80" s="202"/>
      <c r="WWD80" s="202"/>
      <c r="WWE80" s="202"/>
      <c r="WWF80" s="202"/>
      <c r="WWG80" s="202"/>
      <c r="WWH80" s="202"/>
      <c r="WWI80" s="202"/>
      <c r="WWJ80" s="202"/>
      <c r="WWK80" s="202"/>
      <c r="WWL80" s="202"/>
      <c r="WWM80" s="202"/>
      <c r="WWN80" s="202"/>
      <c r="WWO80" s="202"/>
      <c r="WWP80" s="202"/>
      <c r="WWQ80" s="202"/>
      <c r="WWR80" s="202"/>
      <c r="WWS80" s="202"/>
      <c r="WWT80" s="202"/>
      <c r="WWU80" s="202"/>
      <c r="WWV80" s="202"/>
      <c r="WWW80" s="202"/>
      <c r="WWX80" s="202"/>
      <c r="WWY80" s="202"/>
      <c r="WWZ80" s="202"/>
      <c r="WXA80" s="202"/>
      <c r="WXB80" s="202"/>
      <c r="WXC80" s="202"/>
      <c r="WXD80" s="202"/>
      <c r="WXE80" s="202"/>
      <c r="WXF80" s="202"/>
      <c r="WXG80" s="202"/>
      <c r="WXH80" s="202"/>
      <c r="WXI80" s="202"/>
      <c r="WXJ80" s="202"/>
      <c r="WXK80" s="202"/>
      <c r="WXL80" s="202"/>
      <c r="WXM80" s="202"/>
      <c r="WXN80" s="202"/>
      <c r="WXO80" s="202"/>
      <c r="WXP80" s="202"/>
      <c r="WXQ80" s="202"/>
      <c r="WXR80" s="202"/>
      <c r="WXS80" s="202"/>
      <c r="WXT80" s="202"/>
      <c r="WXU80" s="202"/>
      <c r="WXV80" s="202"/>
      <c r="WXW80" s="202"/>
      <c r="WXX80" s="202"/>
      <c r="WXY80" s="202"/>
      <c r="WXZ80" s="202"/>
      <c r="WYA80" s="202"/>
      <c r="WYB80" s="202"/>
      <c r="WYC80" s="202"/>
      <c r="WYD80" s="202"/>
      <c r="WYE80" s="202"/>
      <c r="WYF80" s="202"/>
      <c r="WYG80" s="202"/>
      <c r="WYH80" s="202"/>
      <c r="WYI80" s="202"/>
      <c r="WYJ80" s="202"/>
      <c r="WYK80" s="202"/>
      <c r="WYL80" s="202"/>
      <c r="WYM80" s="202"/>
      <c r="WYN80" s="202"/>
      <c r="WYO80" s="202"/>
      <c r="WYP80" s="202"/>
      <c r="WYQ80" s="202"/>
      <c r="WYR80" s="202"/>
      <c r="WYS80" s="202"/>
      <c r="WYT80" s="202"/>
      <c r="WYU80" s="202"/>
      <c r="WYV80" s="202"/>
      <c r="WYW80" s="202"/>
      <c r="WYX80" s="202"/>
      <c r="WYY80" s="202"/>
      <c r="WYZ80" s="202"/>
      <c r="WZA80" s="202"/>
      <c r="WZB80" s="202"/>
      <c r="WZC80" s="202"/>
      <c r="WZD80" s="202"/>
      <c r="WZE80" s="202"/>
      <c r="WZF80" s="202"/>
      <c r="WZG80" s="202"/>
      <c r="WZH80" s="202"/>
      <c r="WZI80" s="202"/>
      <c r="WZJ80" s="202"/>
      <c r="WZK80" s="202"/>
      <c r="WZL80" s="202"/>
      <c r="WZM80" s="202"/>
      <c r="WZN80" s="202"/>
      <c r="WZO80" s="202"/>
      <c r="WZP80" s="202"/>
      <c r="WZQ80" s="202"/>
      <c r="WZR80" s="202"/>
      <c r="WZS80" s="202"/>
      <c r="WZT80" s="202"/>
      <c r="WZU80" s="202"/>
      <c r="WZV80" s="202"/>
      <c r="WZW80" s="202"/>
      <c r="WZX80" s="202"/>
      <c r="WZY80" s="202"/>
      <c r="WZZ80" s="202"/>
      <c r="XAA80" s="202"/>
      <c r="XAB80" s="202"/>
      <c r="XAC80" s="202"/>
      <c r="XAD80" s="202"/>
      <c r="XAE80" s="202"/>
      <c r="XAF80" s="202"/>
      <c r="XAG80" s="202"/>
      <c r="XAH80" s="202"/>
      <c r="XAI80" s="202"/>
      <c r="XAJ80" s="202"/>
      <c r="XAK80" s="202"/>
      <c r="XAL80" s="202"/>
      <c r="XAM80" s="202"/>
      <c r="XAN80" s="202"/>
      <c r="XAO80" s="202"/>
      <c r="XAP80" s="202"/>
      <c r="XAQ80" s="202"/>
      <c r="XAR80" s="202"/>
      <c r="XAS80" s="202"/>
      <c r="XAT80" s="202"/>
      <c r="XAU80" s="202"/>
      <c r="XAV80" s="202"/>
      <c r="XAW80" s="202"/>
      <c r="XAX80" s="202"/>
      <c r="XAY80" s="202"/>
      <c r="XAZ80" s="202"/>
      <c r="XBA80" s="202"/>
      <c r="XBB80" s="202"/>
      <c r="XBC80" s="202"/>
      <c r="XBD80" s="202"/>
      <c r="XBE80" s="202"/>
      <c r="XBF80" s="202"/>
      <c r="XBG80" s="202"/>
      <c r="XBH80" s="202"/>
      <c r="XBI80" s="202"/>
      <c r="XBJ80" s="202"/>
      <c r="XBK80" s="202"/>
      <c r="XBL80" s="202"/>
      <c r="XBM80" s="202"/>
      <c r="XBN80" s="202"/>
      <c r="XBO80" s="202"/>
      <c r="XBP80" s="202"/>
      <c r="XBQ80" s="202"/>
      <c r="XBR80" s="202"/>
      <c r="XBS80" s="202"/>
      <c r="XBT80" s="202"/>
      <c r="XBU80" s="202"/>
      <c r="XBV80" s="202"/>
      <c r="XBW80" s="202"/>
      <c r="XBX80" s="202"/>
      <c r="XBY80" s="202"/>
      <c r="XBZ80" s="202"/>
      <c r="XCA80" s="202"/>
      <c r="XCB80" s="202"/>
      <c r="XCC80" s="202"/>
      <c r="XCD80" s="202"/>
      <c r="XCE80" s="202"/>
      <c r="XCF80" s="202"/>
      <c r="XCG80" s="202"/>
      <c r="XCH80" s="202"/>
      <c r="XCI80" s="202"/>
      <c r="XCJ80" s="202"/>
      <c r="XCK80" s="202"/>
      <c r="XCL80" s="202"/>
      <c r="XCM80" s="202"/>
      <c r="XCN80" s="202"/>
      <c r="XCO80" s="202"/>
      <c r="XCP80" s="202"/>
      <c r="XCQ80" s="202"/>
      <c r="XCR80" s="202"/>
      <c r="XCS80" s="202"/>
      <c r="XCT80" s="202"/>
      <c r="XCU80" s="202"/>
      <c r="XCV80" s="202"/>
      <c r="XCW80" s="202"/>
      <c r="XCX80" s="202"/>
      <c r="XCY80" s="202"/>
      <c r="XCZ80" s="202"/>
      <c r="XDA80" s="202"/>
      <c r="XDB80" s="202"/>
      <c r="XDC80" s="202"/>
      <c r="XDD80" s="202"/>
      <c r="XDE80" s="202"/>
      <c r="XDF80" s="202"/>
      <c r="XDG80" s="202"/>
      <c r="XDH80" s="202"/>
      <c r="XDI80" s="202"/>
      <c r="XDJ80" s="202"/>
      <c r="XDK80" s="202"/>
      <c r="XDL80" s="202"/>
      <c r="XDM80" s="202"/>
      <c r="XDN80" s="202"/>
      <c r="XDO80" s="202"/>
      <c r="XDP80" s="202"/>
      <c r="XDQ80" s="202"/>
      <c r="XDR80" s="202"/>
      <c r="XDS80" s="202"/>
      <c r="XDT80" s="202"/>
      <c r="XDU80" s="202"/>
      <c r="XDV80" s="202"/>
      <c r="XDW80" s="202"/>
      <c r="XDX80" s="202"/>
      <c r="XDY80" s="202"/>
      <c r="XDZ80" s="202"/>
      <c r="XEA80" s="202"/>
      <c r="XEB80" s="202"/>
      <c r="XEC80" s="202"/>
      <c r="XED80" s="202"/>
      <c r="XEE80" s="202"/>
      <c r="XEF80" s="202"/>
      <c r="XEG80" s="202"/>
      <c r="XEH80" s="202"/>
      <c r="XEI80" s="202"/>
      <c r="XEJ80" s="202"/>
      <c r="XEK80" s="202"/>
      <c r="XEL80" s="202"/>
      <c r="XEM80" s="202"/>
      <c r="XEN80" s="202"/>
      <c r="XEO80" s="202"/>
      <c r="XEP80" s="202"/>
      <c r="XEQ80" s="202"/>
      <c r="XER80" s="202"/>
      <c r="XES80" s="202"/>
      <c r="XET80" s="202"/>
      <c r="XEU80" s="202"/>
      <c r="XEV80" s="202"/>
      <c r="XEW80" s="202"/>
    </row>
    <row r="81" s="203" customFormat="1" ht="15" spans="1:16377">
      <c r="A81" s="202">
        <v>2296010</v>
      </c>
      <c r="B81" s="224" t="s">
        <v>1202</v>
      </c>
      <c r="C81" s="215">
        <f t="shared" si="10"/>
        <v>0</v>
      </c>
      <c r="D81" s="215"/>
      <c r="E81" s="215"/>
      <c r="F81" s="202">
        <f t="shared" si="9"/>
        <v>7</v>
      </c>
      <c r="G81" s="202"/>
      <c r="H81" s="202"/>
      <c r="I81" s="202"/>
      <c r="J81" s="202"/>
      <c r="K81" s="202"/>
      <c r="L81" s="202"/>
      <c r="M81" s="202"/>
      <c r="N81" s="202"/>
      <c r="O81" s="202"/>
      <c r="P81" s="202"/>
      <c r="Q81" s="202"/>
      <c r="R81" s="202"/>
      <c r="S81" s="202"/>
      <c r="T81" s="202"/>
      <c r="U81" s="202"/>
      <c r="V81" s="202"/>
      <c r="W81" s="202"/>
      <c r="X81" s="202"/>
      <c r="Y81" s="202"/>
      <c r="Z81" s="202"/>
      <c r="AA81" s="202"/>
      <c r="AB81" s="202"/>
      <c r="AC81" s="202"/>
      <c r="AD81" s="202"/>
      <c r="AE81" s="202"/>
      <c r="AF81" s="202"/>
      <c r="AG81" s="202"/>
      <c r="AH81" s="202"/>
      <c r="AI81" s="202"/>
      <c r="AJ81" s="202"/>
      <c r="AK81" s="202"/>
      <c r="AL81" s="202"/>
      <c r="AM81" s="202"/>
      <c r="AN81" s="202"/>
      <c r="AO81" s="202"/>
      <c r="AP81" s="202"/>
      <c r="AQ81" s="202"/>
      <c r="AR81" s="202"/>
      <c r="AS81" s="202"/>
      <c r="AT81" s="202"/>
      <c r="AU81" s="202"/>
      <c r="AV81" s="202"/>
      <c r="AW81" s="202"/>
      <c r="AX81" s="202"/>
      <c r="AY81" s="202"/>
      <c r="AZ81" s="202"/>
      <c r="BA81" s="202"/>
      <c r="BB81" s="202"/>
      <c r="BC81" s="202"/>
      <c r="BD81" s="202"/>
      <c r="BE81" s="202"/>
      <c r="BF81" s="202"/>
      <c r="BG81" s="202"/>
      <c r="BH81" s="202"/>
      <c r="BI81" s="202"/>
      <c r="BJ81" s="202"/>
      <c r="BK81" s="202"/>
      <c r="BL81" s="202"/>
      <c r="BM81" s="202"/>
      <c r="BN81" s="202"/>
      <c r="BO81" s="202"/>
      <c r="BP81" s="202"/>
      <c r="BQ81" s="202"/>
      <c r="BR81" s="202"/>
      <c r="BS81" s="202"/>
      <c r="BT81" s="202"/>
      <c r="BU81" s="202"/>
      <c r="BV81" s="202"/>
      <c r="BW81" s="202"/>
      <c r="BX81" s="202"/>
      <c r="BY81" s="202"/>
      <c r="BZ81" s="202"/>
      <c r="CA81" s="202"/>
      <c r="CB81" s="202"/>
      <c r="CC81" s="202"/>
      <c r="CD81" s="202"/>
      <c r="CE81" s="202"/>
      <c r="CF81" s="202"/>
      <c r="CG81" s="202"/>
      <c r="CH81" s="202"/>
      <c r="CI81" s="202"/>
      <c r="CJ81" s="202"/>
      <c r="CK81" s="202"/>
      <c r="CL81" s="202"/>
      <c r="CM81" s="202"/>
      <c r="CN81" s="202"/>
      <c r="CO81" s="202"/>
      <c r="CP81" s="202"/>
      <c r="CQ81" s="202"/>
      <c r="CR81" s="202"/>
      <c r="CS81" s="202"/>
      <c r="CT81" s="202"/>
      <c r="CU81" s="202"/>
      <c r="CV81" s="202"/>
      <c r="CW81" s="202"/>
      <c r="CX81" s="202"/>
      <c r="CY81" s="202"/>
      <c r="CZ81" s="202"/>
      <c r="DA81" s="202"/>
      <c r="DB81" s="202"/>
      <c r="DC81" s="202"/>
      <c r="DD81" s="202"/>
      <c r="DE81" s="202"/>
      <c r="DF81" s="202"/>
      <c r="DG81" s="202"/>
      <c r="DH81" s="202"/>
      <c r="DI81" s="202"/>
      <c r="DJ81" s="202"/>
      <c r="DK81" s="202"/>
      <c r="DL81" s="202"/>
      <c r="DM81" s="202"/>
      <c r="DN81" s="202"/>
      <c r="DO81" s="202"/>
      <c r="DP81" s="202"/>
      <c r="DQ81" s="202"/>
      <c r="DR81" s="202"/>
      <c r="DS81" s="202"/>
      <c r="DT81" s="202"/>
      <c r="DU81" s="202"/>
      <c r="DV81" s="202"/>
      <c r="DW81" s="202"/>
      <c r="DX81" s="202"/>
      <c r="DY81" s="202"/>
      <c r="DZ81" s="202"/>
      <c r="EA81" s="202"/>
      <c r="EB81" s="202"/>
      <c r="EC81" s="202"/>
      <c r="ED81" s="202"/>
      <c r="EE81" s="202"/>
      <c r="EF81" s="202"/>
      <c r="EG81" s="202"/>
      <c r="EH81" s="202"/>
      <c r="EI81" s="202"/>
      <c r="EJ81" s="202"/>
      <c r="EK81" s="202"/>
      <c r="EL81" s="202"/>
      <c r="EM81" s="202"/>
      <c r="EN81" s="202"/>
      <c r="EO81" s="202"/>
      <c r="EP81" s="202"/>
      <c r="EQ81" s="202"/>
      <c r="ER81" s="202"/>
      <c r="ES81" s="202"/>
      <c r="ET81" s="202"/>
      <c r="EU81" s="202"/>
      <c r="EV81" s="202"/>
      <c r="EW81" s="202"/>
      <c r="EX81" s="202"/>
      <c r="EY81" s="202"/>
      <c r="EZ81" s="202"/>
      <c r="FA81" s="202"/>
      <c r="FB81" s="202"/>
      <c r="FC81" s="202"/>
      <c r="FD81" s="202"/>
      <c r="FE81" s="202"/>
      <c r="FF81" s="202"/>
      <c r="FG81" s="202"/>
      <c r="FH81" s="202"/>
      <c r="FI81" s="202"/>
      <c r="FJ81" s="202"/>
      <c r="FK81" s="202"/>
      <c r="FL81" s="202"/>
      <c r="FM81" s="202"/>
      <c r="FN81" s="202"/>
      <c r="FO81" s="202"/>
      <c r="FP81" s="202"/>
      <c r="FQ81" s="202"/>
      <c r="FR81" s="202"/>
      <c r="FS81" s="202"/>
      <c r="FT81" s="202"/>
      <c r="FU81" s="202"/>
      <c r="FV81" s="202"/>
      <c r="FW81" s="202"/>
      <c r="FX81" s="202"/>
      <c r="FY81" s="202"/>
      <c r="FZ81" s="202"/>
      <c r="GA81" s="202"/>
      <c r="GB81" s="202"/>
      <c r="GC81" s="202"/>
      <c r="GD81" s="202"/>
      <c r="GE81" s="202"/>
      <c r="GF81" s="202"/>
      <c r="GG81" s="202"/>
      <c r="GH81" s="202"/>
      <c r="GI81" s="202"/>
      <c r="GJ81" s="202"/>
      <c r="GK81" s="202"/>
      <c r="GL81" s="202"/>
      <c r="GM81" s="202"/>
      <c r="GN81" s="202"/>
      <c r="GO81" s="202"/>
      <c r="GP81" s="202"/>
      <c r="GQ81" s="202"/>
      <c r="GR81" s="202"/>
      <c r="GS81" s="202"/>
      <c r="GT81" s="202"/>
      <c r="GU81" s="202"/>
      <c r="GV81" s="202"/>
      <c r="GW81" s="202"/>
      <c r="GX81" s="202"/>
      <c r="GY81" s="202"/>
      <c r="GZ81" s="202"/>
      <c r="HA81" s="202"/>
      <c r="HB81" s="202"/>
      <c r="HC81" s="202"/>
      <c r="HD81" s="202"/>
      <c r="HE81" s="202"/>
      <c r="HF81" s="202"/>
      <c r="HG81" s="202"/>
      <c r="HH81" s="202"/>
      <c r="HI81" s="202"/>
      <c r="HJ81" s="202"/>
      <c r="HK81" s="202"/>
      <c r="HL81" s="202"/>
      <c r="HM81" s="202"/>
      <c r="HN81" s="202"/>
      <c r="HO81" s="202"/>
      <c r="HP81" s="202"/>
      <c r="HQ81" s="202"/>
      <c r="HR81" s="202"/>
      <c r="HS81" s="202"/>
      <c r="HT81" s="202"/>
      <c r="HU81" s="202"/>
      <c r="HV81" s="202"/>
      <c r="HW81" s="202"/>
      <c r="HX81" s="202"/>
      <c r="HY81" s="202"/>
      <c r="HZ81" s="202"/>
      <c r="IA81" s="202"/>
      <c r="IB81" s="202"/>
      <c r="IC81" s="202"/>
      <c r="ID81" s="202"/>
      <c r="IE81" s="202"/>
      <c r="IF81" s="202"/>
      <c r="IG81" s="202"/>
      <c r="IH81" s="202"/>
      <c r="II81" s="202"/>
      <c r="IJ81" s="202"/>
      <c r="IK81" s="202"/>
      <c r="IL81" s="202"/>
      <c r="IM81" s="202"/>
      <c r="IN81" s="202"/>
      <c r="IO81" s="202"/>
      <c r="IP81" s="202"/>
      <c r="IQ81" s="202"/>
      <c r="IR81" s="202"/>
      <c r="IS81" s="202"/>
      <c r="IT81" s="202"/>
      <c r="IU81" s="202"/>
      <c r="IV81" s="202"/>
      <c r="IW81" s="202"/>
      <c r="IX81" s="202"/>
      <c r="IY81" s="202"/>
      <c r="IZ81" s="202"/>
      <c r="JA81" s="202"/>
      <c r="JB81" s="202"/>
      <c r="JC81" s="202"/>
      <c r="JD81" s="202"/>
      <c r="JE81" s="202"/>
      <c r="JF81" s="202"/>
      <c r="JG81" s="202"/>
      <c r="JH81" s="202"/>
      <c r="JI81" s="202"/>
      <c r="JJ81" s="202"/>
      <c r="JK81" s="202"/>
      <c r="JL81" s="202"/>
      <c r="JM81" s="202"/>
      <c r="JN81" s="202"/>
      <c r="JO81" s="202"/>
      <c r="JP81" s="202"/>
      <c r="JQ81" s="202"/>
      <c r="JR81" s="202"/>
      <c r="JS81" s="202"/>
      <c r="JT81" s="202"/>
      <c r="JU81" s="202"/>
      <c r="JV81" s="202"/>
      <c r="JW81" s="202"/>
      <c r="JX81" s="202"/>
      <c r="JY81" s="202"/>
      <c r="JZ81" s="202"/>
      <c r="KA81" s="202"/>
      <c r="KB81" s="202"/>
      <c r="KC81" s="202"/>
      <c r="KD81" s="202"/>
      <c r="KE81" s="202"/>
      <c r="KF81" s="202"/>
      <c r="KG81" s="202"/>
      <c r="KH81" s="202"/>
      <c r="KI81" s="202"/>
      <c r="KJ81" s="202"/>
      <c r="KK81" s="202"/>
      <c r="KL81" s="202"/>
      <c r="KM81" s="202"/>
      <c r="KN81" s="202"/>
      <c r="KO81" s="202"/>
      <c r="KP81" s="202"/>
      <c r="KQ81" s="202"/>
      <c r="KR81" s="202"/>
      <c r="KS81" s="202"/>
      <c r="KT81" s="202"/>
      <c r="KU81" s="202"/>
      <c r="KV81" s="202"/>
      <c r="KW81" s="202"/>
      <c r="KX81" s="202"/>
      <c r="KY81" s="202"/>
      <c r="KZ81" s="202"/>
      <c r="LA81" s="202"/>
      <c r="LB81" s="202"/>
      <c r="LC81" s="202"/>
      <c r="LD81" s="202"/>
      <c r="LE81" s="202"/>
      <c r="LF81" s="202"/>
      <c r="LG81" s="202"/>
      <c r="LH81" s="202"/>
      <c r="LI81" s="202"/>
      <c r="LJ81" s="202"/>
      <c r="LK81" s="202"/>
      <c r="LL81" s="202"/>
      <c r="LM81" s="202"/>
      <c r="LN81" s="202"/>
      <c r="LO81" s="202"/>
      <c r="LP81" s="202"/>
      <c r="LQ81" s="202"/>
      <c r="LR81" s="202"/>
      <c r="LS81" s="202"/>
      <c r="LT81" s="202"/>
      <c r="LU81" s="202"/>
      <c r="LV81" s="202"/>
      <c r="LW81" s="202"/>
      <c r="LX81" s="202"/>
      <c r="LY81" s="202"/>
      <c r="LZ81" s="202"/>
      <c r="MA81" s="202"/>
      <c r="MB81" s="202"/>
      <c r="MC81" s="202"/>
      <c r="MD81" s="202"/>
      <c r="ME81" s="202"/>
      <c r="MF81" s="202"/>
      <c r="MG81" s="202"/>
      <c r="MH81" s="202"/>
      <c r="MI81" s="202"/>
      <c r="MJ81" s="202"/>
      <c r="MK81" s="202"/>
      <c r="ML81" s="202"/>
      <c r="MM81" s="202"/>
      <c r="MN81" s="202"/>
      <c r="MO81" s="202"/>
      <c r="MP81" s="202"/>
      <c r="MQ81" s="202"/>
      <c r="MR81" s="202"/>
      <c r="MS81" s="202"/>
      <c r="MT81" s="202"/>
      <c r="MU81" s="202"/>
      <c r="MV81" s="202"/>
      <c r="MW81" s="202"/>
      <c r="MX81" s="202"/>
      <c r="MY81" s="202"/>
      <c r="MZ81" s="202"/>
      <c r="NA81" s="202"/>
      <c r="NB81" s="202"/>
      <c r="NC81" s="202"/>
      <c r="ND81" s="202"/>
      <c r="NE81" s="202"/>
      <c r="NF81" s="202"/>
      <c r="NG81" s="202"/>
      <c r="NH81" s="202"/>
      <c r="NI81" s="202"/>
      <c r="NJ81" s="202"/>
      <c r="NK81" s="202"/>
      <c r="NL81" s="202"/>
      <c r="NM81" s="202"/>
      <c r="NN81" s="202"/>
      <c r="NO81" s="202"/>
      <c r="NP81" s="202"/>
      <c r="NQ81" s="202"/>
      <c r="NR81" s="202"/>
      <c r="NS81" s="202"/>
      <c r="NT81" s="202"/>
      <c r="NU81" s="202"/>
      <c r="NV81" s="202"/>
      <c r="NW81" s="202"/>
      <c r="NX81" s="202"/>
      <c r="NY81" s="202"/>
      <c r="NZ81" s="202"/>
      <c r="OA81" s="202"/>
      <c r="OB81" s="202"/>
      <c r="OC81" s="202"/>
      <c r="OD81" s="202"/>
      <c r="OE81" s="202"/>
      <c r="OF81" s="202"/>
      <c r="OG81" s="202"/>
      <c r="OH81" s="202"/>
      <c r="OI81" s="202"/>
      <c r="OJ81" s="202"/>
      <c r="OK81" s="202"/>
      <c r="OL81" s="202"/>
      <c r="OM81" s="202"/>
      <c r="ON81" s="202"/>
      <c r="OO81" s="202"/>
      <c r="OP81" s="202"/>
      <c r="OQ81" s="202"/>
      <c r="OR81" s="202"/>
      <c r="OS81" s="202"/>
      <c r="OT81" s="202"/>
      <c r="OU81" s="202"/>
      <c r="OV81" s="202"/>
      <c r="OW81" s="202"/>
      <c r="OX81" s="202"/>
      <c r="OY81" s="202"/>
      <c r="OZ81" s="202"/>
      <c r="PA81" s="202"/>
      <c r="PB81" s="202"/>
      <c r="PC81" s="202"/>
      <c r="PD81" s="202"/>
      <c r="PE81" s="202"/>
      <c r="PF81" s="202"/>
      <c r="PG81" s="202"/>
      <c r="PH81" s="202"/>
      <c r="PI81" s="202"/>
      <c r="PJ81" s="202"/>
      <c r="PK81" s="202"/>
      <c r="PL81" s="202"/>
      <c r="PM81" s="202"/>
      <c r="PN81" s="202"/>
      <c r="PO81" s="202"/>
      <c r="PP81" s="202"/>
      <c r="PQ81" s="202"/>
      <c r="PR81" s="202"/>
      <c r="PS81" s="202"/>
      <c r="PT81" s="202"/>
      <c r="PU81" s="202"/>
      <c r="PV81" s="202"/>
      <c r="PW81" s="202"/>
      <c r="PX81" s="202"/>
      <c r="PY81" s="202"/>
      <c r="PZ81" s="202"/>
      <c r="QA81" s="202"/>
      <c r="QB81" s="202"/>
      <c r="QC81" s="202"/>
      <c r="QD81" s="202"/>
      <c r="QE81" s="202"/>
      <c r="QF81" s="202"/>
      <c r="QG81" s="202"/>
      <c r="QH81" s="202"/>
      <c r="QI81" s="202"/>
      <c r="QJ81" s="202"/>
      <c r="QK81" s="202"/>
      <c r="QL81" s="202"/>
      <c r="QM81" s="202"/>
      <c r="QN81" s="202"/>
      <c r="QO81" s="202"/>
      <c r="QP81" s="202"/>
      <c r="QQ81" s="202"/>
      <c r="QR81" s="202"/>
      <c r="QS81" s="202"/>
      <c r="QT81" s="202"/>
      <c r="QU81" s="202"/>
      <c r="QV81" s="202"/>
      <c r="QW81" s="202"/>
      <c r="QX81" s="202"/>
      <c r="QY81" s="202"/>
      <c r="QZ81" s="202"/>
      <c r="RA81" s="202"/>
      <c r="RB81" s="202"/>
      <c r="RC81" s="202"/>
      <c r="RD81" s="202"/>
      <c r="RE81" s="202"/>
      <c r="RF81" s="202"/>
      <c r="RG81" s="202"/>
      <c r="RH81" s="202"/>
      <c r="RI81" s="202"/>
      <c r="RJ81" s="202"/>
      <c r="RK81" s="202"/>
      <c r="RL81" s="202"/>
      <c r="RM81" s="202"/>
      <c r="RN81" s="202"/>
      <c r="RO81" s="202"/>
      <c r="RP81" s="202"/>
      <c r="RQ81" s="202"/>
      <c r="RR81" s="202"/>
      <c r="RS81" s="202"/>
      <c r="RT81" s="202"/>
      <c r="RU81" s="202"/>
      <c r="RV81" s="202"/>
      <c r="RW81" s="202"/>
      <c r="RX81" s="202"/>
      <c r="RY81" s="202"/>
      <c r="RZ81" s="202"/>
      <c r="SA81" s="202"/>
      <c r="SB81" s="202"/>
      <c r="SC81" s="202"/>
      <c r="SD81" s="202"/>
      <c r="SE81" s="202"/>
      <c r="SF81" s="202"/>
      <c r="SG81" s="202"/>
      <c r="SH81" s="202"/>
      <c r="SI81" s="202"/>
      <c r="SJ81" s="202"/>
      <c r="SK81" s="202"/>
      <c r="SL81" s="202"/>
      <c r="SM81" s="202"/>
      <c r="SN81" s="202"/>
      <c r="SO81" s="202"/>
      <c r="SP81" s="202"/>
      <c r="SQ81" s="202"/>
      <c r="SR81" s="202"/>
      <c r="SS81" s="202"/>
      <c r="ST81" s="202"/>
      <c r="SU81" s="202"/>
      <c r="SV81" s="202"/>
      <c r="SW81" s="202"/>
      <c r="SX81" s="202"/>
      <c r="SY81" s="202"/>
      <c r="SZ81" s="202"/>
      <c r="TA81" s="202"/>
      <c r="TB81" s="202"/>
      <c r="TC81" s="202"/>
      <c r="TD81" s="202"/>
      <c r="TE81" s="202"/>
      <c r="TF81" s="202"/>
      <c r="TG81" s="202"/>
      <c r="TH81" s="202"/>
      <c r="TI81" s="202"/>
      <c r="TJ81" s="202"/>
      <c r="TK81" s="202"/>
      <c r="TL81" s="202"/>
      <c r="TM81" s="202"/>
      <c r="TN81" s="202"/>
      <c r="TO81" s="202"/>
      <c r="TP81" s="202"/>
      <c r="TQ81" s="202"/>
      <c r="TR81" s="202"/>
      <c r="TS81" s="202"/>
      <c r="TT81" s="202"/>
      <c r="TU81" s="202"/>
      <c r="TV81" s="202"/>
      <c r="TW81" s="202"/>
      <c r="TX81" s="202"/>
      <c r="TY81" s="202"/>
      <c r="TZ81" s="202"/>
      <c r="UA81" s="202"/>
      <c r="UB81" s="202"/>
      <c r="UC81" s="202"/>
      <c r="UD81" s="202"/>
      <c r="UE81" s="202"/>
      <c r="UF81" s="202"/>
      <c r="UG81" s="202"/>
      <c r="UH81" s="202"/>
      <c r="UI81" s="202"/>
      <c r="UJ81" s="202"/>
      <c r="UK81" s="202"/>
      <c r="UL81" s="202"/>
      <c r="UM81" s="202"/>
      <c r="UN81" s="202"/>
      <c r="UO81" s="202"/>
      <c r="UP81" s="202"/>
      <c r="UQ81" s="202"/>
      <c r="UR81" s="202"/>
      <c r="US81" s="202"/>
      <c r="UT81" s="202"/>
      <c r="UU81" s="202"/>
      <c r="UV81" s="202"/>
      <c r="UW81" s="202"/>
      <c r="UX81" s="202"/>
      <c r="UY81" s="202"/>
      <c r="UZ81" s="202"/>
      <c r="VA81" s="202"/>
      <c r="VB81" s="202"/>
      <c r="VC81" s="202"/>
      <c r="VD81" s="202"/>
      <c r="VE81" s="202"/>
      <c r="VF81" s="202"/>
      <c r="VG81" s="202"/>
      <c r="VH81" s="202"/>
      <c r="VI81" s="202"/>
      <c r="VJ81" s="202"/>
      <c r="VK81" s="202"/>
      <c r="VL81" s="202"/>
      <c r="VM81" s="202"/>
      <c r="VN81" s="202"/>
      <c r="VO81" s="202"/>
      <c r="VP81" s="202"/>
      <c r="VQ81" s="202"/>
      <c r="VR81" s="202"/>
      <c r="VS81" s="202"/>
      <c r="VT81" s="202"/>
      <c r="VU81" s="202"/>
      <c r="VV81" s="202"/>
      <c r="VW81" s="202"/>
      <c r="VX81" s="202"/>
      <c r="VY81" s="202"/>
      <c r="VZ81" s="202"/>
      <c r="WA81" s="202"/>
      <c r="WB81" s="202"/>
      <c r="WC81" s="202"/>
      <c r="WD81" s="202"/>
      <c r="WE81" s="202"/>
      <c r="WF81" s="202"/>
      <c r="WG81" s="202"/>
      <c r="WH81" s="202"/>
      <c r="WI81" s="202"/>
      <c r="WJ81" s="202"/>
      <c r="WK81" s="202"/>
      <c r="WL81" s="202"/>
      <c r="WM81" s="202"/>
      <c r="WN81" s="202"/>
      <c r="WO81" s="202"/>
      <c r="WP81" s="202"/>
      <c r="WQ81" s="202"/>
      <c r="WR81" s="202"/>
      <c r="WS81" s="202"/>
      <c r="WT81" s="202"/>
      <c r="WU81" s="202"/>
      <c r="WV81" s="202"/>
      <c r="WW81" s="202"/>
      <c r="WX81" s="202"/>
      <c r="WY81" s="202"/>
      <c r="WZ81" s="202"/>
      <c r="XA81" s="202"/>
      <c r="XB81" s="202"/>
      <c r="XC81" s="202"/>
      <c r="XD81" s="202"/>
      <c r="XE81" s="202"/>
      <c r="XF81" s="202"/>
      <c r="XG81" s="202"/>
      <c r="XH81" s="202"/>
      <c r="XI81" s="202"/>
      <c r="XJ81" s="202"/>
      <c r="XK81" s="202"/>
      <c r="XL81" s="202"/>
      <c r="XM81" s="202"/>
      <c r="XN81" s="202"/>
      <c r="XO81" s="202"/>
      <c r="XP81" s="202"/>
      <c r="XQ81" s="202"/>
      <c r="XR81" s="202"/>
      <c r="XS81" s="202"/>
      <c r="XT81" s="202"/>
      <c r="XU81" s="202"/>
      <c r="XV81" s="202"/>
      <c r="XW81" s="202"/>
      <c r="XX81" s="202"/>
      <c r="XY81" s="202"/>
      <c r="XZ81" s="202"/>
      <c r="YA81" s="202"/>
      <c r="YB81" s="202"/>
      <c r="YC81" s="202"/>
      <c r="YD81" s="202"/>
      <c r="YE81" s="202"/>
      <c r="YF81" s="202"/>
      <c r="YG81" s="202"/>
      <c r="YH81" s="202"/>
      <c r="YI81" s="202"/>
      <c r="YJ81" s="202"/>
      <c r="YK81" s="202"/>
      <c r="YL81" s="202"/>
      <c r="YM81" s="202"/>
      <c r="YN81" s="202"/>
      <c r="YO81" s="202"/>
      <c r="YP81" s="202"/>
      <c r="YQ81" s="202"/>
      <c r="YR81" s="202"/>
      <c r="YS81" s="202"/>
      <c r="YT81" s="202"/>
      <c r="YU81" s="202"/>
      <c r="YV81" s="202"/>
      <c r="YW81" s="202"/>
      <c r="YX81" s="202"/>
      <c r="YY81" s="202"/>
      <c r="YZ81" s="202"/>
      <c r="ZA81" s="202"/>
      <c r="ZB81" s="202"/>
      <c r="ZC81" s="202"/>
      <c r="ZD81" s="202"/>
      <c r="ZE81" s="202"/>
      <c r="ZF81" s="202"/>
      <c r="ZG81" s="202"/>
      <c r="ZH81" s="202"/>
      <c r="ZI81" s="202"/>
      <c r="ZJ81" s="202"/>
      <c r="ZK81" s="202"/>
      <c r="ZL81" s="202"/>
      <c r="ZM81" s="202"/>
      <c r="ZN81" s="202"/>
      <c r="ZO81" s="202"/>
      <c r="ZP81" s="202"/>
      <c r="ZQ81" s="202"/>
      <c r="ZR81" s="202"/>
      <c r="ZS81" s="202"/>
      <c r="ZT81" s="202"/>
      <c r="ZU81" s="202"/>
      <c r="ZV81" s="202"/>
      <c r="ZW81" s="202"/>
      <c r="ZX81" s="202"/>
      <c r="ZY81" s="202"/>
      <c r="ZZ81" s="202"/>
      <c r="AAA81" s="202"/>
      <c r="AAB81" s="202"/>
      <c r="AAC81" s="202"/>
      <c r="AAD81" s="202"/>
      <c r="AAE81" s="202"/>
      <c r="AAF81" s="202"/>
      <c r="AAG81" s="202"/>
      <c r="AAH81" s="202"/>
      <c r="AAI81" s="202"/>
      <c r="AAJ81" s="202"/>
      <c r="AAK81" s="202"/>
      <c r="AAL81" s="202"/>
      <c r="AAM81" s="202"/>
      <c r="AAN81" s="202"/>
      <c r="AAO81" s="202"/>
      <c r="AAP81" s="202"/>
      <c r="AAQ81" s="202"/>
      <c r="AAR81" s="202"/>
      <c r="AAS81" s="202"/>
      <c r="AAT81" s="202"/>
      <c r="AAU81" s="202"/>
      <c r="AAV81" s="202"/>
      <c r="AAW81" s="202"/>
      <c r="AAX81" s="202"/>
      <c r="AAY81" s="202"/>
      <c r="AAZ81" s="202"/>
      <c r="ABA81" s="202"/>
      <c r="ABB81" s="202"/>
      <c r="ABC81" s="202"/>
      <c r="ABD81" s="202"/>
      <c r="ABE81" s="202"/>
      <c r="ABF81" s="202"/>
      <c r="ABG81" s="202"/>
      <c r="ABH81" s="202"/>
      <c r="ABI81" s="202"/>
      <c r="ABJ81" s="202"/>
      <c r="ABK81" s="202"/>
      <c r="ABL81" s="202"/>
      <c r="ABM81" s="202"/>
      <c r="ABN81" s="202"/>
      <c r="ABO81" s="202"/>
      <c r="ABP81" s="202"/>
      <c r="ABQ81" s="202"/>
      <c r="ABR81" s="202"/>
      <c r="ABS81" s="202"/>
      <c r="ABT81" s="202"/>
      <c r="ABU81" s="202"/>
      <c r="ABV81" s="202"/>
      <c r="ABW81" s="202"/>
      <c r="ABX81" s="202"/>
      <c r="ABY81" s="202"/>
      <c r="ABZ81" s="202"/>
      <c r="ACA81" s="202"/>
      <c r="ACB81" s="202"/>
      <c r="ACC81" s="202"/>
      <c r="ACD81" s="202"/>
      <c r="ACE81" s="202"/>
      <c r="ACF81" s="202"/>
      <c r="ACG81" s="202"/>
      <c r="ACH81" s="202"/>
      <c r="ACI81" s="202"/>
      <c r="ACJ81" s="202"/>
      <c r="ACK81" s="202"/>
      <c r="ACL81" s="202"/>
      <c r="ACM81" s="202"/>
      <c r="ACN81" s="202"/>
      <c r="ACO81" s="202"/>
      <c r="ACP81" s="202"/>
      <c r="ACQ81" s="202"/>
      <c r="ACR81" s="202"/>
      <c r="ACS81" s="202"/>
      <c r="ACT81" s="202"/>
      <c r="ACU81" s="202"/>
      <c r="ACV81" s="202"/>
      <c r="ACW81" s="202"/>
      <c r="ACX81" s="202"/>
      <c r="ACY81" s="202"/>
      <c r="ACZ81" s="202"/>
      <c r="ADA81" s="202"/>
      <c r="ADB81" s="202"/>
      <c r="ADC81" s="202"/>
      <c r="ADD81" s="202"/>
      <c r="ADE81" s="202"/>
      <c r="ADF81" s="202"/>
      <c r="ADG81" s="202"/>
      <c r="ADH81" s="202"/>
      <c r="ADI81" s="202"/>
      <c r="ADJ81" s="202"/>
      <c r="ADK81" s="202"/>
      <c r="ADL81" s="202"/>
      <c r="ADM81" s="202"/>
      <c r="ADN81" s="202"/>
      <c r="ADO81" s="202"/>
      <c r="ADP81" s="202"/>
      <c r="ADQ81" s="202"/>
      <c r="ADR81" s="202"/>
      <c r="ADS81" s="202"/>
      <c r="ADT81" s="202"/>
      <c r="ADU81" s="202"/>
      <c r="ADV81" s="202"/>
      <c r="ADW81" s="202"/>
      <c r="ADX81" s="202"/>
      <c r="ADY81" s="202"/>
      <c r="ADZ81" s="202"/>
      <c r="AEA81" s="202"/>
      <c r="AEB81" s="202"/>
      <c r="AEC81" s="202"/>
      <c r="AED81" s="202"/>
      <c r="AEE81" s="202"/>
      <c r="AEF81" s="202"/>
      <c r="AEG81" s="202"/>
      <c r="AEH81" s="202"/>
      <c r="AEI81" s="202"/>
      <c r="AEJ81" s="202"/>
      <c r="AEK81" s="202"/>
      <c r="AEL81" s="202"/>
      <c r="AEM81" s="202"/>
      <c r="AEN81" s="202"/>
      <c r="AEO81" s="202"/>
      <c r="AEP81" s="202"/>
      <c r="AEQ81" s="202"/>
      <c r="AER81" s="202"/>
      <c r="AES81" s="202"/>
      <c r="AET81" s="202"/>
      <c r="AEU81" s="202"/>
      <c r="AEV81" s="202"/>
      <c r="AEW81" s="202"/>
      <c r="AEX81" s="202"/>
      <c r="AEY81" s="202"/>
      <c r="AEZ81" s="202"/>
      <c r="AFA81" s="202"/>
      <c r="AFB81" s="202"/>
      <c r="AFC81" s="202"/>
      <c r="AFD81" s="202"/>
      <c r="AFE81" s="202"/>
      <c r="AFF81" s="202"/>
      <c r="AFG81" s="202"/>
      <c r="AFH81" s="202"/>
      <c r="AFI81" s="202"/>
      <c r="AFJ81" s="202"/>
      <c r="AFK81" s="202"/>
      <c r="AFL81" s="202"/>
      <c r="AFM81" s="202"/>
      <c r="AFN81" s="202"/>
      <c r="AFO81" s="202"/>
      <c r="AFP81" s="202"/>
      <c r="AFQ81" s="202"/>
      <c r="AFR81" s="202"/>
      <c r="AFS81" s="202"/>
      <c r="AFT81" s="202"/>
      <c r="AFU81" s="202"/>
      <c r="AFV81" s="202"/>
      <c r="AFW81" s="202"/>
      <c r="AFX81" s="202"/>
      <c r="AFY81" s="202"/>
      <c r="AFZ81" s="202"/>
      <c r="AGA81" s="202"/>
      <c r="AGB81" s="202"/>
      <c r="AGC81" s="202"/>
      <c r="AGD81" s="202"/>
      <c r="AGE81" s="202"/>
      <c r="AGF81" s="202"/>
      <c r="AGG81" s="202"/>
      <c r="AGH81" s="202"/>
      <c r="AGI81" s="202"/>
      <c r="AGJ81" s="202"/>
      <c r="AGK81" s="202"/>
      <c r="AGL81" s="202"/>
      <c r="AGM81" s="202"/>
      <c r="AGN81" s="202"/>
      <c r="AGO81" s="202"/>
      <c r="AGP81" s="202"/>
      <c r="AGQ81" s="202"/>
      <c r="AGR81" s="202"/>
      <c r="AGS81" s="202"/>
      <c r="AGT81" s="202"/>
      <c r="AGU81" s="202"/>
      <c r="AGV81" s="202"/>
      <c r="AGW81" s="202"/>
      <c r="AGX81" s="202"/>
      <c r="AGY81" s="202"/>
      <c r="AGZ81" s="202"/>
      <c r="AHA81" s="202"/>
      <c r="AHB81" s="202"/>
      <c r="AHC81" s="202"/>
      <c r="AHD81" s="202"/>
      <c r="AHE81" s="202"/>
      <c r="AHF81" s="202"/>
      <c r="AHG81" s="202"/>
      <c r="AHH81" s="202"/>
      <c r="AHI81" s="202"/>
      <c r="AHJ81" s="202"/>
      <c r="AHK81" s="202"/>
      <c r="AHL81" s="202"/>
      <c r="AHM81" s="202"/>
      <c r="AHN81" s="202"/>
      <c r="AHO81" s="202"/>
      <c r="AHP81" s="202"/>
      <c r="AHQ81" s="202"/>
      <c r="AHR81" s="202"/>
      <c r="AHS81" s="202"/>
      <c r="AHT81" s="202"/>
      <c r="AHU81" s="202"/>
      <c r="AHV81" s="202"/>
      <c r="AHW81" s="202"/>
      <c r="AHX81" s="202"/>
      <c r="AHY81" s="202"/>
      <c r="AHZ81" s="202"/>
      <c r="AIA81" s="202"/>
      <c r="AIB81" s="202"/>
      <c r="AIC81" s="202"/>
      <c r="AID81" s="202"/>
      <c r="AIE81" s="202"/>
      <c r="AIF81" s="202"/>
      <c r="AIG81" s="202"/>
      <c r="AIH81" s="202"/>
      <c r="AII81" s="202"/>
      <c r="AIJ81" s="202"/>
      <c r="AIK81" s="202"/>
      <c r="AIL81" s="202"/>
      <c r="AIM81" s="202"/>
      <c r="AIN81" s="202"/>
      <c r="AIO81" s="202"/>
      <c r="AIP81" s="202"/>
      <c r="AIQ81" s="202"/>
      <c r="AIR81" s="202"/>
      <c r="AIS81" s="202"/>
      <c r="AIT81" s="202"/>
      <c r="AIU81" s="202"/>
      <c r="AIV81" s="202"/>
      <c r="AIW81" s="202"/>
      <c r="AIX81" s="202"/>
      <c r="AIY81" s="202"/>
      <c r="AIZ81" s="202"/>
      <c r="AJA81" s="202"/>
      <c r="AJB81" s="202"/>
      <c r="AJC81" s="202"/>
      <c r="AJD81" s="202"/>
      <c r="AJE81" s="202"/>
      <c r="AJF81" s="202"/>
      <c r="AJG81" s="202"/>
      <c r="AJH81" s="202"/>
      <c r="AJI81" s="202"/>
      <c r="AJJ81" s="202"/>
      <c r="AJK81" s="202"/>
      <c r="AJL81" s="202"/>
      <c r="AJM81" s="202"/>
      <c r="AJN81" s="202"/>
      <c r="AJO81" s="202"/>
      <c r="AJP81" s="202"/>
      <c r="AJQ81" s="202"/>
      <c r="AJR81" s="202"/>
      <c r="AJS81" s="202"/>
      <c r="AJT81" s="202"/>
      <c r="AJU81" s="202"/>
      <c r="AJV81" s="202"/>
      <c r="AJW81" s="202"/>
      <c r="AJX81" s="202"/>
      <c r="AJY81" s="202"/>
      <c r="AJZ81" s="202"/>
      <c r="AKA81" s="202"/>
      <c r="AKB81" s="202"/>
      <c r="AKC81" s="202"/>
      <c r="AKD81" s="202"/>
      <c r="AKE81" s="202"/>
      <c r="AKF81" s="202"/>
      <c r="AKG81" s="202"/>
      <c r="AKH81" s="202"/>
      <c r="AKI81" s="202"/>
      <c r="AKJ81" s="202"/>
      <c r="AKK81" s="202"/>
      <c r="AKL81" s="202"/>
      <c r="AKM81" s="202"/>
      <c r="AKN81" s="202"/>
      <c r="AKO81" s="202"/>
      <c r="AKP81" s="202"/>
      <c r="AKQ81" s="202"/>
      <c r="AKR81" s="202"/>
      <c r="AKS81" s="202"/>
      <c r="AKT81" s="202"/>
      <c r="AKU81" s="202"/>
      <c r="AKV81" s="202"/>
      <c r="AKW81" s="202"/>
      <c r="AKX81" s="202"/>
      <c r="AKY81" s="202"/>
      <c r="AKZ81" s="202"/>
      <c r="ALA81" s="202"/>
      <c r="ALB81" s="202"/>
      <c r="ALC81" s="202"/>
      <c r="ALD81" s="202"/>
      <c r="ALE81" s="202"/>
      <c r="ALF81" s="202"/>
      <c r="ALG81" s="202"/>
      <c r="ALH81" s="202"/>
      <c r="ALI81" s="202"/>
      <c r="ALJ81" s="202"/>
      <c r="ALK81" s="202"/>
      <c r="ALL81" s="202"/>
      <c r="ALM81" s="202"/>
      <c r="ALN81" s="202"/>
      <c r="ALO81" s="202"/>
      <c r="ALP81" s="202"/>
      <c r="ALQ81" s="202"/>
      <c r="ALR81" s="202"/>
      <c r="ALS81" s="202"/>
      <c r="ALT81" s="202"/>
      <c r="ALU81" s="202"/>
      <c r="ALV81" s="202"/>
      <c r="ALW81" s="202"/>
      <c r="ALX81" s="202"/>
      <c r="ALY81" s="202"/>
      <c r="ALZ81" s="202"/>
      <c r="AMA81" s="202"/>
      <c r="AMB81" s="202"/>
      <c r="AMC81" s="202"/>
      <c r="AMD81" s="202"/>
      <c r="AME81" s="202"/>
      <c r="AMF81" s="202"/>
      <c r="AMG81" s="202"/>
      <c r="AMH81" s="202"/>
      <c r="AMI81" s="202"/>
      <c r="AMJ81" s="202"/>
      <c r="AMK81" s="202"/>
      <c r="AML81" s="202"/>
      <c r="AMM81" s="202"/>
      <c r="AMN81" s="202"/>
      <c r="AMO81" s="202"/>
      <c r="AMP81" s="202"/>
      <c r="AMQ81" s="202"/>
      <c r="AMR81" s="202"/>
      <c r="AMS81" s="202"/>
      <c r="AMT81" s="202"/>
      <c r="AMU81" s="202"/>
      <c r="AMV81" s="202"/>
      <c r="AMW81" s="202"/>
      <c r="AMX81" s="202"/>
      <c r="AMY81" s="202"/>
      <c r="AMZ81" s="202"/>
      <c r="ANA81" s="202"/>
      <c r="ANB81" s="202"/>
      <c r="ANC81" s="202"/>
      <c r="AND81" s="202"/>
      <c r="ANE81" s="202"/>
      <c r="ANF81" s="202"/>
      <c r="ANG81" s="202"/>
      <c r="ANH81" s="202"/>
      <c r="ANI81" s="202"/>
      <c r="ANJ81" s="202"/>
      <c r="ANK81" s="202"/>
      <c r="ANL81" s="202"/>
      <c r="ANM81" s="202"/>
      <c r="ANN81" s="202"/>
      <c r="ANO81" s="202"/>
      <c r="ANP81" s="202"/>
      <c r="ANQ81" s="202"/>
      <c r="ANR81" s="202"/>
      <c r="ANS81" s="202"/>
      <c r="ANT81" s="202"/>
      <c r="ANU81" s="202"/>
      <c r="ANV81" s="202"/>
      <c r="ANW81" s="202"/>
      <c r="ANX81" s="202"/>
      <c r="ANY81" s="202"/>
      <c r="ANZ81" s="202"/>
      <c r="AOA81" s="202"/>
      <c r="AOB81" s="202"/>
      <c r="AOC81" s="202"/>
      <c r="AOD81" s="202"/>
      <c r="AOE81" s="202"/>
      <c r="AOF81" s="202"/>
      <c r="AOG81" s="202"/>
      <c r="AOH81" s="202"/>
      <c r="AOI81" s="202"/>
      <c r="AOJ81" s="202"/>
      <c r="AOK81" s="202"/>
      <c r="AOL81" s="202"/>
      <c r="AOM81" s="202"/>
      <c r="AON81" s="202"/>
      <c r="AOO81" s="202"/>
      <c r="AOP81" s="202"/>
      <c r="AOQ81" s="202"/>
      <c r="AOR81" s="202"/>
      <c r="AOS81" s="202"/>
      <c r="AOT81" s="202"/>
      <c r="AOU81" s="202"/>
      <c r="AOV81" s="202"/>
      <c r="AOW81" s="202"/>
      <c r="AOX81" s="202"/>
      <c r="AOY81" s="202"/>
      <c r="AOZ81" s="202"/>
      <c r="APA81" s="202"/>
      <c r="APB81" s="202"/>
      <c r="APC81" s="202"/>
      <c r="APD81" s="202"/>
      <c r="APE81" s="202"/>
      <c r="APF81" s="202"/>
      <c r="APG81" s="202"/>
      <c r="APH81" s="202"/>
      <c r="API81" s="202"/>
      <c r="APJ81" s="202"/>
      <c r="APK81" s="202"/>
      <c r="APL81" s="202"/>
      <c r="APM81" s="202"/>
      <c r="APN81" s="202"/>
      <c r="APO81" s="202"/>
      <c r="APP81" s="202"/>
      <c r="APQ81" s="202"/>
      <c r="APR81" s="202"/>
      <c r="APS81" s="202"/>
      <c r="APT81" s="202"/>
      <c r="APU81" s="202"/>
      <c r="APV81" s="202"/>
      <c r="APW81" s="202"/>
      <c r="APX81" s="202"/>
      <c r="APY81" s="202"/>
      <c r="APZ81" s="202"/>
      <c r="AQA81" s="202"/>
      <c r="AQB81" s="202"/>
      <c r="AQC81" s="202"/>
      <c r="AQD81" s="202"/>
      <c r="AQE81" s="202"/>
      <c r="AQF81" s="202"/>
      <c r="AQG81" s="202"/>
      <c r="AQH81" s="202"/>
      <c r="AQI81" s="202"/>
      <c r="AQJ81" s="202"/>
      <c r="AQK81" s="202"/>
      <c r="AQL81" s="202"/>
      <c r="AQM81" s="202"/>
      <c r="AQN81" s="202"/>
      <c r="AQO81" s="202"/>
      <c r="AQP81" s="202"/>
      <c r="AQQ81" s="202"/>
      <c r="AQR81" s="202"/>
      <c r="AQS81" s="202"/>
      <c r="AQT81" s="202"/>
      <c r="AQU81" s="202"/>
      <c r="AQV81" s="202"/>
      <c r="AQW81" s="202"/>
      <c r="AQX81" s="202"/>
      <c r="AQY81" s="202"/>
      <c r="AQZ81" s="202"/>
      <c r="ARA81" s="202"/>
      <c r="ARB81" s="202"/>
      <c r="ARC81" s="202"/>
      <c r="ARD81" s="202"/>
      <c r="ARE81" s="202"/>
      <c r="ARF81" s="202"/>
      <c r="ARG81" s="202"/>
      <c r="ARH81" s="202"/>
      <c r="ARI81" s="202"/>
      <c r="ARJ81" s="202"/>
      <c r="ARK81" s="202"/>
      <c r="ARL81" s="202"/>
      <c r="ARM81" s="202"/>
      <c r="ARN81" s="202"/>
      <c r="ARO81" s="202"/>
      <c r="ARP81" s="202"/>
      <c r="ARQ81" s="202"/>
      <c r="ARR81" s="202"/>
      <c r="ARS81" s="202"/>
      <c r="ART81" s="202"/>
      <c r="ARU81" s="202"/>
      <c r="ARV81" s="202"/>
      <c r="ARW81" s="202"/>
      <c r="ARX81" s="202"/>
      <c r="ARY81" s="202"/>
      <c r="ARZ81" s="202"/>
      <c r="ASA81" s="202"/>
      <c r="ASB81" s="202"/>
      <c r="ASC81" s="202"/>
      <c r="ASD81" s="202"/>
      <c r="ASE81" s="202"/>
      <c r="ASF81" s="202"/>
      <c r="ASG81" s="202"/>
      <c r="ASH81" s="202"/>
      <c r="ASI81" s="202"/>
      <c r="ASJ81" s="202"/>
      <c r="ASK81" s="202"/>
      <c r="ASL81" s="202"/>
      <c r="ASM81" s="202"/>
      <c r="ASN81" s="202"/>
      <c r="ASO81" s="202"/>
      <c r="ASP81" s="202"/>
      <c r="ASQ81" s="202"/>
      <c r="ASR81" s="202"/>
      <c r="ASS81" s="202"/>
      <c r="AST81" s="202"/>
      <c r="ASU81" s="202"/>
      <c r="ASV81" s="202"/>
      <c r="ASW81" s="202"/>
      <c r="ASX81" s="202"/>
      <c r="ASY81" s="202"/>
      <c r="ASZ81" s="202"/>
      <c r="ATA81" s="202"/>
      <c r="ATB81" s="202"/>
      <c r="ATC81" s="202"/>
      <c r="ATD81" s="202"/>
      <c r="ATE81" s="202"/>
      <c r="ATF81" s="202"/>
      <c r="ATG81" s="202"/>
      <c r="ATH81" s="202"/>
      <c r="ATI81" s="202"/>
      <c r="ATJ81" s="202"/>
      <c r="ATK81" s="202"/>
      <c r="ATL81" s="202"/>
      <c r="ATM81" s="202"/>
      <c r="ATN81" s="202"/>
      <c r="ATO81" s="202"/>
      <c r="ATP81" s="202"/>
      <c r="ATQ81" s="202"/>
      <c r="ATR81" s="202"/>
      <c r="ATS81" s="202"/>
      <c r="ATT81" s="202"/>
      <c r="ATU81" s="202"/>
      <c r="ATV81" s="202"/>
      <c r="ATW81" s="202"/>
      <c r="ATX81" s="202"/>
      <c r="ATY81" s="202"/>
      <c r="ATZ81" s="202"/>
      <c r="AUA81" s="202"/>
      <c r="AUB81" s="202"/>
      <c r="AUC81" s="202"/>
      <c r="AUD81" s="202"/>
      <c r="AUE81" s="202"/>
      <c r="AUF81" s="202"/>
      <c r="AUG81" s="202"/>
      <c r="AUH81" s="202"/>
      <c r="AUI81" s="202"/>
      <c r="AUJ81" s="202"/>
      <c r="AUK81" s="202"/>
      <c r="AUL81" s="202"/>
      <c r="AUM81" s="202"/>
      <c r="AUN81" s="202"/>
      <c r="AUO81" s="202"/>
      <c r="AUP81" s="202"/>
      <c r="AUQ81" s="202"/>
      <c r="AUR81" s="202"/>
      <c r="AUS81" s="202"/>
      <c r="AUT81" s="202"/>
      <c r="AUU81" s="202"/>
      <c r="AUV81" s="202"/>
      <c r="AUW81" s="202"/>
      <c r="AUX81" s="202"/>
      <c r="AUY81" s="202"/>
      <c r="AUZ81" s="202"/>
      <c r="AVA81" s="202"/>
      <c r="AVB81" s="202"/>
      <c r="AVC81" s="202"/>
      <c r="AVD81" s="202"/>
      <c r="AVE81" s="202"/>
      <c r="AVF81" s="202"/>
      <c r="AVG81" s="202"/>
      <c r="AVH81" s="202"/>
      <c r="AVI81" s="202"/>
      <c r="AVJ81" s="202"/>
      <c r="AVK81" s="202"/>
      <c r="AVL81" s="202"/>
      <c r="AVM81" s="202"/>
      <c r="AVN81" s="202"/>
      <c r="AVO81" s="202"/>
      <c r="AVP81" s="202"/>
      <c r="AVQ81" s="202"/>
      <c r="AVR81" s="202"/>
      <c r="AVS81" s="202"/>
      <c r="AVT81" s="202"/>
      <c r="AVU81" s="202"/>
      <c r="AVV81" s="202"/>
      <c r="AVW81" s="202"/>
      <c r="AVX81" s="202"/>
      <c r="AVY81" s="202"/>
      <c r="AVZ81" s="202"/>
      <c r="AWA81" s="202"/>
      <c r="AWB81" s="202"/>
      <c r="AWC81" s="202"/>
      <c r="AWD81" s="202"/>
      <c r="AWE81" s="202"/>
      <c r="AWF81" s="202"/>
      <c r="AWG81" s="202"/>
      <c r="AWH81" s="202"/>
      <c r="AWI81" s="202"/>
      <c r="AWJ81" s="202"/>
      <c r="AWK81" s="202"/>
      <c r="AWL81" s="202"/>
      <c r="AWM81" s="202"/>
      <c r="AWN81" s="202"/>
      <c r="AWO81" s="202"/>
      <c r="AWP81" s="202"/>
      <c r="AWQ81" s="202"/>
      <c r="AWR81" s="202"/>
      <c r="AWS81" s="202"/>
      <c r="AWT81" s="202"/>
      <c r="AWU81" s="202"/>
      <c r="AWV81" s="202"/>
      <c r="AWW81" s="202"/>
      <c r="AWX81" s="202"/>
      <c r="AWY81" s="202"/>
      <c r="AWZ81" s="202"/>
      <c r="AXA81" s="202"/>
      <c r="AXB81" s="202"/>
      <c r="AXC81" s="202"/>
      <c r="AXD81" s="202"/>
      <c r="AXE81" s="202"/>
      <c r="AXF81" s="202"/>
      <c r="AXG81" s="202"/>
      <c r="AXH81" s="202"/>
      <c r="AXI81" s="202"/>
      <c r="AXJ81" s="202"/>
      <c r="AXK81" s="202"/>
      <c r="AXL81" s="202"/>
      <c r="AXM81" s="202"/>
      <c r="AXN81" s="202"/>
      <c r="AXO81" s="202"/>
      <c r="AXP81" s="202"/>
      <c r="AXQ81" s="202"/>
      <c r="AXR81" s="202"/>
      <c r="AXS81" s="202"/>
      <c r="AXT81" s="202"/>
      <c r="AXU81" s="202"/>
      <c r="AXV81" s="202"/>
      <c r="AXW81" s="202"/>
      <c r="AXX81" s="202"/>
      <c r="AXY81" s="202"/>
      <c r="AXZ81" s="202"/>
      <c r="AYA81" s="202"/>
      <c r="AYB81" s="202"/>
      <c r="AYC81" s="202"/>
      <c r="AYD81" s="202"/>
      <c r="AYE81" s="202"/>
      <c r="AYF81" s="202"/>
      <c r="AYG81" s="202"/>
      <c r="AYH81" s="202"/>
      <c r="AYI81" s="202"/>
      <c r="AYJ81" s="202"/>
      <c r="AYK81" s="202"/>
      <c r="AYL81" s="202"/>
      <c r="AYM81" s="202"/>
      <c r="AYN81" s="202"/>
      <c r="AYO81" s="202"/>
      <c r="AYP81" s="202"/>
      <c r="AYQ81" s="202"/>
      <c r="AYR81" s="202"/>
      <c r="AYS81" s="202"/>
      <c r="AYT81" s="202"/>
      <c r="AYU81" s="202"/>
      <c r="AYV81" s="202"/>
      <c r="AYW81" s="202"/>
      <c r="AYX81" s="202"/>
      <c r="AYY81" s="202"/>
      <c r="AYZ81" s="202"/>
      <c r="AZA81" s="202"/>
      <c r="AZB81" s="202"/>
      <c r="AZC81" s="202"/>
      <c r="AZD81" s="202"/>
      <c r="AZE81" s="202"/>
      <c r="AZF81" s="202"/>
      <c r="AZG81" s="202"/>
      <c r="AZH81" s="202"/>
      <c r="AZI81" s="202"/>
      <c r="AZJ81" s="202"/>
      <c r="AZK81" s="202"/>
      <c r="AZL81" s="202"/>
      <c r="AZM81" s="202"/>
      <c r="AZN81" s="202"/>
      <c r="AZO81" s="202"/>
      <c r="AZP81" s="202"/>
      <c r="AZQ81" s="202"/>
      <c r="AZR81" s="202"/>
      <c r="AZS81" s="202"/>
      <c r="AZT81" s="202"/>
      <c r="AZU81" s="202"/>
      <c r="AZV81" s="202"/>
      <c r="AZW81" s="202"/>
      <c r="AZX81" s="202"/>
      <c r="AZY81" s="202"/>
      <c r="AZZ81" s="202"/>
      <c r="BAA81" s="202"/>
      <c r="BAB81" s="202"/>
      <c r="BAC81" s="202"/>
      <c r="BAD81" s="202"/>
      <c r="BAE81" s="202"/>
      <c r="BAF81" s="202"/>
      <c r="BAG81" s="202"/>
      <c r="BAH81" s="202"/>
      <c r="BAI81" s="202"/>
      <c r="BAJ81" s="202"/>
      <c r="BAK81" s="202"/>
      <c r="BAL81" s="202"/>
      <c r="BAM81" s="202"/>
      <c r="BAN81" s="202"/>
      <c r="BAO81" s="202"/>
      <c r="BAP81" s="202"/>
      <c r="BAQ81" s="202"/>
      <c r="BAR81" s="202"/>
      <c r="BAS81" s="202"/>
      <c r="BAT81" s="202"/>
      <c r="BAU81" s="202"/>
      <c r="BAV81" s="202"/>
      <c r="BAW81" s="202"/>
      <c r="BAX81" s="202"/>
      <c r="BAY81" s="202"/>
      <c r="BAZ81" s="202"/>
      <c r="BBA81" s="202"/>
      <c r="BBB81" s="202"/>
      <c r="BBC81" s="202"/>
      <c r="BBD81" s="202"/>
      <c r="BBE81" s="202"/>
      <c r="BBF81" s="202"/>
      <c r="BBG81" s="202"/>
      <c r="BBH81" s="202"/>
      <c r="BBI81" s="202"/>
      <c r="BBJ81" s="202"/>
      <c r="BBK81" s="202"/>
      <c r="BBL81" s="202"/>
      <c r="BBM81" s="202"/>
      <c r="BBN81" s="202"/>
      <c r="BBO81" s="202"/>
      <c r="BBP81" s="202"/>
      <c r="BBQ81" s="202"/>
      <c r="BBR81" s="202"/>
      <c r="BBS81" s="202"/>
      <c r="BBT81" s="202"/>
      <c r="BBU81" s="202"/>
      <c r="BBV81" s="202"/>
      <c r="BBW81" s="202"/>
      <c r="BBX81" s="202"/>
      <c r="BBY81" s="202"/>
      <c r="BBZ81" s="202"/>
      <c r="BCA81" s="202"/>
      <c r="BCB81" s="202"/>
      <c r="BCC81" s="202"/>
      <c r="BCD81" s="202"/>
      <c r="BCE81" s="202"/>
      <c r="BCF81" s="202"/>
      <c r="BCG81" s="202"/>
      <c r="BCH81" s="202"/>
      <c r="BCI81" s="202"/>
      <c r="BCJ81" s="202"/>
      <c r="BCK81" s="202"/>
      <c r="BCL81" s="202"/>
      <c r="BCM81" s="202"/>
      <c r="BCN81" s="202"/>
      <c r="BCO81" s="202"/>
      <c r="BCP81" s="202"/>
      <c r="BCQ81" s="202"/>
      <c r="BCR81" s="202"/>
      <c r="BCS81" s="202"/>
      <c r="BCT81" s="202"/>
      <c r="BCU81" s="202"/>
      <c r="BCV81" s="202"/>
      <c r="BCW81" s="202"/>
      <c r="BCX81" s="202"/>
      <c r="BCY81" s="202"/>
      <c r="BCZ81" s="202"/>
      <c r="BDA81" s="202"/>
      <c r="BDB81" s="202"/>
      <c r="BDC81" s="202"/>
      <c r="BDD81" s="202"/>
      <c r="BDE81" s="202"/>
      <c r="BDF81" s="202"/>
      <c r="BDG81" s="202"/>
      <c r="BDH81" s="202"/>
      <c r="BDI81" s="202"/>
      <c r="BDJ81" s="202"/>
      <c r="BDK81" s="202"/>
      <c r="BDL81" s="202"/>
      <c r="BDM81" s="202"/>
      <c r="BDN81" s="202"/>
      <c r="BDO81" s="202"/>
      <c r="BDP81" s="202"/>
      <c r="BDQ81" s="202"/>
      <c r="BDR81" s="202"/>
      <c r="BDS81" s="202"/>
      <c r="BDT81" s="202"/>
      <c r="BDU81" s="202"/>
      <c r="BDV81" s="202"/>
      <c r="BDW81" s="202"/>
      <c r="BDX81" s="202"/>
      <c r="BDY81" s="202"/>
      <c r="BDZ81" s="202"/>
      <c r="BEA81" s="202"/>
      <c r="BEB81" s="202"/>
      <c r="BEC81" s="202"/>
      <c r="BED81" s="202"/>
      <c r="BEE81" s="202"/>
      <c r="BEF81" s="202"/>
      <c r="BEG81" s="202"/>
      <c r="BEH81" s="202"/>
      <c r="BEI81" s="202"/>
      <c r="BEJ81" s="202"/>
      <c r="BEK81" s="202"/>
      <c r="BEL81" s="202"/>
      <c r="BEM81" s="202"/>
      <c r="BEN81" s="202"/>
      <c r="BEO81" s="202"/>
      <c r="BEP81" s="202"/>
      <c r="BEQ81" s="202"/>
      <c r="BER81" s="202"/>
      <c r="BES81" s="202"/>
      <c r="BET81" s="202"/>
      <c r="BEU81" s="202"/>
      <c r="BEV81" s="202"/>
      <c r="BEW81" s="202"/>
      <c r="BEX81" s="202"/>
      <c r="BEY81" s="202"/>
      <c r="BEZ81" s="202"/>
      <c r="BFA81" s="202"/>
      <c r="BFB81" s="202"/>
      <c r="BFC81" s="202"/>
      <c r="BFD81" s="202"/>
      <c r="BFE81" s="202"/>
      <c r="BFF81" s="202"/>
      <c r="BFG81" s="202"/>
      <c r="BFH81" s="202"/>
      <c r="BFI81" s="202"/>
      <c r="BFJ81" s="202"/>
      <c r="BFK81" s="202"/>
      <c r="BFL81" s="202"/>
      <c r="BFM81" s="202"/>
      <c r="BFN81" s="202"/>
      <c r="BFO81" s="202"/>
      <c r="BFP81" s="202"/>
      <c r="BFQ81" s="202"/>
      <c r="BFR81" s="202"/>
      <c r="BFS81" s="202"/>
      <c r="BFT81" s="202"/>
      <c r="BFU81" s="202"/>
      <c r="BFV81" s="202"/>
      <c r="BFW81" s="202"/>
      <c r="BFX81" s="202"/>
      <c r="BFY81" s="202"/>
      <c r="BFZ81" s="202"/>
      <c r="BGA81" s="202"/>
      <c r="BGB81" s="202"/>
      <c r="BGC81" s="202"/>
      <c r="BGD81" s="202"/>
      <c r="BGE81" s="202"/>
      <c r="BGF81" s="202"/>
      <c r="BGG81" s="202"/>
      <c r="BGH81" s="202"/>
      <c r="BGI81" s="202"/>
      <c r="BGJ81" s="202"/>
      <c r="BGK81" s="202"/>
      <c r="BGL81" s="202"/>
      <c r="BGM81" s="202"/>
      <c r="BGN81" s="202"/>
      <c r="BGO81" s="202"/>
      <c r="BGP81" s="202"/>
      <c r="BGQ81" s="202"/>
      <c r="BGR81" s="202"/>
      <c r="BGS81" s="202"/>
      <c r="BGT81" s="202"/>
      <c r="BGU81" s="202"/>
      <c r="BGV81" s="202"/>
      <c r="BGW81" s="202"/>
      <c r="BGX81" s="202"/>
      <c r="BGY81" s="202"/>
      <c r="BGZ81" s="202"/>
      <c r="BHA81" s="202"/>
      <c r="BHB81" s="202"/>
      <c r="BHC81" s="202"/>
      <c r="BHD81" s="202"/>
      <c r="BHE81" s="202"/>
      <c r="BHF81" s="202"/>
      <c r="BHG81" s="202"/>
      <c r="BHH81" s="202"/>
      <c r="BHI81" s="202"/>
      <c r="BHJ81" s="202"/>
      <c r="BHK81" s="202"/>
      <c r="BHL81" s="202"/>
      <c r="BHM81" s="202"/>
      <c r="BHN81" s="202"/>
      <c r="BHO81" s="202"/>
      <c r="BHP81" s="202"/>
      <c r="BHQ81" s="202"/>
      <c r="BHR81" s="202"/>
      <c r="BHS81" s="202"/>
      <c r="BHT81" s="202"/>
      <c r="BHU81" s="202"/>
      <c r="BHV81" s="202"/>
      <c r="BHW81" s="202"/>
      <c r="BHX81" s="202"/>
      <c r="BHY81" s="202"/>
      <c r="BHZ81" s="202"/>
      <c r="BIA81" s="202"/>
      <c r="BIB81" s="202"/>
      <c r="BIC81" s="202"/>
      <c r="BID81" s="202"/>
      <c r="BIE81" s="202"/>
      <c r="BIF81" s="202"/>
      <c r="BIG81" s="202"/>
      <c r="BIH81" s="202"/>
      <c r="BII81" s="202"/>
      <c r="BIJ81" s="202"/>
      <c r="BIK81" s="202"/>
      <c r="BIL81" s="202"/>
      <c r="BIM81" s="202"/>
      <c r="BIN81" s="202"/>
      <c r="BIO81" s="202"/>
      <c r="BIP81" s="202"/>
      <c r="BIQ81" s="202"/>
      <c r="BIR81" s="202"/>
      <c r="BIS81" s="202"/>
      <c r="BIT81" s="202"/>
      <c r="BIU81" s="202"/>
      <c r="BIV81" s="202"/>
      <c r="BIW81" s="202"/>
      <c r="BIX81" s="202"/>
      <c r="BIY81" s="202"/>
      <c r="BIZ81" s="202"/>
      <c r="BJA81" s="202"/>
      <c r="BJB81" s="202"/>
      <c r="BJC81" s="202"/>
      <c r="BJD81" s="202"/>
      <c r="BJE81" s="202"/>
      <c r="BJF81" s="202"/>
      <c r="BJG81" s="202"/>
      <c r="BJH81" s="202"/>
      <c r="BJI81" s="202"/>
      <c r="BJJ81" s="202"/>
      <c r="BJK81" s="202"/>
      <c r="BJL81" s="202"/>
      <c r="BJM81" s="202"/>
      <c r="BJN81" s="202"/>
      <c r="BJO81" s="202"/>
      <c r="BJP81" s="202"/>
      <c r="BJQ81" s="202"/>
      <c r="BJR81" s="202"/>
      <c r="BJS81" s="202"/>
      <c r="BJT81" s="202"/>
      <c r="BJU81" s="202"/>
      <c r="BJV81" s="202"/>
      <c r="BJW81" s="202"/>
      <c r="BJX81" s="202"/>
      <c r="BJY81" s="202"/>
      <c r="BJZ81" s="202"/>
      <c r="BKA81" s="202"/>
      <c r="BKB81" s="202"/>
      <c r="BKC81" s="202"/>
      <c r="BKD81" s="202"/>
      <c r="BKE81" s="202"/>
      <c r="BKF81" s="202"/>
      <c r="BKG81" s="202"/>
      <c r="BKH81" s="202"/>
      <c r="BKI81" s="202"/>
      <c r="BKJ81" s="202"/>
      <c r="BKK81" s="202"/>
      <c r="BKL81" s="202"/>
      <c r="BKM81" s="202"/>
      <c r="BKN81" s="202"/>
      <c r="BKO81" s="202"/>
      <c r="BKP81" s="202"/>
      <c r="BKQ81" s="202"/>
      <c r="BKR81" s="202"/>
      <c r="BKS81" s="202"/>
      <c r="BKT81" s="202"/>
      <c r="BKU81" s="202"/>
      <c r="BKV81" s="202"/>
      <c r="BKW81" s="202"/>
      <c r="BKX81" s="202"/>
      <c r="BKY81" s="202"/>
      <c r="BKZ81" s="202"/>
      <c r="BLA81" s="202"/>
      <c r="BLB81" s="202"/>
      <c r="BLC81" s="202"/>
      <c r="BLD81" s="202"/>
      <c r="BLE81" s="202"/>
      <c r="BLF81" s="202"/>
      <c r="BLG81" s="202"/>
      <c r="BLH81" s="202"/>
      <c r="BLI81" s="202"/>
      <c r="BLJ81" s="202"/>
      <c r="BLK81" s="202"/>
      <c r="BLL81" s="202"/>
      <c r="BLM81" s="202"/>
      <c r="BLN81" s="202"/>
      <c r="BLO81" s="202"/>
      <c r="BLP81" s="202"/>
      <c r="BLQ81" s="202"/>
      <c r="BLR81" s="202"/>
      <c r="BLS81" s="202"/>
      <c r="BLT81" s="202"/>
      <c r="BLU81" s="202"/>
      <c r="BLV81" s="202"/>
      <c r="BLW81" s="202"/>
      <c r="BLX81" s="202"/>
      <c r="BLY81" s="202"/>
      <c r="BLZ81" s="202"/>
      <c r="BMA81" s="202"/>
      <c r="BMB81" s="202"/>
      <c r="BMC81" s="202"/>
      <c r="BMD81" s="202"/>
      <c r="BME81" s="202"/>
      <c r="BMF81" s="202"/>
      <c r="BMG81" s="202"/>
      <c r="BMH81" s="202"/>
      <c r="BMI81" s="202"/>
      <c r="BMJ81" s="202"/>
      <c r="BMK81" s="202"/>
      <c r="BML81" s="202"/>
      <c r="BMM81" s="202"/>
      <c r="BMN81" s="202"/>
      <c r="BMO81" s="202"/>
      <c r="BMP81" s="202"/>
      <c r="BMQ81" s="202"/>
      <c r="BMR81" s="202"/>
      <c r="BMS81" s="202"/>
      <c r="BMT81" s="202"/>
      <c r="BMU81" s="202"/>
      <c r="BMV81" s="202"/>
      <c r="BMW81" s="202"/>
      <c r="BMX81" s="202"/>
      <c r="BMY81" s="202"/>
      <c r="BMZ81" s="202"/>
      <c r="BNA81" s="202"/>
      <c r="BNB81" s="202"/>
      <c r="BNC81" s="202"/>
      <c r="BND81" s="202"/>
      <c r="BNE81" s="202"/>
      <c r="BNF81" s="202"/>
      <c r="BNG81" s="202"/>
      <c r="BNH81" s="202"/>
      <c r="BNI81" s="202"/>
      <c r="BNJ81" s="202"/>
      <c r="BNK81" s="202"/>
      <c r="BNL81" s="202"/>
      <c r="BNM81" s="202"/>
      <c r="BNN81" s="202"/>
      <c r="BNO81" s="202"/>
      <c r="BNP81" s="202"/>
      <c r="BNQ81" s="202"/>
      <c r="BNR81" s="202"/>
      <c r="BNS81" s="202"/>
      <c r="BNT81" s="202"/>
      <c r="BNU81" s="202"/>
      <c r="BNV81" s="202"/>
      <c r="BNW81" s="202"/>
      <c r="BNX81" s="202"/>
      <c r="BNY81" s="202"/>
      <c r="BNZ81" s="202"/>
      <c r="BOA81" s="202"/>
      <c r="BOB81" s="202"/>
      <c r="BOC81" s="202"/>
      <c r="BOD81" s="202"/>
      <c r="BOE81" s="202"/>
      <c r="BOF81" s="202"/>
      <c r="BOG81" s="202"/>
      <c r="BOH81" s="202"/>
      <c r="BOI81" s="202"/>
      <c r="BOJ81" s="202"/>
      <c r="BOK81" s="202"/>
      <c r="BOL81" s="202"/>
      <c r="BOM81" s="202"/>
      <c r="BON81" s="202"/>
      <c r="BOO81" s="202"/>
      <c r="BOP81" s="202"/>
      <c r="BOQ81" s="202"/>
      <c r="BOR81" s="202"/>
      <c r="BOS81" s="202"/>
      <c r="BOT81" s="202"/>
      <c r="BOU81" s="202"/>
      <c r="BOV81" s="202"/>
      <c r="BOW81" s="202"/>
      <c r="BOX81" s="202"/>
      <c r="BOY81" s="202"/>
      <c r="BOZ81" s="202"/>
      <c r="BPA81" s="202"/>
      <c r="BPB81" s="202"/>
      <c r="BPC81" s="202"/>
      <c r="BPD81" s="202"/>
      <c r="BPE81" s="202"/>
      <c r="BPF81" s="202"/>
      <c r="BPG81" s="202"/>
      <c r="BPH81" s="202"/>
      <c r="BPI81" s="202"/>
      <c r="BPJ81" s="202"/>
      <c r="BPK81" s="202"/>
      <c r="BPL81" s="202"/>
      <c r="BPM81" s="202"/>
      <c r="BPN81" s="202"/>
      <c r="BPO81" s="202"/>
      <c r="BPP81" s="202"/>
      <c r="BPQ81" s="202"/>
      <c r="BPR81" s="202"/>
      <c r="BPS81" s="202"/>
      <c r="BPT81" s="202"/>
      <c r="BPU81" s="202"/>
      <c r="BPV81" s="202"/>
      <c r="BPW81" s="202"/>
      <c r="BPX81" s="202"/>
      <c r="BPY81" s="202"/>
      <c r="BPZ81" s="202"/>
      <c r="BQA81" s="202"/>
      <c r="BQB81" s="202"/>
      <c r="BQC81" s="202"/>
      <c r="BQD81" s="202"/>
      <c r="BQE81" s="202"/>
      <c r="BQF81" s="202"/>
      <c r="BQG81" s="202"/>
      <c r="BQH81" s="202"/>
      <c r="BQI81" s="202"/>
      <c r="BQJ81" s="202"/>
      <c r="BQK81" s="202"/>
      <c r="BQL81" s="202"/>
      <c r="BQM81" s="202"/>
      <c r="BQN81" s="202"/>
      <c r="BQO81" s="202"/>
      <c r="BQP81" s="202"/>
      <c r="BQQ81" s="202"/>
      <c r="BQR81" s="202"/>
      <c r="BQS81" s="202"/>
      <c r="BQT81" s="202"/>
      <c r="BQU81" s="202"/>
      <c r="BQV81" s="202"/>
      <c r="BQW81" s="202"/>
      <c r="BQX81" s="202"/>
      <c r="BQY81" s="202"/>
      <c r="BQZ81" s="202"/>
      <c r="BRA81" s="202"/>
      <c r="BRB81" s="202"/>
      <c r="BRC81" s="202"/>
      <c r="BRD81" s="202"/>
      <c r="BRE81" s="202"/>
      <c r="BRF81" s="202"/>
      <c r="BRG81" s="202"/>
      <c r="BRH81" s="202"/>
      <c r="BRI81" s="202"/>
      <c r="BRJ81" s="202"/>
      <c r="BRK81" s="202"/>
      <c r="BRL81" s="202"/>
      <c r="BRM81" s="202"/>
      <c r="BRN81" s="202"/>
      <c r="BRO81" s="202"/>
      <c r="BRP81" s="202"/>
      <c r="BRQ81" s="202"/>
      <c r="BRR81" s="202"/>
      <c r="BRS81" s="202"/>
      <c r="BRT81" s="202"/>
      <c r="BRU81" s="202"/>
      <c r="BRV81" s="202"/>
      <c r="BRW81" s="202"/>
      <c r="BRX81" s="202"/>
      <c r="BRY81" s="202"/>
      <c r="BRZ81" s="202"/>
      <c r="BSA81" s="202"/>
      <c r="BSB81" s="202"/>
      <c r="BSC81" s="202"/>
      <c r="BSD81" s="202"/>
      <c r="BSE81" s="202"/>
      <c r="BSF81" s="202"/>
      <c r="BSG81" s="202"/>
      <c r="BSH81" s="202"/>
      <c r="BSI81" s="202"/>
      <c r="BSJ81" s="202"/>
      <c r="BSK81" s="202"/>
      <c r="BSL81" s="202"/>
      <c r="BSM81" s="202"/>
      <c r="BSN81" s="202"/>
      <c r="BSO81" s="202"/>
      <c r="BSP81" s="202"/>
      <c r="BSQ81" s="202"/>
      <c r="BSR81" s="202"/>
      <c r="BSS81" s="202"/>
      <c r="BST81" s="202"/>
      <c r="BSU81" s="202"/>
      <c r="BSV81" s="202"/>
      <c r="BSW81" s="202"/>
      <c r="BSX81" s="202"/>
      <c r="BSY81" s="202"/>
      <c r="BSZ81" s="202"/>
      <c r="BTA81" s="202"/>
      <c r="BTB81" s="202"/>
      <c r="BTC81" s="202"/>
      <c r="BTD81" s="202"/>
      <c r="BTE81" s="202"/>
      <c r="BTF81" s="202"/>
      <c r="BTG81" s="202"/>
      <c r="BTH81" s="202"/>
      <c r="BTI81" s="202"/>
      <c r="BTJ81" s="202"/>
      <c r="BTK81" s="202"/>
      <c r="BTL81" s="202"/>
      <c r="BTM81" s="202"/>
      <c r="BTN81" s="202"/>
      <c r="BTO81" s="202"/>
      <c r="BTP81" s="202"/>
      <c r="BTQ81" s="202"/>
      <c r="BTR81" s="202"/>
      <c r="BTS81" s="202"/>
      <c r="BTT81" s="202"/>
      <c r="BTU81" s="202"/>
      <c r="BTV81" s="202"/>
      <c r="BTW81" s="202"/>
      <c r="BTX81" s="202"/>
      <c r="BTY81" s="202"/>
      <c r="BTZ81" s="202"/>
      <c r="BUA81" s="202"/>
      <c r="BUB81" s="202"/>
      <c r="BUC81" s="202"/>
      <c r="BUD81" s="202"/>
      <c r="BUE81" s="202"/>
      <c r="BUF81" s="202"/>
      <c r="BUG81" s="202"/>
      <c r="BUH81" s="202"/>
      <c r="BUI81" s="202"/>
      <c r="BUJ81" s="202"/>
      <c r="BUK81" s="202"/>
      <c r="BUL81" s="202"/>
      <c r="BUM81" s="202"/>
      <c r="BUN81" s="202"/>
      <c r="BUO81" s="202"/>
      <c r="BUP81" s="202"/>
      <c r="BUQ81" s="202"/>
      <c r="BUR81" s="202"/>
      <c r="BUS81" s="202"/>
      <c r="BUT81" s="202"/>
      <c r="BUU81" s="202"/>
      <c r="BUV81" s="202"/>
      <c r="BUW81" s="202"/>
      <c r="BUX81" s="202"/>
      <c r="BUY81" s="202"/>
      <c r="BUZ81" s="202"/>
      <c r="BVA81" s="202"/>
      <c r="BVB81" s="202"/>
      <c r="BVC81" s="202"/>
      <c r="BVD81" s="202"/>
      <c r="BVE81" s="202"/>
      <c r="BVF81" s="202"/>
      <c r="BVG81" s="202"/>
      <c r="BVH81" s="202"/>
      <c r="BVI81" s="202"/>
      <c r="BVJ81" s="202"/>
      <c r="BVK81" s="202"/>
      <c r="BVL81" s="202"/>
      <c r="BVM81" s="202"/>
      <c r="BVN81" s="202"/>
      <c r="BVO81" s="202"/>
      <c r="BVP81" s="202"/>
      <c r="BVQ81" s="202"/>
      <c r="BVR81" s="202"/>
      <c r="BVS81" s="202"/>
      <c r="BVT81" s="202"/>
      <c r="BVU81" s="202"/>
      <c r="BVV81" s="202"/>
      <c r="BVW81" s="202"/>
      <c r="BVX81" s="202"/>
      <c r="BVY81" s="202"/>
      <c r="BVZ81" s="202"/>
      <c r="BWA81" s="202"/>
      <c r="BWB81" s="202"/>
      <c r="BWC81" s="202"/>
      <c r="BWD81" s="202"/>
      <c r="BWE81" s="202"/>
      <c r="BWF81" s="202"/>
      <c r="BWG81" s="202"/>
      <c r="BWH81" s="202"/>
      <c r="BWI81" s="202"/>
      <c r="BWJ81" s="202"/>
      <c r="BWK81" s="202"/>
      <c r="BWL81" s="202"/>
      <c r="BWM81" s="202"/>
      <c r="BWN81" s="202"/>
      <c r="BWO81" s="202"/>
      <c r="BWP81" s="202"/>
      <c r="BWQ81" s="202"/>
      <c r="BWR81" s="202"/>
      <c r="BWS81" s="202"/>
      <c r="BWT81" s="202"/>
      <c r="BWU81" s="202"/>
      <c r="BWV81" s="202"/>
      <c r="BWW81" s="202"/>
      <c r="BWX81" s="202"/>
      <c r="BWY81" s="202"/>
      <c r="BWZ81" s="202"/>
      <c r="BXA81" s="202"/>
      <c r="BXB81" s="202"/>
      <c r="BXC81" s="202"/>
      <c r="BXD81" s="202"/>
      <c r="BXE81" s="202"/>
      <c r="BXF81" s="202"/>
      <c r="BXG81" s="202"/>
      <c r="BXH81" s="202"/>
      <c r="BXI81" s="202"/>
      <c r="BXJ81" s="202"/>
      <c r="BXK81" s="202"/>
      <c r="BXL81" s="202"/>
      <c r="BXM81" s="202"/>
      <c r="BXN81" s="202"/>
      <c r="BXO81" s="202"/>
      <c r="BXP81" s="202"/>
      <c r="BXQ81" s="202"/>
      <c r="BXR81" s="202"/>
      <c r="BXS81" s="202"/>
      <c r="BXT81" s="202"/>
      <c r="BXU81" s="202"/>
      <c r="BXV81" s="202"/>
      <c r="BXW81" s="202"/>
      <c r="BXX81" s="202"/>
      <c r="BXY81" s="202"/>
      <c r="BXZ81" s="202"/>
      <c r="BYA81" s="202"/>
      <c r="BYB81" s="202"/>
      <c r="BYC81" s="202"/>
      <c r="BYD81" s="202"/>
      <c r="BYE81" s="202"/>
      <c r="BYF81" s="202"/>
      <c r="BYG81" s="202"/>
      <c r="BYH81" s="202"/>
      <c r="BYI81" s="202"/>
      <c r="BYJ81" s="202"/>
      <c r="BYK81" s="202"/>
      <c r="BYL81" s="202"/>
      <c r="BYM81" s="202"/>
      <c r="BYN81" s="202"/>
      <c r="BYO81" s="202"/>
      <c r="BYP81" s="202"/>
      <c r="BYQ81" s="202"/>
      <c r="BYR81" s="202"/>
      <c r="BYS81" s="202"/>
      <c r="BYT81" s="202"/>
      <c r="BYU81" s="202"/>
      <c r="BYV81" s="202"/>
      <c r="BYW81" s="202"/>
      <c r="BYX81" s="202"/>
      <c r="BYY81" s="202"/>
      <c r="BYZ81" s="202"/>
      <c r="BZA81" s="202"/>
      <c r="BZB81" s="202"/>
      <c r="BZC81" s="202"/>
      <c r="BZD81" s="202"/>
      <c r="BZE81" s="202"/>
      <c r="BZF81" s="202"/>
      <c r="BZG81" s="202"/>
      <c r="BZH81" s="202"/>
      <c r="BZI81" s="202"/>
      <c r="BZJ81" s="202"/>
      <c r="BZK81" s="202"/>
      <c r="BZL81" s="202"/>
      <c r="BZM81" s="202"/>
      <c r="BZN81" s="202"/>
      <c r="BZO81" s="202"/>
      <c r="BZP81" s="202"/>
      <c r="BZQ81" s="202"/>
      <c r="BZR81" s="202"/>
      <c r="BZS81" s="202"/>
      <c r="BZT81" s="202"/>
      <c r="BZU81" s="202"/>
      <c r="BZV81" s="202"/>
      <c r="BZW81" s="202"/>
      <c r="BZX81" s="202"/>
      <c r="BZY81" s="202"/>
      <c r="BZZ81" s="202"/>
      <c r="CAA81" s="202"/>
      <c r="CAB81" s="202"/>
      <c r="CAC81" s="202"/>
      <c r="CAD81" s="202"/>
      <c r="CAE81" s="202"/>
      <c r="CAF81" s="202"/>
      <c r="CAG81" s="202"/>
      <c r="CAH81" s="202"/>
      <c r="CAI81" s="202"/>
      <c r="CAJ81" s="202"/>
      <c r="CAK81" s="202"/>
      <c r="CAL81" s="202"/>
      <c r="CAM81" s="202"/>
      <c r="CAN81" s="202"/>
      <c r="CAO81" s="202"/>
      <c r="CAP81" s="202"/>
      <c r="CAQ81" s="202"/>
      <c r="CAR81" s="202"/>
      <c r="CAS81" s="202"/>
      <c r="CAT81" s="202"/>
      <c r="CAU81" s="202"/>
      <c r="CAV81" s="202"/>
      <c r="CAW81" s="202"/>
      <c r="CAX81" s="202"/>
      <c r="CAY81" s="202"/>
      <c r="CAZ81" s="202"/>
      <c r="CBA81" s="202"/>
      <c r="CBB81" s="202"/>
      <c r="CBC81" s="202"/>
      <c r="CBD81" s="202"/>
      <c r="CBE81" s="202"/>
      <c r="CBF81" s="202"/>
      <c r="CBG81" s="202"/>
      <c r="CBH81" s="202"/>
      <c r="CBI81" s="202"/>
      <c r="CBJ81" s="202"/>
      <c r="CBK81" s="202"/>
      <c r="CBL81" s="202"/>
      <c r="CBM81" s="202"/>
      <c r="CBN81" s="202"/>
      <c r="CBO81" s="202"/>
      <c r="CBP81" s="202"/>
      <c r="CBQ81" s="202"/>
      <c r="CBR81" s="202"/>
      <c r="CBS81" s="202"/>
      <c r="CBT81" s="202"/>
      <c r="CBU81" s="202"/>
      <c r="CBV81" s="202"/>
      <c r="CBW81" s="202"/>
      <c r="CBX81" s="202"/>
      <c r="CBY81" s="202"/>
      <c r="CBZ81" s="202"/>
      <c r="CCA81" s="202"/>
      <c r="CCB81" s="202"/>
      <c r="CCC81" s="202"/>
      <c r="CCD81" s="202"/>
      <c r="CCE81" s="202"/>
      <c r="CCF81" s="202"/>
      <c r="CCG81" s="202"/>
      <c r="CCH81" s="202"/>
      <c r="CCI81" s="202"/>
      <c r="CCJ81" s="202"/>
      <c r="CCK81" s="202"/>
      <c r="CCL81" s="202"/>
      <c r="CCM81" s="202"/>
      <c r="CCN81" s="202"/>
      <c r="CCO81" s="202"/>
      <c r="CCP81" s="202"/>
      <c r="CCQ81" s="202"/>
      <c r="CCR81" s="202"/>
      <c r="CCS81" s="202"/>
      <c r="CCT81" s="202"/>
      <c r="CCU81" s="202"/>
      <c r="CCV81" s="202"/>
      <c r="CCW81" s="202"/>
      <c r="CCX81" s="202"/>
      <c r="CCY81" s="202"/>
      <c r="CCZ81" s="202"/>
      <c r="CDA81" s="202"/>
      <c r="CDB81" s="202"/>
      <c r="CDC81" s="202"/>
      <c r="CDD81" s="202"/>
      <c r="CDE81" s="202"/>
      <c r="CDF81" s="202"/>
      <c r="CDG81" s="202"/>
      <c r="CDH81" s="202"/>
      <c r="CDI81" s="202"/>
      <c r="CDJ81" s="202"/>
      <c r="CDK81" s="202"/>
      <c r="CDL81" s="202"/>
      <c r="CDM81" s="202"/>
      <c r="CDN81" s="202"/>
      <c r="CDO81" s="202"/>
      <c r="CDP81" s="202"/>
      <c r="CDQ81" s="202"/>
      <c r="CDR81" s="202"/>
      <c r="CDS81" s="202"/>
      <c r="CDT81" s="202"/>
      <c r="CDU81" s="202"/>
      <c r="CDV81" s="202"/>
      <c r="CDW81" s="202"/>
      <c r="CDX81" s="202"/>
      <c r="CDY81" s="202"/>
      <c r="CDZ81" s="202"/>
      <c r="CEA81" s="202"/>
      <c r="CEB81" s="202"/>
      <c r="CEC81" s="202"/>
      <c r="CED81" s="202"/>
      <c r="CEE81" s="202"/>
      <c r="CEF81" s="202"/>
      <c r="CEG81" s="202"/>
      <c r="CEH81" s="202"/>
      <c r="CEI81" s="202"/>
      <c r="CEJ81" s="202"/>
      <c r="CEK81" s="202"/>
      <c r="CEL81" s="202"/>
      <c r="CEM81" s="202"/>
      <c r="CEN81" s="202"/>
      <c r="CEO81" s="202"/>
      <c r="CEP81" s="202"/>
      <c r="CEQ81" s="202"/>
      <c r="CER81" s="202"/>
      <c r="CES81" s="202"/>
      <c r="CET81" s="202"/>
      <c r="CEU81" s="202"/>
      <c r="CEV81" s="202"/>
      <c r="CEW81" s="202"/>
      <c r="CEX81" s="202"/>
      <c r="CEY81" s="202"/>
      <c r="CEZ81" s="202"/>
      <c r="CFA81" s="202"/>
      <c r="CFB81" s="202"/>
      <c r="CFC81" s="202"/>
      <c r="CFD81" s="202"/>
      <c r="CFE81" s="202"/>
      <c r="CFF81" s="202"/>
      <c r="CFG81" s="202"/>
      <c r="CFH81" s="202"/>
      <c r="CFI81" s="202"/>
      <c r="CFJ81" s="202"/>
      <c r="CFK81" s="202"/>
      <c r="CFL81" s="202"/>
      <c r="CFM81" s="202"/>
      <c r="CFN81" s="202"/>
      <c r="CFO81" s="202"/>
      <c r="CFP81" s="202"/>
      <c r="CFQ81" s="202"/>
      <c r="CFR81" s="202"/>
      <c r="CFS81" s="202"/>
      <c r="CFT81" s="202"/>
      <c r="CFU81" s="202"/>
      <c r="CFV81" s="202"/>
      <c r="CFW81" s="202"/>
      <c r="CFX81" s="202"/>
      <c r="CFY81" s="202"/>
      <c r="CFZ81" s="202"/>
      <c r="CGA81" s="202"/>
      <c r="CGB81" s="202"/>
      <c r="CGC81" s="202"/>
      <c r="CGD81" s="202"/>
      <c r="CGE81" s="202"/>
      <c r="CGF81" s="202"/>
      <c r="CGG81" s="202"/>
      <c r="CGH81" s="202"/>
      <c r="CGI81" s="202"/>
      <c r="CGJ81" s="202"/>
      <c r="CGK81" s="202"/>
      <c r="CGL81" s="202"/>
      <c r="CGM81" s="202"/>
      <c r="CGN81" s="202"/>
      <c r="CGO81" s="202"/>
      <c r="CGP81" s="202"/>
      <c r="CGQ81" s="202"/>
      <c r="CGR81" s="202"/>
      <c r="CGS81" s="202"/>
      <c r="CGT81" s="202"/>
      <c r="CGU81" s="202"/>
      <c r="CGV81" s="202"/>
      <c r="CGW81" s="202"/>
      <c r="CGX81" s="202"/>
      <c r="CGY81" s="202"/>
      <c r="CGZ81" s="202"/>
      <c r="CHA81" s="202"/>
      <c r="CHB81" s="202"/>
      <c r="CHC81" s="202"/>
      <c r="CHD81" s="202"/>
      <c r="CHE81" s="202"/>
      <c r="CHF81" s="202"/>
      <c r="CHG81" s="202"/>
      <c r="CHH81" s="202"/>
      <c r="CHI81" s="202"/>
      <c r="CHJ81" s="202"/>
      <c r="CHK81" s="202"/>
      <c r="CHL81" s="202"/>
      <c r="CHM81" s="202"/>
      <c r="CHN81" s="202"/>
      <c r="CHO81" s="202"/>
      <c r="CHP81" s="202"/>
      <c r="CHQ81" s="202"/>
      <c r="CHR81" s="202"/>
      <c r="CHS81" s="202"/>
      <c r="CHT81" s="202"/>
      <c r="CHU81" s="202"/>
      <c r="CHV81" s="202"/>
      <c r="CHW81" s="202"/>
      <c r="CHX81" s="202"/>
      <c r="CHY81" s="202"/>
      <c r="CHZ81" s="202"/>
      <c r="CIA81" s="202"/>
      <c r="CIB81" s="202"/>
      <c r="CIC81" s="202"/>
      <c r="CID81" s="202"/>
      <c r="CIE81" s="202"/>
      <c r="CIF81" s="202"/>
      <c r="CIG81" s="202"/>
      <c r="CIH81" s="202"/>
      <c r="CII81" s="202"/>
      <c r="CIJ81" s="202"/>
      <c r="CIK81" s="202"/>
      <c r="CIL81" s="202"/>
      <c r="CIM81" s="202"/>
      <c r="CIN81" s="202"/>
      <c r="CIO81" s="202"/>
      <c r="CIP81" s="202"/>
      <c r="CIQ81" s="202"/>
      <c r="CIR81" s="202"/>
      <c r="CIS81" s="202"/>
      <c r="CIT81" s="202"/>
      <c r="CIU81" s="202"/>
      <c r="CIV81" s="202"/>
      <c r="CIW81" s="202"/>
      <c r="CIX81" s="202"/>
      <c r="CIY81" s="202"/>
      <c r="CIZ81" s="202"/>
      <c r="CJA81" s="202"/>
      <c r="CJB81" s="202"/>
      <c r="CJC81" s="202"/>
      <c r="CJD81" s="202"/>
      <c r="CJE81" s="202"/>
      <c r="CJF81" s="202"/>
      <c r="CJG81" s="202"/>
      <c r="CJH81" s="202"/>
      <c r="CJI81" s="202"/>
      <c r="CJJ81" s="202"/>
      <c r="CJK81" s="202"/>
      <c r="CJL81" s="202"/>
      <c r="CJM81" s="202"/>
      <c r="CJN81" s="202"/>
      <c r="CJO81" s="202"/>
      <c r="CJP81" s="202"/>
      <c r="CJQ81" s="202"/>
      <c r="CJR81" s="202"/>
      <c r="CJS81" s="202"/>
      <c r="CJT81" s="202"/>
      <c r="CJU81" s="202"/>
      <c r="CJV81" s="202"/>
      <c r="CJW81" s="202"/>
      <c r="CJX81" s="202"/>
      <c r="CJY81" s="202"/>
      <c r="CJZ81" s="202"/>
      <c r="CKA81" s="202"/>
      <c r="CKB81" s="202"/>
      <c r="CKC81" s="202"/>
      <c r="CKD81" s="202"/>
      <c r="CKE81" s="202"/>
      <c r="CKF81" s="202"/>
      <c r="CKG81" s="202"/>
      <c r="CKH81" s="202"/>
      <c r="CKI81" s="202"/>
      <c r="CKJ81" s="202"/>
      <c r="CKK81" s="202"/>
      <c r="CKL81" s="202"/>
      <c r="CKM81" s="202"/>
      <c r="CKN81" s="202"/>
      <c r="CKO81" s="202"/>
      <c r="CKP81" s="202"/>
      <c r="CKQ81" s="202"/>
      <c r="CKR81" s="202"/>
      <c r="CKS81" s="202"/>
      <c r="CKT81" s="202"/>
      <c r="CKU81" s="202"/>
      <c r="CKV81" s="202"/>
      <c r="CKW81" s="202"/>
      <c r="CKX81" s="202"/>
      <c r="CKY81" s="202"/>
      <c r="CKZ81" s="202"/>
      <c r="CLA81" s="202"/>
      <c r="CLB81" s="202"/>
      <c r="CLC81" s="202"/>
      <c r="CLD81" s="202"/>
      <c r="CLE81" s="202"/>
      <c r="CLF81" s="202"/>
      <c r="CLG81" s="202"/>
      <c r="CLH81" s="202"/>
      <c r="CLI81" s="202"/>
      <c r="CLJ81" s="202"/>
      <c r="CLK81" s="202"/>
      <c r="CLL81" s="202"/>
      <c r="CLM81" s="202"/>
      <c r="CLN81" s="202"/>
      <c r="CLO81" s="202"/>
      <c r="CLP81" s="202"/>
      <c r="CLQ81" s="202"/>
      <c r="CLR81" s="202"/>
      <c r="CLS81" s="202"/>
      <c r="CLT81" s="202"/>
      <c r="CLU81" s="202"/>
      <c r="CLV81" s="202"/>
      <c r="CLW81" s="202"/>
      <c r="CLX81" s="202"/>
      <c r="CLY81" s="202"/>
      <c r="CLZ81" s="202"/>
      <c r="CMA81" s="202"/>
      <c r="CMB81" s="202"/>
      <c r="CMC81" s="202"/>
      <c r="CMD81" s="202"/>
      <c r="CME81" s="202"/>
      <c r="CMF81" s="202"/>
      <c r="CMG81" s="202"/>
      <c r="CMH81" s="202"/>
      <c r="CMI81" s="202"/>
      <c r="CMJ81" s="202"/>
      <c r="CMK81" s="202"/>
      <c r="CML81" s="202"/>
      <c r="CMM81" s="202"/>
      <c r="CMN81" s="202"/>
      <c r="CMO81" s="202"/>
      <c r="CMP81" s="202"/>
      <c r="CMQ81" s="202"/>
      <c r="CMR81" s="202"/>
      <c r="CMS81" s="202"/>
      <c r="CMT81" s="202"/>
      <c r="CMU81" s="202"/>
      <c r="CMV81" s="202"/>
      <c r="CMW81" s="202"/>
      <c r="CMX81" s="202"/>
      <c r="CMY81" s="202"/>
      <c r="CMZ81" s="202"/>
      <c r="CNA81" s="202"/>
      <c r="CNB81" s="202"/>
      <c r="CNC81" s="202"/>
      <c r="CND81" s="202"/>
      <c r="CNE81" s="202"/>
      <c r="CNF81" s="202"/>
      <c r="CNG81" s="202"/>
      <c r="CNH81" s="202"/>
      <c r="CNI81" s="202"/>
      <c r="CNJ81" s="202"/>
      <c r="CNK81" s="202"/>
      <c r="CNL81" s="202"/>
      <c r="CNM81" s="202"/>
      <c r="CNN81" s="202"/>
      <c r="CNO81" s="202"/>
      <c r="CNP81" s="202"/>
      <c r="CNQ81" s="202"/>
      <c r="CNR81" s="202"/>
      <c r="CNS81" s="202"/>
      <c r="CNT81" s="202"/>
      <c r="CNU81" s="202"/>
      <c r="CNV81" s="202"/>
      <c r="CNW81" s="202"/>
      <c r="CNX81" s="202"/>
      <c r="CNY81" s="202"/>
      <c r="CNZ81" s="202"/>
      <c r="COA81" s="202"/>
      <c r="COB81" s="202"/>
      <c r="COC81" s="202"/>
      <c r="COD81" s="202"/>
      <c r="COE81" s="202"/>
      <c r="COF81" s="202"/>
      <c r="COG81" s="202"/>
      <c r="COH81" s="202"/>
      <c r="COI81" s="202"/>
      <c r="COJ81" s="202"/>
      <c r="COK81" s="202"/>
      <c r="COL81" s="202"/>
      <c r="COM81" s="202"/>
      <c r="CON81" s="202"/>
      <c r="COO81" s="202"/>
      <c r="COP81" s="202"/>
      <c r="COQ81" s="202"/>
      <c r="COR81" s="202"/>
      <c r="COS81" s="202"/>
      <c r="COT81" s="202"/>
      <c r="COU81" s="202"/>
      <c r="COV81" s="202"/>
      <c r="COW81" s="202"/>
      <c r="COX81" s="202"/>
      <c r="COY81" s="202"/>
      <c r="COZ81" s="202"/>
      <c r="CPA81" s="202"/>
      <c r="CPB81" s="202"/>
      <c r="CPC81" s="202"/>
      <c r="CPD81" s="202"/>
      <c r="CPE81" s="202"/>
      <c r="CPF81" s="202"/>
      <c r="CPG81" s="202"/>
      <c r="CPH81" s="202"/>
      <c r="CPI81" s="202"/>
      <c r="CPJ81" s="202"/>
      <c r="CPK81" s="202"/>
      <c r="CPL81" s="202"/>
      <c r="CPM81" s="202"/>
      <c r="CPN81" s="202"/>
      <c r="CPO81" s="202"/>
      <c r="CPP81" s="202"/>
      <c r="CPQ81" s="202"/>
      <c r="CPR81" s="202"/>
      <c r="CPS81" s="202"/>
      <c r="CPT81" s="202"/>
      <c r="CPU81" s="202"/>
      <c r="CPV81" s="202"/>
      <c r="CPW81" s="202"/>
      <c r="CPX81" s="202"/>
      <c r="CPY81" s="202"/>
      <c r="CPZ81" s="202"/>
      <c r="CQA81" s="202"/>
      <c r="CQB81" s="202"/>
      <c r="CQC81" s="202"/>
      <c r="CQD81" s="202"/>
      <c r="CQE81" s="202"/>
      <c r="CQF81" s="202"/>
      <c r="CQG81" s="202"/>
      <c r="CQH81" s="202"/>
      <c r="CQI81" s="202"/>
      <c r="CQJ81" s="202"/>
      <c r="CQK81" s="202"/>
      <c r="CQL81" s="202"/>
      <c r="CQM81" s="202"/>
      <c r="CQN81" s="202"/>
      <c r="CQO81" s="202"/>
      <c r="CQP81" s="202"/>
      <c r="CQQ81" s="202"/>
      <c r="CQR81" s="202"/>
      <c r="CQS81" s="202"/>
      <c r="CQT81" s="202"/>
      <c r="CQU81" s="202"/>
      <c r="CQV81" s="202"/>
      <c r="CQW81" s="202"/>
      <c r="CQX81" s="202"/>
      <c r="CQY81" s="202"/>
      <c r="CQZ81" s="202"/>
      <c r="CRA81" s="202"/>
      <c r="CRB81" s="202"/>
      <c r="CRC81" s="202"/>
      <c r="CRD81" s="202"/>
      <c r="CRE81" s="202"/>
      <c r="CRF81" s="202"/>
      <c r="CRG81" s="202"/>
      <c r="CRH81" s="202"/>
      <c r="CRI81" s="202"/>
      <c r="CRJ81" s="202"/>
      <c r="CRK81" s="202"/>
      <c r="CRL81" s="202"/>
      <c r="CRM81" s="202"/>
      <c r="CRN81" s="202"/>
      <c r="CRO81" s="202"/>
      <c r="CRP81" s="202"/>
      <c r="CRQ81" s="202"/>
      <c r="CRR81" s="202"/>
      <c r="CRS81" s="202"/>
      <c r="CRT81" s="202"/>
      <c r="CRU81" s="202"/>
      <c r="CRV81" s="202"/>
      <c r="CRW81" s="202"/>
      <c r="CRX81" s="202"/>
      <c r="CRY81" s="202"/>
      <c r="CRZ81" s="202"/>
      <c r="CSA81" s="202"/>
      <c r="CSB81" s="202"/>
      <c r="CSC81" s="202"/>
      <c r="CSD81" s="202"/>
      <c r="CSE81" s="202"/>
      <c r="CSF81" s="202"/>
      <c r="CSG81" s="202"/>
      <c r="CSH81" s="202"/>
      <c r="CSI81" s="202"/>
      <c r="CSJ81" s="202"/>
      <c r="CSK81" s="202"/>
      <c r="CSL81" s="202"/>
      <c r="CSM81" s="202"/>
      <c r="CSN81" s="202"/>
      <c r="CSO81" s="202"/>
      <c r="CSP81" s="202"/>
      <c r="CSQ81" s="202"/>
      <c r="CSR81" s="202"/>
      <c r="CSS81" s="202"/>
      <c r="CST81" s="202"/>
      <c r="CSU81" s="202"/>
      <c r="CSV81" s="202"/>
      <c r="CSW81" s="202"/>
      <c r="CSX81" s="202"/>
      <c r="CSY81" s="202"/>
      <c r="CSZ81" s="202"/>
      <c r="CTA81" s="202"/>
      <c r="CTB81" s="202"/>
      <c r="CTC81" s="202"/>
      <c r="CTD81" s="202"/>
      <c r="CTE81" s="202"/>
      <c r="CTF81" s="202"/>
      <c r="CTG81" s="202"/>
      <c r="CTH81" s="202"/>
      <c r="CTI81" s="202"/>
      <c r="CTJ81" s="202"/>
      <c r="CTK81" s="202"/>
      <c r="CTL81" s="202"/>
      <c r="CTM81" s="202"/>
      <c r="CTN81" s="202"/>
      <c r="CTO81" s="202"/>
      <c r="CTP81" s="202"/>
      <c r="CTQ81" s="202"/>
      <c r="CTR81" s="202"/>
      <c r="CTS81" s="202"/>
      <c r="CTT81" s="202"/>
      <c r="CTU81" s="202"/>
      <c r="CTV81" s="202"/>
      <c r="CTW81" s="202"/>
      <c r="CTX81" s="202"/>
      <c r="CTY81" s="202"/>
      <c r="CTZ81" s="202"/>
      <c r="CUA81" s="202"/>
      <c r="CUB81" s="202"/>
      <c r="CUC81" s="202"/>
      <c r="CUD81" s="202"/>
      <c r="CUE81" s="202"/>
      <c r="CUF81" s="202"/>
      <c r="CUG81" s="202"/>
      <c r="CUH81" s="202"/>
      <c r="CUI81" s="202"/>
      <c r="CUJ81" s="202"/>
      <c r="CUK81" s="202"/>
      <c r="CUL81" s="202"/>
      <c r="CUM81" s="202"/>
      <c r="CUN81" s="202"/>
      <c r="CUO81" s="202"/>
      <c r="CUP81" s="202"/>
      <c r="CUQ81" s="202"/>
      <c r="CUR81" s="202"/>
      <c r="CUS81" s="202"/>
      <c r="CUT81" s="202"/>
      <c r="CUU81" s="202"/>
      <c r="CUV81" s="202"/>
      <c r="CUW81" s="202"/>
      <c r="CUX81" s="202"/>
      <c r="CUY81" s="202"/>
      <c r="CUZ81" s="202"/>
      <c r="CVA81" s="202"/>
      <c r="CVB81" s="202"/>
      <c r="CVC81" s="202"/>
      <c r="CVD81" s="202"/>
      <c r="CVE81" s="202"/>
      <c r="CVF81" s="202"/>
      <c r="CVG81" s="202"/>
      <c r="CVH81" s="202"/>
      <c r="CVI81" s="202"/>
      <c r="CVJ81" s="202"/>
      <c r="CVK81" s="202"/>
      <c r="CVL81" s="202"/>
      <c r="CVM81" s="202"/>
      <c r="CVN81" s="202"/>
      <c r="CVO81" s="202"/>
      <c r="CVP81" s="202"/>
      <c r="CVQ81" s="202"/>
      <c r="CVR81" s="202"/>
      <c r="CVS81" s="202"/>
      <c r="CVT81" s="202"/>
      <c r="CVU81" s="202"/>
      <c r="CVV81" s="202"/>
      <c r="CVW81" s="202"/>
      <c r="CVX81" s="202"/>
      <c r="CVY81" s="202"/>
      <c r="CVZ81" s="202"/>
      <c r="CWA81" s="202"/>
      <c r="CWB81" s="202"/>
      <c r="CWC81" s="202"/>
      <c r="CWD81" s="202"/>
      <c r="CWE81" s="202"/>
      <c r="CWF81" s="202"/>
      <c r="CWG81" s="202"/>
      <c r="CWH81" s="202"/>
      <c r="CWI81" s="202"/>
      <c r="CWJ81" s="202"/>
      <c r="CWK81" s="202"/>
      <c r="CWL81" s="202"/>
      <c r="CWM81" s="202"/>
      <c r="CWN81" s="202"/>
      <c r="CWO81" s="202"/>
      <c r="CWP81" s="202"/>
      <c r="CWQ81" s="202"/>
      <c r="CWR81" s="202"/>
      <c r="CWS81" s="202"/>
      <c r="CWT81" s="202"/>
      <c r="CWU81" s="202"/>
      <c r="CWV81" s="202"/>
      <c r="CWW81" s="202"/>
      <c r="CWX81" s="202"/>
      <c r="CWY81" s="202"/>
      <c r="CWZ81" s="202"/>
      <c r="CXA81" s="202"/>
      <c r="CXB81" s="202"/>
      <c r="CXC81" s="202"/>
      <c r="CXD81" s="202"/>
      <c r="CXE81" s="202"/>
      <c r="CXF81" s="202"/>
      <c r="CXG81" s="202"/>
      <c r="CXH81" s="202"/>
      <c r="CXI81" s="202"/>
      <c r="CXJ81" s="202"/>
      <c r="CXK81" s="202"/>
      <c r="CXL81" s="202"/>
      <c r="CXM81" s="202"/>
      <c r="CXN81" s="202"/>
      <c r="CXO81" s="202"/>
      <c r="CXP81" s="202"/>
      <c r="CXQ81" s="202"/>
      <c r="CXR81" s="202"/>
      <c r="CXS81" s="202"/>
      <c r="CXT81" s="202"/>
      <c r="CXU81" s="202"/>
      <c r="CXV81" s="202"/>
      <c r="CXW81" s="202"/>
      <c r="CXX81" s="202"/>
      <c r="CXY81" s="202"/>
      <c r="CXZ81" s="202"/>
      <c r="CYA81" s="202"/>
      <c r="CYB81" s="202"/>
      <c r="CYC81" s="202"/>
      <c r="CYD81" s="202"/>
      <c r="CYE81" s="202"/>
      <c r="CYF81" s="202"/>
      <c r="CYG81" s="202"/>
      <c r="CYH81" s="202"/>
      <c r="CYI81" s="202"/>
      <c r="CYJ81" s="202"/>
      <c r="CYK81" s="202"/>
      <c r="CYL81" s="202"/>
      <c r="CYM81" s="202"/>
      <c r="CYN81" s="202"/>
      <c r="CYO81" s="202"/>
      <c r="CYP81" s="202"/>
      <c r="CYQ81" s="202"/>
      <c r="CYR81" s="202"/>
      <c r="CYS81" s="202"/>
      <c r="CYT81" s="202"/>
      <c r="CYU81" s="202"/>
      <c r="CYV81" s="202"/>
      <c r="CYW81" s="202"/>
      <c r="CYX81" s="202"/>
      <c r="CYY81" s="202"/>
      <c r="CYZ81" s="202"/>
      <c r="CZA81" s="202"/>
      <c r="CZB81" s="202"/>
      <c r="CZC81" s="202"/>
      <c r="CZD81" s="202"/>
      <c r="CZE81" s="202"/>
      <c r="CZF81" s="202"/>
      <c r="CZG81" s="202"/>
      <c r="CZH81" s="202"/>
      <c r="CZI81" s="202"/>
      <c r="CZJ81" s="202"/>
      <c r="CZK81" s="202"/>
      <c r="CZL81" s="202"/>
      <c r="CZM81" s="202"/>
      <c r="CZN81" s="202"/>
      <c r="CZO81" s="202"/>
      <c r="CZP81" s="202"/>
      <c r="CZQ81" s="202"/>
      <c r="CZR81" s="202"/>
      <c r="CZS81" s="202"/>
      <c r="CZT81" s="202"/>
      <c r="CZU81" s="202"/>
      <c r="CZV81" s="202"/>
      <c r="CZW81" s="202"/>
      <c r="CZX81" s="202"/>
      <c r="CZY81" s="202"/>
      <c r="CZZ81" s="202"/>
      <c r="DAA81" s="202"/>
      <c r="DAB81" s="202"/>
      <c r="DAC81" s="202"/>
      <c r="DAD81" s="202"/>
      <c r="DAE81" s="202"/>
      <c r="DAF81" s="202"/>
      <c r="DAG81" s="202"/>
      <c r="DAH81" s="202"/>
      <c r="DAI81" s="202"/>
      <c r="DAJ81" s="202"/>
      <c r="DAK81" s="202"/>
      <c r="DAL81" s="202"/>
      <c r="DAM81" s="202"/>
      <c r="DAN81" s="202"/>
      <c r="DAO81" s="202"/>
      <c r="DAP81" s="202"/>
      <c r="DAQ81" s="202"/>
      <c r="DAR81" s="202"/>
      <c r="DAS81" s="202"/>
      <c r="DAT81" s="202"/>
      <c r="DAU81" s="202"/>
      <c r="DAV81" s="202"/>
      <c r="DAW81" s="202"/>
      <c r="DAX81" s="202"/>
      <c r="DAY81" s="202"/>
      <c r="DAZ81" s="202"/>
      <c r="DBA81" s="202"/>
      <c r="DBB81" s="202"/>
      <c r="DBC81" s="202"/>
      <c r="DBD81" s="202"/>
      <c r="DBE81" s="202"/>
      <c r="DBF81" s="202"/>
      <c r="DBG81" s="202"/>
      <c r="DBH81" s="202"/>
      <c r="DBI81" s="202"/>
      <c r="DBJ81" s="202"/>
      <c r="DBK81" s="202"/>
      <c r="DBL81" s="202"/>
      <c r="DBM81" s="202"/>
      <c r="DBN81" s="202"/>
      <c r="DBO81" s="202"/>
      <c r="DBP81" s="202"/>
      <c r="DBQ81" s="202"/>
      <c r="DBR81" s="202"/>
      <c r="DBS81" s="202"/>
      <c r="DBT81" s="202"/>
      <c r="DBU81" s="202"/>
      <c r="DBV81" s="202"/>
      <c r="DBW81" s="202"/>
      <c r="DBX81" s="202"/>
      <c r="DBY81" s="202"/>
      <c r="DBZ81" s="202"/>
      <c r="DCA81" s="202"/>
      <c r="DCB81" s="202"/>
      <c r="DCC81" s="202"/>
      <c r="DCD81" s="202"/>
      <c r="DCE81" s="202"/>
      <c r="DCF81" s="202"/>
      <c r="DCG81" s="202"/>
      <c r="DCH81" s="202"/>
      <c r="DCI81" s="202"/>
      <c r="DCJ81" s="202"/>
      <c r="DCK81" s="202"/>
      <c r="DCL81" s="202"/>
      <c r="DCM81" s="202"/>
      <c r="DCN81" s="202"/>
      <c r="DCO81" s="202"/>
      <c r="DCP81" s="202"/>
      <c r="DCQ81" s="202"/>
      <c r="DCR81" s="202"/>
      <c r="DCS81" s="202"/>
      <c r="DCT81" s="202"/>
      <c r="DCU81" s="202"/>
      <c r="DCV81" s="202"/>
      <c r="DCW81" s="202"/>
      <c r="DCX81" s="202"/>
      <c r="DCY81" s="202"/>
      <c r="DCZ81" s="202"/>
      <c r="DDA81" s="202"/>
      <c r="DDB81" s="202"/>
      <c r="DDC81" s="202"/>
      <c r="DDD81" s="202"/>
      <c r="DDE81" s="202"/>
      <c r="DDF81" s="202"/>
      <c r="DDG81" s="202"/>
      <c r="DDH81" s="202"/>
      <c r="DDI81" s="202"/>
      <c r="DDJ81" s="202"/>
      <c r="DDK81" s="202"/>
      <c r="DDL81" s="202"/>
      <c r="DDM81" s="202"/>
      <c r="DDN81" s="202"/>
      <c r="DDO81" s="202"/>
      <c r="DDP81" s="202"/>
      <c r="DDQ81" s="202"/>
      <c r="DDR81" s="202"/>
      <c r="DDS81" s="202"/>
      <c r="DDT81" s="202"/>
      <c r="DDU81" s="202"/>
      <c r="DDV81" s="202"/>
      <c r="DDW81" s="202"/>
      <c r="DDX81" s="202"/>
      <c r="DDY81" s="202"/>
      <c r="DDZ81" s="202"/>
      <c r="DEA81" s="202"/>
      <c r="DEB81" s="202"/>
      <c r="DEC81" s="202"/>
      <c r="DED81" s="202"/>
      <c r="DEE81" s="202"/>
      <c r="DEF81" s="202"/>
      <c r="DEG81" s="202"/>
      <c r="DEH81" s="202"/>
      <c r="DEI81" s="202"/>
      <c r="DEJ81" s="202"/>
      <c r="DEK81" s="202"/>
      <c r="DEL81" s="202"/>
      <c r="DEM81" s="202"/>
      <c r="DEN81" s="202"/>
      <c r="DEO81" s="202"/>
      <c r="DEP81" s="202"/>
      <c r="DEQ81" s="202"/>
      <c r="DER81" s="202"/>
      <c r="DES81" s="202"/>
      <c r="DET81" s="202"/>
      <c r="DEU81" s="202"/>
      <c r="DEV81" s="202"/>
      <c r="DEW81" s="202"/>
      <c r="DEX81" s="202"/>
      <c r="DEY81" s="202"/>
      <c r="DEZ81" s="202"/>
      <c r="DFA81" s="202"/>
      <c r="DFB81" s="202"/>
      <c r="DFC81" s="202"/>
      <c r="DFD81" s="202"/>
      <c r="DFE81" s="202"/>
      <c r="DFF81" s="202"/>
      <c r="DFG81" s="202"/>
      <c r="DFH81" s="202"/>
      <c r="DFI81" s="202"/>
      <c r="DFJ81" s="202"/>
      <c r="DFK81" s="202"/>
      <c r="DFL81" s="202"/>
      <c r="DFM81" s="202"/>
      <c r="DFN81" s="202"/>
      <c r="DFO81" s="202"/>
      <c r="DFP81" s="202"/>
      <c r="DFQ81" s="202"/>
      <c r="DFR81" s="202"/>
      <c r="DFS81" s="202"/>
      <c r="DFT81" s="202"/>
      <c r="DFU81" s="202"/>
      <c r="DFV81" s="202"/>
      <c r="DFW81" s="202"/>
      <c r="DFX81" s="202"/>
      <c r="DFY81" s="202"/>
      <c r="DFZ81" s="202"/>
      <c r="DGA81" s="202"/>
      <c r="DGB81" s="202"/>
      <c r="DGC81" s="202"/>
      <c r="DGD81" s="202"/>
      <c r="DGE81" s="202"/>
      <c r="DGF81" s="202"/>
      <c r="DGG81" s="202"/>
      <c r="DGH81" s="202"/>
      <c r="DGI81" s="202"/>
      <c r="DGJ81" s="202"/>
      <c r="DGK81" s="202"/>
      <c r="DGL81" s="202"/>
      <c r="DGM81" s="202"/>
      <c r="DGN81" s="202"/>
      <c r="DGO81" s="202"/>
      <c r="DGP81" s="202"/>
      <c r="DGQ81" s="202"/>
      <c r="DGR81" s="202"/>
      <c r="DGS81" s="202"/>
      <c r="DGT81" s="202"/>
      <c r="DGU81" s="202"/>
      <c r="DGV81" s="202"/>
      <c r="DGW81" s="202"/>
      <c r="DGX81" s="202"/>
      <c r="DGY81" s="202"/>
      <c r="DGZ81" s="202"/>
      <c r="DHA81" s="202"/>
      <c r="DHB81" s="202"/>
      <c r="DHC81" s="202"/>
      <c r="DHD81" s="202"/>
      <c r="DHE81" s="202"/>
      <c r="DHF81" s="202"/>
      <c r="DHG81" s="202"/>
      <c r="DHH81" s="202"/>
      <c r="DHI81" s="202"/>
      <c r="DHJ81" s="202"/>
      <c r="DHK81" s="202"/>
      <c r="DHL81" s="202"/>
      <c r="DHM81" s="202"/>
      <c r="DHN81" s="202"/>
      <c r="DHO81" s="202"/>
      <c r="DHP81" s="202"/>
      <c r="DHQ81" s="202"/>
      <c r="DHR81" s="202"/>
      <c r="DHS81" s="202"/>
      <c r="DHT81" s="202"/>
      <c r="DHU81" s="202"/>
      <c r="DHV81" s="202"/>
      <c r="DHW81" s="202"/>
      <c r="DHX81" s="202"/>
      <c r="DHY81" s="202"/>
      <c r="DHZ81" s="202"/>
      <c r="DIA81" s="202"/>
      <c r="DIB81" s="202"/>
      <c r="DIC81" s="202"/>
      <c r="DID81" s="202"/>
      <c r="DIE81" s="202"/>
      <c r="DIF81" s="202"/>
      <c r="DIG81" s="202"/>
      <c r="DIH81" s="202"/>
      <c r="DII81" s="202"/>
      <c r="DIJ81" s="202"/>
      <c r="DIK81" s="202"/>
      <c r="DIL81" s="202"/>
      <c r="DIM81" s="202"/>
      <c r="DIN81" s="202"/>
      <c r="DIO81" s="202"/>
      <c r="DIP81" s="202"/>
      <c r="DIQ81" s="202"/>
      <c r="DIR81" s="202"/>
      <c r="DIS81" s="202"/>
      <c r="DIT81" s="202"/>
      <c r="DIU81" s="202"/>
      <c r="DIV81" s="202"/>
      <c r="DIW81" s="202"/>
      <c r="DIX81" s="202"/>
      <c r="DIY81" s="202"/>
      <c r="DIZ81" s="202"/>
      <c r="DJA81" s="202"/>
      <c r="DJB81" s="202"/>
      <c r="DJC81" s="202"/>
      <c r="DJD81" s="202"/>
      <c r="DJE81" s="202"/>
      <c r="DJF81" s="202"/>
      <c r="DJG81" s="202"/>
      <c r="DJH81" s="202"/>
      <c r="DJI81" s="202"/>
      <c r="DJJ81" s="202"/>
      <c r="DJK81" s="202"/>
      <c r="DJL81" s="202"/>
      <c r="DJM81" s="202"/>
      <c r="DJN81" s="202"/>
      <c r="DJO81" s="202"/>
      <c r="DJP81" s="202"/>
      <c r="DJQ81" s="202"/>
      <c r="DJR81" s="202"/>
      <c r="DJS81" s="202"/>
      <c r="DJT81" s="202"/>
      <c r="DJU81" s="202"/>
      <c r="DJV81" s="202"/>
      <c r="DJW81" s="202"/>
      <c r="DJX81" s="202"/>
      <c r="DJY81" s="202"/>
      <c r="DJZ81" s="202"/>
      <c r="DKA81" s="202"/>
      <c r="DKB81" s="202"/>
      <c r="DKC81" s="202"/>
      <c r="DKD81" s="202"/>
      <c r="DKE81" s="202"/>
      <c r="DKF81" s="202"/>
      <c r="DKG81" s="202"/>
      <c r="DKH81" s="202"/>
      <c r="DKI81" s="202"/>
      <c r="DKJ81" s="202"/>
      <c r="DKK81" s="202"/>
      <c r="DKL81" s="202"/>
      <c r="DKM81" s="202"/>
      <c r="DKN81" s="202"/>
      <c r="DKO81" s="202"/>
      <c r="DKP81" s="202"/>
      <c r="DKQ81" s="202"/>
      <c r="DKR81" s="202"/>
      <c r="DKS81" s="202"/>
      <c r="DKT81" s="202"/>
      <c r="DKU81" s="202"/>
      <c r="DKV81" s="202"/>
      <c r="DKW81" s="202"/>
      <c r="DKX81" s="202"/>
      <c r="DKY81" s="202"/>
      <c r="DKZ81" s="202"/>
      <c r="DLA81" s="202"/>
      <c r="DLB81" s="202"/>
      <c r="DLC81" s="202"/>
      <c r="DLD81" s="202"/>
      <c r="DLE81" s="202"/>
      <c r="DLF81" s="202"/>
      <c r="DLG81" s="202"/>
      <c r="DLH81" s="202"/>
      <c r="DLI81" s="202"/>
      <c r="DLJ81" s="202"/>
      <c r="DLK81" s="202"/>
      <c r="DLL81" s="202"/>
      <c r="DLM81" s="202"/>
      <c r="DLN81" s="202"/>
      <c r="DLO81" s="202"/>
      <c r="DLP81" s="202"/>
      <c r="DLQ81" s="202"/>
      <c r="DLR81" s="202"/>
      <c r="DLS81" s="202"/>
      <c r="DLT81" s="202"/>
      <c r="DLU81" s="202"/>
      <c r="DLV81" s="202"/>
      <c r="DLW81" s="202"/>
      <c r="DLX81" s="202"/>
      <c r="DLY81" s="202"/>
      <c r="DLZ81" s="202"/>
      <c r="DMA81" s="202"/>
      <c r="DMB81" s="202"/>
      <c r="DMC81" s="202"/>
      <c r="DMD81" s="202"/>
      <c r="DME81" s="202"/>
      <c r="DMF81" s="202"/>
      <c r="DMG81" s="202"/>
      <c r="DMH81" s="202"/>
      <c r="DMI81" s="202"/>
      <c r="DMJ81" s="202"/>
      <c r="DMK81" s="202"/>
      <c r="DML81" s="202"/>
      <c r="DMM81" s="202"/>
      <c r="DMN81" s="202"/>
      <c r="DMO81" s="202"/>
      <c r="DMP81" s="202"/>
      <c r="DMQ81" s="202"/>
      <c r="DMR81" s="202"/>
      <c r="DMS81" s="202"/>
      <c r="DMT81" s="202"/>
      <c r="DMU81" s="202"/>
      <c r="DMV81" s="202"/>
      <c r="DMW81" s="202"/>
      <c r="DMX81" s="202"/>
      <c r="DMY81" s="202"/>
      <c r="DMZ81" s="202"/>
      <c r="DNA81" s="202"/>
      <c r="DNB81" s="202"/>
      <c r="DNC81" s="202"/>
      <c r="DND81" s="202"/>
      <c r="DNE81" s="202"/>
      <c r="DNF81" s="202"/>
      <c r="DNG81" s="202"/>
      <c r="DNH81" s="202"/>
      <c r="DNI81" s="202"/>
      <c r="DNJ81" s="202"/>
      <c r="DNK81" s="202"/>
      <c r="DNL81" s="202"/>
      <c r="DNM81" s="202"/>
      <c r="DNN81" s="202"/>
      <c r="DNO81" s="202"/>
      <c r="DNP81" s="202"/>
      <c r="DNQ81" s="202"/>
      <c r="DNR81" s="202"/>
      <c r="DNS81" s="202"/>
      <c r="DNT81" s="202"/>
      <c r="DNU81" s="202"/>
      <c r="DNV81" s="202"/>
      <c r="DNW81" s="202"/>
      <c r="DNX81" s="202"/>
      <c r="DNY81" s="202"/>
      <c r="DNZ81" s="202"/>
      <c r="DOA81" s="202"/>
      <c r="DOB81" s="202"/>
      <c r="DOC81" s="202"/>
      <c r="DOD81" s="202"/>
      <c r="DOE81" s="202"/>
      <c r="DOF81" s="202"/>
      <c r="DOG81" s="202"/>
      <c r="DOH81" s="202"/>
      <c r="DOI81" s="202"/>
      <c r="DOJ81" s="202"/>
      <c r="DOK81" s="202"/>
      <c r="DOL81" s="202"/>
      <c r="DOM81" s="202"/>
      <c r="DON81" s="202"/>
      <c r="DOO81" s="202"/>
      <c r="DOP81" s="202"/>
      <c r="DOQ81" s="202"/>
      <c r="DOR81" s="202"/>
      <c r="DOS81" s="202"/>
      <c r="DOT81" s="202"/>
      <c r="DOU81" s="202"/>
      <c r="DOV81" s="202"/>
      <c r="DOW81" s="202"/>
      <c r="DOX81" s="202"/>
      <c r="DOY81" s="202"/>
      <c r="DOZ81" s="202"/>
      <c r="DPA81" s="202"/>
      <c r="DPB81" s="202"/>
      <c r="DPC81" s="202"/>
      <c r="DPD81" s="202"/>
      <c r="DPE81" s="202"/>
      <c r="DPF81" s="202"/>
      <c r="DPG81" s="202"/>
      <c r="DPH81" s="202"/>
      <c r="DPI81" s="202"/>
      <c r="DPJ81" s="202"/>
      <c r="DPK81" s="202"/>
      <c r="DPL81" s="202"/>
      <c r="DPM81" s="202"/>
      <c r="DPN81" s="202"/>
      <c r="DPO81" s="202"/>
      <c r="DPP81" s="202"/>
      <c r="DPQ81" s="202"/>
      <c r="DPR81" s="202"/>
      <c r="DPS81" s="202"/>
      <c r="DPT81" s="202"/>
      <c r="DPU81" s="202"/>
      <c r="DPV81" s="202"/>
      <c r="DPW81" s="202"/>
      <c r="DPX81" s="202"/>
      <c r="DPY81" s="202"/>
      <c r="DPZ81" s="202"/>
      <c r="DQA81" s="202"/>
      <c r="DQB81" s="202"/>
      <c r="DQC81" s="202"/>
      <c r="DQD81" s="202"/>
      <c r="DQE81" s="202"/>
      <c r="DQF81" s="202"/>
      <c r="DQG81" s="202"/>
      <c r="DQH81" s="202"/>
      <c r="DQI81" s="202"/>
      <c r="DQJ81" s="202"/>
      <c r="DQK81" s="202"/>
      <c r="DQL81" s="202"/>
      <c r="DQM81" s="202"/>
      <c r="DQN81" s="202"/>
      <c r="DQO81" s="202"/>
      <c r="DQP81" s="202"/>
      <c r="DQQ81" s="202"/>
      <c r="DQR81" s="202"/>
      <c r="DQS81" s="202"/>
      <c r="DQT81" s="202"/>
      <c r="DQU81" s="202"/>
      <c r="DQV81" s="202"/>
      <c r="DQW81" s="202"/>
      <c r="DQX81" s="202"/>
      <c r="DQY81" s="202"/>
      <c r="DQZ81" s="202"/>
      <c r="DRA81" s="202"/>
      <c r="DRB81" s="202"/>
      <c r="DRC81" s="202"/>
      <c r="DRD81" s="202"/>
      <c r="DRE81" s="202"/>
      <c r="DRF81" s="202"/>
      <c r="DRG81" s="202"/>
      <c r="DRH81" s="202"/>
      <c r="DRI81" s="202"/>
      <c r="DRJ81" s="202"/>
      <c r="DRK81" s="202"/>
      <c r="DRL81" s="202"/>
      <c r="DRM81" s="202"/>
      <c r="DRN81" s="202"/>
      <c r="DRO81" s="202"/>
      <c r="DRP81" s="202"/>
      <c r="DRQ81" s="202"/>
      <c r="DRR81" s="202"/>
      <c r="DRS81" s="202"/>
      <c r="DRT81" s="202"/>
      <c r="DRU81" s="202"/>
      <c r="DRV81" s="202"/>
      <c r="DRW81" s="202"/>
      <c r="DRX81" s="202"/>
      <c r="DRY81" s="202"/>
      <c r="DRZ81" s="202"/>
      <c r="DSA81" s="202"/>
      <c r="DSB81" s="202"/>
      <c r="DSC81" s="202"/>
      <c r="DSD81" s="202"/>
      <c r="DSE81" s="202"/>
      <c r="DSF81" s="202"/>
      <c r="DSG81" s="202"/>
      <c r="DSH81" s="202"/>
      <c r="DSI81" s="202"/>
      <c r="DSJ81" s="202"/>
      <c r="DSK81" s="202"/>
      <c r="DSL81" s="202"/>
      <c r="DSM81" s="202"/>
      <c r="DSN81" s="202"/>
      <c r="DSO81" s="202"/>
      <c r="DSP81" s="202"/>
      <c r="DSQ81" s="202"/>
      <c r="DSR81" s="202"/>
      <c r="DSS81" s="202"/>
      <c r="DST81" s="202"/>
      <c r="DSU81" s="202"/>
      <c r="DSV81" s="202"/>
      <c r="DSW81" s="202"/>
      <c r="DSX81" s="202"/>
      <c r="DSY81" s="202"/>
      <c r="DSZ81" s="202"/>
      <c r="DTA81" s="202"/>
      <c r="DTB81" s="202"/>
      <c r="DTC81" s="202"/>
      <c r="DTD81" s="202"/>
      <c r="DTE81" s="202"/>
      <c r="DTF81" s="202"/>
      <c r="DTG81" s="202"/>
      <c r="DTH81" s="202"/>
      <c r="DTI81" s="202"/>
      <c r="DTJ81" s="202"/>
      <c r="DTK81" s="202"/>
      <c r="DTL81" s="202"/>
      <c r="DTM81" s="202"/>
      <c r="DTN81" s="202"/>
      <c r="DTO81" s="202"/>
      <c r="DTP81" s="202"/>
      <c r="DTQ81" s="202"/>
      <c r="DTR81" s="202"/>
      <c r="DTS81" s="202"/>
      <c r="DTT81" s="202"/>
      <c r="DTU81" s="202"/>
      <c r="DTV81" s="202"/>
      <c r="DTW81" s="202"/>
      <c r="DTX81" s="202"/>
      <c r="DTY81" s="202"/>
      <c r="DTZ81" s="202"/>
      <c r="DUA81" s="202"/>
      <c r="DUB81" s="202"/>
      <c r="DUC81" s="202"/>
      <c r="DUD81" s="202"/>
      <c r="DUE81" s="202"/>
      <c r="DUF81" s="202"/>
      <c r="DUG81" s="202"/>
      <c r="DUH81" s="202"/>
      <c r="DUI81" s="202"/>
      <c r="DUJ81" s="202"/>
      <c r="DUK81" s="202"/>
      <c r="DUL81" s="202"/>
      <c r="DUM81" s="202"/>
      <c r="DUN81" s="202"/>
      <c r="DUO81" s="202"/>
      <c r="DUP81" s="202"/>
      <c r="DUQ81" s="202"/>
      <c r="DUR81" s="202"/>
      <c r="DUS81" s="202"/>
      <c r="DUT81" s="202"/>
      <c r="DUU81" s="202"/>
      <c r="DUV81" s="202"/>
      <c r="DUW81" s="202"/>
      <c r="DUX81" s="202"/>
      <c r="DUY81" s="202"/>
      <c r="DUZ81" s="202"/>
      <c r="DVA81" s="202"/>
      <c r="DVB81" s="202"/>
      <c r="DVC81" s="202"/>
      <c r="DVD81" s="202"/>
      <c r="DVE81" s="202"/>
      <c r="DVF81" s="202"/>
      <c r="DVG81" s="202"/>
      <c r="DVH81" s="202"/>
      <c r="DVI81" s="202"/>
      <c r="DVJ81" s="202"/>
      <c r="DVK81" s="202"/>
      <c r="DVL81" s="202"/>
      <c r="DVM81" s="202"/>
      <c r="DVN81" s="202"/>
      <c r="DVO81" s="202"/>
      <c r="DVP81" s="202"/>
      <c r="DVQ81" s="202"/>
      <c r="DVR81" s="202"/>
      <c r="DVS81" s="202"/>
      <c r="DVT81" s="202"/>
      <c r="DVU81" s="202"/>
      <c r="DVV81" s="202"/>
      <c r="DVW81" s="202"/>
      <c r="DVX81" s="202"/>
      <c r="DVY81" s="202"/>
      <c r="DVZ81" s="202"/>
      <c r="DWA81" s="202"/>
      <c r="DWB81" s="202"/>
      <c r="DWC81" s="202"/>
      <c r="DWD81" s="202"/>
      <c r="DWE81" s="202"/>
      <c r="DWF81" s="202"/>
      <c r="DWG81" s="202"/>
      <c r="DWH81" s="202"/>
      <c r="DWI81" s="202"/>
      <c r="DWJ81" s="202"/>
      <c r="DWK81" s="202"/>
      <c r="DWL81" s="202"/>
      <c r="DWM81" s="202"/>
      <c r="DWN81" s="202"/>
      <c r="DWO81" s="202"/>
      <c r="DWP81" s="202"/>
      <c r="DWQ81" s="202"/>
      <c r="DWR81" s="202"/>
      <c r="DWS81" s="202"/>
      <c r="DWT81" s="202"/>
      <c r="DWU81" s="202"/>
      <c r="DWV81" s="202"/>
      <c r="DWW81" s="202"/>
      <c r="DWX81" s="202"/>
      <c r="DWY81" s="202"/>
      <c r="DWZ81" s="202"/>
      <c r="DXA81" s="202"/>
      <c r="DXB81" s="202"/>
      <c r="DXC81" s="202"/>
      <c r="DXD81" s="202"/>
      <c r="DXE81" s="202"/>
      <c r="DXF81" s="202"/>
      <c r="DXG81" s="202"/>
      <c r="DXH81" s="202"/>
      <c r="DXI81" s="202"/>
      <c r="DXJ81" s="202"/>
      <c r="DXK81" s="202"/>
      <c r="DXL81" s="202"/>
      <c r="DXM81" s="202"/>
      <c r="DXN81" s="202"/>
      <c r="DXO81" s="202"/>
      <c r="DXP81" s="202"/>
      <c r="DXQ81" s="202"/>
      <c r="DXR81" s="202"/>
      <c r="DXS81" s="202"/>
      <c r="DXT81" s="202"/>
      <c r="DXU81" s="202"/>
      <c r="DXV81" s="202"/>
      <c r="DXW81" s="202"/>
      <c r="DXX81" s="202"/>
      <c r="DXY81" s="202"/>
      <c r="DXZ81" s="202"/>
      <c r="DYA81" s="202"/>
      <c r="DYB81" s="202"/>
      <c r="DYC81" s="202"/>
      <c r="DYD81" s="202"/>
      <c r="DYE81" s="202"/>
      <c r="DYF81" s="202"/>
      <c r="DYG81" s="202"/>
      <c r="DYH81" s="202"/>
      <c r="DYI81" s="202"/>
      <c r="DYJ81" s="202"/>
      <c r="DYK81" s="202"/>
      <c r="DYL81" s="202"/>
      <c r="DYM81" s="202"/>
      <c r="DYN81" s="202"/>
      <c r="DYO81" s="202"/>
      <c r="DYP81" s="202"/>
      <c r="DYQ81" s="202"/>
      <c r="DYR81" s="202"/>
      <c r="DYS81" s="202"/>
      <c r="DYT81" s="202"/>
      <c r="DYU81" s="202"/>
      <c r="DYV81" s="202"/>
      <c r="DYW81" s="202"/>
      <c r="DYX81" s="202"/>
      <c r="DYY81" s="202"/>
      <c r="DYZ81" s="202"/>
      <c r="DZA81" s="202"/>
      <c r="DZB81" s="202"/>
      <c r="DZC81" s="202"/>
      <c r="DZD81" s="202"/>
      <c r="DZE81" s="202"/>
      <c r="DZF81" s="202"/>
      <c r="DZG81" s="202"/>
      <c r="DZH81" s="202"/>
      <c r="DZI81" s="202"/>
      <c r="DZJ81" s="202"/>
      <c r="DZK81" s="202"/>
      <c r="DZL81" s="202"/>
      <c r="DZM81" s="202"/>
      <c r="DZN81" s="202"/>
      <c r="DZO81" s="202"/>
      <c r="DZP81" s="202"/>
      <c r="DZQ81" s="202"/>
      <c r="DZR81" s="202"/>
      <c r="DZS81" s="202"/>
      <c r="DZT81" s="202"/>
      <c r="DZU81" s="202"/>
      <c r="DZV81" s="202"/>
      <c r="DZW81" s="202"/>
      <c r="DZX81" s="202"/>
      <c r="DZY81" s="202"/>
      <c r="DZZ81" s="202"/>
      <c r="EAA81" s="202"/>
      <c r="EAB81" s="202"/>
      <c r="EAC81" s="202"/>
      <c r="EAD81" s="202"/>
      <c r="EAE81" s="202"/>
      <c r="EAF81" s="202"/>
      <c r="EAG81" s="202"/>
      <c r="EAH81" s="202"/>
      <c r="EAI81" s="202"/>
      <c r="EAJ81" s="202"/>
      <c r="EAK81" s="202"/>
      <c r="EAL81" s="202"/>
      <c r="EAM81" s="202"/>
      <c r="EAN81" s="202"/>
      <c r="EAO81" s="202"/>
      <c r="EAP81" s="202"/>
      <c r="EAQ81" s="202"/>
      <c r="EAR81" s="202"/>
      <c r="EAS81" s="202"/>
      <c r="EAT81" s="202"/>
      <c r="EAU81" s="202"/>
      <c r="EAV81" s="202"/>
      <c r="EAW81" s="202"/>
      <c r="EAX81" s="202"/>
      <c r="EAY81" s="202"/>
      <c r="EAZ81" s="202"/>
      <c r="EBA81" s="202"/>
      <c r="EBB81" s="202"/>
      <c r="EBC81" s="202"/>
      <c r="EBD81" s="202"/>
      <c r="EBE81" s="202"/>
      <c r="EBF81" s="202"/>
      <c r="EBG81" s="202"/>
      <c r="EBH81" s="202"/>
      <c r="EBI81" s="202"/>
      <c r="EBJ81" s="202"/>
      <c r="EBK81" s="202"/>
      <c r="EBL81" s="202"/>
      <c r="EBM81" s="202"/>
      <c r="EBN81" s="202"/>
      <c r="EBO81" s="202"/>
      <c r="EBP81" s="202"/>
      <c r="EBQ81" s="202"/>
      <c r="EBR81" s="202"/>
      <c r="EBS81" s="202"/>
      <c r="EBT81" s="202"/>
      <c r="EBU81" s="202"/>
      <c r="EBV81" s="202"/>
      <c r="EBW81" s="202"/>
      <c r="EBX81" s="202"/>
      <c r="EBY81" s="202"/>
      <c r="EBZ81" s="202"/>
      <c r="ECA81" s="202"/>
      <c r="ECB81" s="202"/>
      <c r="ECC81" s="202"/>
      <c r="ECD81" s="202"/>
      <c r="ECE81" s="202"/>
      <c r="ECF81" s="202"/>
      <c r="ECG81" s="202"/>
      <c r="ECH81" s="202"/>
      <c r="ECI81" s="202"/>
      <c r="ECJ81" s="202"/>
      <c r="ECK81" s="202"/>
      <c r="ECL81" s="202"/>
      <c r="ECM81" s="202"/>
      <c r="ECN81" s="202"/>
      <c r="ECO81" s="202"/>
      <c r="ECP81" s="202"/>
      <c r="ECQ81" s="202"/>
      <c r="ECR81" s="202"/>
      <c r="ECS81" s="202"/>
      <c r="ECT81" s="202"/>
      <c r="ECU81" s="202"/>
      <c r="ECV81" s="202"/>
      <c r="ECW81" s="202"/>
      <c r="ECX81" s="202"/>
      <c r="ECY81" s="202"/>
      <c r="ECZ81" s="202"/>
      <c r="EDA81" s="202"/>
      <c r="EDB81" s="202"/>
      <c r="EDC81" s="202"/>
      <c r="EDD81" s="202"/>
      <c r="EDE81" s="202"/>
      <c r="EDF81" s="202"/>
      <c r="EDG81" s="202"/>
      <c r="EDH81" s="202"/>
      <c r="EDI81" s="202"/>
      <c r="EDJ81" s="202"/>
      <c r="EDK81" s="202"/>
      <c r="EDL81" s="202"/>
      <c r="EDM81" s="202"/>
      <c r="EDN81" s="202"/>
      <c r="EDO81" s="202"/>
      <c r="EDP81" s="202"/>
      <c r="EDQ81" s="202"/>
      <c r="EDR81" s="202"/>
      <c r="EDS81" s="202"/>
      <c r="EDT81" s="202"/>
      <c r="EDU81" s="202"/>
      <c r="EDV81" s="202"/>
      <c r="EDW81" s="202"/>
      <c r="EDX81" s="202"/>
      <c r="EDY81" s="202"/>
      <c r="EDZ81" s="202"/>
      <c r="EEA81" s="202"/>
      <c r="EEB81" s="202"/>
      <c r="EEC81" s="202"/>
      <c r="EED81" s="202"/>
      <c r="EEE81" s="202"/>
      <c r="EEF81" s="202"/>
      <c r="EEG81" s="202"/>
      <c r="EEH81" s="202"/>
      <c r="EEI81" s="202"/>
      <c r="EEJ81" s="202"/>
      <c r="EEK81" s="202"/>
      <c r="EEL81" s="202"/>
      <c r="EEM81" s="202"/>
      <c r="EEN81" s="202"/>
      <c r="EEO81" s="202"/>
      <c r="EEP81" s="202"/>
      <c r="EEQ81" s="202"/>
      <c r="EER81" s="202"/>
      <c r="EES81" s="202"/>
      <c r="EET81" s="202"/>
      <c r="EEU81" s="202"/>
      <c r="EEV81" s="202"/>
      <c r="EEW81" s="202"/>
      <c r="EEX81" s="202"/>
      <c r="EEY81" s="202"/>
      <c r="EEZ81" s="202"/>
      <c r="EFA81" s="202"/>
      <c r="EFB81" s="202"/>
      <c r="EFC81" s="202"/>
      <c r="EFD81" s="202"/>
      <c r="EFE81" s="202"/>
      <c r="EFF81" s="202"/>
      <c r="EFG81" s="202"/>
      <c r="EFH81" s="202"/>
      <c r="EFI81" s="202"/>
      <c r="EFJ81" s="202"/>
      <c r="EFK81" s="202"/>
      <c r="EFL81" s="202"/>
      <c r="EFM81" s="202"/>
      <c r="EFN81" s="202"/>
      <c r="EFO81" s="202"/>
      <c r="EFP81" s="202"/>
      <c r="EFQ81" s="202"/>
      <c r="EFR81" s="202"/>
      <c r="EFS81" s="202"/>
      <c r="EFT81" s="202"/>
      <c r="EFU81" s="202"/>
      <c r="EFV81" s="202"/>
      <c r="EFW81" s="202"/>
      <c r="EFX81" s="202"/>
      <c r="EFY81" s="202"/>
      <c r="EFZ81" s="202"/>
      <c r="EGA81" s="202"/>
      <c r="EGB81" s="202"/>
      <c r="EGC81" s="202"/>
      <c r="EGD81" s="202"/>
      <c r="EGE81" s="202"/>
      <c r="EGF81" s="202"/>
      <c r="EGG81" s="202"/>
      <c r="EGH81" s="202"/>
      <c r="EGI81" s="202"/>
      <c r="EGJ81" s="202"/>
      <c r="EGK81" s="202"/>
      <c r="EGL81" s="202"/>
      <c r="EGM81" s="202"/>
      <c r="EGN81" s="202"/>
      <c r="EGO81" s="202"/>
      <c r="EGP81" s="202"/>
      <c r="EGQ81" s="202"/>
      <c r="EGR81" s="202"/>
      <c r="EGS81" s="202"/>
      <c r="EGT81" s="202"/>
      <c r="EGU81" s="202"/>
      <c r="EGV81" s="202"/>
      <c r="EGW81" s="202"/>
      <c r="EGX81" s="202"/>
      <c r="EGY81" s="202"/>
      <c r="EGZ81" s="202"/>
      <c r="EHA81" s="202"/>
      <c r="EHB81" s="202"/>
      <c r="EHC81" s="202"/>
      <c r="EHD81" s="202"/>
      <c r="EHE81" s="202"/>
      <c r="EHF81" s="202"/>
      <c r="EHG81" s="202"/>
      <c r="EHH81" s="202"/>
      <c r="EHI81" s="202"/>
      <c r="EHJ81" s="202"/>
      <c r="EHK81" s="202"/>
      <c r="EHL81" s="202"/>
      <c r="EHM81" s="202"/>
      <c r="EHN81" s="202"/>
      <c r="EHO81" s="202"/>
      <c r="EHP81" s="202"/>
      <c r="EHQ81" s="202"/>
      <c r="EHR81" s="202"/>
      <c r="EHS81" s="202"/>
      <c r="EHT81" s="202"/>
      <c r="EHU81" s="202"/>
      <c r="EHV81" s="202"/>
      <c r="EHW81" s="202"/>
      <c r="EHX81" s="202"/>
      <c r="EHY81" s="202"/>
      <c r="EHZ81" s="202"/>
      <c r="EIA81" s="202"/>
      <c r="EIB81" s="202"/>
      <c r="EIC81" s="202"/>
      <c r="EID81" s="202"/>
      <c r="EIE81" s="202"/>
      <c r="EIF81" s="202"/>
      <c r="EIG81" s="202"/>
      <c r="EIH81" s="202"/>
      <c r="EII81" s="202"/>
      <c r="EIJ81" s="202"/>
      <c r="EIK81" s="202"/>
      <c r="EIL81" s="202"/>
      <c r="EIM81" s="202"/>
      <c r="EIN81" s="202"/>
      <c r="EIO81" s="202"/>
      <c r="EIP81" s="202"/>
      <c r="EIQ81" s="202"/>
      <c r="EIR81" s="202"/>
      <c r="EIS81" s="202"/>
      <c r="EIT81" s="202"/>
      <c r="EIU81" s="202"/>
      <c r="EIV81" s="202"/>
      <c r="EIW81" s="202"/>
      <c r="EIX81" s="202"/>
      <c r="EIY81" s="202"/>
      <c r="EIZ81" s="202"/>
      <c r="EJA81" s="202"/>
      <c r="EJB81" s="202"/>
      <c r="EJC81" s="202"/>
      <c r="EJD81" s="202"/>
      <c r="EJE81" s="202"/>
      <c r="EJF81" s="202"/>
      <c r="EJG81" s="202"/>
      <c r="EJH81" s="202"/>
      <c r="EJI81" s="202"/>
      <c r="EJJ81" s="202"/>
      <c r="EJK81" s="202"/>
      <c r="EJL81" s="202"/>
      <c r="EJM81" s="202"/>
      <c r="EJN81" s="202"/>
      <c r="EJO81" s="202"/>
      <c r="EJP81" s="202"/>
      <c r="EJQ81" s="202"/>
      <c r="EJR81" s="202"/>
      <c r="EJS81" s="202"/>
      <c r="EJT81" s="202"/>
      <c r="EJU81" s="202"/>
      <c r="EJV81" s="202"/>
      <c r="EJW81" s="202"/>
      <c r="EJX81" s="202"/>
      <c r="EJY81" s="202"/>
      <c r="EJZ81" s="202"/>
      <c r="EKA81" s="202"/>
      <c r="EKB81" s="202"/>
      <c r="EKC81" s="202"/>
      <c r="EKD81" s="202"/>
      <c r="EKE81" s="202"/>
      <c r="EKF81" s="202"/>
      <c r="EKG81" s="202"/>
      <c r="EKH81" s="202"/>
      <c r="EKI81" s="202"/>
      <c r="EKJ81" s="202"/>
      <c r="EKK81" s="202"/>
      <c r="EKL81" s="202"/>
      <c r="EKM81" s="202"/>
      <c r="EKN81" s="202"/>
      <c r="EKO81" s="202"/>
      <c r="EKP81" s="202"/>
      <c r="EKQ81" s="202"/>
      <c r="EKR81" s="202"/>
      <c r="EKS81" s="202"/>
      <c r="EKT81" s="202"/>
      <c r="EKU81" s="202"/>
      <c r="EKV81" s="202"/>
      <c r="EKW81" s="202"/>
      <c r="EKX81" s="202"/>
      <c r="EKY81" s="202"/>
      <c r="EKZ81" s="202"/>
      <c r="ELA81" s="202"/>
      <c r="ELB81" s="202"/>
      <c r="ELC81" s="202"/>
      <c r="ELD81" s="202"/>
      <c r="ELE81" s="202"/>
      <c r="ELF81" s="202"/>
      <c r="ELG81" s="202"/>
      <c r="ELH81" s="202"/>
      <c r="ELI81" s="202"/>
      <c r="ELJ81" s="202"/>
      <c r="ELK81" s="202"/>
      <c r="ELL81" s="202"/>
      <c r="ELM81" s="202"/>
      <c r="ELN81" s="202"/>
      <c r="ELO81" s="202"/>
      <c r="ELP81" s="202"/>
      <c r="ELQ81" s="202"/>
      <c r="ELR81" s="202"/>
      <c r="ELS81" s="202"/>
      <c r="ELT81" s="202"/>
      <c r="ELU81" s="202"/>
      <c r="ELV81" s="202"/>
      <c r="ELW81" s="202"/>
      <c r="ELX81" s="202"/>
      <c r="ELY81" s="202"/>
      <c r="ELZ81" s="202"/>
      <c r="EMA81" s="202"/>
      <c r="EMB81" s="202"/>
      <c r="EMC81" s="202"/>
      <c r="EMD81" s="202"/>
      <c r="EME81" s="202"/>
      <c r="EMF81" s="202"/>
      <c r="EMG81" s="202"/>
      <c r="EMH81" s="202"/>
      <c r="EMI81" s="202"/>
      <c r="EMJ81" s="202"/>
      <c r="EMK81" s="202"/>
      <c r="EML81" s="202"/>
      <c r="EMM81" s="202"/>
      <c r="EMN81" s="202"/>
      <c r="EMO81" s="202"/>
      <c r="EMP81" s="202"/>
      <c r="EMQ81" s="202"/>
      <c r="EMR81" s="202"/>
      <c r="EMS81" s="202"/>
      <c r="EMT81" s="202"/>
      <c r="EMU81" s="202"/>
      <c r="EMV81" s="202"/>
      <c r="EMW81" s="202"/>
      <c r="EMX81" s="202"/>
      <c r="EMY81" s="202"/>
      <c r="EMZ81" s="202"/>
      <c r="ENA81" s="202"/>
      <c r="ENB81" s="202"/>
      <c r="ENC81" s="202"/>
      <c r="END81" s="202"/>
      <c r="ENE81" s="202"/>
      <c r="ENF81" s="202"/>
      <c r="ENG81" s="202"/>
      <c r="ENH81" s="202"/>
      <c r="ENI81" s="202"/>
      <c r="ENJ81" s="202"/>
      <c r="ENK81" s="202"/>
      <c r="ENL81" s="202"/>
      <c r="ENM81" s="202"/>
      <c r="ENN81" s="202"/>
      <c r="ENO81" s="202"/>
      <c r="ENP81" s="202"/>
      <c r="ENQ81" s="202"/>
      <c r="ENR81" s="202"/>
      <c r="ENS81" s="202"/>
      <c r="ENT81" s="202"/>
      <c r="ENU81" s="202"/>
      <c r="ENV81" s="202"/>
      <c r="ENW81" s="202"/>
      <c r="ENX81" s="202"/>
      <c r="ENY81" s="202"/>
      <c r="ENZ81" s="202"/>
      <c r="EOA81" s="202"/>
      <c r="EOB81" s="202"/>
      <c r="EOC81" s="202"/>
      <c r="EOD81" s="202"/>
      <c r="EOE81" s="202"/>
      <c r="EOF81" s="202"/>
      <c r="EOG81" s="202"/>
      <c r="EOH81" s="202"/>
      <c r="EOI81" s="202"/>
      <c r="EOJ81" s="202"/>
      <c r="EOK81" s="202"/>
      <c r="EOL81" s="202"/>
      <c r="EOM81" s="202"/>
      <c r="EON81" s="202"/>
      <c r="EOO81" s="202"/>
      <c r="EOP81" s="202"/>
      <c r="EOQ81" s="202"/>
      <c r="EOR81" s="202"/>
      <c r="EOS81" s="202"/>
      <c r="EOT81" s="202"/>
      <c r="EOU81" s="202"/>
      <c r="EOV81" s="202"/>
      <c r="EOW81" s="202"/>
      <c r="EOX81" s="202"/>
      <c r="EOY81" s="202"/>
      <c r="EOZ81" s="202"/>
      <c r="EPA81" s="202"/>
      <c r="EPB81" s="202"/>
      <c r="EPC81" s="202"/>
      <c r="EPD81" s="202"/>
      <c r="EPE81" s="202"/>
      <c r="EPF81" s="202"/>
      <c r="EPG81" s="202"/>
      <c r="EPH81" s="202"/>
      <c r="EPI81" s="202"/>
      <c r="EPJ81" s="202"/>
      <c r="EPK81" s="202"/>
      <c r="EPL81" s="202"/>
      <c r="EPM81" s="202"/>
      <c r="EPN81" s="202"/>
      <c r="EPO81" s="202"/>
      <c r="EPP81" s="202"/>
      <c r="EPQ81" s="202"/>
      <c r="EPR81" s="202"/>
      <c r="EPS81" s="202"/>
      <c r="EPT81" s="202"/>
      <c r="EPU81" s="202"/>
      <c r="EPV81" s="202"/>
      <c r="EPW81" s="202"/>
      <c r="EPX81" s="202"/>
      <c r="EPY81" s="202"/>
      <c r="EPZ81" s="202"/>
      <c r="EQA81" s="202"/>
      <c r="EQB81" s="202"/>
      <c r="EQC81" s="202"/>
      <c r="EQD81" s="202"/>
      <c r="EQE81" s="202"/>
      <c r="EQF81" s="202"/>
      <c r="EQG81" s="202"/>
      <c r="EQH81" s="202"/>
      <c r="EQI81" s="202"/>
      <c r="EQJ81" s="202"/>
      <c r="EQK81" s="202"/>
      <c r="EQL81" s="202"/>
      <c r="EQM81" s="202"/>
      <c r="EQN81" s="202"/>
      <c r="EQO81" s="202"/>
      <c r="EQP81" s="202"/>
      <c r="EQQ81" s="202"/>
      <c r="EQR81" s="202"/>
      <c r="EQS81" s="202"/>
      <c r="EQT81" s="202"/>
      <c r="EQU81" s="202"/>
      <c r="EQV81" s="202"/>
      <c r="EQW81" s="202"/>
      <c r="EQX81" s="202"/>
      <c r="EQY81" s="202"/>
      <c r="EQZ81" s="202"/>
      <c r="ERA81" s="202"/>
      <c r="ERB81" s="202"/>
      <c r="ERC81" s="202"/>
      <c r="ERD81" s="202"/>
      <c r="ERE81" s="202"/>
      <c r="ERF81" s="202"/>
      <c r="ERG81" s="202"/>
      <c r="ERH81" s="202"/>
      <c r="ERI81" s="202"/>
      <c r="ERJ81" s="202"/>
      <c r="ERK81" s="202"/>
      <c r="ERL81" s="202"/>
      <c r="ERM81" s="202"/>
      <c r="ERN81" s="202"/>
      <c r="ERO81" s="202"/>
      <c r="ERP81" s="202"/>
      <c r="ERQ81" s="202"/>
      <c r="ERR81" s="202"/>
      <c r="ERS81" s="202"/>
      <c r="ERT81" s="202"/>
      <c r="ERU81" s="202"/>
      <c r="ERV81" s="202"/>
      <c r="ERW81" s="202"/>
      <c r="ERX81" s="202"/>
      <c r="ERY81" s="202"/>
      <c r="ERZ81" s="202"/>
      <c r="ESA81" s="202"/>
      <c r="ESB81" s="202"/>
      <c r="ESC81" s="202"/>
      <c r="ESD81" s="202"/>
      <c r="ESE81" s="202"/>
      <c r="ESF81" s="202"/>
      <c r="ESG81" s="202"/>
      <c r="ESH81" s="202"/>
      <c r="ESI81" s="202"/>
      <c r="ESJ81" s="202"/>
      <c r="ESK81" s="202"/>
      <c r="ESL81" s="202"/>
      <c r="ESM81" s="202"/>
      <c r="ESN81" s="202"/>
      <c r="ESO81" s="202"/>
      <c r="ESP81" s="202"/>
      <c r="ESQ81" s="202"/>
      <c r="ESR81" s="202"/>
      <c r="ESS81" s="202"/>
      <c r="EST81" s="202"/>
      <c r="ESU81" s="202"/>
      <c r="ESV81" s="202"/>
      <c r="ESW81" s="202"/>
      <c r="ESX81" s="202"/>
      <c r="ESY81" s="202"/>
      <c r="ESZ81" s="202"/>
      <c r="ETA81" s="202"/>
      <c r="ETB81" s="202"/>
      <c r="ETC81" s="202"/>
      <c r="ETD81" s="202"/>
      <c r="ETE81" s="202"/>
      <c r="ETF81" s="202"/>
      <c r="ETG81" s="202"/>
      <c r="ETH81" s="202"/>
      <c r="ETI81" s="202"/>
      <c r="ETJ81" s="202"/>
      <c r="ETK81" s="202"/>
      <c r="ETL81" s="202"/>
      <c r="ETM81" s="202"/>
      <c r="ETN81" s="202"/>
      <c r="ETO81" s="202"/>
      <c r="ETP81" s="202"/>
      <c r="ETQ81" s="202"/>
      <c r="ETR81" s="202"/>
      <c r="ETS81" s="202"/>
      <c r="ETT81" s="202"/>
      <c r="ETU81" s="202"/>
      <c r="ETV81" s="202"/>
      <c r="ETW81" s="202"/>
      <c r="ETX81" s="202"/>
      <c r="ETY81" s="202"/>
      <c r="ETZ81" s="202"/>
      <c r="EUA81" s="202"/>
      <c r="EUB81" s="202"/>
      <c r="EUC81" s="202"/>
      <c r="EUD81" s="202"/>
      <c r="EUE81" s="202"/>
      <c r="EUF81" s="202"/>
      <c r="EUG81" s="202"/>
      <c r="EUH81" s="202"/>
      <c r="EUI81" s="202"/>
      <c r="EUJ81" s="202"/>
      <c r="EUK81" s="202"/>
      <c r="EUL81" s="202"/>
      <c r="EUM81" s="202"/>
      <c r="EUN81" s="202"/>
      <c r="EUO81" s="202"/>
      <c r="EUP81" s="202"/>
      <c r="EUQ81" s="202"/>
      <c r="EUR81" s="202"/>
      <c r="EUS81" s="202"/>
      <c r="EUT81" s="202"/>
      <c r="EUU81" s="202"/>
      <c r="EUV81" s="202"/>
      <c r="EUW81" s="202"/>
      <c r="EUX81" s="202"/>
      <c r="EUY81" s="202"/>
      <c r="EUZ81" s="202"/>
      <c r="EVA81" s="202"/>
      <c r="EVB81" s="202"/>
      <c r="EVC81" s="202"/>
      <c r="EVD81" s="202"/>
      <c r="EVE81" s="202"/>
      <c r="EVF81" s="202"/>
      <c r="EVG81" s="202"/>
      <c r="EVH81" s="202"/>
      <c r="EVI81" s="202"/>
      <c r="EVJ81" s="202"/>
      <c r="EVK81" s="202"/>
      <c r="EVL81" s="202"/>
      <c r="EVM81" s="202"/>
      <c r="EVN81" s="202"/>
      <c r="EVO81" s="202"/>
      <c r="EVP81" s="202"/>
      <c r="EVQ81" s="202"/>
      <c r="EVR81" s="202"/>
      <c r="EVS81" s="202"/>
      <c r="EVT81" s="202"/>
      <c r="EVU81" s="202"/>
      <c r="EVV81" s="202"/>
      <c r="EVW81" s="202"/>
      <c r="EVX81" s="202"/>
      <c r="EVY81" s="202"/>
      <c r="EVZ81" s="202"/>
      <c r="EWA81" s="202"/>
      <c r="EWB81" s="202"/>
      <c r="EWC81" s="202"/>
      <c r="EWD81" s="202"/>
      <c r="EWE81" s="202"/>
      <c r="EWF81" s="202"/>
      <c r="EWG81" s="202"/>
      <c r="EWH81" s="202"/>
      <c r="EWI81" s="202"/>
      <c r="EWJ81" s="202"/>
      <c r="EWK81" s="202"/>
      <c r="EWL81" s="202"/>
      <c r="EWM81" s="202"/>
      <c r="EWN81" s="202"/>
      <c r="EWO81" s="202"/>
      <c r="EWP81" s="202"/>
      <c r="EWQ81" s="202"/>
      <c r="EWR81" s="202"/>
      <c r="EWS81" s="202"/>
      <c r="EWT81" s="202"/>
      <c r="EWU81" s="202"/>
      <c r="EWV81" s="202"/>
      <c r="EWW81" s="202"/>
      <c r="EWX81" s="202"/>
      <c r="EWY81" s="202"/>
      <c r="EWZ81" s="202"/>
      <c r="EXA81" s="202"/>
      <c r="EXB81" s="202"/>
      <c r="EXC81" s="202"/>
      <c r="EXD81" s="202"/>
      <c r="EXE81" s="202"/>
      <c r="EXF81" s="202"/>
      <c r="EXG81" s="202"/>
      <c r="EXH81" s="202"/>
      <c r="EXI81" s="202"/>
      <c r="EXJ81" s="202"/>
      <c r="EXK81" s="202"/>
      <c r="EXL81" s="202"/>
      <c r="EXM81" s="202"/>
      <c r="EXN81" s="202"/>
      <c r="EXO81" s="202"/>
      <c r="EXP81" s="202"/>
      <c r="EXQ81" s="202"/>
      <c r="EXR81" s="202"/>
      <c r="EXS81" s="202"/>
      <c r="EXT81" s="202"/>
      <c r="EXU81" s="202"/>
      <c r="EXV81" s="202"/>
      <c r="EXW81" s="202"/>
      <c r="EXX81" s="202"/>
      <c r="EXY81" s="202"/>
      <c r="EXZ81" s="202"/>
      <c r="EYA81" s="202"/>
      <c r="EYB81" s="202"/>
      <c r="EYC81" s="202"/>
      <c r="EYD81" s="202"/>
      <c r="EYE81" s="202"/>
      <c r="EYF81" s="202"/>
      <c r="EYG81" s="202"/>
      <c r="EYH81" s="202"/>
      <c r="EYI81" s="202"/>
      <c r="EYJ81" s="202"/>
      <c r="EYK81" s="202"/>
      <c r="EYL81" s="202"/>
      <c r="EYM81" s="202"/>
      <c r="EYN81" s="202"/>
      <c r="EYO81" s="202"/>
      <c r="EYP81" s="202"/>
      <c r="EYQ81" s="202"/>
      <c r="EYR81" s="202"/>
      <c r="EYS81" s="202"/>
      <c r="EYT81" s="202"/>
      <c r="EYU81" s="202"/>
      <c r="EYV81" s="202"/>
      <c r="EYW81" s="202"/>
      <c r="EYX81" s="202"/>
      <c r="EYY81" s="202"/>
      <c r="EYZ81" s="202"/>
      <c r="EZA81" s="202"/>
      <c r="EZB81" s="202"/>
      <c r="EZC81" s="202"/>
      <c r="EZD81" s="202"/>
      <c r="EZE81" s="202"/>
      <c r="EZF81" s="202"/>
      <c r="EZG81" s="202"/>
      <c r="EZH81" s="202"/>
      <c r="EZI81" s="202"/>
      <c r="EZJ81" s="202"/>
      <c r="EZK81" s="202"/>
      <c r="EZL81" s="202"/>
      <c r="EZM81" s="202"/>
      <c r="EZN81" s="202"/>
      <c r="EZO81" s="202"/>
      <c r="EZP81" s="202"/>
      <c r="EZQ81" s="202"/>
      <c r="EZR81" s="202"/>
      <c r="EZS81" s="202"/>
      <c r="EZT81" s="202"/>
      <c r="EZU81" s="202"/>
      <c r="EZV81" s="202"/>
      <c r="EZW81" s="202"/>
      <c r="EZX81" s="202"/>
      <c r="EZY81" s="202"/>
      <c r="EZZ81" s="202"/>
      <c r="FAA81" s="202"/>
      <c r="FAB81" s="202"/>
      <c r="FAC81" s="202"/>
      <c r="FAD81" s="202"/>
      <c r="FAE81" s="202"/>
      <c r="FAF81" s="202"/>
      <c r="FAG81" s="202"/>
      <c r="FAH81" s="202"/>
      <c r="FAI81" s="202"/>
      <c r="FAJ81" s="202"/>
      <c r="FAK81" s="202"/>
      <c r="FAL81" s="202"/>
      <c r="FAM81" s="202"/>
      <c r="FAN81" s="202"/>
      <c r="FAO81" s="202"/>
      <c r="FAP81" s="202"/>
      <c r="FAQ81" s="202"/>
      <c r="FAR81" s="202"/>
      <c r="FAS81" s="202"/>
      <c r="FAT81" s="202"/>
      <c r="FAU81" s="202"/>
      <c r="FAV81" s="202"/>
      <c r="FAW81" s="202"/>
      <c r="FAX81" s="202"/>
      <c r="FAY81" s="202"/>
      <c r="FAZ81" s="202"/>
      <c r="FBA81" s="202"/>
      <c r="FBB81" s="202"/>
      <c r="FBC81" s="202"/>
      <c r="FBD81" s="202"/>
      <c r="FBE81" s="202"/>
      <c r="FBF81" s="202"/>
      <c r="FBG81" s="202"/>
      <c r="FBH81" s="202"/>
      <c r="FBI81" s="202"/>
      <c r="FBJ81" s="202"/>
      <c r="FBK81" s="202"/>
      <c r="FBL81" s="202"/>
      <c r="FBM81" s="202"/>
      <c r="FBN81" s="202"/>
      <c r="FBO81" s="202"/>
      <c r="FBP81" s="202"/>
      <c r="FBQ81" s="202"/>
      <c r="FBR81" s="202"/>
      <c r="FBS81" s="202"/>
      <c r="FBT81" s="202"/>
      <c r="FBU81" s="202"/>
      <c r="FBV81" s="202"/>
      <c r="FBW81" s="202"/>
      <c r="FBX81" s="202"/>
      <c r="FBY81" s="202"/>
      <c r="FBZ81" s="202"/>
      <c r="FCA81" s="202"/>
      <c r="FCB81" s="202"/>
      <c r="FCC81" s="202"/>
      <c r="FCD81" s="202"/>
      <c r="FCE81" s="202"/>
      <c r="FCF81" s="202"/>
      <c r="FCG81" s="202"/>
      <c r="FCH81" s="202"/>
      <c r="FCI81" s="202"/>
      <c r="FCJ81" s="202"/>
      <c r="FCK81" s="202"/>
      <c r="FCL81" s="202"/>
      <c r="FCM81" s="202"/>
      <c r="FCN81" s="202"/>
      <c r="FCO81" s="202"/>
      <c r="FCP81" s="202"/>
      <c r="FCQ81" s="202"/>
      <c r="FCR81" s="202"/>
      <c r="FCS81" s="202"/>
      <c r="FCT81" s="202"/>
      <c r="FCU81" s="202"/>
      <c r="FCV81" s="202"/>
      <c r="FCW81" s="202"/>
      <c r="FCX81" s="202"/>
      <c r="FCY81" s="202"/>
      <c r="FCZ81" s="202"/>
      <c r="FDA81" s="202"/>
      <c r="FDB81" s="202"/>
      <c r="FDC81" s="202"/>
      <c r="FDD81" s="202"/>
      <c r="FDE81" s="202"/>
      <c r="FDF81" s="202"/>
      <c r="FDG81" s="202"/>
      <c r="FDH81" s="202"/>
      <c r="FDI81" s="202"/>
      <c r="FDJ81" s="202"/>
      <c r="FDK81" s="202"/>
      <c r="FDL81" s="202"/>
      <c r="FDM81" s="202"/>
      <c r="FDN81" s="202"/>
      <c r="FDO81" s="202"/>
      <c r="FDP81" s="202"/>
      <c r="FDQ81" s="202"/>
      <c r="FDR81" s="202"/>
      <c r="FDS81" s="202"/>
      <c r="FDT81" s="202"/>
      <c r="FDU81" s="202"/>
      <c r="FDV81" s="202"/>
      <c r="FDW81" s="202"/>
      <c r="FDX81" s="202"/>
      <c r="FDY81" s="202"/>
      <c r="FDZ81" s="202"/>
      <c r="FEA81" s="202"/>
      <c r="FEB81" s="202"/>
      <c r="FEC81" s="202"/>
      <c r="FED81" s="202"/>
      <c r="FEE81" s="202"/>
      <c r="FEF81" s="202"/>
      <c r="FEG81" s="202"/>
      <c r="FEH81" s="202"/>
      <c r="FEI81" s="202"/>
      <c r="FEJ81" s="202"/>
      <c r="FEK81" s="202"/>
      <c r="FEL81" s="202"/>
      <c r="FEM81" s="202"/>
      <c r="FEN81" s="202"/>
      <c r="FEO81" s="202"/>
      <c r="FEP81" s="202"/>
      <c r="FEQ81" s="202"/>
      <c r="FER81" s="202"/>
      <c r="FES81" s="202"/>
      <c r="FET81" s="202"/>
      <c r="FEU81" s="202"/>
      <c r="FEV81" s="202"/>
      <c r="FEW81" s="202"/>
      <c r="FEX81" s="202"/>
      <c r="FEY81" s="202"/>
      <c r="FEZ81" s="202"/>
      <c r="FFA81" s="202"/>
      <c r="FFB81" s="202"/>
      <c r="FFC81" s="202"/>
      <c r="FFD81" s="202"/>
      <c r="FFE81" s="202"/>
      <c r="FFF81" s="202"/>
      <c r="FFG81" s="202"/>
      <c r="FFH81" s="202"/>
      <c r="FFI81" s="202"/>
      <c r="FFJ81" s="202"/>
      <c r="FFK81" s="202"/>
      <c r="FFL81" s="202"/>
      <c r="FFM81" s="202"/>
      <c r="FFN81" s="202"/>
      <c r="FFO81" s="202"/>
      <c r="FFP81" s="202"/>
      <c r="FFQ81" s="202"/>
      <c r="FFR81" s="202"/>
      <c r="FFS81" s="202"/>
      <c r="FFT81" s="202"/>
      <c r="FFU81" s="202"/>
      <c r="FFV81" s="202"/>
      <c r="FFW81" s="202"/>
      <c r="FFX81" s="202"/>
      <c r="FFY81" s="202"/>
      <c r="FFZ81" s="202"/>
      <c r="FGA81" s="202"/>
      <c r="FGB81" s="202"/>
      <c r="FGC81" s="202"/>
      <c r="FGD81" s="202"/>
      <c r="FGE81" s="202"/>
      <c r="FGF81" s="202"/>
      <c r="FGG81" s="202"/>
      <c r="FGH81" s="202"/>
      <c r="FGI81" s="202"/>
      <c r="FGJ81" s="202"/>
      <c r="FGK81" s="202"/>
      <c r="FGL81" s="202"/>
      <c r="FGM81" s="202"/>
      <c r="FGN81" s="202"/>
      <c r="FGO81" s="202"/>
      <c r="FGP81" s="202"/>
      <c r="FGQ81" s="202"/>
      <c r="FGR81" s="202"/>
      <c r="FGS81" s="202"/>
      <c r="FGT81" s="202"/>
      <c r="FGU81" s="202"/>
      <c r="FGV81" s="202"/>
      <c r="FGW81" s="202"/>
      <c r="FGX81" s="202"/>
      <c r="FGY81" s="202"/>
      <c r="FGZ81" s="202"/>
      <c r="FHA81" s="202"/>
      <c r="FHB81" s="202"/>
      <c r="FHC81" s="202"/>
      <c r="FHD81" s="202"/>
      <c r="FHE81" s="202"/>
      <c r="FHF81" s="202"/>
      <c r="FHG81" s="202"/>
      <c r="FHH81" s="202"/>
      <c r="FHI81" s="202"/>
      <c r="FHJ81" s="202"/>
      <c r="FHK81" s="202"/>
      <c r="FHL81" s="202"/>
      <c r="FHM81" s="202"/>
      <c r="FHN81" s="202"/>
      <c r="FHO81" s="202"/>
      <c r="FHP81" s="202"/>
      <c r="FHQ81" s="202"/>
      <c r="FHR81" s="202"/>
      <c r="FHS81" s="202"/>
      <c r="FHT81" s="202"/>
      <c r="FHU81" s="202"/>
      <c r="FHV81" s="202"/>
      <c r="FHW81" s="202"/>
      <c r="FHX81" s="202"/>
      <c r="FHY81" s="202"/>
      <c r="FHZ81" s="202"/>
      <c r="FIA81" s="202"/>
      <c r="FIB81" s="202"/>
      <c r="FIC81" s="202"/>
      <c r="FID81" s="202"/>
      <c r="FIE81" s="202"/>
      <c r="FIF81" s="202"/>
      <c r="FIG81" s="202"/>
      <c r="FIH81" s="202"/>
      <c r="FII81" s="202"/>
      <c r="FIJ81" s="202"/>
      <c r="FIK81" s="202"/>
      <c r="FIL81" s="202"/>
      <c r="FIM81" s="202"/>
      <c r="FIN81" s="202"/>
      <c r="FIO81" s="202"/>
      <c r="FIP81" s="202"/>
      <c r="FIQ81" s="202"/>
      <c r="FIR81" s="202"/>
      <c r="FIS81" s="202"/>
      <c r="FIT81" s="202"/>
      <c r="FIU81" s="202"/>
      <c r="FIV81" s="202"/>
      <c r="FIW81" s="202"/>
      <c r="FIX81" s="202"/>
      <c r="FIY81" s="202"/>
      <c r="FIZ81" s="202"/>
      <c r="FJA81" s="202"/>
      <c r="FJB81" s="202"/>
      <c r="FJC81" s="202"/>
      <c r="FJD81" s="202"/>
      <c r="FJE81" s="202"/>
      <c r="FJF81" s="202"/>
      <c r="FJG81" s="202"/>
      <c r="FJH81" s="202"/>
      <c r="FJI81" s="202"/>
      <c r="FJJ81" s="202"/>
      <c r="FJK81" s="202"/>
      <c r="FJL81" s="202"/>
      <c r="FJM81" s="202"/>
      <c r="FJN81" s="202"/>
      <c r="FJO81" s="202"/>
      <c r="FJP81" s="202"/>
      <c r="FJQ81" s="202"/>
      <c r="FJR81" s="202"/>
      <c r="FJS81" s="202"/>
      <c r="FJT81" s="202"/>
      <c r="FJU81" s="202"/>
      <c r="FJV81" s="202"/>
      <c r="FJW81" s="202"/>
      <c r="FJX81" s="202"/>
      <c r="FJY81" s="202"/>
      <c r="FJZ81" s="202"/>
      <c r="FKA81" s="202"/>
      <c r="FKB81" s="202"/>
      <c r="FKC81" s="202"/>
      <c r="FKD81" s="202"/>
      <c r="FKE81" s="202"/>
      <c r="FKF81" s="202"/>
      <c r="FKG81" s="202"/>
      <c r="FKH81" s="202"/>
      <c r="FKI81" s="202"/>
      <c r="FKJ81" s="202"/>
      <c r="FKK81" s="202"/>
      <c r="FKL81" s="202"/>
      <c r="FKM81" s="202"/>
      <c r="FKN81" s="202"/>
      <c r="FKO81" s="202"/>
      <c r="FKP81" s="202"/>
      <c r="FKQ81" s="202"/>
      <c r="FKR81" s="202"/>
      <c r="FKS81" s="202"/>
      <c r="FKT81" s="202"/>
      <c r="FKU81" s="202"/>
      <c r="FKV81" s="202"/>
      <c r="FKW81" s="202"/>
      <c r="FKX81" s="202"/>
      <c r="FKY81" s="202"/>
      <c r="FKZ81" s="202"/>
      <c r="FLA81" s="202"/>
      <c r="FLB81" s="202"/>
      <c r="FLC81" s="202"/>
      <c r="FLD81" s="202"/>
      <c r="FLE81" s="202"/>
      <c r="FLF81" s="202"/>
      <c r="FLG81" s="202"/>
      <c r="FLH81" s="202"/>
      <c r="FLI81" s="202"/>
      <c r="FLJ81" s="202"/>
      <c r="FLK81" s="202"/>
      <c r="FLL81" s="202"/>
      <c r="FLM81" s="202"/>
      <c r="FLN81" s="202"/>
      <c r="FLO81" s="202"/>
      <c r="FLP81" s="202"/>
      <c r="FLQ81" s="202"/>
      <c r="FLR81" s="202"/>
      <c r="FLS81" s="202"/>
      <c r="FLT81" s="202"/>
      <c r="FLU81" s="202"/>
      <c r="FLV81" s="202"/>
      <c r="FLW81" s="202"/>
      <c r="FLX81" s="202"/>
      <c r="FLY81" s="202"/>
      <c r="FLZ81" s="202"/>
      <c r="FMA81" s="202"/>
      <c r="FMB81" s="202"/>
      <c r="FMC81" s="202"/>
      <c r="FMD81" s="202"/>
      <c r="FME81" s="202"/>
      <c r="FMF81" s="202"/>
      <c r="FMG81" s="202"/>
      <c r="FMH81" s="202"/>
      <c r="FMI81" s="202"/>
      <c r="FMJ81" s="202"/>
      <c r="FMK81" s="202"/>
      <c r="FML81" s="202"/>
      <c r="FMM81" s="202"/>
      <c r="FMN81" s="202"/>
      <c r="FMO81" s="202"/>
      <c r="FMP81" s="202"/>
      <c r="FMQ81" s="202"/>
      <c r="FMR81" s="202"/>
      <c r="FMS81" s="202"/>
      <c r="FMT81" s="202"/>
      <c r="FMU81" s="202"/>
      <c r="FMV81" s="202"/>
      <c r="FMW81" s="202"/>
      <c r="FMX81" s="202"/>
      <c r="FMY81" s="202"/>
      <c r="FMZ81" s="202"/>
      <c r="FNA81" s="202"/>
      <c r="FNB81" s="202"/>
      <c r="FNC81" s="202"/>
      <c r="FND81" s="202"/>
      <c r="FNE81" s="202"/>
      <c r="FNF81" s="202"/>
      <c r="FNG81" s="202"/>
      <c r="FNH81" s="202"/>
      <c r="FNI81" s="202"/>
      <c r="FNJ81" s="202"/>
      <c r="FNK81" s="202"/>
      <c r="FNL81" s="202"/>
      <c r="FNM81" s="202"/>
      <c r="FNN81" s="202"/>
      <c r="FNO81" s="202"/>
      <c r="FNP81" s="202"/>
      <c r="FNQ81" s="202"/>
      <c r="FNR81" s="202"/>
      <c r="FNS81" s="202"/>
      <c r="FNT81" s="202"/>
      <c r="FNU81" s="202"/>
      <c r="FNV81" s="202"/>
      <c r="FNW81" s="202"/>
      <c r="FNX81" s="202"/>
      <c r="FNY81" s="202"/>
      <c r="FNZ81" s="202"/>
      <c r="FOA81" s="202"/>
      <c r="FOB81" s="202"/>
      <c r="FOC81" s="202"/>
      <c r="FOD81" s="202"/>
      <c r="FOE81" s="202"/>
      <c r="FOF81" s="202"/>
      <c r="FOG81" s="202"/>
      <c r="FOH81" s="202"/>
      <c r="FOI81" s="202"/>
      <c r="FOJ81" s="202"/>
      <c r="FOK81" s="202"/>
      <c r="FOL81" s="202"/>
      <c r="FOM81" s="202"/>
      <c r="FON81" s="202"/>
      <c r="FOO81" s="202"/>
      <c r="FOP81" s="202"/>
      <c r="FOQ81" s="202"/>
      <c r="FOR81" s="202"/>
      <c r="FOS81" s="202"/>
      <c r="FOT81" s="202"/>
      <c r="FOU81" s="202"/>
      <c r="FOV81" s="202"/>
      <c r="FOW81" s="202"/>
      <c r="FOX81" s="202"/>
      <c r="FOY81" s="202"/>
      <c r="FOZ81" s="202"/>
      <c r="FPA81" s="202"/>
      <c r="FPB81" s="202"/>
      <c r="FPC81" s="202"/>
      <c r="FPD81" s="202"/>
      <c r="FPE81" s="202"/>
      <c r="FPF81" s="202"/>
      <c r="FPG81" s="202"/>
      <c r="FPH81" s="202"/>
      <c r="FPI81" s="202"/>
      <c r="FPJ81" s="202"/>
      <c r="FPK81" s="202"/>
      <c r="FPL81" s="202"/>
      <c r="FPM81" s="202"/>
      <c r="FPN81" s="202"/>
      <c r="FPO81" s="202"/>
      <c r="FPP81" s="202"/>
      <c r="FPQ81" s="202"/>
      <c r="FPR81" s="202"/>
      <c r="FPS81" s="202"/>
      <c r="FPT81" s="202"/>
      <c r="FPU81" s="202"/>
      <c r="FPV81" s="202"/>
      <c r="FPW81" s="202"/>
      <c r="FPX81" s="202"/>
      <c r="FPY81" s="202"/>
      <c r="FPZ81" s="202"/>
      <c r="FQA81" s="202"/>
      <c r="FQB81" s="202"/>
      <c r="FQC81" s="202"/>
      <c r="FQD81" s="202"/>
      <c r="FQE81" s="202"/>
      <c r="FQF81" s="202"/>
      <c r="FQG81" s="202"/>
      <c r="FQH81" s="202"/>
      <c r="FQI81" s="202"/>
      <c r="FQJ81" s="202"/>
      <c r="FQK81" s="202"/>
      <c r="FQL81" s="202"/>
      <c r="FQM81" s="202"/>
      <c r="FQN81" s="202"/>
      <c r="FQO81" s="202"/>
      <c r="FQP81" s="202"/>
      <c r="FQQ81" s="202"/>
      <c r="FQR81" s="202"/>
      <c r="FQS81" s="202"/>
      <c r="FQT81" s="202"/>
      <c r="FQU81" s="202"/>
      <c r="FQV81" s="202"/>
      <c r="FQW81" s="202"/>
      <c r="FQX81" s="202"/>
      <c r="FQY81" s="202"/>
      <c r="FQZ81" s="202"/>
      <c r="FRA81" s="202"/>
      <c r="FRB81" s="202"/>
      <c r="FRC81" s="202"/>
      <c r="FRD81" s="202"/>
      <c r="FRE81" s="202"/>
      <c r="FRF81" s="202"/>
      <c r="FRG81" s="202"/>
      <c r="FRH81" s="202"/>
      <c r="FRI81" s="202"/>
      <c r="FRJ81" s="202"/>
      <c r="FRK81" s="202"/>
      <c r="FRL81" s="202"/>
      <c r="FRM81" s="202"/>
      <c r="FRN81" s="202"/>
      <c r="FRO81" s="202"/>
      <c r="FRP81" s="202"/>
      <c r="FRQ81" s="202"/>
      <c r="FRR81" s="202"/>
      <c r="FRS81" s="202"/>
      <c r="FRT81" s="202"/>
      <c r="FRU81" s="202"/>
      <c r="FRV81" s="202"/>
      <c r="FRW81" s="202"/>
      <c r="FRX81" s="202"/>
      <c r="FRY81" s="202"/>
      <c r="FRZ81" s="202"/>
      <c r="FSA81" s="202"/>
      <c r="FSB81" s="202"/>
      <c r="FSC81" s="202"/>
      <c r="FSD81" s="202"/>
      <c r="FSE81" s="202"/>
      <c r="FSF81" s="202"/>
      <c r="FSG81" s="202"/>
      <c r="FSH81" s="202"/>
      <c r="FSI81" s="202"/>
      <c r="FSJ81" s="202"/>
      <c r="FSK81" s="202"/>
      <c r="FSL81" s="202"/>
      <c r="FSM81" s="202"/>
      <c r="FSN81" s="202"/>
      <c r="FSO81" s="202"/>
      <c r="FSP81" s="202"/>
      <c r="FSQ81" s="202"/>
      <c r="FSR81" s="202"/>
      <c r="FSS81" s="202"/>
      <c r="FST81" s="202"/>
      <c r="FSU81" s="202"/>
      <c r="FSV81" s="202"/>
      <c r="FSW81" s="202"/>
      <c r="FSX81" s="202"/>
      <c r="FSY81" s="202"/>
      <c r="FSZ81" s="202"/>
      <c r="FTA81" s="202"/>
      <c r="FTB81" s="202"/>
      <c r="FTC81" s="202"/>
      <c r="FTD81" s="202"/>
      <c r="FTE81" s="202"/>
      <c r="FTF81" s="202"/>
      <c r="FTG81" s="202"/>
      <c r="FTH81" s="202"/>
      <c r="FTI81" s="202"/>
      <c r="FTJ81" s="202"/>
      <c r="FTK81" s="202"/>
      <c r="FTL81" s="202"/>
      <c r="FTM81" s="202"/>
      <c r="FTN81" s="202"/>
      <c r="FTO81" s="202"/>
      <c r="FTP81" s="202"/>
      <c r="FTQ81" s="202"/>
      <c r="FTR81" s="202"/>
      <c r="FTS81" s="202"/>
      <c r="FTT81" s="202"/>
      <c r="FTU81" s="202"/>
      <c r="FTV81" s="202"/>
      <c r="FTW81" s="202"/>
      <c r="FTX81" s="202"/>
      <c r="FTY81" s="202"/>
      <c r="FTZ81" s="202"/>
      <c r="FUA81" s="202"/>
      <c r="FUB81" s="202"/>
      <c r="FUC81" s="202"/>
      <c r="FUD81" s="202"/>
      <c r="FUE81" s="202"/>
      <c r="FUF81" s="202"/>
      <c r="FUG81" s="202"/>
      <c r="FUH81" s="202"/>
      <c r="FUI81" s="202"/>
      <c r="FUJ81" s="202"/>
      <c r="FUK81" s="202"/>
      <c r="FUL81" s="202"/>
      <c r="FUM81" s="202"/>
      <c r="FUN81" s="202"/>
      <c r="FUO81" s="202"/>
      <c r="FUP81" s="202"/>
      <c r="FUQ81" s="202"/>
      <c r="FUR81" s="202"/>
      <c r="FUS81" s="202"/>
      <c r="FUT81" s="202"/>
      <c r="FUU81" s="202"/>
      <c r="FUV81" s="202"/>
      <c r="FUW81" s="202"/>
      <c r="FUX81" s="202"/>
      <c r="FUY81" s="202"/>
      <c r="FUZ81" s="202"/>
      <c r="FVA81" s="202"/>
      <c r="FVB81" s="202"/>
      <c r="FVC81" s="202"/>
      <c r="FVD81" s="202"/>
      <c r="FVE81" s="202"/>
      <c r="FVF81" s="202"/>
      <c r="FVG81" s="202"/>
      <c r="FVH81" s="202"/>
      <c r="FVI81" s="202"/>
      <c r="FVJ81" s="202"/>
      <c r="FVK81" s="202"/>
      <c r="FVL81" s="202"/>
      <c r="FVM81" s="202"/>
      <c r="FVN81" s="202"/>
      <c r="FVO81" s="202"/>
      <c r="FVP81" s="202"/>
      <c r="FVQ81" s="202"/>
      <c r="FVR81" s="202"/>
      <c r="FVS81" s="202"/>
      <c r="FVT81" s="202"/>
      <c r="FVU81" s="202"/>
      <c r="FVV81" s="202"/>
      <c r="FVW81" s="202"/>
      <c r="FVX81" s="202"/>
      <c r="FVY81" s="202"/>
      <c r="FVZ81" s="202"/>
      <c r="FWA81" s="202"/>
      <c r="FWB81" s="202"/>
      <c r="FWC81" s="202"/>
      <c r="FWD81" s="202"/>
      <c r="FWE81" s="202"/>
      <c r="FWF81" s="202"/>
      <c r="FWG81" s="202"/>
      <c r="FWH81" s="202"/>
      <c r="FWI81" s="202"/>
      <c r="FWJ81" s="202"/>
      <c r="FWK81" s="202"/>
      <c r="FWL81" s="202"/>
      <c r="FWM81" s="202"/>
      <c r="FWN81" s="202"/>
      <c r="FWO81" s="202"/>
      <c r="FWP81" s="202"/>
      <c r="FWQ81" s="202"/>
      <c r="FWR81" s="202"/>
      <c r="FWS81" s="202"/>
      <c r="FWT81" s="202"/>
      <c r="FWU81" s="202"/>
      <c r="FWV81" s="202"/>
      <c r="FWW81" s="202"/>
      <c r="FWX81" s="202"/>
      <c r="FWY81" s="202"/>
      <c r="FWZ81" s="202"/>
      <c r="FXA81" s="202"/>
      <c r="FXB81" s="202"/>
      <c r="FXC81" s="202"/>
      <c r="FXD81" s="202"/>
      <c r="FXE81" s="202"/>
      <c r="FXF81" s="202"/>
      <c r="FXG81" s="202"/>
      <c r="FXH81" s="202"/>
      <c r="FXI81" s="202"/>
      <c r="FXJ81" s="202"/>
      <c r="FXK81" s="202"/>
      <c r="FXL81" s="202"/>
      <c r="FXM81" s="202"/>
      <c r="FXN81" s="202"/>
      <c r="FXO81" s="202"/>
      <c r="FXP81" s="202"/>
      <c r="FXQ81" s="202"/>
      <c r="FXR81" s="202"/>
      <c r="FXS81" s="202"/>
      <c r="FXT81" s="202"/>
      <c r="FXU81" s="202"/>
      <c r="FXV81" s="202"/>
      <c r="FXW81" s="202"/>
      <c r="FXX81" s="202"/>
      <c r="FXY81" s="202"/>
      <c r="FXZ81" s="202"/>
      <c r="FYA81" s="202"/>
      <c r="FYB81" s="202"/>
      <c r="FYC81" s="202"/>
      <c r="FYD81" s="202"/>
      <c r="FYE81" s="202"/>
      <c r="FYF81" s="202"/>
      <c r="FYG81" s="202"/>
      <c r="FYH81" s="202"/>
      <c r="FYI81" s="202"/>
      <c r="FYJ81" s="202"/>
      <c r="FYK81" s="202"/>
      <c r="FYL81" s="202"/>
      <c r="FYM81" s="202"/>
      <c r="FYN81" s="202"/>
      <c r="FYO81" s="202"/>
      <c r="FYP81" s="202"/>
      <c r="FYQ81" s="202"/>
      <c r="FYR81" s="202"/>
      <c r="FYS81" s="202"/>
      <c r="FYT81" s="202"/>
      <c r="FYU81" s="202"/>
      <c r="FYV81" s="202"/>
      <c r="FYW81" s="202"/>
      <c r="FYX81" s="202"/>
      <c r="FYY81" s="202"/>
      <c r="FYZ81" s="202"/>
      <c r="FZA81" s="202"/>
      <c r="FZB81" s="202"/>
      <c r="FZC81" s="202"/>
      <c r="FZD81" s="202"/>
      <c r="FZE81" s="202"/>
      <c r="FZF81" s="202"/>
      <c r="FZG81" s="202"/>
      <c r="FZH81" s="202"/>
      <c r="FZI81" s="202"/>
      <c r="FZJ81" s="202"/>
      <c r="FZK81" s="202"/>
      <c r="FZL81" s="202"/>
      <c r="FZM81" s="202"/>
      <c r="FZN81" s="202"/>
      <c r="FZO81" s="202"/>
      <c r="FZP81" s="202"/>
      <c r="FZQ81" s="202"/>
      <c r="FZR81" s="202"/>
      <c r="FZS81" s="202"/>
      <c r="FZT81" s="202"/>
      <c r="FZU81" s="202"/>
      <c r="FZV81" s="202"/>
      <c r="FZW81" s="202"/>
      <c r="FZX81" s="202"/>
      <c r="FZY81" s="202"/>
      <c r="FZZ81" s="202"/>
      <c r="GAA81" s="202"/>
      <c r="GAB81" s="202"/>
      <c r="GAC81" s="202"/>
      <c r="GAD81" s="202"/>
      <c r="GAE81" s="202"/>
      <c r="GAF81" s="202"/>
      <c r="GAG81" s="202"/>
      <c r="GAH81" s="202"/>
      <c r="GAI81" s="202"/>
      <c r="GAJ81" s="202"/>
      <c r="GAK81" s="202"/>
      <c r="GAL81" s="202"/>
      <c r="GAM81" s="202"/>
      <c r="GAN81" s="202"/>
      <c r="GAO81" s="202"/>
      <c r="GAP81" s="202"/>
      <c r="GAQ81" s="202"/>
      <c r="GAR81" s="202"/>
      <c r="GAS81" s="202"/>
      <c r="GAT81" s="202"/>
      <c r="GAU81" s="202"/>
      <c r="GAV81" s="202"/>
      <c r="GAW81" s="202"/>
      <c r="GAX81" s="202"/>
      <c r="GAY81" s="202"/>
      <c r="GAZ81" s="202"/>
      <c r="GBA81" s="202"/>
      <c r="GBB81" s="202"/>
      <c r="GBC81" s="202"/>
      <c r="GBD81" s="202"/>
      <c r="GBE81" s="202"/>
      <c r="GBF81" s="202"/>
      <c r="GBG81" s="202"/>
      <c r="GBH81" s="202"/>
      <c r="GBI81" s="202"/>
      <c r="GBJ81" s="202"/>
      <c r="GBK81" s="202"/>
      <c r="GBL81" s="202"/>
      <c r="GBM81" s="202"/>
      <c r="GBN81" s="202"/>
      <c r="GBO81" s="202"/>
      <c r="GBP81" s="202"/>
      <c r="GBQ81" s="202"/>
      <c r="GBR81" s="202"/>
      <c r="GBS81" s="202"/>
      <c r="GBT81" s="202"/>
      <c r="GBU81" s="202"/>
      <c r="GBV81" s="202"/>
      <c r="GBW81" s="202"/>
      <c r="GBX81" s="202"/>
      <c r="GBY81" s="202"/>
      <c r="GBZ81" s="202"/>
      <c r="GCA81" s="202"/>
      <c r="GCB81" s="202"/>
      <c r="GCC81" s="202"/>
      <c r="GCD81" s="202"/>
      <c r="GCE81" s="202"/>
      <c r="GCF81" s="202"/>
      <c r="GCG81" s="202"/>
      <c r="GCH81" s="202"/>
      <c r="GCI81" s="202"/>
      <c r="GCJ81" s="202"/>
      <c r="GCK81" s="202"/>
      <c r="GCL81" s="202"/>
      <c r="GCM81" s="202"/>
      <c r="GCN81" s="202"/>
      <c r="GCO81" s="202"/>
      <c r="GCP81" s="202"/>
      <c r="GCQ81" s="202"/>
      <c r="GCR81" s="202"/>
      <c r="GCS81" s="202"/>
      <c r="GCT81" s="202"/>
      <c r="GCU81" s="202"/>
      <c r="GCV81" s="202"/>
      <c r="GCW81" s="202"/>
      <c r="GCX81" s="202"/>
      <c r="GCY81" s="202"/>
      <c r="GCZ81" s="202"/>
      <c r="GDA81" s="202"/>
      <c r="GDB81" s="202"/>
      <c r="GDC81" s="202"/>
      <c r="GDD81" s="202"/>
      <c r="GDE81" s="202"/>
      <c r="GDF81" s="202"/>
      <c r="GDG81" s="202"/>
      <c r="GDH81" s="202"/>
      <c r="GDI81" s="202"/>
      <c r="GDJ81" s="202"/>
      <c r="GDK81" s="202"/>
      <c r="GDL81" s="202"/>
      <c r="GDM81" s="202"/>
      <c r="GDN81" s="202"/>
      <c r="GDO81" s="202"/>
      <c r="GDP81" s="202"/>
      <c r="GDQ81" s="202"/>
      <c r="GDR81" s="202"/>
      <c r="GDS81" s="202"/>
      <c r="GDT81" s="202"/>
      <c r="GDU81" s="202"/>
      <c r="GDV81" s="202"/>
      <c r="GDW81" s="202"/>
      <c r="GDX81" s="202"/>
      <c r="GDY81" s="202"/>
      <c r="GDZ81" s="202"/>
      <c r="GEA81" s="202"/>
      <c r="GEB81" s="202"/>
      <c r="GEC81" s="202"/>
      <c r="GED81" s="202"/>
      <c r="GEE81" s="202"/>
      <c r="GEF81" s="202"/>
      <c r="GEG81" s="202"/>
      <c r="GEH81" s="202"/>
      <c r="GEI81" s="202"/>
      <c r="GEJ81" s="202"/>
      <c r="GEK81" s="202"/>
      <c r="GEL81" s="202"/>
      <c r="GEM81" s="202"/>
      <c r="GEN81" s="202"/>
      <c r="GEO81" s="202"/>
      <c r="GEP81" s="202"/>
      <c r="GEQ81" s="202"/>
      <c r="GER81" s="202"/>
      <c r="GES81" s="202"/>
      <c r="GET81" s="202"/>
      <c r="GEU81" s="202"/>
      <c r="GEV81" s="202"/>
      <c r="GEW81" s="202"/>
      <c r="GEX81" s="202"/>
      <c r="GEY81" s="202"/>
      <c r="GEZ81" s="202"/>
      <c r="GFA81" s="202"/>
      <c r="GFB81" s="202"/>
      <c r="GFC81" s="202"/>
      <c r="GFD81" s="202"/>
      <c r="GFE81" s="202"/>
      <c r="GFF81" s="202"/>
      <c r="GFG81" s="202"/>
      <c r="GFH81" s="202"/>
      <c r="GFI81" s="202"/>
      <c r="GFJ81" s="202"/>
      <c r="GFK81" s="202"/>
      <c r="GFL81" s="202"/>
      <c r="GFM81" s="202"/>
      <c r="GFN81" s="202"/>
      <c r="GFO81" s="202"/>
      <c r="GFP81" s="202"/>
      <c r="GFQ81" s="202"/>
      <c r="GFR81" s="202"/>
      <c r="GFS81" s="202"/>
      <c r="GFT81" s="202"/>
      <c r="GFU81" s="202"/>
      <c r="GFV81" s="202"/>
      <c r="GFW81" s="202"/>
      <c r="GFX81" s="202"/>
      <c r="GFY81" s="202"/>
      <c r="GFZ81" s="202"/>
      <c r="GGA81" s="202"/>
      <c r="GGB81" s="202"/>
      <c r="GGC81" s="202"/>
      <c r="GGD81" s="202"/>
      <c r="GGE81" s="202"/>
      <c r="GGF81" s="202"/>
      <c r="GGG81" s="202"/>
      <c r="GGH81" s="202"/>
      <c r="GGI81" s="202"/>
      <c r="GGJ81" s="202"/>
      <c r="GGK81" s="202"/>
      <c r="GGL81" s="202"/>
      <c r="GGM81" s="202"/>
      <c r="GGN81" s="202"/>
      <c r="GGO81" s="202"/>
      <c r="GGP81" s="202"/>
      <c r="GGQ81" s="202"/>
      <c r="GGR81" s="202"/>
      <c r="GGS81" s="202"/>
      <c r="GGT81" s="202"/>
      <c r="GGU81" s="202"/>
      <c r="GGV81" s="202"/>
      <c r="GGW81" s="202"/>
      <c r="GGX81" s="202"/>
      <c r="GGY81" s="202"/>
      <c r="GGZ81" s="202"/>
      <c r="GHA81" s="202"/>
      <c r="GHB81" s="202"/>
      <c r="GHC81" s="202"/>
      <c r="GHD81" s="202"/>
      <c r="GHE81" s="202"/>
      <c r="GHF81" s="202"/>
      <c r="GHG81" s="202"/>
      <c r="GHH81" s="202"/>
      <c r="GHI81" s="202"/>
      <c r="GHJ81" s="202"/>
      <c r="GHK81" s="202"/>
      <c r="GHL81" s="202"/>
      <c r="GHM81" s="202"/>
      <c r="GHN81" s="202"/>
      <c r="GHO81" s="202"/>
      <c r="GHP81" s="202"/>
      <c r="GHQ81" s="202"/>
      <c r="GHR81" s="202"/>
      <c r="GHS81" s="202"/>
      <c r="GHT81" s="202"/>
      <c r="GHU81" s="202"/>
      <c r="GHV81" s="202"/>
      <c r="GHW81" s="202"/>
      <c r="GHX81" s="202"/>
      <c r="GHY81" s="202"/>
      <c r="GHZ81" s="202"/>
      <c r="GIA81" s="202"/>
      <c r="GIB81" s="202"/>
      <c r="GIC81" s="202"/>
      <c r="GID81" s="202"/>
      <c r="GIE81" s="202"/>
      <c r="GIF81" s="202"/>
      <c r="GIG81" s="202"/>
      <c r="GIH81" s="202"/>
      <c r="GII81" s="202"/>
      <c r="GIJ81" s="202"/>
      <c r="GIK81" s="202"/>
      <c r="GIL81" s="202"/>
      <c r="GIM81" s="202"/>
      <c r="GIN81" s="202"/>
      <c r="GIO81" s="202"/>
      <c r="GIP81" s="202"/>
      <c r="GIQ81" s="202"/>
      <c r="GIR81" s="202"/>
      <c r="GIS81" s="202"/>
      <c r="GIT81" s="202"/>
      <c r="GIU81" s="202"/>
      <c r="GIV81" s="202"/>
      <c r="GIW81" s="202"/>
      <c r="GIX81" s="202"/>
      <c r="GIY81" s="202"/>
      <c r="GIZ81" s="202"/>
      <c r="GJA81" s="202"/>
      <c r="GJB81" s="202"/>
      <c r="GJC81" s="202"/>
      <c r="GJD81" s="202"/>
      <c r="GJE81" s="202"/>
      <c r="GJF81" s="202"/>
      <c r="GJG81" s="202"/>
      <c r="GJH81" s="202"/>
      <c r="GJI81" s="202"/>
      <c r="GJJ81" s="202"/>
      <c r="GJK81" s="202"/>
      <c r="GJL81" s="202"/>
      <c r="GJM81" s="202"/>
      <c r="GJN81" s="202"/>
      <c r="GJO81" s="202"/>
      <c r="GJP81" s="202"/>
      <c r="GJQ81" s="202"/>
      <c r="GJR81" s="202"/>
      <c r="GJS81" s="202"/>
      <c r="GJT81" s="202"/>
      <c r="GJU81" s="202"/>
      <c r="GJV81" s="202"/>
      <c r="GJW81" s="202"/>
      <c r="GJX81" s="202"/>
      <c r="GJY81" s="202"/>
      <c r="GJZ81" s="202"/>
      <c r="GKA81" s="202"/>
      <c r="GKB81" s="202"/>
      <c r="GKC81" s="202"/>
      <c r="GKD81" s="202"/>
      <c r="GKE81" s="202"/>
      <c r="GKF81" s="202"/>
      <c r="GKG81" s="202"/>
      <c r="GKH81" s="202"/>
      <c r="GKI81" s="202"/>
      <c r="GKJ81" s="202"/>
      <c r="GKK81" s="202"/>
      <c r="GKL81" s="202"/>
      <c r="GKM81" s="202"/>
      <c r="GKN81" s="202"/>
      <c r="GKO81" s="202"/>
      <c r="GKP81" s="202"/>
      <c r="GKQ81" s="202"/>
      <c r="GKR81" s="202"/>
      <c r="GKS81" s="202"/>
      <c r="GKT81" s="202"/>
      <c r="GKU81" s="202"/>
      <c r="GKV81" s="202"/>
      <c r="GKW81" s="202"/>
      <c r="GKX81" s="202"/>
      <c r="GKY81" s="202"/>
      <c r="GKZ81" s="202"/>
      <c r="GLA81" s="202"/>
      <c r="GLB81" s="202"/>
      <c r="GLC81" s="202"/>
      <c r="GLD81" s="202"/>
      <c r="GLE81" s="202"/>
      <c r="GLF81" s="202"/>
      <c r="GLG81" s="202"/>
      <c r="GLH81" s="202"/>
      <c r="GLI81" s="202"/>
      <c r="GLJ81" s="202"/>
      <c r="GLK81" s="202"/>
      <c r="GLL81" s="202"/>
      <c r="GLM81" s="202"/>
      <c r="GLN81" s="202"/>
      <c r="GLO81" s="202"/>
      <c r="GLP81" s="202"/>
      <c r="GLQ81" s="202"/>
      <c r="GLR81" s="202"/>
      <c r="GLS81" s="202"/>
      <c r="GLT81" s="202"/>
      <c r="GLU81" s="202"/>
      <c r="GLV81" s="202"/>
      <c r="GLW81" s="202"/>
      <c r="GLX81" s="202"/>
      <c r="GLY81" s="202"/>
      <c r="GLZ81" s="202"/>
      <c r="GMA81" s="202"/>
      <c r="GMB81" s="202"/>
      <c r="GMC81" s="202"/>
      <c r="GMD81" s="202"/>
      <c r="GME81" s="202"/>
      <c r="GMF81" s="202"/>
      <c r="GMG81" s="202"/>
      <c r="GMH81" s="202"/>
      <c r="GMI81" s="202"/>
      <c r="GMJ81" s="202"/>
      <c r="GMK81" s="202"/>
      <c r="GML81" s="202"/>
      <c r="GMM81" s="202"/>
      <c r="GMN81" s="202"/>
      <c r="GMO81" s="202"/>
      <c r="GMP81" s="202"/>
      <c r="GMQ81" s="202"/>
      <c r="GMR81" s="202"/>
      <c r="GMS81" s="202"/>
      <c r="GMT81" s="202"/>
      <c r="GMU81" s="202"/>
      <c r="GMV81" s="202"/>
      <c r="GMW81" s="202"/>
      <c r="GMX81" s="202"/>
      <c r="GMY81" s="202"/>
      <c r="GMZ81" s="202"/>
      <c r="GNA81" s="202"/>
      <c r="GNB81" s="202"/>
      <c r="GNC81" s="202"/>
      <c r="GND81" s="202"/>
      <c r="GNE81" s="202"/>
      <c r="GNF81" s="202"/>
      <c r="GNG81" s="202"/>
      <c r="GNH81" s="202"/>
      <c r="GNI81" s="202"/>
      <c r="GNJ81" s="202"/>
      <c r="GNK81" s="202"/>
      <c r="GNL81" s="202"/>
      <c r="GNM81" s="202"/>
      <c r="GNN81" s="202"/>
      <c r="GNO81" s="202"/>
      <c r="GNP81" s="202"/>
      <c r="GNQ81" s="202"/>
      <c r="GNR81" s="202"/>
      <c r="GNS81" s="202"/>
      <c r="GNT81" s="202"/>
      <c r="GNU81" s="202"/>
      <c r="GNV81" s="202"/>
      <c r="GNW81" s="202"/>
      <c r="GNX81" s="202"/>
      <c r="GNY81" s="202"/>
      <c r="GNZ81" s="202"/>
      <c r="GOA81" s="202"/>
      <c r="GOB81" s="202"/>
      <c r="GOC81" s="202"/>
      <c r="GOD81" s="202"/>
      <c r="GOE81" s="202"/>
      <c r="GOF81" s="202"/>
      <c r="GOG81" s="202"/>
      <c r="GOH81" s="202"/>
      <c r="GOI81" s="202"/>
      <c r="GOJ81" s="202"/>
      <c r="GOK81" s="202"/>
      <c r="GOL81" s="202"/>
      <c r="GOM81" s="202"/>
      <c r="GON81" s="202"/>
      <c r="GOO81" s="202"/>
      <c r="GOP81" s="202"/>
      <c r="GOQ81" s="202"/>
      <c r="GOR81" s="202"/>
      <c r="GOS81" s="202"/>
      <c r="GOT81" s="202"/>
      <c r="GOU81" s="202"/>
      <c r="GOV81" s="202"/>
      <c r="GOW81" s="202"/>
      <c r="GOX81" s="202"/>
      <c r="GOY81" s="202"/>
      <c r="GOZ81" s="202"/>
      <c r="GPA81" s="202"/>
      <c r="GPB81" s="202"/>
      <c r="GPC81" s="202"/>
      <c r="GPD81" s="202"/>
      <c r="GPE81" s="202"/>
      <c r="GPF81" s="202"/>
      <c r="GPG81" s="202"/>
      <c r="GPH81" s="202"/>
      <c r="GPI81" s="202"/>
      <c r="GPJ81" s="202"/>
      <c r="GPK81" s="202"/>
      <c r="GPL81" s="202"/>
      <c r="GPM81" s="202"/>
      <c r="GPN81" s="202"/>
      <c r="GPO81" s="202"/>
      <c r="GPP81" s="202"/>
      <c r="GPQ81" s="202"/>
      <c r="GPR81" s="202"/>
      <c r="GPS81" s="202"/>
      <c r="GPT81" s="202"/>
      <c r="GPU81" s="202"/>
      <c r="GPV81" s="202"/>
      <c r="GPW81" s="202"/>
      <c r="GPX81" s="202"/>
      <c r="GPY81" s="202"/>
      <c r="GPZ81" s="202"/>
      <c r="GQA81" s="202"/>
      <c r="GQB81" s="202"/>
      <c r="GQC81" s="202"/>
      <c r="GQD81" s="202"/>
      <c r="GQE81" s="202"/>
      <c r="GQF81" s="202"/>
      <c r="GQG81" s="202"/>
      <c r="GQH81" s="202"/>
      <c r="GQI81" s="202"/>
      <c r="GQJ81" s="202"/>
      <c r="GQK81" s="202"/>
      <c r="GQL81" s="202"/>
      <c r="GQM81" s="202"/>
      <c r="GQN81" s="202"/>
      <c r="GQO81" s="202"/>
      <c r="GQP81" s="202"/>
      <c r="GQQ81" s="202"/>
      <c r="GQR81" s="202"/>
      <c r="GQS81" s="202"/>
      <c r="GQT81" s="202"/>
      <c r="GQU81" s="202"/>
      <c r="GQV81" s="202"/>
      <c r="GQW81" s="202"/>
      <c r="GQX81" s="202"/>
      <c r="GQY81" s="202"/>
      <c r="GQZ81" s="202"/>
      <c r="GRA81" s="202"/>
      <c r="GRB81" s="202"/>
      <c r="GRC81" s="202"/>
      <c r="GRD81" s="202"/>
      <c r="GRE81" s="202"/>
      <c r="GRF81" s="202"/>
      <c r="GRG81" s="202"/>
      <c r="GRH81" s="202"/>
      <c r="GRI81" s="202"/>
      <c r="GRJ81" s="202"/>
      <c r="GRK81" s="202"/>
      <c r="GRL81" s="202"/>
      <c r="GRM81" s="202"/>
      <c r="GRN81" s="202"/>
      <c r="GRO81" s="202"/>
      <c r="GRP81" s="202"/>
      <c r="GRQ81" s="202"/>
      <c r="GRR81" s="202"/>
      <c r="GRS81" s="202"/>
      <c r="GRT81" s="202"/>
      <c r="GRU81" s="202"/>
      <c r="GRV81" s="202"/>
      <c r="GRW81" s="202"/>
      <c r="GRX81" s="202"/>
      <c r="GRY81" s="202"/>
      <c r="GRZ81" s="202"/>
      <c r="GSA81" s="202"/>
      <c r="GSB81" s="202"/>
      <c r="GSC81" s="202"/>
      <c r="GSD81" s="202"/>
      <c r="GSE81" s="202"/>
      <c r="GSF81" s="202"/>
      <c r="GSG81" s="202"/>
      <c r="GSH81" s="202"/>
      <c r="GSI81" s="202"/>
      <c r="GSJ81" s="202"/>
      <c r="GSK81" s="202"/>
      <c r="GSL81" s="202"/>
      <c r="GSM81" s="202"/>
      <c r="GSN81" s="202"/>
      <c r="GSO81" s="202"/>
      <c r="GSP81" s="202"/>
      <c r="GSQ81" s="202"/>
      <c r="GSR81" s="202"/>
      <c r="GSS81" s="202"/>
      <c r="GST81" s="202"/>
      <c r="GSU81" s="202"/>
      <c r="GSV81" s="202"/>
      <c r="GSW81" s="202"/>
      <c r="GSX81" s="202"/>
      <c r="GSY81" s="202"/>
      <c r="GSZ81" s="202"/>
      <c r="GTA81" s="202"/>
      <c r="GTB81" s="202"/>
      <c r="GTC81" s="202"/>
      <c r="GTD81" s="202"/>
      <c r="GTE81" s="202"/>
      <c r="GTF81" s="202"/>
      <c r="GTG81" s="202"/>
      <c r="GTH81" s="202"/>
      <c r="GTI81" s="202"/>
      <c r="GTJ81" s="202"/>
      <c r="GTK81" s="202"/>
      <c r="GTL81" s="202"/>
      <c r="GTM81" s="202"/>
      <c r="GTN81" s="202"/>
      <c r="GTO81" s="202"/>
      <c r="GTP81" s="202"/>
      <c r="GTQ81" s="202"/>
      <c r="GTR81" s="202"/>
      <c r="GTS81" s="202"/>
      <c r="GTT81" s="202"/>
      <c r="GTU81" s="202"/>
      <c r="GTV81" s="202"/>
      <c r="GTW81" s="202"/>
      <c r="GTX81" s="202"/>
      <c r="GTY81" s="202"/>
      <c r="GTZ81" s="202"/>
      <c r="GUA81" s="202"/>
      <c r="GUB81" s="202"/>
      <c r="GUC81" s="202"/>
      <c r="GUD81" s="202"/>
      <c r="GUE81" s="202"/>
      <c r="GUF81" s="202"/>
      <c r="GUG81" s="202"/>
      <c r="GUH81" s="202"/>
      <c r="GUI81" s="202"/>
      <c r="GUJ81" s="202"/>
      <c r="GUK81" s="202"/>
      <c r="GUL81" s="202"/>
      <c r="GUM81" s="202"/>
      <c r="GUN81" s="202"/>
      <c r="GUO81" s="202"/>
      <c r="GUP81" s="202"/>
      <c r="GUQ81" s="202"/>
      <c r="GUR81" s="202"/>
      <c r="GUS81" s="202"/>
      <c r="GUT81" s="202"/>
      <c r="GUU81" s="202"/>
      <c r="GUV81" s="202"/>
      <c r="GUW81" s="202"/>
      <c r="GUX81" s="202"/>
      <c r="GUY81" s="202"/>
      <c r="GUZ81" s="202"/>
      <c r="GVA81" s="202"/>
      <c r="GVB81" s="202"/>
      <c r="GVC81" s="202"/>
      <c r="GVD81" s="202"/>
      <c r="GVE81" s="202"/>
      <c r="GVF81" s="202"/>
      <c r="GVG81" s="202"/>
      <c r="GVH81" s="202"/>
      <c r="GVI81" s="202"/>
      <c r="GVJ81" s="202"/>
      <c r="GVK81" s="202"/>
      <c r="GVL81" s="202"/>
      <c r="GVM81" s="202"/>
      <c r="GVN81" s="202"/>
      <c r="GVO81" s="202"/>
      <c r="GVP81" s="202"/>
      <c r="GVQ81" s="202"/>
      <c r="GVR81" s="202"/>
      <c r="GVS81" s="202"/>
      <c r="GVT81" s="202"/>
      <c r="GVU81" s="202"/>
      <c r="GVV81" s="202"/>
      <c r="GVW81" s="202"/>
      <c r="GVX81" s="202"/>
      <c r="GVY81" s="202"/>
      <c r="GVZ81" s="202"/>
      <c r="GWA81" s="202"/>
      <c r="GWB81" s="202"/>
      <c r="GWC81" s="202"/>
      <c r="GWD81" s="202"/>
      <c r="GWE81" s="202"/>
      <c r="GWF81" s="202"/>
      <c r="GWG81" s="202"/>
      <c r="GWH81" s="202"/>
      <c r="GWI81" s="202"/>
      <c r="GWJ81" s="202"/>
      <c r="GWK81" s="202"/>
      <c r="GWL81" s="202"/>
      <c r="GWM81" s="202"/>
      <c r="GWN81" s="202"/>
      <c r="GWO81" s="202"/>
      <c r="GWP81" s="202"/>
      <c r="GWQ81" s="202"/>
      <c r="GWR81" s="202"/>
      <c r="GWS81" s="202"/>
      <c r="GWT81" s="202"/>
      <c r="GWU81" s="202"/>
      <c r="GWV81" s="202"/>
      <c r="GWW81" s="202"/>
      <c r="GWX81" s="202"/>
      <c r="GWY81" s="202"/>
      <c r="GWZ81" s="202"/>
      <c r="GXA81" s="202"/>
      <c r="GXB81" s="202"/>
      <c r="GXC81" s="202"/>
      <c r="GXD81" s="202"/>
      <c r="GXE81" s="202"/>
      <c r="GXF81" s="202"/>
      <c r="GXG81" s="202"/>
      <c r="GXH81" s="202"/>
      <c r="GXI81" s="202"/>
      <c r="GXJ81" s="202"/>
      <c r="GXK81" s="202"/>
      <c r="GXL81" s="202"/>
      <c r="GXM81" s="202"/>
      <c r="GXN81" s="202"/>
      <c r="GXO81" s="202"/>
      <c r="GXP81" s="202"/>
      <c r="GXQ81" s="202"/>
      <c r="GXR81" s="202"/>
      <c r="GXS81" s="202"/>
      <c r="GXT81" s="202"/>
      <c r="GXU81" s="202"/>
      <c r="GXV81" s="202"/>
      <c r="GXW81" s="202"/>
      <c r="GXX81" s="202"/>
      <c r="GXY81" s="202"/>
      <c r="GXZ81" s="202"/>
      <c r="GYA81" s="202"/>
      <c r="GYB81" s="202"/>
      <c r="GYC81" s="202"/>
      <c r="GYD81" s="202"/>
      <c r="GYE81" s="202"/>
      <c r="GYF81" s="202"/>
      <c r="GYG81" s="202"/>
      <c r="GYH81" s="202"/>
      <c r="GYI81" s="202"/>
      <c r="GYJ81" s="202"/>
      <c r="GYK81" s="202"/>
      <c r="GYL81" s="202"/>
      <c r="GYM81" s="202"/>
      <c r="GYN81" s="202"/>
      <c r="GYO81" s="202"/>
      <c r="GYP81" s="202"/>
      <c r="GYQ81" s="202"/>
      <c r="GYR81" s="202"/>
      <c r="GYS81" s="202"/>
      <c r="GYT81" s="202"/>
      <c r="GYU81" s="202"/>
      <c r="GYV81" s="202"/>
      <c r="GYW81" s="202"/>
      <c r="GYX81" s="202"/>
      <c r="GYY81" s="202"/>
      <c r="GYZ81" s="202"/>
      <c r="GZA81" s="202"/>
      <c r="GZB81" s="202"/>
      <c r="GZC81" s="202"/>
      <c r="GZD81" s="202"/>
      <c r="GZE81" s="202"/>
      <c r="GZF81" s="202"/>
      <c r="GZG81" s="202"/>
      <c r="GZH81" s="202"/>
      <c r="GZI81" s="202"/>
      <c r="GZJ81" s="202"/>
      <c r="GZK81" s="202"/>
      <c r="GZL81" s="202"/>
      <c r="GZM81" s="202"/>
      <c r="GZN81" s="202"/>
      <c r="GZO81" s="202"/>
      <c r="GZP81" s="202"/>
      <c r="GZQ81" s="202"/>
      <c r="GZR81" s="202"/>
      <c r="GZS81" s="202"/>
      <c r="GZT81" s="202"/>
      <c r="GZU81" s="202"/>
      <c r="GZV81" s="202"/>
      <c r="GZW81" s="202"/>
      <c r="GZX81" s="202"/>
      <c r="GZY81" s="202"/>
      <c r="GZZ81" s="202"/>
      <c r="HAA81" s="202"/>
      <c r="HAB81" s="202"/>
      <c r="HAC81" s="202"/>
      <c r="HAD81" s="202"/>
      <c r="HAE81" s="202"/>
      <c r="HAF81" s="202"/>
      <c r="HAG81" s="202"/>
      <c r="HAH81" s="202"/>
      <c r="HAI81" s="202"/>
      <c r="HAJ81" s="202"/>
      <c r="HAK81" s="202"/>
      <c r="HAL81" s="202"/>
      <c r="HAM81" s="202"/>
      <c r="HAN81" s="202"/>
      <c r="HAO81" s="202"/>
      <c r="HAP81" s="202"/>
      <c r="HAQ81" s="202"/>
      <c r="HAR81" s="202"/>
      <c r="HAS81" s="202"/>
      <c r="HAT81" s="202"/>
      <c r="HAU81" s="202"/>
      <c r="HAV81" s="202"/>
      <c r="HAW81" s="202"/>
      <c r="HAX81" s="202"/>
      <c r="HAY81" s="202"/>
      <c r="HAZ81" s="202"/>
      <c r="HBA81" s="202"/>
      <c r="HBB81" s="202"/>
      <c r="HBC81" s="202"/>
      <c r="HBD81" s="202"/>
      <c r="HBE81" s="202"/>
      <c r="HBF81" s="202"/>
      <c r="HBG81" s="202"/>
      <c r="HBH81" s="202"/>
      <c r="HBI81" s="202"/>
      <c r="HBJ81" s="202"/>
      <c r="HBK81" s="202"/>
      <c r="HBL81" s="202"/>
      <c r="HBM81" s="202"/>
      <c r="HBN81" s="202"/>
      <c r="HBO81" s="202"/>
      <c r="HBP81" s="202"/>
      <c r="HBQ81" s="202"/>
      <c r="HBR81" s="202"/>
      <c r="HBS81" s="202"/>
      <c r="HBT81" s="202"/>
      <c r="HBU81" s="202"/>
      <c r="HBV81" s="202"/>
      <c r="HBW81" s="202"/>
      <c r="HBX81" s="202"/>
      <c r="HBY81" s="202"/>
      <c r="HBZ81" s="202"/>
      <c r="HCA81" s="202"/>
      <c r="HCB81" s="202"/>
      <c r="HCC81" s="202"/>
      <c r="HCD81" s="202"/>
      <c r="HCE81" s="202"/>
      <c r="HCF81" s="202"/>
      <c r="HCG81" s="202"/>
      <c r="HCH81" s="202"/>
      <c r="HCI81" s="202"/>
      <c r="HCJ81" s="202"/>
      <c r="HCK81" s="202"/>
      <c r="HCL81" s="202"/>
      <c r="HCM81" s="202"/>
      <c r="HCN81" s="202"/>
      <c r="HCO81" s="202"/>
      <c r="HCP81" s="202"/>
      <c r="HCQ81" s="202"/>
      <c r="HCR81" s="202"/>
      <c r="HCS81" s="202"/>
      <c r="HCT81" s="202"/>
      <c r="HCU81" s="202"/>
      <c r="HCV81" s="202"/>
      <c r="HCW81" s="202"/>
      <c r="HCX81" s="202"/>
      <c r="HCY81" s="202"/>
      <c r="HCZ81" s="202"/>
      <c r="HDA81" s="202"/>
      <c r="HDB81" s="202"/>
      <c r="HDC81" s="202"/>
      <c r="HDD81" s="202"/>
      <c r="HDE81" s="202"/>
      <c r="HDF81" s="202"/>
      <c r="HDG81" s="202"/>
      <c r="HDH81" s="202"/>
      <c r="HDI81" s="202"/>
      <c r="HDJ81" s="202"/>
      <c r="HDK81" s="202"/>
      <c r="HDL81" s="202"/>
      <c r="HDM81" s="202"/>
      <c r="HDN81" s="202"/>
      <c r="HDO81" s="202"/>
      <c r="HDP81" s="202"/>
      <c r="HDQ81" s="202"/>
      <c r="HDR81" s="202"/>
      <c r="HDS81" s="202"/>
      <c r="HDT81" s="202"/>
      <c r="HDU81" s="202"/>
      <c r="HDV81" s="202"/>
      <c r="HDW81" s="202"/>
      <c r="HDX81" s="202"/>
      <c r="HDY81" s="202"/>
      <c r="HDZ81" s="202"/>
      <c r="HEA81" s="202"/>
      <c r="HEB81" s="202"/>
      <c r="HEC81" s="202"/>
      <c r="HED81" s="202"/>
      <c r="HEE81" s="202"/>
      <c r="HEF81" s="202"/>
      <c r="HEG81" s="202"/>
      <c r="HEH81" s="202"/>
      <c r="HEI81" s="202"/>
      <c r="HEJ81" s="202"/>
      <c r="HEK81" s="202"/>
      <c r="HEL81" s="202"/>
      <c r="HEM81" s="202"/>
      <c r="HEN81" s="202"/>
      <c r="HEO81" s="202"/>
      <c r="HEP81" s="202"/>
      <c r="HEQ81" s="202"/>
      <c r="HER81" s="202"/>
      <c r="HES81" s="202"/>
      <c r="HET81" s="202"/>
      <c r="HEU81" s="202"/>
      <c r="HEV81" s="202"/>
      <c r="HEW81" s="202"/>
      <c r="HEX81" s="202"/>
      <c r="HEY81" s="202"/>
      <c r="HEZ81" s="202"/>
      <c r="HFA81" s="202"/>
      <c r="HFB81" s="202"/>
      <c r="HFC81" s="202"/>
      <c r="HFD81" s="202"/>
      <c r="HFE81" s="202"/>
      <c r="HFF81" s="202"/>
      <c r="HFG81" s="202"/>
      <c r="HFH81" s="202"/>
      <c r="HFI81" s="202"/>
      <c r="HFJ81" s="202"/>
      <c r="HFK81" s="202"/>
      <c r="HFL81" s="202"/>
      <c r="HFM81" s="202"/>
      <c r="HFN81" s="202"/>
      <c r="HFO81" s="202"/>
      <c r="HFP81" s="202"/>
      <c r="HFQ81" s="202"/>
      <c r="HFR81" s="202"/>
      <c r="HFS81" s="202"/>
      <c r="HFT81" s="202"/>
      <c r="HFU81" s="202"/>
      <c r="HFV81" s="202"/>
      <c r="HFW81" s="202"/>
      <c r="HFX81" s="202"/>
      <c r="HFY81" s="202"/>
      <c r="HFZ81" s="202"/>
      <c r="HGA81" s="202"/>
      <c r="HGB81" s="202"/>
      <c r="HGC81" s="202"/>
      <c r="HGD81" s="202"/>
      <c r="HGE81" s="202"/>
      <c r="HGF81" s="202"/>
      <c r="HGG81" s="202"/>
      <c r="HGH81" s="202"/>
      <c r="HGI81" s="202"/>
      <c r="HGJ81" s="202"/>
      <c r="HGK81" s="202"/>
      <c r="HGL81" s="202"/>
      <c r="HGM81" s="202"/>
      <c r="HGN81" s="202"/>
      <c r="HGO81" s="202"/>
      <c r="HGP81" s="202"/>
      <c r="HGQ81" s="202"/>
      <c r="HGR81" s="202"/>
      <c r="HGS81" s="202"/>
      <c r="HGT81" s="202"/>
      <c r="HGU81" s="202"/>
      <c r="HGV81" s="202"/>
      <c r="HGW81" s="202"/>
      <c r="HGX81" s="202"/>
      <c r="HGY81" s="202"/>
      <c r="HGZ81" s="202"/>
      <c r="HHA81" s="202"/>
      <c r="HHB81" s="202"/>
      <c r="HHC81" s="202"/>
      <c r="HHD81" s="202"/>
      <c r="HHE81" s="202"/>
      <c r="HHF81" s="202"/>
      <c r="HHG81" s="202"/>
      <c r="HHH81" s="202"/>
      <c r="HHI81" s="202"/>
      <c r="HHJ81" s="202"/>
      <c r="HHK81" s="202"/>
      <c r="HHL81" s="202"/>
      <c r="HHM81" s="202"/>
      <c r="HHN81" s="202"/>
      <c r="HHO81" s="202"/>
      <c r="HHP81" s="202"/>
      <c r="HHQ81" s="202"/>
      <c r="HHR81" s="202"/>
      <c r="HHS81" s="202"/>
      <c r="HHT81" s="202"/>
      <c r="HHU81" s="202"/>
      <c r="HHV81" s="202"/>
      <c r="HHW81" s="202"/>
      <c r="HHX81" s="202"/>
      <c r="HHY81" s="202"/>
      <c r="HHZ81" s="202"/>
      <c r="HIA81" s="202"/>
      <c r="HIB81" s="202"/>
      <c r="HIC81" s="202"/>
      <c r="HID81" s="202"/>
      <c r="HIE81" s="202"/>
      <c r="HIF81" s="202"/>
      <c r="HIG81" s="202"/>
      <c r="HIH81" s="202"/>
      <c r="HII81" s="202"/>
      <c r="HIJ81" s="202"/>
      <c r="HIK81" s="202"/>
      <c r="HIL81" s="202"/>
      <c r="HIM81" s="202"/>
      <c r="HIN81" s="202"/>
      <c r="HIO81" s="202"/>
      <c r="HIP81" s="202"/>
      <c r="HIQ81" s="202"/>
      <c r="HIR81" s="202"/>
      <c r="HIS81" s="202"/>
      <c r="HIT81" s="202"/>
      <c r="HIU81" s="202"/>
      <c r="HIV81" s="202"/>
      <c r="HIW81" s="202"/>
      <c r="HIX81" s="202"/>
      <c r="HIY81" s="202"/>
      <c r="HIZ81" s="202"/>
      <c r="HJA81" s="202"/>
      <c r="HJB81" s="202"/>
      <c r="HJC81" s="202"/>
      <c r="HJD81" s="202"/>
      <c r="HJE81" s="202"/>
      <c r="HJF81" s="202"/>
      <c r="HJG81" s="202"/>
      <c r="HJH81" s="202"/>
      <c r="HJI81" s="202"/>
      <c r="HJJ81" s="202"/>
      <c r="HJK81" s="202"/>
      <c r="HJL81" s="202"/>
      <c r="HJM81" s="202"/>
      <c r="HJN81" s="202"/>
      <c r="HJO81" s="202"/>
      <c r="HJP81" s="202"/>
      <c r="HJQ81" s="202"/>
      <c r="HJR81" s="202"/>
      <c r="HJS81" s="202"/>
      <c r="HJT81" s="202"/>
      <c r="HJU81" s="202"/>
      <c r="HJV81" s="202"/>
      <c r="HJW81" s="202"/>
      <c r="HJX81" s="202"/>
      <c r="HJY81" s="202"/>
      <c r="HJZ81" s="202"/>
      <c r="HKA81" s="202"/>
      <c r="HKB81" s="202"/>
      <c r="HKC81" s="202"/>
      <c r="HKD81" s="202"/>
      <c r="HKE81" s="202"/>
      <c r="HKF81" s="202"/>
      <c r="HKG81" s="202"/>
      <c r="HKH81" s="202"/>
      <c r="HKI81" s="202"/>
      <c r="HKJ81" s="202"/>
      <c r="HKK81" s="202"/>
      <c r="HKL81" s="202"/>
      <c r="HKM81" s="202"/>
      <c r="HKN81" s="202"/>
      <c r="HKO81" s="202"/>
      <c r="HKP81" s="202"/>
      <c r="HKQ81" s="202"/>
      <c r="HKR81" s="202"/>
      <c r="HKS81" s="202"/>
      <c r="HKT81" s="202"/>
      <c r="HKU81" s="202"/>
      <c r="HKV81" s="202"/>
      <c r="HKW81" s="202"/>
      <c r="HKX81" s="202"/>
      <c r="HKY81" s="202"/>
      <c r="HKZ81" s="202"/>
      <c r="HLA81" s="202"/>
      <c r="HLB81" s="202"/>
      <c r="HLC81" s="202"/>
      <c r="HLD81" s="202"/>
      <c r="HLE81" s="202"/>
      <c r="HLF81" s="202"/>
      <c r="HLG81" s="202"/>
      <c r="HLH81" s="202"/>
      <c r="HLI81" s="202"/>
      <c r="HLJ81" s="202"/>
      <c r="HLK81" s="202"/>
      <c r="HLL81" s="202"/>
      <c r="HLM81" s="202"/>
      <c r="HLN81" s="202"/>
      <c r="HLO81" s="202"/>
      <c r="HLP81" s="202"/>
      <c r="HLQ81" s="202"/>
      <c r="HLR81" s="202"/>
      <c r="HLS81" s="202"/>
      <c r="HLT81" s="202"/>
      <c r="HLU81" s="202"/>
      <c r="HLV81" s="202"/>
      <c r="HLW81" s="202"/>
      <c r="HLX81" s="202"/>
      <c r="HLY81" s="202"/>
      <c r="HLZ81" s="202"/>
      <c r="HMA81" s="202"/>
      <c r="HMB81" s="202"/>
      <c r="HMC81" s="202"/>
      <c r="HMD81" s="202"/>
      <c r="HME81" s="202"/>
      <c r="HMF81" s="202"/>
      <c r="HMG81" s="202"/>
      <c r="HMH81" s="202"/>
      <c r="HMI81" s="202"/>
      <c r="HMJ81" s="202"/>
      <c r="HMK81" s="202"/>
      <c r="HML81" s="202"/>
      <c r="HMM81" s="202"/>
      <c r="HMN81" s="202"/>
      <c r="HMO81" s="202"/>
      <c r="HMP81" s="202"/>
      <c r="HMQ81" s="202"/>
      <c r="HMR81" s="202"/>
      <c r="HMS81" s="202"/>
      <c r="HMT81" s="202"/>
      <c r="HMU81" s="202"/>
      <c r="HMV81" s="202"/>
      <c r="HMW81" s="202"/>
      <c r="HMX81" s="202"/>
      <c r="HMY81" s="202"/>
      <c r="HMZ81" s="202"/>
      <c r="HNA81" s="202"/>
      <c r="HNB81" s="202"/>
      <c r="HNC81" s="202"/>
      <c r="HND81" s="202"/>
      <c r="HNE81" s="202"/>
      <c r="HNF81" s="202"/>
      <c r="HNG81" s="202"/>
      <c r="HNH81" s="202"/>
      <c r="HNI81" s="202"/>
      <c r="HNJ81" s="202"/>
      <c r="HNK81" s="202"/>
      <c r="HNL81" s="202"/>
      <c r="HNM81" s="202"/>
      <c r="HNN81" s="202"/>
      <c r="HNO81" s="202"/>
      <c r="HNP81" s="202"/>
      <c r="HNQ81" s="202"/>
      <c r="HNR81" s="202"/>
      <c r="HNS81" s="202"/>
      <c r="HNT81" s="202"/>
      <c r="HNU81" s="202"/>
      <c r="HNV81" s="202"/>
      <c r="HNW81" s="202"/>
      <c r="HNX81" s="202"/>
      <c r="HNY81" s="202"/>
      <c r="HNZ81" s="202"/>
      <c r="HOA81" s="202"/>
      <c r="HOB81" s="202"/>
      <c r="HOC81" s="202"/>
      <c r="HOD81" s="202"/>
      <c r="HOE81" s="202"/>
      <c r="HOF81" s="202"/>
      <c r="HOG81" s="202"/>
      <c r="HOH81" s="202"/>
      <c r="HOI81" s="202"/>
      <c r="HOJ81" s="202"/>
      <c r="HOK81" s="202"/>
      <c r="HOL81" s="202"/>
      <c r="HOM81" s="202"/>
      <c r="HON81" s="202"/>
      <c r="HOO81" s="202"/>
      <c r="HOP81" s="202"/>
      <c r="HOQ81" s="202"/>
      <c r="HOR81" s="202"/>
      <c r="HOS81" s="202"/>
      <c r="HOT81" s="202"/>
      <c r="HOU81" s="202"/>
      <c r="HOV81" s="202"/>
      <c r="HOW81" s="202"/>
      <c r="HOX81" s="202"/>
      <c r="HOY81" s="202"/>
      <c r="HOZ81" s="202"/>
      <c r="HPA81" s="202"/>
      <c r="HPB81" s="202"/>
      <c r="HPC81" s="202"/>
      <c r="HPD81" s="202"/>
      <c r="HPE81" s="202"/>
      <c r="HPF81" s="202"/>
      <c r="HPG81" s="202"/>
      <c r="HPH81" s="202"/>
      <c r="HPI81" s="202"/>
      <c r="HPJ81" s="202"/>
      <c r="HPK81" s="202"/>
      <c r="HPL81" s="202"/>
      <c r="HPM81" s="202"/>
      <c r="HPN81" s="202"/>
      <c r="HPO81" s="202"/>
      <c r="HPP81" s="202"/>
      <c r="HPQ81" s="202"/>
      <c r="HPR81" s="202"/>
      <c r="HPS81" s="202"/>
      <c r="HPT81" s="202"/>
      <c r="HPU81" s="202"/>
      <c r="HPV81" s="202"/>
      <c r="HPW81" s="202"/>
      <c r="HPX81" s="202"/>
      <c r="HPY81" s="202"/>
      <c r="HPZ81" s="202"/>
      <c r="HQA81" s="202"/>
      <c r="HQB81" s="202"/>
      <c r="HQC81" s="202"/>
      <c r="HQD81" s="202"/>
      <c r="HQE81" s="202"/>
      <c r="HQF81" s="202"/>
      <c r="HQG81" s="202"/>
      <c r="HQH81" s="202"/>
      <c r="HQI81" s="202"/>
      <c r="HQJ81" s="202"/>
      <c r="HQK81" s="202"/>
      <c r="HQL81" s="202"/>
      <c r="HQM81" s="202"/>
      <c r="HQN81" s="202"/>
      <c r="HQO81" s="202"/>
      <c r="HQP81" s="202"/>
      <c r="HQQ81" s="202"/>
      <c r="HQR81" s="202"/>
      <c r="HQS81" s="202"/>
      <c r="HQT81" s="202"/>
      <c r="HQU81" s="202"/>
      <c r="HQV81" s="202"/>
      <c r="HQW81" s="202"/>
      <c r="HQX81" s="202"/>
      <c r="HQY81" s="202"/>
      <c r="HQZ81" s="202"/>
      <c r="HRA81" s="202"/>
      <c r="HRB81" s="202"/>
      <c r="HRC81" s="202"/>
      <c r="HRD81" s="202"/>
      <c r="HRE81" s="202"/>
      <c r="HRF81" s="202"/>
      <c r="HRG81" s="202"/>
      <c r="HRH81" s="202"/>
      <c r="HRI81" s="202"/>
      <c r="HRJ81" s="202"/>
      <c r="HRK81" s="202"/>
      <c r="HRL81" s="202"/>
      <c r="HRM81" s="202"/>
      <c r="HRN81" s="202"/>
      <c r="HRO81" s="202"/>
      <c r="HRP81" s="202"/>
      <c r="HRQ81" s="202"/>
      <c r="HRR81" s="202"/>
      <c r="HRS81" s="202"/>
      <c r="HRT81" s="202"/>
      <c r="HRU81" s="202"/>
      <c r="HRV81" s="202"/>
      <c r="HRW81" s="202"/>
      <c r="HRX81" s="202"/>
      <c r="HRY81" s="202"/>
      <c r="HRZ81" s="202"/>
      <c r="HSA81" s="202"/>
      <c r="HSB81" s="202"/>
      <c r="HSC81" s="202"/>
      <c r="HSD81" s="202"/>
      <c r="HSE81" s="202"/>
      <c r="HSF81" s="202"/>
      <c r="HSG81" s="202"/>
      <c r="HSH81" s="202"/>
      <c r="HSI81" s="202"/>
      <c r="HSJ81" s="202"/>
      <c r="HSK81" s="202"/>
      <c r="HSL81" s="202"/>
      <c r="HSM81" s="202"/>
      <c r="HSN81" s="202"/>
      <c r="HSO81" s="202"/>
      <c r="HSP81" s="202"/>
      <c r="HSQ81" s="202"/>
      <c r="HSR81" s="202"/>
      <c r="HSS81" s="202"/>
      <c r="HST81" s="202"/>
      <c r="HSU81" s="202"/>
      <c r="HSV81" s="202"/>
      <c r="HSW81" s="202"/>
      <c r="HSX81" s="202"/>
      <c r="HSY81" s="202"/>
      <c r="HSZ81" s="202"/>
      <c r="HTA81" s="202"/>
      <c r="HTB81" s="202"/>
      <c r="HTC81" s="202"/>
      <c r="HTD81" s="202"/>
      <c r="HTE81" s="202"/>
      <c r="HTF81" s="202"/>
      <c r="HTG81" s="202"/>
      <c r="HTH81" s="202"/>
      <c r="HTI81" s="202"/>
      <c r="HTJ81" s="202"/>
      <c r="HTK81" s="202"/>
      <c r="HTL81" s="202"/>
      <c r="HTM81" s="202"/>
      <c r="HTN81" s="202"/>
      <c r="HTO81" s="202"/>
      <c r="HTP81" s="202"/>
      <c r="HTQ81" s="202"/>
      <c r="HTR81" s="202"/>
      <c r="HTS81" s="202"/>
      <c r="HTT81" s="202"/>
      <c r="HTU81" s="202"/>
      <c r="HTV81" s="202"/>
      <c r="HTW81" s="202"/>
      <c r="HTX81" s="202"/>
      <c r="HTY81" s="202"/>
      <c r="HTZ81" s="202"/>
      <c r="HUA81" s="202"/>
      <c r="HUB81" s="202"/>
      <c r="HUC81" s="202"/>
      <c r="HUD81" s="202"/>
      <c r="HUE81" s="202"/>
      <c r="HUF81" s="202"/>
      <c r="HUG81" s="202"/>
      <c r="HUH81" s="202"/>
      <c r="HUI81" s="202"/>
      <c r="HUJ81" s="202"/>
      <c r="HUK81" s="202"/>
      <c r="HUL81" s="202"/>
      <c r="HUM81" s="202"/>
      <c r="HUN81" s="202"/>
      <c r="HUO81" s="202"/>
      <c r="HUP81" s="202"/>
      <c r="HUQ81" s="202"/>
      <c r="HUR81" s="202"/>
      <c r="HUS81" s="202"/>
      <c r="HUT81" s="202"/>
      <c r="HUU81" s="202"/>
      <c r="HUV81" s="202"/>
      <c r="HUW81" s="202"/>
      <c r="HUX81" s="202"/>
      <c r="HUY81" s="202"/>
      <c r="HUZ81" s="202"/>
      <c r="HVA81" s="202"/>
      <c r="HVB81" s="202"/>
      <c r="HVC81" s="202"/>
      <c r="HVD81" s="202"/>
      <c r="HVE81" s="202"/>
      <c r="HVF81" s="202"/>
      <c r="HVG81" s="202"/>
      <c r="HVH81" s="202"/>
      <c r="HVI81" s="202"/>
      <c r="HVJ81" s="202"/>
      <c r="HVK81" s="202"/>
      <c r="HVL81" s="202"/>
      <c r="HVM81" s="202"/>
      <c r="HVN81" s="202"/>
      <c r="HVO81" s="202"/>
      <c r="HVP81" s="202"/>
      <c r="HVQ81" s="202"/>
      <c r="HVR81" s="202"/>
      <c r="HVS81" s="202"/>
      <c r="HVT81" s="202"/>
      <c r="HVU81" s="202"/>
      <c r="HVV81" s="202"/>
      <c r="HVW81" s="202"/>
      <c r="HVX81" s="202"/>
      <c r="HVY81" s="202"/>
      <c r="HVZ81" s="202"/>
      <c r="HWA81" s="202"/>
      <c r="HWB81" s="202"/>
      <c r="HWC81" s="202"/>
      <c r="HWD81" s="202"/>
      <c r="HWE81" s="202"/>
      <c r="HWF81" s="202"/>
      <c r="HWG81" s="202"/>
      <c r="HWH81" s="202"/>
      <c r="HWI81" s="202"/>
      <c r="HWJ81" s="202"/>
      <c r="HWK81" s="202"/>
      <c r="HWL81" s="202"/>
      <c r="HWM81" s="202"/>
      <c r="HWN81" s="202"/>
      <c r="HWO81" s="202"/>
      <c r="HWP81" s="202"/>
      <c r="HWQ81" s="202"/>
      <c r="HWR81" s="202"/>
      <c r="HWS81" s="202"/>
      <c r="HWT81" s="202"/>
      <c r="HWU81" s="202"/>
      <c r="HWV81" s="202"/>
      <c r="HWW81" s="202"/>
      <c r="HWX81" s="202"/>
      <c r="HWY81" s="202"/>
      <c r="HWZ81" s="202"/>
      <c r="HXA81" s="202"/>
      <c r="HXB81" s="202"/>
      <c r="HXC81" s="202"/>
      <c r="HXD81" s="202"/>
      <c r="HXE81" s="202"/>
      <c r="HXF81" s="202"/>
      <c r="HXG81" s="202"/>
      <c r="HXH81" s="202"/>
      <c r="HXI81" s="202"/>
      <c r="HXJ81" s="202"/>
      <c r="HXK81" s="202"/>
      <c r="HXL81" s="202"/>
      <c r="HXM81" s="202"/>
      <c r="HXN81" s="202"/>
      <c r="HXO81" s="202"/>
      <c r="HXP81" s="202"/>
      <c r="HXQ81" s="202"/>
      <c r="HXR81" s="202"/>
      <c r="HXS81" s="202"/>
      <c r="HXT81" s="202"/>
      <c r="HXU81" s="202"/>
      <c r="HXV81" s="202"/>
      <c r="HXW81" s="202"/>
      <c r="HXX81" s="202"/>
      <c r="HXY81" s="202"/>
      <c r="HXZ81" s="202"/>
      <c r="HYA81" s="202"/>
      <c r="HYB81" s="202"/>
      <c r="HYC81" s="202"/>
      <c r="HYD81" s="202"/>
      <c r="HYE81" s="202"/>
      <c r="HYF81" s="202"/>
      <c r="HYG81" s="202"/>
      <c r="HYH81" s="202"/>
      <c r="HYI81" s="202"/>
      <c r="HYJ81" s="202"/>
      <c r="HYK81" s="202"/>
      <c r="HYL81" s="202"/>
      <c r="HYM81" s="202"/>
      <c r="HYN81" s="202"/>
      <c r="HYO81" s="202"/>
      <c r="HYP81" s="202"/>
      <c r="HYQ81" s="202"/>
      <c r="HYR81" s="202"/>
      <c r="HYS81" s="202"/>
      <c r="HYT81" s="202"/>
      <c r="HYU81" s="202"/>
      <c r="HYV81" s="202"/>
      <c r="HYW81" s="202"/>
      <c r="HYX81" s="202"/>
      <c r="HYY81" s="202"/>
      <c r="HYZ81" s="202"/>
      <c r="HZA81" s="202"/>
      <c r="HZB81" s="202"/>
      <c r="HZC81" s="202"/>
      <c r="HZD81" s="202"/>
      <c r="HZE81" s="202"/>
      <c r="HZF81" s="202"/>
      <c r="HZG81" s="202"/>
      <c r="HZH81" s="202"/>
      <c r="HZI81" s="202"/>
      <c r="HZJ81" s="202"/>
      <c r="HZK81" s="202"/>
      <c r="HZL81" s="202"/>
      <c r="HZM81" s="202"/>
      <c r="HZN81" s="202"/>
      <c r="HZO81" s="202"/>
      <c r="HZP81" s="202"/>
      <c r="HZQ81" s="202"/>
      <c r="HZR81" s="202"/>
      <c r="HZS81" s="202"/>
      <c r="HZT81" s="202"/>
      <c r="HZU81" s="202"/>
      <c r="HZV81" s="202"/>
      <c r="HZW81" s="202"/>
      <c r="HZX81" s="202"/>
      <c r="HZY81" s="202"/>
      <c r="HZZ81" s="202"/>
      <c r="IAA81" s="202"/>
      <c r="IAB81" s="202"/>
      <c r="IAC81" s="202"/>
      <c r="IAD81" s="202"/>
      <c r="IAE81" s="202"/>
      <c r="IAF81" s="202"/>
      <c r="IAG81" s="202"/>
      <c r="IAH81" s="202"/>
      <c r="IAI81" s="202"/>
      <c r="IAJ81" s="202"/>
      <c r="IAK81" s="202"/>
      <c r="IAL81" s="202"/>
      <c r="IAM81" s="202"/>
      <c r="IAN81" s="202"/>
      <c r="IAO81" s="202"/>
      <c r="IAP81" s="202"/>
      <c r="IAQ81" s="202"/>
      <c r="IAR81" s="202"/>
      <c r="IAS81" s="202"/>
      <c r="IAT81" s="202"/>
      <c r="IAU81" s="202"/>
      <c r="IAV81" s="202"/>
      <c r="IAW81" s="202"/>
      <c r="IAX81" s="202"/>
      <c r="IAY81" s="202"/>
      <c r="IAZ81" s="202"/>
      <c r="IBA81" s="202"/>
      <c r="IBB81" s="202"/>
      <c r="IBC81" s="202"/>
      <c r="IBD81" s="202"/>
      <c r="IBE81" s="202"/>
      <c r="IBF81" s="202"/>
      <c r="IBG81" s="202"/>
      <c r="IBH81" s="202"/>
      <c r="IBI81" s="202"/>
      <c r="IBJ81" s="202"/>
      <c r="IBK81" s="202"/>
      <c r="IBL81" s="202"/>
      <c r="IBM81" s="202"/>
      <c r="IBN81" s="202"/>
      <c r="IBO81" s="202"/>
      <c r="IBP81" s="202"/>
      <c r="IBQ81" s="202"/>
      <c r="IBR81" s="202"/>
      <c r="IBS81" s="202"/>
      <c r="IBT81" s="202"/>
      <c r="IBU81" s="202"/>
      <c r="IBV81" s="202"/>
      <c r="IBW81" s="202"/>
      <c r="IBX81" s="202"/>
      <c r="IBY81" s="202"/>
      <c r="IBZ81" s="202"/>
      <c r="ICA81" s="202"/>
      <c r="ICB81" s="202"/>
      <c r="ICC81" s="202"/>
      <c r="ICD81" s="202"/>
      <c r="ICE81" s="202"/>
      <c r="ICF81" s="202"/>
      <c r="ICG81" s="202"/>
      <c r="ICH81" s="202"/>
      <c r="ICI81" s="202"/>
      <c r="ICJ81" s="202"/>
      <c r="ICK81" s="202"/>
      <c r="ICL81" s="202"/>
      <c r="ICM81" s="202"/>
      <c r="ICN81" s="202"/>
      <c r="ICO81" s="202"/>
      <c r="ICP81" s="202"/>
      <c r="ICQ81" s="202"/>
      <c r="ICR81" s="202"/>
      <c r="ICS81" s="202"/>
      <c r="ICT81" s="202"/>
      <c r="ICU81" s="202"/>
      <c r="ICV81" s="202"/>
      <c r="ICW81" s="202"/>
      <c r="ICX81" s="202"/>
      <c r="ICY81" s="202"/>
      <c r="ICZ81" s="202"/>
      <c r="IDA81" s="202"/>
      <c r="IDB81" s="202"/>
      <c r="IDC81" s="202"/>
      <c r="IDD81" s="202"/>
      <c r="IDE81" s="202"/>
      <c r="IDF81" s="202"/>
      <c r="IDG81" s="202"/>
      <c r="IDH81" s="202"/>
      <c r="IDI81" s="202"/>
      <c r="IDJ81" s="202"/>
      <c r="IDK81" s="202"/>
      <c r="IDL81" s="202"/>
      <c r="IDM81" s="202"/>
      <c r="IDN81" s="202"/>
      <c r="IDO81" s="202"/>
      <c r="IDP81" s="202"/>
      <c r="IDQ81" s="202"/>
      <c r="IDR81" s="202"/>
      <c r="IDS81" s="202"/>
      <c r="IDT81" s="202"/>
      <c r="IDU81" s="202"/>
      <c r="IDV81" s="202"/>
      <c r="IDW81" s="202"/>
      <c r="IDX81" s="202"/>
      <c r="IDY81" s="202"/>
      <c r="IDZ81" s="202"/>
      <c r="IEA81" s="202"/>
      <c r="IEB81" s="202"/>
      <c r="IEC81" s="202"/>
      <c r="IED81" s="202"/>
      <c r="IEE81" s="202"/>
      <c r="IEF81" s="202"/>
      <c r="IEG81" s="202"/>
      <c r="IEH81" s="202"/>
      <c r="IEI81" s="202"/>
      <c r="IEJ81" s="202"/>
      <c r="IEK81" s="202"/>
      <c r="IEL81" s="202"/>
      <c r="IEM81" s="202"/>
      <c r="IEN81" s="202"/>
      <c r="IEO81" s="202"/>
      <c r="IEP81" s="202"/>
      <c r="IEQ81" s="202"/>
      <c r="IER81" s="202"/>
      <c r="IES81" s="202"/>
      <c r="IET81" s="202"/>
      <c r="IEU81" s="202"/>
      <c r="IEV81" s="202"/>
      <c r="IEW81" s="202"/>
      <c r="IEX81" s="202"/>
      <c r="IEY81" s="202"/>
      <c r="IEZ81" s="202"/>
      <c r="IFA81" s="202"/>
      <c r="IFB81" s="202"/>
      <c r="IFC81" s="202"/>
      <c r="IFD81" s="202"/>
      <c r="IFE81" s="202"/>
      <c r="IFF81" s="202"/>
      <c r="IFG81" s="202"/>
      <c r="IFH81" s="202"/>
      <c r="IFI81" s="202"/>
      <c r="IFJ81" s="202"/>
      <c r="IFK81" s="202"/>
      <c r="IFL81" s="202"/>
      <c r="IFM81" s="202"/>
      <c r="IFN81" s="202"/>
      <c r="IFO81" s="202"/>
      <c r="IFP81" s="202"/>
      <c r="IFQ81" s="202"/>
      <c r="IFR81" s="202"/>
      <c r="IFS81" s="202"/>
      <c r="IFT81" s="202"/>
      <c r="IFU81" s="202"/>
      <c r="IFV81" s="202"/>
      <c r="IFW81" s="202"/>
      <c r="IFX81" s="202"/>
      <c r="IFY81" s="202"/>
      <c r="IFZ81" s="202"/>
      <c r="IGA81" s="202"/>
      <c r="IGB81" s="202"/>
      <c r="IGC81" s="202"/>
      <c r="IGD81" s="202"/>
      <c r="IGE81" s="202"/>
      <c r="IGF81" s="202"/>
      <c r="IGG81" s="202"/>
      <c r="IGH81" s="202"/>
      <c r="IGI81" s="202"/>
      <c r="IGJ81" s="202"/>
      <c r="IGK81" s="202"/>
      <c r="IGL81" s="202"/>
      <c r="IGM81" s="202"/>
      <c r="IGN81" s="202"/>
      <c r="IGO81" s="202"/>
      <c r="IGP81" s="202"/>
      <c r="IGQ81" s="202"/>
      <c r="IGR81" s="202"/>
      <c r="IGS81" s="202"/>
      <c r="IGT81" s="202"/>
      <c r="IGU81" s="202"/>
      <c r="IGV81" s="202"/>
      <c r="IGW81" s="202"/>
      <c r="IGX81" s="202"/>
      <c r="IGY81" s="202"/>
      <c r="IGZ81" s="202"/>
      <c r="IHA81" s="202"/>
      <c r="IHB81" s="202"/>
      <c r="IHC81" s="202"/>
      <c r="IHD81" s="202"/>
      <c r="IHE81" s="202"/>
      <c r="IHF81" s="202"/>
      <c r="IHG81" s="202"/>
      <c r="IHH81" s="202"/>
      <c r="IHI81" s="202"/>
      <c r="IHJ81" s="202"/>
      <c r="IHK81" s="202"/>
      <c r="IHL81" s="202"/>
      <c r="IHM81" s="202"/>
      <c r="IHN81" s="202"/>
      <c r="IHO81" s="202"/>
      <c r="IHP81" s="202"/>
      <c r="IHQ81" s="202"/>
      <c r="IHR81" s="202"/>
      <c r="IHS81" s="202"/>
      <c r="IHT81" s="202"/>
      <c r="IHU81" s="202"/>
      <c r="IHV81" s="202"/>
      <c r="IHW81" s="202"/>
      <c r="IHX81" s="202"/>
      <c r="IHY81" s="202"/>
      <c r="IHZ81" s="202"/>
      <c r="IIA81" s="202"/>
      <c r="IIB81" s="202"/>
      <c r="IIC81" s="202"/>
      <c r="IID81" s="202"/>
      <c r="IIE81" s="202"/>
      <c r="IIF81" s="202"/>
      <c r="IIG81" s="202"/>
      <c r="IIH81" s="202"/>
      <c r="III81" s="202"/>
      <c r="IIJ81" s="202"/>
      <c r="IIK81" s="202"/>
      <c r="IIL81" s="202"/>
      <c r="IIM81" s="202"/>
      <c r="IIN81" s="202"/>
      <c r="IIO81" s="202"/>
      <c r="IIP81" s="202"/>
      <c r="IIQ81" s="202"/>
      <c r="IIR81" s="202"/>
      <c r="IIS81" s="202"/>
      <c r="IIT81" s="202"/>
      <c r="IIU81" s="202"/>
      <c r="IIV81" s="202"/>
      <c r="IIW81" s="202"/>
      <c r="IIX81" s="202"/>
      <c r="IIY81" s="202"/>
      <c r="IIZ81" s="202"/>
      <c r="IJA81" s="202"/>
      <c r="IJB81" s="202"/>
      <c r="IJC81" s="202"/>
      <c r="IJD81" s="202"/>
      <c r="IJE81" s="202"/>
      <c r="IJF81" s="202"/>
      <c r="IJG81" s="202"/>
      <c r="IJH81" s="202"/>
      <c r="IJI81" s="202"/>
      <c r="IJJ81" s="202"/>
      <c r="IJK81" s="202"/>
      <c r="IJL81" s="202"/>
      <c r="IJM81" s="202"/>
      <c r="IJN81" s="202"/>
      <c r="IJO81" s="202"/>
      <c r="IJP81" s="202"/>
      <c r="IJQ81" s="202"/>
      <c r="IJR81" s="202"/>
      <c r="IJS81" s="202"/>
      <c r="IJT81" s="202"/>
      <c r="IJU81" s="202"/>
      <c r="IJV81" s="202"/>
      <c r="IJW81" s="202"/>
      <c r="IJX81" s="202"/>
      <c r="IJY81" s="202"/>
      <c r="IJZ81" s="202"/>
      <c r="IKA81" s="202"/>
      <c r="IKB81" s="202"/>
      <c r="IKC81" s="202"/>
      <c r="IKD81" s="202"/>
      <c r="IKE81" s="202"/>
      <c r="IKF81" s="202"/>
      <c r="IKG81" s="202"/>
      <c r="IKH81" s="202"/>
      <c r="IKI81" s="202"/>
      <c r="IKJ81" s="202"/>
      <c r="IKK81" s="202"/>
      <c r="IKL81" s="202"/>
      <c r="IKM81" s="202"/>
      <c r="IKN81" s="202"/>
      <c r="IKO81" s="202"/>
      <c r="IKP81" s="202"/>
      <c r="IKQ81" s="202"/>
      <c r="IKR81" s="202"/>
      <c r="IKS81" s="202"/>
      <c r="IKT81" s="202"/>
      <c r="IKU81" s="202"/>
      <c r="IKV81" s="202"/>
      <c r="IKW81" s="202"/>
      <c r="IKX81" s="202"/>
      <c r="IKY81" s="202"/>
      <c r="IKZ81" s="202"/>
      <c r="ILA81" s="202"/>
      <c r="ILB81" s="202"/>
      <c r="ILC81" s="202"/>
      <c r="ILD81" s="202"/>
      <c r="ILE81" s="202"/>
      <c r="ILF81" s="202"/>
      <c r="ILG81" s="202"/>
      <c r="ILH81" s="202"/>
      <c r="ILI81" s="202"/>
      <c r="ILJ81" s="202"/>
      <c r="ILK81" s="202"/>
      <c r="ILL81" s="202"/>
      <c r="ILM81" s="202"/>
      <c r="ILN81" s="202"/>
      <c r="ILO81" s="202"/>
      <c r="ILP81" s="202"/>
      <c r="ILQ81" s="202"/>
      <c r="ILR81" s="202"/>
      <c r="ILS81" s="202"/>
      <c r="ILT81" s="202"/>
      <c r="ILU81" s="202"/>
      <c r="ILV81" s="202"/>
      <c r="ILW81" s="202"/>
      <c r="ILX81" s="202"/>
      <c r="ILY81" s="202"/>
      <c r="ILZ81" s="202"/>
      <c r="IMA81" s="202"/>
      <c r="IMB81" s="202"/>
      <c r="IMC81" s="202"/>
      <c r="IMD81" s="202"/>
      <c r="IME81" s="202"/>
      <c r="IMF81" s="202"/>
      <c r="IMG81" s="202"/>
      <c r="IMH81" s="202"/>
      <c r="IMI81" s="202"/>
      <c r="IMJ81" s="202"/>
      <c r="IMK81" s="202"/>
      <c r="IML81" s="202"/>
      <c r="IMM81" s="202"/>
      <c r="IMN81" s="202"/>
      <c r="IMO81" s="202"/>
      <c r="IMP81" s="202"/>
      <c r="IMQ81" s="202"/>
      <c r="IMR81" s="202"/>
      <c r="IMS81" s="202"/>
      <c r="IMT81" s="202"/>
      <c r="IMU81" s="202"/>
      <c r="IMV81" s="202"/>
      <c r="IMW81" s="202"/>
      <c r="IMX81" s="202"/>
      <c r="IMY81" s="202"/>
      <c r="IMZ81" s="202"/>
      <c r="INA81" s="202"/>
      <c r="INB81" s="202"/>
      <c r="INC81" s="202"/>
      <c r="IND81" s="202"/>
      <c r="INE81" s="202"/>
      <c r="INF81" s="202"/>
      <c r="ING81" s="202"/>
      <c r="INH81" s="202"/>
      <c r="INI81" s="202"/>
      <c r="INJ81" s="202"/>
      <c r="INK81" s="202"/>
      <c r="INL81" s="202"/>
      <c r="INM81" s="202"/>
      <c r="INN81" s="202"/>
      <c r="INO81" s="202"/>
      <c r="INP81" s="202"/>
      <c r="INQ81" s="202"/>
      <c r="INR81" s="202"/>
      <c r="INS81" s="202"/>
      <c r="INT81" s="202"/>
      <c r="INU81" s="202"/>
      <c r="INV81" s="202"/>
      <c r="INW81" s="202"/>
      <c r="INX81" s="202"/>
      <c r="INY81" s="202"/>
      <c r="INZ81" s="202"/>
      <c r="IOA81" s="202"/>
      <c r="IOB81" s="202"/>
      <c r="IOC81" s="202"/>
      <c r="IOD81" s="202"/>
      <c r="IOE81" s="202"/>
      <c r="IOF81" s="202"/>
      <c r="IOG81" s="202"/>
      <c r="IOH81" s="202"/>
      <c r="IOI81" s="202"/>
      <c r="IOJ81" s="202"/>
      <c r="IOK81" s="202"/>
      <c r="IOL81" s="202"/>
      <c r="IOM81" s="202"/>
      <c r="ION81" s="202"/>
      <c r="IOO81" s="202"/>
      <c r="IOP81" s="202"/>
      <c r="IOQ81" s="202"/>
      <c r="IOR81" s="202"/>
      <c r="IOS81" s="202"/>
      <c r="IOT81" s="202"/>
      <c r="IOU81" s="202"/>
      <c r="IOV81" s="202"/>
      <c r="IOW81" s="202"/>
      <c r="IOX81" s="202"/>
      <c r="IOY81" s="202"/>
      <c r="IOZ81" s="202"/>
      <c r="IPA81" s="202"/>
      <c r="IPB81" s="202"/>
      <c r="IPC81" s="202"/>
      <c r="IPD81" s="202"/>
      <c r="IPE81" s="202"/>
      <c r="IPF81" s="202"/>
      <c r="IPG81" s="202"/>
      <c r="IPH81" s="202"/>
      <c r="IPI81" s="202"/>
      <c r="IPJ81" s="202"/>
      <c r="IPK81" s="202"/>
      <c r="IPL81" s="202"/>
      <c r="IPM81" s="202"/>
      <c r="IPN81" s="202"/>
      <c r="IPO81" s="202"/>
      <c r="IPP81" s="202"/>
      <c r="IPQ81" s="202"/>
      <c r="IPR81" s="202"/>
      <c r="IPS81" s="202"/>
      <c r="IPT81" s="202"/>
      <c r="IPU81" s="202"/>
      <c r="IPV81" s="202"/>
      <c r="IPW81" s="202"/>
      <c r="IPX81" s="202"/>
      <c r="IPY81" s="202"/>
      <c r="IPZ81" s="202"/>
      <c r="IQA81" s="202"/>
      <c r="IQB81" s="202"/>
      <c r="IQC81" s="202"/>
      <c r="IQD81" s="202"/>
      <c r="IQE81" s="202"/>
      <c r="IQF81" s="202"/>
      <c r="IQG81" s="202"/>
      <c r="IQH81" s="202"/>
      <c r="IQI81" s="202"/>
      <c r="IQJ81" s="202"/>
      <c r="IQK81" s="202"/>
      <c r="IQL81" s="202"/>
      <c r="IQM81" s="202"/>
      <c r="IQN81" s="202"/>
      <c r="IQO81" s="202"/>
      <c r="IQP81" s="202"/>
      <c r="IQQ81" s="202"/>
      <c r="IQR81" s="202"/>
      <c r="IQS81" s="202"/>
      <c r="IQT81" s="202"/>
      <c r="IQU81" s="202"/>
      <c r="IQV81" s="202"/>
      <c r="IQW81" s="202"/>
      <c r="IQX81" s="202"/>
      <c r="IQY81" s="202"/>
      <c r="IQZ81" s="202"/>
      <c r="IRA81" s="202"/>
      <c r="IRB81" s="202"/>
      <c r="IRC81" s="202"/>
      <c r="IRD81" s="202"/>
      <c r="IRE81" s="202"/>
      <c r="IRF81" s="202"/>
      <c r="IRG81" s="202"/>
      <c r="IRH81" s="202"/>
      <c r="IRI81" s="202"/>
      <c r="IRJ81" s="202"/>
      <c r="IRK81" s="202"/>
      <c r="IRL81" s="202"/>
      <c r="IRM81" s="202"/>
      <c r="IRN81" s="202"/>
      <c r="IRO81" s="202"/>
      <c r="IRP81" s="202"/>
      <c r="IRQ81" s="202"/>
      <c r="IRR81" s="202"/>
      <c r="IRS81" s="202"/>
      <c r="IRT81" s="202"/>
      <c r="IRU81" s="202"/>
      <c r="IRV81" s="202"/>
      <c r="IRW81" s="202"/>
      <c r="IRX81" s="202"/>
      <c r="IRY81" s="202"/>
      <c r="IRZ81" s="202"/>
      <c r="ISA81" s="202"/>
      <c r="ISB81" s="202"/>
      <c r="ISC81" s="202"/>
      <c r="ISD81" s="202"/>
      <c r="ISE81" s="202"/>
      <c r="ISF81" s="202"/>
      <c r="ISG81" s="202"/>
      <c r="ISH81" s="202"/>
      <c r="ISI81" s="202"/>
      <c r="ISJ81" s="202"/>
      <c r="ISK81" s="202"/>
      <c r="ISL81" s="202"/>
      <c r="ISM81" s="202"/>
      <c r="ISN81" s="202"/>
      <c r="ISO81" s="202"/>
      <c r="ISP81" s="202"/>
      <c r="ISQ81" s="202"/>
      <c r="ISR81" s="202"/>
      <c r="ISS81" s="202"/>
      <c r="IST81" s="202"/>
      <c r="ISU81" s="202"/>
      <c r="ISV81" s="202"/>
      <c r="ISW81" s="202"/>
      <c r="ISX81" s="202"/>
      <c r="ISY81" s="202"/>
      <c r="ISZ81" s="202"/>
      <c r="ITA81" s="202"/>
      <c r="ITB81" s="202"/>
      <c r="ITC81" s="202"/>
      <c r="ITD81" s="202"/>
      <c r="ITE81" s="202"/>
      <c r="ITF81" s="202"/>
      <c r="ITG81" s="202"/>
      <c r="ITH81" s="202"/>
      <c r="ITI81" s="202"/>
      <c r="ITJ81" s="202"/>
      <c r="ITK81" s="202"/>
      <c r="ITL81" s="202"/>
      <c r="ITM81" s="202"/>
      <c r="ITN81" s="202"/>
      <c r="ITO81" s="202"/>
      <c r="ITP81" s="202"/>
      <c r="ITQ81" s="202"/>
      <c r="ITR81" s="202"/>
      <c r="ITS81" s="202"/>
      <c r="ITT81" s="202"/>
      <c r="ITU81" s="202"/>
      <c r="ITV81" s="202"/>
      <c r="ITW81" s="202"/>
      <c r="ITX81" s="202"/>
      <c r="ITY81" s="202"/>
      <c r="ITZ81" s="202"/>
      <c r="IUA81" s="202"/>
      <c r="IUB81" s="202"/>
      <c r="IUC81" s="202"/>
      <c r="IUD81" s="202"/>
      <c r="IUE81" s="202"/>
      <c r="IUF81" s="202"/>
      <c r="IUG81" s="202"/>
      <c r="IUH81" s="202"/>
      <c r="IUI81" s="202"/>
      <c r="IUJ81" s="202"/>
      <c r="IUK81" s="202"/>
      <c r="IUL81" s="202"/>
      <c r="IUM81" s="202"/>
      <c r="IUN81" s="202"/>
      <c r="IUO81" s="202"/>
      <c r="IUP81" s="202"/>
      <c r="IUQ81" s="202"/>
      <c r="IUR81" s="202"/>
      <c r="IUS81" s="202"/>
      <c r="IUT81" s="202"/>
      <c r="IUU81" s="202"/>
      <c r="IUV81" s="202"/>
      <c r="IUW81" s="202"/>
      <c r="IUX81" s="202"/>
      <c r="IUY81" s="202"/>
      <c r="IUZ81" s="202"/>
      <c r="IVA81" s="202"/>
      <c r="IVB81" s="202"/>
      <c r="IVC81" s="202"/>
      <c r="IVD81" s="202"/>
      <c r="IVE81" s="202"/>
      <c r="IVF81" s="202"/>
      <c r="IVG81" s="202"/>
      <c r="IVH81" s="202"/>
      <c r="IVI81" s="202"/>
      <c r="IVJ81" s="202"/>
      <c r="IVK81" s="202"/>
      <c r="IVL81" s="202"/>
      <c r="IVM81" s="202"/>
      <c r="IVN81" s="202"/>
      <c r="IVO81" s="202"/>
      <c r="IVP81" s="202"/>
      <c r="IVQ81" s="202"/>
      <c r="IVR81" s="202"/>
      <c r="IVS81" s="202"/>
      <c r="IVT81" s="202"/>
      <c r="IVU81" s="202"/>
      <c r="IVV81" s="202"/>
      <c r="IVW81" s="202"/>
      <c r="IVX81" s="202"/>
      <c r="IVY81" s="202"/>
      <c r="IVZ81" s="202"/>
      <c r="IWA81" s="202"/>
      <c r="IWB81" s="202"/>
      <c r="IWC81" s="202"/>
      <c r="IWD81" s="202"/>
      <c r="IWE81" s="202"/>
      <c r="IWF81" s="202"/>
      <c r="IWG81" s="202"/>
      <c r="IWH81" s="202"/>
      <c r="IWI81" s="202"/>
      <c r="IWJ81" s="202"/>
      <c r="IWK81" s="202"/>
      <c r="IWL81" s="202"/>
      <c r="IWM81" s="202"/>
      <c r="IWN81" s="202"/>
      <c r="IWO81" s="202"/>
      <c r="IWP81" s="202"/>
      <c r="IWQ81" s="202"/>
      <c r="IWR81" s="202"/>
      <c r="IWS81" s="202"/>
      <c r="IWT81" s="202"/>
      <c r="IWU81" s="202"/>
      <c r="IWV81" s="202"/>
      <c r="IWW81" s="202"/>
      <c r="IWX81" s="202"/>
      <c r="IWY81" s="202"/>
      <c r="IWZ81" s="202"/>
      <c r="IXA81" s="202"/>
      <c r="IXB81" s="202"/>
      <c r="IXC81" s="202"/>
      <c r="IXD81" s="202"/>
      <c r="IXE81" s="202"/>
      <c r="IXF81" s="202"/>
      <c r="IXG81" s="202"/>
      <c r="IXH81" s="202"/>
      <c r="IXI81" s="202"/>
      <c r="IXJ81" s="202"/>
      <c r="IXK81" s="202"/>
      <c r="IXL81" s="202"/>
      <c r="IXM81" s="202"/>
      <c r="IXN81" s="202"/>
      <c r="IXO81" s="202"/>
      <c r="IXP81" s="202"/>
      <c r="IXQ81" s="202"/>
      <c r="IXR81" s="202"/>
      <c r="IXS81" s="202"/>
      <c r="IXT81" s="202"/>
      <c r="IXU81" s="202"/>
      <c r="IXV81" s="202"/>
      <c r="IXW81" s="202"/>
      <c r="IXX81" s="202"/>
      <c r="IXY81" s="202"/>
      <c r="IXZ81" s="202"/>
      <c r="IYA81" s="202"/>
      <c r="IYB81" s="202"/>
      <c r="IYC81" s="202"/>
      <c r="IYD81" s="202"/>
      <c r="IYE81" s="202"/>
      <c r="IYF81" s="202"/>
      <c r="IYG81" s="202"/>
      <c r="IYH81" s="202"/>
      <c r="IYI81" s="202"/>
      <c r="IYJ81" s="202"/>
      <c r="IYK81" s="202"/>
      <c r="IYL81" s="202"/>
      <c r="IYM81" s="202"/>
      <c r="IYN81" s="202"/>
      <c r="IYO81" s="202"/>
      <c r="IYP81" s="202"/>
      <c r="IYQ81" s="202"/>
      <c r="IYR81" s="202"/>
      <c r="IYS81" s="202"/>
      <c r="IYT81" s="202"/>
      <c r="IYU81" s="202"/>
      <c r="IYV81" s="202"/>
      <c r="IYW81" s="202"/>
      <c r="IYX81" s="202"/>
      <c r="IYY81" s="202"/>
      <c r="IYZ81" s="202"/>
      <c r="IZA81" s="202"/>
      <c r="IZB81" s="202"/>
      <c r="IZC81" s="202"/>
      <c r="IZD81" s="202"/>
      <c r="IZE81" s="202"/>
      <c r="IZF81" s="202"/>
      <c r="IZG81" s="202"/>
      <c r="IZH81" s="202"/>
      <c r="IZI81" s="202"/>
      <c r="IZJ81" s="202"/>
      <c r="IZK81" s="202"/>
      <c r="IZL81" s="202"/>
      <c r="IZM81" s="202"/>
      <c r="IZN81" s="202"/>
      <c r="IZO81" s="202"/>
      <c r="IZP81" s="202"/>
      <c r="IZQ81" s="202"/>
      <c r="IZR81" s="202"/>
      <c r="IZS81" s="202"/>
      <c r="IZT81" s="202"/>
      <c r="IZU81" s="202"/>
      <c r="IZV81" s="202"/>
      <c r="IZW81" s="202"/>
      <c r="IZX81" s="202"/>
      <c r="IZY81" s="202"/>
      <c r="IZZ81" s="202"/>
      <c r="JAA81" s="202"/>
      <c r="JAB81" s="202"/>
      <c r="JAC81" s="202"/>
      <c r="JAD81" s="202"/>
      <c r="JAE81" s="202"/>
      <c r="JAF81" s="202"/>
      <c r="JAG81" s="202"/>
      <c r="JAH81" s="202"/>
      <c r="JAI81" s="202"/>
      <c r="JAJ81" s="202"/>
      <c r="JAK81" s="202"/>
      <c r="JAL81" s="202"/>
      <c r="JAM81" s="202"/>
      <c r="JAN81" s="202"/>
      <c r="JAO81" s="202"/>
      <c r="JAP81" s="202"/>
      <c r="JAQ81" s="202"/>
      <c r="JAR81" s="202"/>
      <c r="JAS81" s="202"/>
      <c r="JAT81" s="202"/>
      <c r="JAU81" s="202"/>
      <c r="JAV81" s="202"/>
      <c r="JAW81" s="202"/>
      <c r="JAX81" s="202"/>
      <c r="JAY81" s="202"/>
      <c r="JAZ81" s="202"/>
      <c r="JBA81" s="202"/>
      <c r="JBB81" s="202"/>
      <c r="JBC81" s="202"/>
      <c r="JBD81" s="202"/>
      <c r="JBE81" s="202"/>
      <c r="JBF81" s="202"/>
      <c r="JBG81" s="202"/>
      <c r="JBH81" s="202"/>
      <c r="JBI81" s="202"/>
      <c r="JBJ81" s="202"/>
      <c r="JBK81" s="202"/>
      <c r="JBL81" s="202"/>
      <c r="JBM81" s="202"/>
      <c r="JBN81" s="202"/>
      <c r="JBO81" s="202"/>
      <c r="JBP81" s="202"/>
      <c r="JBQ81" s="202"/>
      <c r="JBR81" s="202"/>
      <c r="JBS81" s="202"/>
      <c r="JBT81" s="202"/>
      <c r="JBU81" s="202"/>
      <c r="JBV81" s="202"/>
      <c r="JBW81" s="202"/>
      <c r="JBX81" s="202"/>
      <c r="JBY81" s="202"/>
      <c r="JBZ81" s="202"/>
      <c r="JCA81" s="202"/>
      <c r="JCB81" s="202"/>
      <c r="JCC81" s="202"/>
      <c r="JCD81" s="202"/>
      <c r="JCE81" s="202"/>
      <c r="JCF81" s="202"/>
      <c r="JCG81" s="202"/>
      <c r="JCH81" s="202"/>
      <c r="JCI81" s="202"/>
      <c r="JCJ81" s="202"/>
      <c r="JCK81" s="202"/>
      <c r="JCL81" s="202"/>
      <c r="JCM81" s="202"/>
      <c r="JCN81" s="202"/>
      <c r="JCO81" s="202"/>
      <c r="JCP81" s="202"/>
      <c r="JCQ81" s="202"/>
      <c r="JCR81" s="202"/>
      <c r="JCS81" s="202"/>
      <c r="JCT81" s="202"/>
      <c r="JCU81" s="202"/>
      <c r="JCV81" s="202"/>
      <c r="JCW81" s="202"/>
      <c r="JCX81" s="202"/>
      <c r="JCY81" s="202"/>
      <c r="JCZ81" s="202"/>
      <c r="JDA81" s="202"/>
      <c r="JDB81" s="202"/>
      <c r="JDC81" s="202"/>
      <c r="JDD81" s="202"/>
      <c r="JDE81" s="202"/>
      <c r="JDF81" s="202"/>
      <c r="JDG81" s="202"/>
      <c r="JDH81" s="202"/>
      <c r="JDI81" s="202"/>
      <c r="JDJ81" s="202"/>
      <c r="JDK81" s="202"/>
      <c r="JDL81" s="202"/>
      <c r="JDM81" s="202"/>
      <c r="JDN81" s="202"/>
      <c r="JDO81" s="202"/>
      <c r="JDP81" s="202"/>
      <c r="JDQ81" s="202"/>
      <c r="JDR81" s="202"/>
      <c r="JDS81" s="202"/>
      <c r="JDT81" s="202"/>
      <c r="JDU81" s="202"/>
      <c r="JDV81" s="202"/>
      <c r="JDW81" s="202"/>
      <c r="JDX81" s="202"/>
      <c r="JDY81" s="202"/>
      <c r="JDZ81" s="202"/>
      <c r="JEA81" s="202"/>
      <c r="JEB81" s="202"/>
      <c r="JEC81" s="202"/>
      <c r="JED81" s="202"/>
      <c r="JEE81" s="202"/>
      <c r="JEF81" s="202"/>
      <c r="JEG81" s="202"/>
      <c r="JEH81" s="202"/>
      <c r="JEI81" s="202"/>
      <c r="JEJ81" s="202"/>
      <c r="JEK81" s="202"/>
      <c r="JEL81" s="202"/>
      <c r="JEM81" s="202"/>
      <c r="JEN81" s="202"/>
      <c r="JEO81" s="202"/>
      <c r="JEP81" s="202"/>
      <c r="JEQ81" s="202"/>
      <c r="JER81" s="202"/>
      <c r="JES81" s="202"/>
      <c r="JET81" s="202"/>
      <c r="JEU81" s="202"/>
      <c r="JEV81" s="202"/>
      <c r="JEW81" s="202"/>
      <c r="JEX81" s="202"/>
      <c r="JEY81" s="202"/>
      <c r="JEZ81" s="202"/>
      <c r="JFA81" s="202"/>
      <c r="JFB81" s="202"/>
      <c r="JFC81" s="202"/>
      <c r="JFD81" s="202"/>
      <c r="JFE81" s="202"/>
      <c r="JFF81" s="202"/>
      <c r="JFG81" s="202"/>
      <c r="JFH81" s="202"/>
      <c r="JFI81" s="202"/>
      <c r="JFJ81" s="202"/>
      <c r="JFK81" s="202"/>
      <c r="JFL81" s="202"/>
      <c r="JFM81" s="202"/>
      <c r="JFN81" s="202"/>
      <c r="JFO81" s="202"/>
      <c r="JFP81" s="202"/>
      <c r="JFQ81" s="202"/>
      <c r="JFR81" s="202"/>
      <c r="JFS81" s="202"/>
      <c r="JFT81" s="202"/>
      <c r="JFU81" s="202"/>
      <c r="JFV81" s="202"/>
      <c r="JFW81" s="202"/>
      <c r="JFX81" s="202"/>
      <c r="JFY81" s="202"/>
      <c r="JFZ81" s="202"/>
      <c r="JGA81" s="202"/>
      <c r="JGB81" s="202"/>
      <c r="JGC81" s="202"/>
      <c r="JGD81" s="202"/>
      <c r="JGE81" s="202"/>
      <c r="JGF81" s="202"/>
      <c r="JGG81" s="202"/>
      <c r="JGH81" s="202"/>
      <c r="JGI81" s="202"/>
      <c r="JGJ81" s="202"/>
      <c r="JGK81" s="202"/>
      <c r="JGL81" s="202"/>
      <c r="JGM81" s="202"/>
      <c r="JGN81" s="202"/>
      <c r="JGO81" s="202"/>
      <c r="JGP81" s="202"/>
      <c r="JGQ81" s="202"/>
      <c r="JGR81" s="202"/>
      <c r="JGS81" s="202"/>
      <c r="JGT81" s="202"/>
      <c r="JGU81" s="202"/>
      <c r="JGV81" s="202"/>
      <c r="JGW81" s="202"/>
      <c r="JGX81" s="202"/>
      <c r="JGY81" s="202"/>
      <c r="JGZ81" s="202"/>
      <c r="JHA81" s="202"/>
      <c r="JHB81" s="202"/>
      <c r="JHC81" s="202"/>
      <c r="JHD81" s="202"/>
      <c r="JHE81" s="202"/>
      <c r="JHF81" s="202"/>
      <c r="JHG81" s="202"/>
      <c r="JHH81" s="202"/>
      <c r="JHI81" s="202"/>
      <c r="JHJ81" s="202"/>
      <c r="JHK81" s="202"/>
      <c r="JHL81" s="202"/>
      <c r="JHM81" s="202"/>
      <c r="JHN81" s="202"/>
      <c r="JHO81" s="202"/>
      <c r="JHP81" s="202"/>
      <c r="JHQ81" s="202"/>
      <c r="JHR81" s="202"/>
      <c r="JHS81" s="202"/>
      <c r="JHT81" s="202"/>
      <c r="JHU81" s="202"/>
      <c r="JHV81" s="202"/>
      <c r="JHW81" s="202"/>
      <c r="JHX81" s="202"/>
      <c r="JHY81" s="202"/>
      <c r="JHZ81" s="202"/>
      <c r="JIA81" s="202"/>
      <c r="JIB81" s="202"/>
      <c r="JIC81" s="202"/>
      <c r="JID81" s="202"/>
      <c r="JIE81" s="202"/>
      <c r="JIF81" s="202"/>
      <c r="JIG81" s="202"/>
      <c r="JIH81" s="202"/>
      <c r="JII81" s="202"/>
      <c r="JIJ81" s="202"/>
      <c r="JIK81" s="202"/>
      <c r="JIL81" s="202"/>
      <c r="JIM81" s="202"/>
      <c r="JIN81" s="202"/>
      <c r="JIO81" s="202"/>
      <c r="JIP81" s="202"/>
      <c r="JIQ81" s="202"/>
      <c r="JIR81" s="202"/>
      <c r="JIS81" s="202"/>
      <c r="JIT81" s="202"/>
      <c r="JIU81" s="202"/>
      <c r="JIV81" s="202"/>
      <c r="JIW81" s="202"/>
      <c r="JIX81" s="202"/>
      <c r="JIY81" s="202"/>
      <c r="JIZ81" s="202"/>
      <c r="JJA81" s="202"/>
      <c r="JJB81" s="202"/>
      <c r="JJC81" s="202"/>
      <c r="JJD81" s="202"/>
      <c r="JJE81" s="202"/>
      <c r="JJF81" s="202"/>
      <c r="JJG81" s="202"/>
      <c r="JJH81" s="202"/>
      <c r="JJI81" s="202"/>
      <c r="JJJ81" s="202"/>
      <c r="JJK81" s="202"/>
      <c r="JJL81" s="202"/>
      <c r="JJM81" s="202"/>
      <c r="JJN81" s="202"/>
      <c r="JJO81" s="202"/>
      <c r="JJP81" s="202"/>
      <c r="JJQ81" s="202"/>
      <c r="JJR81" s="202"/>
      <c r="JJS81" s="202"/>
      <c r="JJT81" s="202"/>
      <c r="JJU81" s="202"/>
      <c r="JJV81" s="202"/>
      <c r="JJW81" s="202"/>
      <c r="JJX81" s="202"/>
      <c r="JJY81" s="202"/>
      <c r="JJZ81" s="202"/>
      <c r="JKA81" s="202"/>
      <c r="JKB81" s="202"/>
      <c r="JKC81" s="202"/>
      <c r="JKD81" s="202"/>
      <c r="JKE81" s="202"/>
      <c r="JKF81" s="202"/>
      <c r="JKG81" s="202"/>
      <c r="JKH81" s="202"/>
      <c r="JKI81" s="202"/>
      <c r="JKJ81" s="202"/>
      <c r="JKK81" s="202"/>
      <c r="JKL81" s="202"/>
      <c r="JKM81" s="202"/>
      <c r="JKN81" s="202"/>
      <c r="JKO81" s="202"/>
      <c r="JKP81" s="202"/>
      <c r="JKQ81" s="202"/>
      <c r="JKR81" s="202"/>
      <c r="JKS81" s="202"/>
      <c r="JKT81" s="202"/>
      <c r="JKU81" s="202"/>
      <c r="JKV81" s="202"/>
      <c r="JKW81" s="202"/>
      <c r="JKX81" s="202"/>
      <c r="JKY81" s="202"/>
      <c r="JKZ81" s="202"/>
      <c r="JLA81" s="202"/>
      <c r="JLB81" s="202"/>
      <c r="JLC81" s="202"/>
      <c r="JLD81" s="202"/>
      <c r="JLE81" s="202"/>
      <c r="JLF81" s="202"/>
      <c r="JLG81" s="202"/>
      <c r="JLH81" s="202"/>
      <c r="JLI81" s="202"/>
      <c r="JLJ81" s="202"/>
      <c r="JLK81" s="202"/>
      <c r="JLL81" s="202"/>
      <c r="JLM81" s="202"/>
      <c r="JLN81" s="202"/>
      <c r="JLO81" s="202"/>
      <c r="JLP81" s="202"/>
      <c r="JLQ81" s="202"/>
      <c r="JLR81" s="202"/>
      <c r="JLS81" s="202"/>
      <c r="JLT81" s="202"/>
      <c r="JLU81" s="202"/>
      <c r="JLV81" s="202"/>
      <c r="JLW81" s="202"/>
      <c r="JLX81" s="202"/>
      <c r="JLY81" s="202"/>
      <c r="JLZ81" s="202"/>
      <c r="JMA81" s="202"/>
      <c r="JMB81" s="202"/>
      <c r="JMC81" s="202"/>
      <c r="JMD81" s="202"/>
      <c r="JME81" s="202"/>
      <c r="JMF81" s="202"/>
      <c r="JMG81" s="202"/>
      <c r="JMH81" s="202"/>
      <c r="JMI81" s="202"/>
      <c r="JMJ81" s="202"/>
      <c r="JMK81" s="202"/>
      <c r="JML81" s="202"/>
      <c r="JMM81" s="202"/>
      <c r="JMN81" s="202"/>
      <c r="JMO81" s="202"/>
      <c r="JMP81" s="202"/>
      <c r="JMQ81" s="202"/>
      <c r="JMR81" s="202"/>
      <c r="JMS81" s="202"/>
      <c r="JMT81" s="202"/>
      <c r="JMU81" s="202"/>
      <c r="JMV81" s="202"/>
      <c r="JMW81" s="202"/>
      <c r="JMX81" s="202"/>
      <c r="JMY81" s="202"/>
      <c r="JMZ81" s="202"/>
      <c r="JNA81" s="202"/>
      <c r="JNB81" s="202"/>
      <c r="JNC81" s="202"/>
      <c r="JND81" s="202"/>
      <c r="JNE81" s="202"/>
      <c r="JNF81" s="202"/>
      <c r="JNG81" s="202"/>
      <c r="JNH81" s="202"/>
      <c r="JNI81" s="202"/>
      <c r="JNJ81" s="202"/>
      <c r="JNK81" s="202"/>
      <c r="JNL81" s="202"/>
      <c r="JNM81" s="202"/>
      <c r="JNN81" s="202"/>
      <c r="JNO81" s="202"/>
      <c r="JNP81" s="202"/>
      <c r="JNQ81" s="202"/>
      <c r="JNR81" s="202"/>
      <c r="JNS81" s="202"/>
      <c r="JNT81" s="202"/>
      <c r="JNU81" s="202"/>
      <c r="JNV81" s="202"/>
      <c r="JNW81" s="202"/>
      <c r="JNX81" s="202"/>
      <c r="JNY81" s="202"/>
      <c r="JNZ81" s="202"/>
      <c r="JOA81" s="202"/>
      <c r="JOB81" s="202"/>
      <c r="JOC81" s="202"/>
      <c r="JOD81" s="202"/>
      <c r="JOE81" s="202"/>
      <c r="JOF81" s="202"/>
      <c r="JOG81" s="202"/>
      <c r="JOH81" s="202"/>
      <c r="JOI81" s="202"/>
      <c r="JOJ81" s="202"/>
      <c r="JOK81" s="202"/>
      <c r="JOL81" s="202"/>
      <c r="JOM81" s="202"/>
      <c r="JON81" s="202"/>
      <c r="JOO81" s="202"/>
      <c r="JOP81" s="202"/>
      <c r="JOQ81" s="202"/>
      <c r="JOR81" s="202"/>
      <c r="JOS81" s="202"/>
      <c r="JOT81" s="202"/>
      <c r="JOU81" s="202"/>
      <c r="JOV81" s="202"/>
      <c r="JOW81" s="202"/>
      <c r="JOX81" s="202"/>
      <c r="JOY81" s="202"/>
      <c r="JOZ81" s="202"/>
      <c r="JPA81" s="202"/>
      <c r="JPB81" s="202"/>
      <c r="JPC81" s="202"/>
      <c r="JPD81" s="202"/>
      <c r="JPE81" s="202"/>
      <c r="JPF81" s="202"/>
      <c r="JPG81" s="202"/>
      <c r="JPH81" s="202"/>
      <c r="JPI81" s="202"/>
      <c r="JPJ81" s="202"/>
      <c r="JPK81" s="202"/>
      <c r="JPL81" s="202"/>
      <c r="JPM81" s="202"/>
      <c r="JPN81" s="202"/>
      <c r="JPO81" s="202"/>
      <c r="JPP81" s="202"/>
      <c r="JPQ81" s="202"/>
      <c r="JPR81" s="202"/>
      <c r="JPS81" s="202"/>
      <c r="JPT81" s="202"/>
      <c r="JPU81" s="202"/>
      <c r="JPV81" s="202"/>
      <c r="JPW81" s="202"/>
      <c r="JPX81" s="202"/>
      <c r="JPY81" s="202"/>
      <c r="JPZ81" s="202"/>
      <c r="JQA81" s="202"/>
      <c r="JQB81" s="202"/>
      <c r="JQC81" s="202"/>
      <c r="JQD81" s="202"/>
      <c r="JQE81" s="202"/>
      <c r="JQF81" s="202"/>
      <c r="JQG81" s="202"/>
      <c r="JQH81" s="202"/>
      <c r="JQI81" s="202"/>
      <c r="JQJ81" s="202"/>
      <c r="JQK81" s="202"/>
      <c r="JQL81" s="202"/>
      <c r="JQM81" s="202"/>
      <c r="JQN81" s="202"/>
      <c r="JQO81" s="202"/>
      <c r="JQP81" s="202"/>
      <c r="JQQ81" s="202"/>
      <c r="JQR81" s="202"/>
      <c r="JQS81" s="202"/>
      <c r="JQT81" s="202"/>
      <c r="JQU81" s="202"/>
      <c r="JQV81" s="202"/>
      <c r="JQW81" s="202"/>
      <c r="JQX81" s="202"/>
      <c r="JQY81" s="202"/>
      <c r="JQZ81" s="202"/>
      <c r="JRA81" s="202"/>
      <c r="JRB81" s="202"/>
      <c r="JRC81" s="202"/>
      <c r="JRD81" s="202"/>
      <c r="JRE81" s="202"/>
      <c r="JRF81" s="202"/>
      <c r="JRG81" s="202"/>
      <c r="JRH81" s="202"/>
      <c r="JRI81" s="202"/>
      <c r="JRJ81" s="202"/>
      <c r="JRK81" s="202"/>
      <c r="JRL81" s="202"/>
      <c r="JRM81" s="202"/>
      <c r="JRN81" s="202"/>
      <c r="JRO81" s="202"/>
      <c r="JRP81" s="202"/>
      <c r="JRQ81" s="202"/>
      <c r="JRR81" s="202"/>
      <c r="JRS81" s="202"/>
      <c r="JRT81" s="202"/>
      <c r="JRU81" s="202"/>
      <c r="JRV81" s="202"/>
      <c r="JRW81" s="202"/>
      <c r="JRX81" s="202"/>
      <c r="JRY81" s="202"/>
      <c r="JRZ81" s="202"/>
      <c r="JSA81" s="202"/>
      <c r="JSB81" s="202"/>
      <c r="JSC81" s="202"/>
      <c r="JSD81" s="202"/>
      <c r="JSE81" s="202"/>
      <c r="JSF81" s="202"/>
      <c r="JSG81" s="202"/>
      <c r="JSH81" s="202"/>
      <c r="JSI81" s="202"/>
      <c r="JSJ81" s="202"/>
      <c r="JSK81" s="202"/>
      <c r="JSL81" s="202"/>
      <c r="JSM81" s="202"/>
      <c r="JSN81" s="202"/>
      <c r="JSO81" s="202"/>
      <c r="JSP81" s="202"/>
      <c r="JSQ81" s="202"/>
      <c r="JSR81" s="202"/>
      <c r="JSS81" s="202"/>
      <c r="JST81" s="202"/>
      <c r="JSU81" s="202"/>
      <c r="JSV81" s="202"/>
      <c r="JSW81" s="202"/>
      <c r="JSX81" s="202"/>
      <c r="JSY81" s="202"/>
      <c r="JSZ81" s="202"/>
      <c r="JTA81" s="202"/>
      <c r="JTB81" s="202"/>
      <c r="JTC81" s="202"/>
      <c r="JTD81" s="202"/>
      <c r="JTE81" s="202"/>
      <c r="JTF81" s="202"/>
      <c r="JTG81" s="202"/>
      <c r="JTH81" s="202"/>
      <c r="JTI81" s="202"/>
      <c r="JTJ81" s="202"/>
      <c r="JTK81" s="202"/>
      <c r="JTL81" s="202"/>
      <c r="JTM81" s="202"/>
      <c r="JTN81" s="202"/>
      <c r="JTO81" s="202"/>
      <c r="JTP81" s="202"/>
      <c r="JTQ81" s="202"/>
      <c r="JTR81" s="202"/>
      <c r="JTS81" s="202"/>
      <c r="JTT81" s="202"/>
      <c r="JTU81" s="202"/>
      <c r="JTV81" s="202"/>
      <c r="JTW81" s="202"/>
      <c r="JTX81" s="202"/>
      <c r="JTY81" s="202"/>
      <c r="JTZ81" s="202"/>
      <c r="JUA81" s="202"/>
      <c r="JUB81" s="202"/>
      <c r="JUC81" s="202"/>
      <c r="JUD81" s="202"/>
      <c r="JUE81" s="202"/>
      <c r="JUF81" s="202"/>
      <c r="JUG81" s="202"/>
      <c r="JUH81" s="202"/>
      <c r="JUI81" s="202"/>
      <c r="JUJ81" s="202"/>
      <c r="JUK81" s="202"/>
      <c r="JUL81" s="202"/>
      <c r="JUM81" s="202"/>
      <c r="JUN81" s="202"/>
      <c r="JUO81" s="202"/>
      <c r="JUP81" s="202"/>
      <c r="JUQ81" s="202"/>
      <c r="JUR81" s="202"/>
      <c r="JUS81" s="202"/>
      <c r="JUT81" s="202"/>
      <c r="JUU81" s="202"/>
      <c r="JUV81" s="202"/>
      <c r="JUW81" s="202"/>
      <c r="JUX81" s="202"/>
      <c r="JUY81" s="202"/>
      <c r="JUZ81" s="202"/>
      <c r="JVA81" s="202"/>
      <c r="JVB81" s="202"/>
      <c r="JVC81" s="202"/>
      <c r="JVD81" s="202"/>
      <c r="JVE81" s="202"/>
      <c r="JVF81" s="202"/>
      <c r="JVG81" s="202"/>
      <c r="JVH81" s="202"/>
      <c r="JVI81" s="202"/>
      <c r="JVJ81" s="202"/>
      <c r="JVK81" s="202"/>
      <c r="JVL81" s="202"/>
      <c r="JVM81" s="202"/>
      <c r="JVN81" s="202"/>
      <c r="JVO81" s="202"/>
      <c r="JVP81" s="202"/>
      <c r="JVQ81" s="202"/>
      <c r="JVR81" s="202"/>
      <c r="JVS81" s="202"/>
      <c r="JVT81" s="202"/>
      <c r="JVU81" s="202"/>
      <c r="JVV81" s="202"/>
      <c r="JVW81" s="202"/>
      <c r="JVX81" s="202"/>
      <c r="JVY81" s="202"/>
      <c r="JVZ81" s="202"/>
      <c r="JWA81" s="202"/>
      <c r="JWB81" s="202"/>
      <c r="JWC81" s="202"/>
      <c r="JWD81" s="202"/>
      <c r="JWE81" s="202"/>
      <c r="JWF81" s="202"/>
      <c r="JWG81" s="202"/>
      <c r="JWH81" s="202"/>
      <c r="JWI81" s="202"/>
      <c r="JWJ81" s="202"/>
      <c r="JWK81" s="202"/>
      <c r="JWL81" s="202"/>
      <c r="JWM81" s="202"/>
      <c r="JWN81" s="202"/>
      <c r="JWO81" s="202"/>
      <c r="JWP81" s="202"/>
      <c r="JWQ81" s="202"/>
      <c r="JWR81" s="202"/>
      <c r="JWS81" s="202"/>
      <c r="JWT81" s="202"/>
      <c r="JWU81" s="202"/>
      <c r="JWV81" s="202"/>
      <c r="JWW81" s="202"/>
      <c r="JWX81" s="202"/>
      <c r="JWY81" s="202"/>
      <c r="JWZ81" s="202"/>
      <c r="JXA81" s="202"/>
      <c r="JXB81" s="202"/>
      <c r="JXC81" s="202"/>
      <c r="JXD81" s="202"/>
      <c r="JXE81" s="202"/>
      <c r="JXF81" s="202"/>
      <c r="JXG81" s="202"/>
      <c r="JXH81" s="202"/>
      <c r="JXI81" s="202"/>
      <c r="JXJ81" s="202"/>
      <c r="JXK81" s="202"/>
      <c r="JXL81" s="202"/>
      <c r="JXM81" s="202"/>
      <c r="JXN81" s="202"/>
      <c r="JXO81" s="202"/>
      <c r="JXP81" s="202"/>
      <c r="JXQ81" s="202"/>
      <c r="JXR81" s="202"/>
      <c r="JXS81" s="202"/>
      <c r="JXT81" s="202"/>
      <c r="JXU81" s="202"/>
      <c r="JXV81" s="202"/>
      <c r="JXW81" s="202"/>
      <c r="JXX81" s="202"/>
      <c r="JXY81" s="202"/>
      <c r="JXZ81" s="202"/>
      <c r="JYA81" s="202"/>
      <c r="JYB81" s="202"/>
      <c r="JYC81" s="202"/>
      <c r="JYD81" s="202"/>
      <c r="JYE81" s="202"/>
      <c r="JYF81" s="202"/>
      <c r="JYG81" s="202"/>
      <c r="JYH81" s="202"/>
      <c r="JYI81" s="202"/>
      <c r="JYJ81" s="202"/>
      <c r="JYK81" s="202"/>
      <c r="JYL81" s="202"/>
      <c r="JYM81" s="202"/>
      <c r="JYN81" s="202"/>
      <c r="JYO81" s="202"/>
      <c r="JYP81" s="202"/>
      <c r="JYQ81" s="202"/>
      <c r="JYR81" s="202"/>
      <c r="JYS81" s="202"/>
      <c r="JYT81" s="202"/>
      <c r="JYU81" s="202"/>
      <c r="JYV81" s="202"/>
      <c r="JYW81" s="202"/>
      <c r="JYX81" s="202"/>
      <c r="JYY81" s="202"/>
      <c r="JYZ81" s="202"/>
      <c r="JZA81" s="202"/>
      <c r="JZB81" s="202"/>
      <c r="JZC81" s="202"/>
      <c r="JZD81" s="202"/>
      <c r="JZE81" s="202"/>
      <c r="JZF81" s="202"/>
      <c r="JZG81" s="202"/>
      <c r="JZH81" s="202"/>
      <c r="JZI81" s="202"/>
      <c r="JZJ81" s="202"/>
      <c r="JZK81" s="202"/>
      <c r="JZL81" s="202"/>
      <c r="JZM81" s="202"/>
      <c r="JZN81" s="202"/>
      <c r="JZO81" s="202"/>
      <c r="JZP81" s="202"/>
      <c r="JZQ81" s="202"/>
      <c r="JZR81" s="202"/>
      <c r="JZS81" s="202"/>
      <c r="JZT81" s="202"/>
      <c r="JZU81" s="202"/>
      <c r="JZV81" s="202"/>
      <c r="JZW81" s="202"/>
      <c r="JZX81" s="202"/>
      <c r="JZY81" s="202"/>
      <c r="JZZ81" s="202"/>
      <c r="KAA81" s="202"/>
      <c r="KAB81" s="202"/>
      <c r="KAC81" s="202"/>
      <c r="KAD81" s="202"/>
      <c r="KAE81" s="202"/>
      <c r="KAF81" s="202"/>
      <c r="KAG81" s="202"/>
      <c r="KAH81" s="202"/>
      <c r="KAI81" s="202"/>
      <c r="KAJ81" s="202"/>
      <c r="KAK81" s="202"/>
      <c r="KAL81" s="202"/>
      <c r="KAM81" s="202"/>
      <c r="KAN81" s="202"/>
      <c r="KAO81" s="202"/>
      <c r="KAP81" s="202"/>
      <c r="KAQ81" s="202"/>
      <c r="KAR81" s="202"/>
      <c r="KAS81" s="202"/>
      <c r="KAT81" s="202"/>
      <c r="KAU81" s="202"/>
      <c r="KAV81" s="202"/>
      <c r="KAW81" s="202"/>
      <c r="KAX81" s="202"/>
      <c r="KAY81" s="202"/>
      <c r="KAZ81" s="202"/>
      <c r="KBA81" s="202"/>
      <c r="KBB81" s="202"/>
      <c r="KBC81" s="202"/>
      <c r="KBD81" s="202"/>
      <c r="KBE81" s="202"/>
      <c r="KBF81" s="202"/>
      <c r="KBG81" s="202"/>
      <c r="KBH81" s="202"/>
      <c r="KBI81" s="202"/>
      <c r="KBJ81" s="202"/>
      <c r="KBK81" s="202"/>
      <c r="KBL81" s="202"/>
      <c r="KBM81" s="202"/>
      <c r="KBN81" s="202"/>
      <c r="KBO81" s="202"/>
      <c r="KBP81" s="202"/>
      <c r="KBQ81" s="202"/>
      <c r="KBR81" s="202"/>
      <c r="KBS81" s="202"/>
      <c r="KBT81" s="202"/>
      <c r="KBU81" s="202"/>
      <c r="KBV81" s="202"/>
      <c r="KBW81" s="202"/>
      <c r="KBX81" s="202"/>
      <c r="KBY81" s="202"/>
      <c r="KBZ81" s="202"/>
      <c r="KCA81" s="202"/>
      <c r="KCB81" s="202"/>
      <c r="KCC81" s="202"/>
      <c r="KCD81" s="202"/>
      <c r="KCE81" s="202"/>
      <c r="KCF81" s="202"/>
      <c r="KCG81" s="202"/>
      <c r="KCH81" s="202"/>
      <c r="KCI81" s="202"/>
      <c r="KCJ81" s="202"/>
      <c r="KCK81" s="202"/>
      <c r="KCL81" s="202"/>
      <c r="KCM81" s="202"/>
      <c r="KCN81" s="202"/>
      <c r="KCO81" s="202"/>
      <c r="KCP81" s="202"/>
      <c r="KCQ81" s="202"/>
      <c r="KCR81" s="202"/>
      <c r="KCS81" s="202"/>
      <c r="KCT81" s="202"/>
      <c r="KCU81" s="202"/>
      <c r="KCV81" s="202"/>
      <c r="KCW81" s="202"/>
      <c r="KCX81" s="202"/>
      <c r="KCY81" s="202"/>
      <c r="KCZ81" s="202"/>
      <c r="KDA81" s="202"/>
      <c r="KDB81" s="202"/>
      <c r="KDC81" s="202"/>
      <c r="KDD81" s="202"/>
      <c r="KDE81" s="202"/>
      <c r="KDF81" s="202"/>
      <c r="KDG81" s="202"/>
      <c r="KDH81" s="202"/>
      <c r="KDI81" s="202"/>
      <c r="KDJ81" s="202"/>
      <c r="KDK81" s="202"/>
      <c r="KDL81" s="202"/>
      <c r="KDM81" s="202"/>
      <c r="KDN81" s="202"/>
      <c r="KDO81" s="202"/>
      <c r="KDP81" s="202"/>
      <c r="KDQ81" s="202"/>
      <c r="KDR81" s="202"/>
      <c r="KDS81" s="202"/>
      <c r="KDT81" s="202"/>
      <c r="KDU81" s="202"/>
      <c r="KDV81" s="202"/>
      <c r="KDW81" s="202"/>
      <c r="KDX81" s="202"/>
      <c r="KDY81" s="202"/>
      <c r="KDZ81" s="202"/>
      <c r="KEA81" s="202"/>
      <c r="KEB81" s="202"/>
      <c r="KEC81" s="202"/>
      <c r="KED81" s="202"/>
      <c r="KEE81" s="202"/>
      <c r="KEF81" s="202"/>
      <c r="KEG81" s="202"/>
      <c r="KEH81" s="202"/>
      <c r="KEI81" s="202"/>
      <c r="KEJ81" s="202"/>
      <c r="KEK81" s="202"/>
      <c r="KEL81" s="202"/>
      <c r="KEM81" s="202"/>
      <c r="KEN81" s="202"/>
      <c r="KEO81" s="202"/>
      <c r="KEP81" s="202"/>
      <c r="KEQ81" s="202"/>
      <c r="KER81" s="202"/>
      <c r="KES81" s="202"/>
      <c r="KET81" s="202"/>
      <c r="KEU81" s="202"/>
      <c r="KEV81" s="202"/>
      <c r="KEW81" s="202"/>
      <c r="KEX81" s="202"/>
      <c r="KEY81" s="202"/>
      <c r="KEZ81" s="202"/>
      <c r="KFA81" s="202"/>
      <c r="KFB81" s="202"/>
      <c r="KFC81" s="202"/>
      <c r="KFD81" s="202"/>
      <c r="KFE81" s="202"/>
      <c r="KFF81" s="202"/>
      <c r="KFG81" s="202"/>
      <c r="KFH81" s="202"/>
      <c r="KFI81" s="202"/>
      <c r="KFJ81" s="202"/>
      <c r="KFK81" s="202"/>
      <c r="KFL81" s="202"/>
      <c r="KFM81" s="202"/>
      <c r="KFN81" s="202"/>
      <c r="KFO81" s="202"/>
      <c r="KFP81" s="202"/>
      <c r="KFQ81" s="202"/>
      <c r="KFR81" s="202"/>
      <c r="KFS81" s="202"/>
      <c r="KFT81" s="202"/>
      <c r="KFU81" s="202"/>
      <c r="KFV81" s="202"/>
      <c r="KFW81" s="202"/>
      <c r="KFX81" s="202"/>
      <c r="KFY81" s="202"/>
      <c r="KFZ81" s="202"/>
      <c r="KGA81" s="202"/>
      <c r="KGB81" s="202"/>
      <c r="KGC81" s="202"/>
      <c r="KGD81" s="202"/>
      <c r="KGE81" s="202"/>
      <c r="KGF81" s="202"/>
      <c r="KGG81" s="202"/>
      <c r="KGH81" s="202"/>
      <c r="KGI81" s="202"/>
      <c r="KGJ81" s="202"/>
      <c r="KGK81" s="202"/>
      <c r="KGL81" s="202"/>
      <c r="KGM81" s="202"/>
      <c r="KGN81" s="202"/>
      <c r="KGO81" s="202"/>
      <c r="KGP81" s="202"/>
      <c r="KGQ81" s="202"/>
      <c r="KGR81" s="202"/>
      <c r="KGS81" s="202"/>
      <c r="KGT81" s="202"/>
      <c r="KGU81" s="202"/>
      <c r="KGV81" s="202"/>
      <c r="KGW81" s="202"/>
      <c r="KGX81" s="202"/>
      <c r="KGY81" s="202"/>
      <c r="KGZ81" s="202"/>
      <c r="KHA81" s="202"/>
      <c r="KHB81" s="202"/>
      <c r="KHC81" s="202"/>
      <c r="KHD81" s="202"/>
      <c r="KHE81" s="202"/>
      <c r="KHF81" s="202"/>
      <c r="KHG81" s="202"/>
      <c r="KHH81" s="202"/>
      <c r="KHI81" s="202"/>
      <c r="KHJ81" s="202"/>
      <c r="KHK81" s="202"/>
      <c r="KHL81" s="202"/>
      <c r="KHM81" s="202"/>
      <c r="KHN81" s="202"/>
      <c r="KHO81" s="202"/>
      <c r="KHP81" s="202"/>
      <c r="KHQ81" s="202"/>
      <c r="KHR81" s="202"/>
      <c r="KHS81" s="202"/>
      <c r="KHT81" s="202"/>
      <c r="KHU81" s="202"/>
      <c r="KHV81" s="202"/>
      <c r="KHW81" s="202"/>
      <c r="KHX81" s="202"/>
      <c r="KHY81" s="202"/>
      <c r="KHZ81" s="202"/>
      <c r="KIA81" s="202"/>
      <c r="KIB81" s="202"/>
      <c r="KIC81" s="202"/>
      <c r="KID81" s="202"/>
      <c r="KIE81" s="202"/>
      <c r="KIF81" s="202"/>
      <c r="KIG81" s="202"/>
      <c r="KIH81" s="202"/>
      <c r="KII81" s="202"/>
      <c r="KIJ81" s="202"/>
      <c r="KIK81" s="202"/>
      <c r="KIL81" s="202"/>
      <c r="KIM81" s="202"/>
      <c r="KIN81" s="202"/>
      <c r="KIO81" s="202"/>
      <c r="KIP81" s="202"/>
      <c r="KIQ81" s="202"/>
      <c r="KIR81" s="202"/>
      <c r="KIS81" s="202"/>
      <c r="KIT81" s="202"/>
      <c r="KIU81" s="202"/>
      <c r="KIV81" s="202"/>
      <c r="KIW81" s="202"/>
      <c r="KIX81" s="202"/>
      <c r="KIY81" s="202"/>
      <c r="KIZ81" s="202"/>
      <c r="KJA81" s="202"/>
      <c r="KJB81" s="202"/>
      <c r="KJC81" s="202"/>
      <c r="KJD81" s="202"/>
      <c r="KJE81" s="202"/>
      <c r="KJF81" s="202"/>
      <c r="KJG81" s="202"/>
      <c r="KJH81" s="202"/>
      <c r="KJI81" s="202"/>
      <c r="KJJ81" s="202"/>
      <c r="KJK81" s="202"/>
      <c r="KJL81" s="202"/>
      <c r="KJM81" s="202"/>
      <c r="KJN81" s="202"/>
      <c r="KJO81" s="202"/>
      <c r="KJP81" s="202"/>
      <c r="KJQ81" s="202"/>
      <c r="KJR81" s="202"/>
      <c r="KJS81" s="202"/>
      <c r="KJT81" s="202"/>
      <c r="KJU81" s="202"/>
      <c r="KJV81" s="202"/>
      <c r="KJW81" s="202"/>
      <c r="KJX81" s="202"/>
      <c r="KJY81" s="202"/>
      <c r="KJZ81" s="202"/>
      <c r="KKA81" s="202"/>
      <c r="KKB81" s="202"/>
      <c r="KKC81" s="202"/>
      <c r="KKD81" s="202"/>
      <c r="KKE81" s="202"/>
      <c r="KKF81" s="202"/>
      <c r="KKG81" s="202"/>
      <c r="KKH81" s="202"/>
      <c r="KKI81" s="202"/>
      <c r="KKJ81" s="202"/>
      <c r="KKK81" s="202"/>
      <c r="KKL81" s="202"/>
      <c r="KKM81" s="202"/>
      <c r="KKN81" s="202"/>
      <c r="KKO81" s="202"/>
      <c r="KKP81" s="202"/>
      <c r="KKQ81" s="202"/>
      <c r="KKR81" s="202"/>
      <c r="KKS81" s="202"/>
      <c r="KKT81" s="202"/>
      <c r="KKU81" s="202"/>
      <c r="KKV81" s="202"/>
      <c r="KKW81" s="202"/>
      <c r="KKX81" s="202"/>
      <c r="KKY81" s="202"/>
      <c r="KKZ81" s="202"/>
      <c r="KLA81" s="202"/>
      <c r="KLB81" s="202"/>
      <c r="KLC81" s="202"/>
      <c r="KLD81" s="202"/>
      <c r="KLE81" s="202"/>
      <c r="KLF81" s="202"/>
      <c r="KLG81" s="202"/>
      <c r="KLH81" s="202"/>
      <c r="KLI81" s="202"/>
      <c r="KLJ81" s="202"/>
      <c r="KLK81" s="202"/>
      <c r="KLL81" s="202"/>
      <c r="KLM81" s="202"/>
      <c r="KLN81" s="202"/>
      <c r="KLO81" s="202"/>
      <c r="KLP81" s="202"/>
      <c r="KLQ81" s="202"/>
      <c r="KLR81" s="202"/>
      <c r="KLS81" s="202"/>
      <c r="KLT81" s="202"/>
      <c r="KLU81" s="202"/>
      <c r="KLV81" s="202"/>
      <c r="KLW81" s="202"/>
      <c r="KLX81" s="202"/>
      <c r="KLY81" s="202"/>
      <c r="KLZ81" s="202"/>
      <c r="KMA81" s="202"/>
      <c r="KMB81" s="202"/>
      <c r="KMC81" s="202"/>
      <c r="KMD81" s="202"/>
      <c r="KME81" s="202"/>
      <c r="KMF81" s="202"/>
      <c r="KMG81" s="202"/>
      <c r="KMH81" s="202"/>
      <c r="KMI81" s="202"/>
      <c r="KMJ81" s="202"/>
      <c r="KMK81" s="202"/>
      <c r="KML81" s="202"/>
      <c r="KMM81" s="202"/>
      <c r="KMN81" s="202"/>
      <c r="KMO81" s="202"/>
      <c r="KMP81" s="202"/>
      <c r="KMQ81" s="202"/>
      <c r="KMR81" s="202"/>
      <c r="KMS81" s="202"/>
      <c r="KMT81" s="202"/>
      <c r="KMU81" s="202"/>
      <c r="KMV81" s="202"/>
      <c r="KMW81" s="202"/>
      <c r="KMX81" s="202"/>
      <c r="KMY81" s="202"/>
      <c r="KMZ81" s="202"/>
      <c r="KNA81" s="202"/>
      <c r="KNB81" s="202"/>
      <c r="KNC81" s="202"/>
      <c r="KND81" s="202"/>
      <c r="KNE81" s="202"/>
      <c r="KNF81" s="202"/>
      <c r="KNG81" s="202"/>
      <c r="KNH81" s="202"/>
      <c r="KNI81" s="202"/>
      <c r="KNJ81" s="202"/>
      <c r="KNK81" s="202"/>
      <c r="KNL81" s="202"/>
      <c r="KNM81" s="202"/>
      <c r="KNN81" s="202"/>
      <c r="KNO81" s="202"/>
      <c r="KNP81" s="202"/>
      <c r="KNQ81" s="202"/>
      <c r="KNR81" s="202"/>
      <c r="KNS81" s="202"/>
      <c r="KNT81" s="202"/>
      <c r="KNU81" s="202"/>
      <c r="KNV81" s="202"/>
      <c r="KNW81" s="202"/>
      <c r="KNX81" s="202"/>
      <c r="KNY81" s="202"/>
      <c r="KNZ81" s="202"/>
      <c r="KOA81" s="202"/>
      <c r="KOB81" s="202"/>
      <c r="KOC81" s="202"/>
      <c r="KOD81" s="202"/>
      <c r="KOE81" s="202"/>
      <c r="KOF81" s="202"/>
      <c r="KOG81" s="202"/>
      <c r="KOH81" s="202"/>
      <c r="KOI81" s="202"/>
      <c r="KOJ81" s="202"/>
      <c r="KOK81" s="202"/>
      <c r="KOL81" s="202"/>
      <c r="KOM81" s="202"/>
      <c r="KON81" s="202"/>
      <c r="KOO81" s="202"/>
      <c r="KOP81" s="202"/>
      <c r="KOQ81" s="202"/>
      <c r="KOR81" s="202"/>
      <c r="KOS81" s="202"/>
      <c r="KOT81" s="202"/>
      <c r="KOU81" s="202"/>
      <c r="KOV81" s="202"/>
      <c r="KOW81" s="202"/>
      <c r="KOX81" s="202"/>
      <c r="KOY81" s="202"/>
      <c r="KOZ81" s="202"/>
      <c r="KPA81" s="202"/>
      <c r="KPB81" s="202"/>
      <c r="KPC81" s="202"/>
      <c r="KPD81" s="202"/>
      <c r="KPE81" s="202"/>
      <c r="KPF81" s="202"/>
      <c r="KPG81" s="202"/>
      <c r="KPH81" s="202"/>
      <c r="KPI81" s="202"/>
      <c r="KPJ81" s="202"/>
      <c r="KPK81" s="202"/>
      <c r="KPL81" s="202"/>
      <c r="KPM81" s="202"/>
      <c r="KPN81" s="202"/>
      <c r="KPO81" s="202"/>
      <c r="KPP81" s="202"/>
      <c r="KPQ81" s="202"/>
      <c r="KPR81" s="202"/>
      <c r="KPS81" s="202"/>
      <c r="KPT81" s="202"/>
      <c r="KPU81" s="202"/>
      <c r="KPV81" s="202"/>
      <c r="KPW81" s="202"/>
      <c r="KPX81" s="202"/>
      <c r="KPY81" s="202"/>
      <c r="KPZ81" s="202"/>
      <c r="KQA81" s="202"/>
      <c r="KQB81" s="202"/>
      <c r="KQC81" s="202"/>
      <c r="KQD81" s="202"/>
      <c r="KQE81" s="202"/>
      <c r="KQF81" s="202"/>
      <c r="KQG81" s="202"/>
      <c r="KQH81" s="202"/>
      <c r="KQI81" s="202"/>
      <c r="KQJ81" s="202"/>
      <c r="KQK81" s="202"/>
      <c r="KQL81" s="202"/>
      <c r="KQM81" s="202"/>
      <c r="KQN81" s="202"/>
      <c r="KQO81" s="202"/>
      <c r="KQP81" s="202"/>
      <c r="KQQ81" s="202"/>
      <c r="KQR81" s="202"/>
      <c r="KQS81" s="202"/>
      <c r="KQT81" s="202"/>
      <c r="KQU81" s="202"/>
      <c r="KQV81" s="202"/>
      <c r="KQW81" s="202"/>
      <c r="KQX81" s="202"/>
      <c r="KQY81" s="202"/>
      <c r="KQZ81" s="202"/>
      <c r="KRA81" s="202"/>
      <c r="KRB81" s="202"/>
      <c r="KRC81" s="202"/>
      <c r="KRD81" s="202"/>
      <c r="KRE81" s="202"/>
      <c r="KRF81" s="202"/>
      <c r="KRG81" s="202"/>
      <c r="KRH81" s="202"/>
      <c r="KRI81" s="202"/>
      <c r="KRJ81" s="202"/>
      <c r="KRK81" s="202"/>
      <c r="KRL81" s="202"/>
      <c r="KRM81" s="202"/>
      <c r="KRN81" s="202"/>
      <c r="KRO81" s="202"/>
      <c r="KRP81" s="202"/>
      <c r="KRQ81" s="202"/>
      <c r="KRR81" s="202"/>
      <c r="KRS81" s="202"/>
      <c r="KRT81" s="202"/>
      <c r="KRU81" s="202"/>
      <c r="KRV81" s="202"/>
      <c r="KRW81" s="202"/>
      <c r="KRX81" s="202"/>
      <c r="KRY81" s="202"/>
      <c r="KRZ81" s="202"/>
      <c r="KSA81" s="202"/>
      <c r="KSB81" s="202"/>
      <c r="KSC81" s="202"/>
      <c r="KSD81" s="202"/>
      <c r="KSE81" s="202"/>
      <c r="KSF81" s="202"/>
      <c r="KSG81" s="202"/>
      <c r="KSH81" s="202"/>
      <c r="KSI81" s="202"/>
      <c r="KSJ81" s="202"/>
      <c r="KSK81" s="202"/>
      <c r="KSL81" s="202"/>
      <c r="KSM81" s="202"/>
      <c r="KSN81" s="202"/>
      <c r="KSO81" s="202"/>
      <c r="KSP81" s="202"/>
      <c r="KSQ81" s="202"/>
      <c r="KSR81" s="202"/>
      <c r="KSS81" s="202"/>
      <c r="KST81" s="202"/>
      <c r="KSU81" s="202"/>
      <c r="KSV81" s="202"/>
      <c r="KSW81" s="202"/>
      <c r="KSX81" s="202"/>
      <c r="KSY81" s="202"/>
      <c r="KSZ81" s="202"/>
      <c r="KTA81" s="202"/>
      <c r="KTB81" s="202"/>
      <c r="KTC81" s="202"/>
      <c r="KTD81" s="202"/>
      <c r="KTE81" s="202"/>
      <c r="KTF81" s="202"/>
      <c r="KTG81" s="202"/>
      <c r="KTH81" s="202"/>
      <c r="KTI81" s="202"/>
      <c r="KTJ81" s="202"/>
      <c r="KTK81" s="202"/>
      <c r="KTL81" s="202"/>
      <c r="KTM81" s="202"/>
      <c r="KTN81" s="202"/>
      <c r="KTO81" s="202"/>
      <c r="KTP81" s="202"/>
      <c r="KTQ81" s="202"/>
      <c r="KTR81" s="202"/>
      <c r="KTS81" s="202"/>
      <c r="KTT81" s="202"/>
      <c r="KTU81" s="202"/>
      <c r="KTV81" s="202"/>
      <c r="KTW81" s="202"/>
      <c r="KTX81" s="202"/>
      <c r="KTY81" s="202"/>
      <c r="KTZ81" s="202"/>
      <c r="KUA81" s="202"/>
      <c r="KUB81" s="202"/>
      <c r="KUC81" s="202"/>
      <c r="KUD81" s="202"/>
      <c r="KUE81" s="202"/>
      <c r="KUF81" s="202"/>
      <c r="KUG81" s="202"/>
      <c r="KUH81" s="202"/>
      <c r="KUI81" s="202"/>
      <c r="KUJ81" s="202"/>
      <c r="KUK81" s="202"/>
      <c r="KUL81" s="202"/>
      <c r="KUM81" s="202"/>
      <c r="KUN81" s="202"/>
      <c r="KUO81" s="202"/>
      <c r="KUP81" s="202"/>
      <c r="KUQ81" s="202"/>
      <c r="KUR81" s="202"/>
      <c r="KUS81" s="202"/>
      <c r="KUT81" s="202"/>
      <c r="KUU81" s="202"/>
      <c r="KUV81" s="202"/>
      <c r="KUW81" s="202"/>
      <c r="KUX81" s="202"/>
      <c r="KUY81" s="202"/>
      <c r="KUZ81" s="202"/>
      <c r="KVA81" s="202"/>
      <c r="KVB81" s="202"/>
      <c r="KVC81" s="202"/>
      <c r="KVD81" s="202"/>
      <c r="KVE81" s="202"/>
      <c r="KVF81" s="202"/>
      <c r="KVG81" s="202"/>
      <c r="KVH81" s="202"/>
      <c r="KVI81" s="202"/>
      <c r="KVJ81" s="202"/>
      <c r="KVK81" s="202"/>
      <c r="KVL81" s="202"/>
      <c r="KVM81" s="202"/>
      <c r="KVN81" s="202"/>
      <c r="KVO81" s="202"/>
      <c r="KVP81" s="202"/>
      <c r="KVQ81" s="202"/>
      <c r="KVR81" s="202"/>
      <c r="KVS81" s="202"/>
      <c r="KVT81" s="202"/>
      <c r="KVU81" s="202"/>
      <c r="KVV81" s="202"/>
      <c r="KVW81" s="202"/>
      <c r="KVX81" s="202"/>
      <c r="KVY81" s="202"/>
      <c r="KVZ81" s="202"/>
      <c r="KWA81" s="202"/>
      <c r="KWB81" s="202"/>
      <c r="KWC81" s="202"/>
      <c r="KWD81" s="202"/>
      <c r="KWE81" s="202"/>
      <c r="KWF81" s="202"/>
      <c r="KWG81" s="202"/>
      <c r="KWH81" s="202"/>
      <c r="KWI81" s="202"/>
      <c r="KWJ81" s="202"/>
      <c r="KWK81" s="202"/>
      <c r="KWL81" s="202"/>
      <c r="KWM81" s="202"/>
      <c r="KWN81" s="202"/>
      <c r="KWO81" s="202"/>
      <c r="KWP81" s="202"/>
      <c r="KWQ81" s="202"/>
      <c r="KWR81" s="202"/>
      <c r="KWS81" s="202"/>
      <c r="KWT81" s="202"/>
      <c r="KWU81" s="202"/>
      <c r="KWV81" s="202"/>
      <c r="KWW81" s="202"/>
      <c r="KWX81" s="202"/>
      <c r="KWY81" s="202"/>
      <c r="KWZ81" s="202"/>
      <c r="KXA81" s="202"/>
      <c r="KXB81" s="202"/>
      <c r="KXC81" s="202"/>
      <c r="KXD81" s="202"/>
      <c r="KXE81" s="202"/>
      <c r="KXF81" s="202"/>
      <c r="KXG81" s="202"/>
      <c r="KXH81" s="202"/>
      <c r="KXI81" s="202"/>
      <c r="KXJ81" s="202"/>
      <c r="KXK81" s="202"/>
      <c r="KXL81" s="202"/>
      <c r="KXM81" s="202"/>
      <c r="KXN81" s="202"/>
      <c r="KXO81" s="202"/>
      <c r="KXP81" s="202"/>
      <c r="KXQ81" s="202"/>
      <c r="KXR81" s="202"/>
      <c r="KXS81" s="202"/>
      <c r="KXT81" s="202"/>
      <c r="KXU81" s="202"/>
      <c r="KXV81" s="202"/>
      <c r="KXW81" s="202"/>
      <c r="KXX81" s="202"/>
      <c r="KXY81" s="202"/>
      <c r="KXZ81" s="202"/>
      <c r="KYA81" s="202"/>
      <c r="KYB81" s="202"/>
      <c r="KYC81" s="202"/>
      <c r="KYD81" s="202"/>
      <c r="KYE81" s="202"/>
      <c r="KYF81" s="202"/>
      <c r="KYG81" s="202"/>
      <c r="KYH81" s="202"/>
      <c r="KYI81" s="202"/>
      <c r="KYJ81" s="202"/>
      <c r="KYK81" s="202"/>
      <c r="KYL81" s="202"/>
      <c r="KYM81" s="202"/>
      <c r="KYN81" s="202"/>
      <c r="KYO81" s="202"/>
      <c r="KYP81" s="202"/>
      <c r="KYQ81" s="202"/>
      <c r="KYR81" s="202"/>
      <c r="KYS81" s="202"/>
      <c r="KYT81" s="202"/>
      <c r="KYU81" s="202"/>
      <c r="KYV81" s="202"/>
      <c r="KYW81" s="202"/>
      <c r="KYX81" s="202"/>
      <c r="KYY81" s="202"/>
      <c r="KYZ81" s="202"/>
      <c r="KZA81" s="202"/>
      <c r="KZB81" s="202"/>
      <c r="KZC81" s="202"/>
      <c r="KZD81" s="202"/>
      <c r="KZE81" s="202"/>
      <c r="KZF81" s="202"/>
      <c r="KZG81" s="202"/>
      <c r="KZH81" s="202"/>
      <c r="KZI81" s="202"/>
      <c r="KZJ81" s="202"/>
      <c r="KZK81" s="202"/>
      <c r="KZL81" s="202"/>
      <c r="KZM81" s="202"/>
      <c r="KZN81" s="202"/>
      <c r="KZO81" s="202"/>
      <c r="KZP81" s="202"/>
      <c r="KZQ81" s="202"/>
      <c r="KZR81" s="202"/>
      <c r="KZS81" s="202"/>
      <c r="KZT81" s="202"/>
      <c r="KZU81" s="202"/>
      <c r="KZV81" s="202"/>
      <c r="KZW81" s="202"/>
      <c r="KZX81" s="202"/>
      <c r="KZY81" s="202"/>
      <c r="KZZ81" s="202"/>
      <c r="LAA81" s="202"/>
      <c r="LAB81" s="202"/>
      <c r="LAC81" s="202"/>
      <c r="LAD81" s="202"/>
      <c r="LAE81" s="202"/>
      <c r="LAF81" s="202"/>
      <c r="LAG81" s="202"/>
      <c r="LAH81" s="202"/>
      <c r="LAI81" s="202"/>
      <c r="LAJ81" s="202"/>
      <c r="LAK81" s="202"/>
      <c r="LAL81" s="202"/>
      <c r="LAM81" s="202"/>
      <c r="LAN81" s="202"/>
      <c r="LAO81" s="202"/>
      <c r="LAP81" s="202"/>
      <c r="LAQ81" s="202"/>
      <c r="LAR81" s="202"/>
      <c r="LAS81" s="202"/>
      <c r="LAT81" s="202"/>
      <c r="LAU81" s="202"/>
      <c r="LAV81" s="202"/>
      <c r="LAW81" s="202"/>
      <c r="LAX81" s="202"/>
      <c r="LAY81" s="202"/>
      <c r="LAZ81" s="202"/>
      <c r="LBA81" s="202"/>
      <c r="LBB81" s="202"/>
      <c r="LBC81" s="202"/>
      <c r="LBD81" s="202"/>
      <c r="LBE81" s="202"/>
      <c r="LBF81" s="202"/>
      <c r="LBG81" s="202"/>
      <c r="LBH81" s="202"/>
      <c r="LBI81" s="202"/>
      <c r="LBJ81" s="202"/>
      <c r="LBK81" s="202"/>
      <c r="LBL81" s="202"/>
      <c r="LBM81" s="202"/>
      <c r="LBN81" s="202"/>
      <c r="LBO81" s="202"/>
      <c r="LBP81" s="202"/>
      <c r="LBQ81" s="202"/>
      <c r="LBR81" s="202"/>
      <c r="LBS81" s="202"/>
      <c r="LBT81" s="202"/>
      <c r="LBU81" s="202"/>
      <c r="LBV81" s="202"/>
      <c r="LBW81" s="202"/>
      <c r="LBX81" s="202"/>
      <c r="LBY81" s="202"/>
      <c r="LBZ81" s="202"/>
      <c r="LCA81" s="202"/>
      <c r="LCB81" s="202"/>
      <c r="LCC81" s="202"/>
      <c r="LCD81" s="202"/>
      <c r="LCE81" s="202"/>
      <c r="LCF81" s="202"/>
      <c r="LCG81" s="202"/>
      <c r="LCH81" s="202"/>
      <c r="LCI81" s="202"/>
      <c r="LCJ81" s="202"/>
      <c r="LCK81" s="202"/>
      <c r="LCL81" s="202"/>
      <c r="LCM81" s="202"/>
      <c r="LCN81" s="202"/>
      <c r="LCO81" s="202"/>
      <c r="LCP81" s="202"/>
      <c r="LCQ81" s="202"/>
      <c r="LCR81" s="202"/>
      <c r="LCS81" s="202"/>
      <c r="LCT81" s="202"/>
      <c r="LCU81" s="202"/>
      <c r="LCV81" s="202"/>
      <c r="LCW81" s="202"/>
      <c r="LCX81" s="202"/>
      <c r="LCY81" s="202"/>
      <c r="LCZ81" s="202"/>
      <c r="LDA81" s="202"/>
      <c r="LDB81" s="202"/>
      <c r="LDC81" s="202"/>
      <c r="LDD81" s="202"/>
      <c r="LDE81" s="202"/>
      <c r="LDF81" s="202"/>
      <c r="LDG81" s="202"/>
      <c r="LDH81" s="202"/>
      <c r="LDI81" s="202"/>
      <c r="LDJ81" s="202"/>
      <c r="LDK81" s="202"/>
      <c r="LDL81" s="202"/>
      <c r="LDM81" s="202"/>
      <c r="LDN81" s="202"/>
      <c r="LDO81" s="202"/>
      <c r="LDP81" s="202"/>
      <c r="LDQ81" s="202"/>
      <c r="LDR81" s="202"/>
      <c r="LDS81" s="202"/>
      <c r="LDT81" s="202"/>
      <c r="LDU81" s="202"/>
      <c r="LDV81" s="202"/>
      <c r="LDW81" s="202"/>
      <c r="LDX81" s="202"/>
      <c r="LDY81" s="202"/>
      <c r="LDZ81" s="202"/>
      <c r="LEA81" s="202"/>
      <c r="LEB81" s="202"/>
      <c r="LEC81" s="202"/>
      <c r="LED81" s="202"/>
      <c r="LEE81" s="202"/>
      <c r="LEF81" s="202"/>
      <c r="LEG81" s="202"/>
      <c r="LEH81" s="202"/>
      <c r="LEI81" s="202"/>
      <c r="LEJ81" s="202"/>
      <c r="LEK81" s="202"/>
      <c r="LEL81" s="202"/>
      <c r="LEM81" s="202"/>
      <c r="LEN81" s="202"/>
      <c r="LEO81" s="202"/>
      <c r="LEP81" s="202"/>
      <c r="LEQ81" s="202"/>
      <c r="LER81" s="202"/>
      <c r="LES81" s="202"/>
      <c r="LET81" s="202"/>
      <c r="LEU81" s="202"/>
      <c r="LEV81" s="202"/>
      <c r="LEW81" s="202"/>
      <c r="LEX81" s="202"/>
      <c r="LEY81" s="202"/>
      <c r="LEZ81" s="202"/>
      <c r="LFA81" s="202"/>
      <c r="LFB81" s="202"/>
      <c r="LFC81" s="202"/>
      <c r="LFD81" s="202"/>
      <c r="LFE81" s="202"/>
      <c r="LFF81" s="202"/>
      <c r="LFG81" s="202"/>
      <c r="LFH81" s="202"/>
      <c r="LFI81" s="202"/>
      <c r="LFJ81" s="202"/>
      <c r="LFK81" s="202"/>
      <c r="LFL81" s="202"/>
      <c r="LFM81" s="202"/>
      <c r="LFN81" s="202"/>
      <c r="LFO81" s="202"/>
      <c r="LFP81" s="202"/>
      <c r="LFQ81" s="202"/>
      <c r="LFR81" s="202"/>
      <c r="LFS81" s="202"/>
      <c r="LFT81" s="202"/>
      <c r="LFU81" s="202"/>
      <c r="LFV81" s="202"/>
      <c r="LFW81" s="202"/>
      <c r="LFX81" s="202"/>
      <c r="LFY81" s="202"/>
      <c r="LFZ81" s="202"/>
      <c r="LGA81" s="202"/>
      <c r="LGB81" s="202"/>
      <c r="LGC81" s="202"/>
      <c r="LGD81" s="202"/>
      <c r="LGE81" s="202"/>
      <c r="LGF81" s="202"/>
      <c r="LGG81" s="202"/>
      <c r="LGH81" s="202"/>
      <c r="LGI81" s="202"/>
      <c r="LGJ81" s="202"/>
      <c r="LGK81" s="202"/>
      <c r="LGL81" s="202"/>
      <c r="LGM81" s="202"/>
      <c r="LGN81" s="202"/>
      <c r="LGO81" s="202"/>
      <c r="LGP81" s="202"/>
      <c r="LGQ81" s="202"/>
      <c r="LGR81" s="202"/>
      <c r="LGS81" s="202"/>
      <c r="LGT81" s="202"/>
      <c r="LGU81" s="202"/>
      <c r="LGV81" s="202"/>
      <c r="LGW81" s="202"/>
      <c r="LGX81" s="202"/>
      <c r="LGY81" s="202"/>
      <c r="LGZ81" s="202"/>
      <c r="LHA81" s="202"/>
      <c r="LHB81" s="202"/>
      <c r="LHC81" s="202"/>
      <c r="LHD81" s="202"/>
      <c r="LHE81" s="202"/>
      <c r="LHF81" s="202"/>
      <c r="LHG81" s="202"/>
      <c r="LHH81" s="202"/>
      <c r="LHI81" s="202"/>
      <c r="LHJ81" s="202"/>
      <c r="LHK81" s="202"/>
      <c r="LHL81" s="202"/>
      <c r="LHM81" s="202"/>
      <c r="LHN81" s="202"/>
      <c r="LHO81" s="202"/>
      <c r="LHP81" s="202"/>
      <c r="LHQ81" s="202"/>
      <c r="LHR81" s="202"/>
      <c r="LHS81" s="202"/>
      <c r="LHT81" s="202"/>
      <c r="LHU81" s="202"/>
      <c r="LHV81" s="202"/>
      <c r="LHW81" s="202"/>
      <c r="LHX81" s="202"/>
      <c r="LHY81" s="202"/>
      <c r="LHZ81" s="202"/>
      <c r="LIA81" s="202"/>
      <c r="LIB81" s="202"/>
      <c r="LIC81" s="202"/>
      <c r="LID81" s="202"/>
      <c r="LIE81" s="202"/>
      <c r="LIF81" s="202"/>
      <c r="LIG81" s="202"/>
      <c r="LIH81" s="202"/>
      <c r="LII81" s="202"/>
      <c r="LIJ81" s="202"/>
      <c r="LIK81" s="202"/>
      <c r="LIL81" s="202"/>
      <c r="LIM81" s="202"/>
      <c r="LIN81" s="202"/>
      <c r="LIO81" s="202"/>
      <c r="LIP81" s="202"/>
      <c r="LIQ81" s="202"/>
      <c r="LIR81" s="202"/>
      <c r="LIS81" s="202"/>
      <c r="LIT81" s="202"/>
      <c r="LIU81" s="202"/>
      <c r="LIV81" s="202"/>
      <c r="LIW81" s="202"/>
      <c r="LIX81" s="202"/>
      <c r="LIY81" s="202"/>
      <c r="LIZ81" s="202"/>
      <c r="LJA81" s="202"/>
      <c r="LJB81" s="202"/>
      <c r="LJC81" s="202"/>
      <c r="LJD81" s="202"/>
      <c r="LJE81" s="202"/>
      <c r="LJF81" s="202"/>
      <c r="LJG81" s="202"/>
      <c r="LJH81" s="202"/>
      <c r="LJI81" s="202"/>
      <c r="LJJ81" s="202"/>
      <c r="LJK81" s="202"/>
      <c r="LJL81" s="202"/>
      <c r="LJM81" s="202"/>
      <c r="LJN81" s="202"/>
      <c r="LJO81" s="202"/>
      <c r="LJP81" s="202"/>
      <c r="LJQ81" s="202"/>
      <c r="LJR81" s="202"/>
      <c r="LJS81" s="202"/>
      <c r="LJT81" s="202"/>
      <c r="LJU81" s="202"/>
      <c r="LJV81" s="202"/>
      <c r="LJW81" s="202"/>
      <c r="LJX81" s="202"/>
      <c r="LJY81" s="202"/>
      <c r="LJZ81" s="202"/>
      <c r="LKA81" s="202"/>
      <c r="LKB81" s="202"/>
      <c r="LKC81" s="202"/>
      <c r="LKD81" s="202"/>
      <c r="LKE81" s="202"/>
      <c r="LKF81" s="202"/>
      <c r="LKG81" s="202"/>
      <c r="LKH81" s="202"/>
      <c r="LKI81" s="202"/>
      <c r="LKJ81" s="202"/>
      <c r="LKK81" s="202"/>
      <c r="LKL81" s="202"/>
      <c r="LKM81" s="202"/>
      <c r="LKN81" s="202"/>
      <c r="LKO81" s="202"/>
      <c r="LKP81" s="202"/>
      <c r="LKQ81" s="202"/>
      <c r="LKR81" s="202"/>
      <c r="LKS81" s="202"/>
      <c r="LKT81" s="202"/>
      <c r="LKU81" s="202"/>
      <c r="LKV81" s="202"/>
      <c r="LKW81" s="202"/>
      <c r="LKX81" s="202"/>
      <c r="LKY81" s="202"/>
      <c r="LKZ81" s="202"/>
      <c r="LLA81" s="202"/>
      <c r="LLB81" s="202"/>
      <c r="LLC81" s="202"/>
      <c r="LLD81" s="202"/>
      <c r="LLE81" s="202"/>
      <c r="LLF81" s="202"/>
      <c r="LLG81" s="202"/>
      <c r="LLH81" s="202"/>
      <c r="LLI81" s="202"/>
      <c r="LLJ81" s="202"/>
      <c r="LLK81" s="202"/>
      <c r="LLL81" s="202"/>
      <c r="LLM81" s="202"/>
      <c r="LLN81" s="202"/>
      <c r="LLO81" s="202"/>
      <c r="LLP81" s="202"/>
      <c r="LLQ81" s="202"/>
      <c r="LLR81" s="202"/>
      <c r="LLS81" s="202"/>
      <c r="LLT81" s="202"/>
      <c r="LLU81" s="202"/>
      <c r="LLV81" s="202"/>
      <c r="LLW81" s="202"/>
      <c r="LLX81" s="202"/>
      <c r="LLY81" s="202"/>
      <c r="LLZ81" s="202"/>
      <c r="LMA81" s="202"/>
      <c r="LMB81" s="202"/>
      <c r="LMC81" s="202"/>
      <c r="LMD81" s="202"/>
      <c r="LME81" s="202"/>
      <c r="LMF81" s="202"/>
      <c r="LMG81" s="202"/>
      <c r="LMH81" s="202"/>
      <c r="LMI81" s="202"/>
      <c r="LMJ81" s="202"/>
      <c r="LMK81" s="202"/>
      <c r="LML81" s="202"/>
      <c r="LMM81" s="202"/>
      <c r="LMN81" s="202"/>
      <c r="LMO81" s="202"/>
      <c r="LMP81" s="202"/>
      <c r="LMQ81" s="202"/>
      <c r="LMR81" s="202"/>
      <c r="LMS81" s="202"/>
      <c r="LMT81" s="202"/>
      <c r="LMU81" s="202"/>
      <c r="LMV81" s="202"/>
      <c r="LMW81" s="202"/>
      <c r="LMX81" s="202"/>
      <c r="LMY81" s="202"/>
      <c r="LMZ81" s="202"/>
      <c r="LNA81" s="202"/>
      <c r="LNB81" s="202"/>
      <c r="LNC81" s="202"/>
      <c r="LND81" s="202"/>
      <c r="LNE81" s="202"/>
      <c r="LNF81" s="202"/>
      <c r="LNG81" s="202"/>
      <c r="LNH81" s="202"/>
      <c r="LNI81" s="202"/>
      <c r="LNJ81" s="202"/>
      <c r="LNK81" s="202"/>
      <c r="LNL81" s="202"/>
      <c r="LNM81" s="202"/>
      <c r="LNN81" s="202"/>
      <c r="LNO81" s="202"/>
      <c r="LNP81" s="202"/>
      <c r="LNQ81" s="202"/>
      <c r="LNR81" s="202"/>
      <c r="LNS81" s="202"/>
      <c r="LNT81" s="202"/>
      <c r="LNU81" s="202"/>
      <c r="LNV81" s="202"/>
      <c r="LNW81" s="202"/>
      <c r="LNX81" s="202"/>
      <c r="LNY81" s="202"/>
      <c r="LNZ81" s="202"/>
      <c r="LOA81" s="202"/>
      <c r="LOB81" s="202"/>
      <c r="LOC81" s="202"/>
      <c r="LOD81" s="202"/>
      <c r="LOE81" s="202"/>
      <c r="LOF81" s="202"/>
      <c r="LOG81" s="202"/>
      <c r="LOH81" s="202"/>
      <c r="LOI81" s="202"/>
      <c r="LOJ81" s="202"/>
      <c r="LOK81" s="202"/>
      <c r="LOL81" s="202"/>
      <c r="LOM81" s="202"/>
      <c r="LON81" s="202"/>
      <c r="LOO81" s="202"/>
      <c r="LOP81" s="202"/>
      <c r="LOQ81" s="202"/>
      <c r="LOR81" s="202"/>
      <c r="LOS81" s="202"/>
      <c r="LOT81" s="202"/>
      <c r="LOU81" s="202"/>
      <c r="LOV81" s="202"/>
      <c r="LOW81" s="202"/>
      <c r="LOX81" s="202"/>
      <c r="LOY81" s="202"/>
      <c r="LOZ81" s="202"/>
      <c r="LPA81" s="202"/>
      <c r="LPB81" s="202"/>
      <c r="LPC81" s="202"/>
      <c r="LPD81" s="202"/>
      <c r="LPE81" s="202"/>
      <c r="LPF81" s="202"/>
      <c r="LPG81" s="202"/>
      <c r="LPH81" s="202"/>
      <c r="LPI81" s="202"/>
      <c r="LPJ81" s="202"/>
      <c r="LPK81" s="202"/>
      <c r="LPL81" s="202"/>
      <c r="LPM81" s="202"/>
      <c r="LPN81" s="202"/>
      <c r="LPO81" s="202"/>
      <c r="LPP81" s="202"/>
      <c r="LPQ81" s="202"/>
      <c r="LPR81" s="202"/>
      <c r="LPS81" s="202"/>
      <c r="LPT81" s="202"/>
      <c r="LPU81" s="202"/>
      <c r="LPV81" s="202"/>
      <c r="LPW81" s="202"/>
      <c r="LPX81" s="202"/>
      <c r="LPY81" s="202"/>
      <c r="LPZ81" s="202"/>
      <c r="LQA81" s="202"/>
      <c r="LQB81" s="202"/>
      <c r="LQC81" s="202"/>
      <c r="LQD81" s="202"/>
      <c r="LQE81" s="202"/>
      <c r="LQF81" s="202"/>
      <c r="LQG81" s="202"/>
      <c r="LQH81" s="202"/>
      <c r="LQI81" s="202"/>
      <c r="LQJ81" s="202"/>
      <c r="LQK81" s="202"/>
      <c r="LQL81" s="202"/>
      <c r="LQM81" s="202"/>
      <c r="LQN81" s="202"/>
      <c r="LQO81" s="202"/>
      <c r="LQP81" s="202"/>
      <c r="LQQ81" s="202"/>
      <c r="LQR81" s="202"/>
      <c r="LQS81" s="202"/>
      <c r="LQT81" s="202"/>
      <c r="LQU81" s="202"/>
      <c r="LQV81" s="202"/>
      <c r="LQW81" s="202"/>
      <c r="LQX81" s="202"/>
      <c r="LQY81" s="202"/>
      <c r="LQZ81" s="202"/>
      <c r="LRA81" s="202"/>
      <c r="LRB81" s="202"/>
      <c r="LRC81" s="202"/>
      <c r="LRD81" s="202"/>
      <c r="LRE81" s="202"/>
      <c r="LRF81" s="202"/>
      <c r="LRG81" s="202"/>
      <c r="LRH81" s="202"/>
      <c r="LRI81" s="202"/>
      <c r="LRJ81" s="202"/>
      <c r="LRK81" s="202"/>
      <c r="LRL81" s="202"/>
      <c r="LRM81" s="202"/>
      <c r="LRN81" s="202"/>
      <c r="LRO81" s="202"/>
      <c r="LRP81" s="202"/>
      <c r="LRQ81" s="202"/>
      <c r="LRR81" s="202"/>
      <c r="LRS81" s="202"/>
      <c r="LRT81" s="202"/>
      <c r="LRU81" s="202"/>
      <c r="LRV81" s="202"/>
      <c r="LRW81" s="202"/>
      <c r="LRX81" s="202"/>
      <c r="LRY81" s="202"/>
      <c r="LRZ81" s="202"/>
      <c r="LSA81" s="202"/>
      <c r="LSB81" s="202"/>
      <c r="LSC81" s="202"/>
      <c r="LSD81" s="202"/>
      <c r="LSE81" s="202"/>
      <c r="LSF81" s="202"/>
      <c r="LSG81" s="202"/>
      <c r="LSH81" s="202"/>
      <c r="LSI81" s="202"/>
      <c r="LSJ81" s="202"/>
      <c r="LSK81" s="202"/>
      <c r="LSL81" s="202"/>
      <c r="LSM81" s="202"/>
      <c r="LSN81" s="202"/>
      <c r="LSO81" s="202"/>
      <c r="LSP81" s="202"/>
      <c r="LSQ81" s="202"/>
      <c r="LSR81" s="202"/>
      <c r="LSS81" s="202"/>
      <c r="LST81" s="202"/>
      <c r="LSU81" s="202"/>
      <c r="LSV81" s="202"/>
      <c r="LSW81" s="202"/>
      <c r="LSX81" s="202"/>
      <c r="LSY81" s="202"/>
      <c r="LSZ81" s="202"/>
      <c r="LTA81" s="202"/>
      <c r="LTB81" s="202"/>
      <c r="LTC81" s="202"/>
      <c r="LTD81" s="202"/>
      <c r="LTE81" s="202"/>
      <c r="LTF81" s="202"/>
      <c r="LTG81" s="202"/>
      <c r="LTH81" s="202"/>
      <c r="LTI81" s="202"/>
      <c r="LTJ81" s="202"/>
      <c r="LTK81" s="202"/>
      <c r="LTL81" s="202"/>
      <c r="LTM81" s="202"/>
      <c r="LTN81" s="202"/>
      <c r="LTO81" s="202"/>
      <c r="LTP81" s="202"/>
      <c r="LTQ81" s="202"/>
      <c r="LTR81" s="202"/>
      <c r="LTS81" s="202"/>
      <c r="LTT81" s="202"/>
      <c r="LTU81" s="202"/>
      <c r="LTV81" s="202"/>
      <c r="LTW81" s="202"/>
      <c r="LTX81" s="202"/>
      <c r="LTY81" s="202"/>
      <c r="LTZ81" s="202"/>
      <c r="LUA81" s="202"/>
      <c r="LUB81" s="202"/>
      <c r="LUC81" s="202"/>
      <c r="LUD81" s="202"/>
      <c r="LUE81" s="202"/>
      <c r="LUF81" s="202"/>
      <c r="LUG81" s="202"/>
      <c r="LUH81" s="202"/>
      <c r="LUI81" s="202"/>
      <c r="LUJ81" s="202"/>
      <c r="LUK81" s="202"/>
      <c r="LUL81" s="202"/>
      <c r="LUM81" s="202"/>
      <c r="LUN81" s="202"/>
      <c r="LUO81" s="202"/>
      <c r="LUP81" s="202"/>
      <c r="LUQ81" s="202"/>
      <c r="LUR81" s="202"/>
      <c r="LUS81" s="202"/>
      <c r="LUT81" s="202"/>
      <c r="LUU81" s="202"/>
      <c r="LUV81" s="202"/>
      <c r="LUW81" s="202"/>
      <c r="LUX81" s="202"/>
      <c r="LUY81" s="202"/>
      <c r="LUZ81" s="202"/>
      <c r="LVA81" s="202"/>
      <c r="LVB81" s="202"/>
      <c r="LVC81" s="202"/>
      <c r="LVD81" s="202"/>
      <c r="LVE81" s="202"/>
      <c r="LVF81" s="202"/>
      <c r="LVG81" s="202"/>
      <c r="LVH81" s="202"/>
      <c r="LVI81" s="202"/>
      <c r="LVJ81" s="202"/>
      <c r="LVK81" s="202"/>
      <c r="LVL81" s="202"/>
      <c r="LVM81" s="202"/>
      <c r="LVN81" s="202"/>
      <c r="LVO81" s="202"/>
      <c r="LVP81" s="202"/>
      <c r="LVQ81" s="202"/>
      <c r="LVR81" s="202"/>
      <c r="LVS81" s="202"/>
      <c r="LVT81" s="202"/>
      <c r="LVU81" s="202"/>
      <c r="LVV81" s="202"/>
      <c r="LVW81" s="202"/>
      <c r="LVX81" s="202"/>
      <c r="LVY81" s="202"/>
      <c r="LVZ81" s="202"/>
      <c r="LWA81" s="202"/>
      <c r="LWB81" s="202"/>
      <c r="LWC81" s="202"/>
      <c r="LWD81" s="202"/>
      <c r="LWE81" s="202"/>
      <c r="LWF81" s="202"/>
      <c r="LWG81" s="202"/>
      <c r="LWH81" s="202"/>
      <c r="LWI81" s="202"/>
      <c r="LWJ81" s="202"/>
      <c r="LWK81" s="202"/>
      <c r="LWL81" s="202"/>
      <c r="LWM81" s="202"/>
      <c r="LWN81" s="202"/>
      <c r="LWO81" s="202"/>
      <c r="LWP81" s="202"/>
      <c r="LWQ81" s="202"/>
      <c r="LWR81" s="202"/>
      <c r="LWS81" s="202"/>
      <c r="LWT81" s="202"/>
      <c r="LWU81" s="202"/>
      <c r="LWV81" s="202"/>
      <c r="LWW81" s="202"/>
      <c r="LWX81" s="202"/>
      <c r="LWY81" s="202"/>
      <c r="LWZ81" s="202"/>
      <c r="LXA81" s="202"/>
      <c r="LXB81" s="202"/>
      <c r="LXC81" s="202"/>
      <c r="LXD81" s="202"/>
      <c r="LXE81" s="202"/>
      <c r="LXF81" s="202"/>
      <c r="LXG81" s="202"/>
      <c r="LXH81" s="202"/>
      <c r="LXI81" s="202"/>
      <c r="LXJ81" s="202"/>
      <c r="LXK81" s="202"/>
      <c r="LXL81" s="202"/>
      <c r="LXM81" s="202"/>
      <c r="LXN81" s="202"/>
      <c r="LXO81" s="202"/>
      <c r="LXP81" s="202"/>
      <c r="LXQ81" s="202"/>
      <c r="LXR81" s="202"/>
      <c r="LXS81" s="202"/>
      <c r="LXT81" s="202"/>
      <c r="LXU81" s="202"/>
      <c r="LXV81" s="202"/>
      <c r="LXW81" s="202"/>
      <c r="LXX81" s="202"/>
      <c r="LXY81" s="202"/>
      <c r="LXZ81" s="202"/>
      <c r="LYA81" s="202"/>
      <c r="LYB81" s="202"/>
      <c r="LYC81" s="202"/>
      <c r="LYD81" s="202"/>
      <c r="LYE81" s="202"/>
      <c r="LYF81" s="202"/>
      <c r="LYG81" s="202"/>
      <c r="LYH81" s="202"/>
      <c r="LYI81" s="202"/>
      <c r="LYJ81" s="202"/>
      <c r="LYK81" s="202"/>
      <c r="LYL81" s="202"/>
      <c r="LYM81" s="202"/>
      <c r="LYN81" s="202"/>
      <c r="LYO81" s="202"/>
      <c r="LYP81" s="202"/>
      <c r="LYQ81" s="202"/>
      <c r="LYR81" s="202"/>
      <c r="LYS81" s="202"/>
      <c r="LYT81" s="202"/>
      <c r="LYU81" s="202"/>
      <c r="LYV81" s="202"/>
      <c r="LYW81" s="202"/>
      <c r="LYX81" s="202"/>
      <c r="LYY81" s="202"/>
      <c r="LYZ81" s="202"/>
      <c r="LZA81" s="202"/>
      <c r="LZB81" s="202"/>
      <c r="LZC81" s="202"/>
      <c r="LZD81" s="202"/>
      <c r="LZE81" s="202"/>
      <c r="LZF81" s="202"/>
      <c r="LZG81" s="202"/>
      <c r="LZH81" s="202"/>
      <c r="LZI81" s="202"/>
      <c r="LZJ81" s="202"/>
      <c r="LZK81" s="202"/>
      <c r="LZL81" s="202"/>
      <c r="LZM81" s="202"/>
      <c r="LZN81" s="202"/>
      <c r="LZO81" s="202"/>
      <c r="LZP81" s="202"/>
      <c r="LZQ81" s="202"/>
      <c r="LZR81" s="202"/>
      <c r="LZS81" s="202"/>
      <c r="LZT81" s="202"/>
      <c r="LZU81" s="202"/>
      <c r="LZV81" s="202"/>
      <c r="LZW81" s="202"/>
      <c r="LZX81" s="202"/>
      <c r="LZY81" s="202"/>
      <c r="LZZ81" s="202"/>
      <c r="MAA81" s="202"/>
      <c r="MAB81" s="202"/>
      <c r="MAC81" s="202"/>
      <c r="MAD81" s="202"/>
      <c r="MAE81" s="202"/>
      <c r="MAF81" s="202"/>
      <c r="MAG81" s="202"/>
      <c r="MAH81" s="202"/>
      <c r="MAI81" s="202"/>
      <c r="MAJ81" s="202"/>
      <c r="MAK81" s="202"/>
      <c r="MAL81" s="202"/>
      <c r="MAM81" s="202"/>
      <c r="MAN81" s="202"/>
      <c r="MAO81" s="202"/>
      <c r="MAP81" s="202"/>
      <c r="MAQ81" s="202"/>
      <c r="MAR81" s="202"/>
      <c r="MAS81" s="202"/>
      <c r="MAT81" s="202"/>
      <c r="MAU81" s="202"/>
      <c r="MAV81" s="202"/>
      <c r="MAW81" s="202"/>
      <c r="MAX81" s="202"/>
      <c r="MAY81" s="202"/>
      <c r="MAZ81" s="202"/>
      <c r="MBA81" s="202"/>
      <c r="MBB81" s="202"/>
      <c r="MBC81" s="202"/>
      <c r="MBD81" s="202"/>
      <c r="MBE81" s="202"/>
      <c r="MBF81" s="202"/>
      <c r="MBG81" s="202"/>
      <c r="MBH81" s="202"/>
      <c r="MBI81" s="202"/>
      <c r="MBJ81" s="202"/>
      <c r="MBK81" s="202"/>
      <c r="MBL81" s="202"/>
      <c r="MBM81" s="202"/>
      <c r="MBN81" s="202"/>
      <c r="MBO81" s="202"/>
      <c r="MBP81" s="202"/>
      <c r="MBQ81" s="202"/>
      <c r="MBR81" s="202"/>
      <c r="MBS81" s="202"/>
      <c r="MBT81" s="202"/>
      <c r="MBU81" s="202"/>
      <c r="MBV81" s="202"/>
      <c r="MBW81" s="202"/>
      <c r="MBX81" s="202"/>
      <c r="MBY81" s="202"/>
      <c r="MBZ81" s="202"/>
      <c r="MCA81" s="202"/>
      <c r="MCB81" s="202"/>
      <c r="MCC81" s="202"/>
      <c r="MCD81" s="202"/>
      <c r="MCE81" s="202"/>
      <c r="MCF81" s="202"/>
      <c r="MCG81" s="202"/>
      <c r="MCH81" s="202"/>
      <c r="MCI81" s="202"/>
      <c r="MCJ81" s="202"/>
      <c r="MCK81" s="202"/>
      <c r="MCL81" s="202"/>
      <c r="MCM81" s="202"/>
      <c r="MCN81" s="202"/>
      <c r="MCO81" s="202"/>
      <c r="MCP81" s="202"/>
      <c r="MCQ81" s="202"/>
      <c r="MCR81" s="202"/>
      <c r="MCS81" s="202"/>
      <c r="MCT81" s="202"/>
      <c r="MCU81" s="202"/>
      <c r="MCV81" s="202"/>
      <c r="MCW81" s="202"/>
      <c r="MCX81" s="202"/>
      <c r="MCY81" s="202"/>
      <c r="MCZ81" s="202"/>
      <c r="MDA81" s="202"/>
      <c r="MDB81" s="202"/>
      <c r="MDC81" s="202"/>
      <c r="MDD81" s="202"/>
      <c r="MDE81" s="202"/>
      <c r="MDF81" s="202"/>
      <c r="MDG81" s="202"/>
      <c r="MDH81" s="202"/>
      <c r="MDI81" s="202"/>
      <c r="MDJ81" s="202"/>
      <c r="MDK81" s="202"/>
      <c r="MDL81" s="202"/>
      <c r="MDM81" s="202"/>
      <c r="MDN81" s="202"/>
      <c r="MDO81" s="202"/>
      <c r="MDP81" s="202"/>
      <c r="MDQ81" s="202"/>
      <c r="MDR81" s="202"/>
      <c r="MDS81" s="202"/>
      <c r="MDT81" s="202"/>
      <c r="MDU81" s="202"/>
      <c r="MDV81" s="202"/>
      <c r="MDW81" s="202"/>
      <c r="MDX81" s="202"/>
      <c r="MDY81" s="202"/>
      <c r="MDZ81" s="202"/>
      <c r="MEA81" s="202"/>
      <c r="MEB81" s="202"/>
      <c r="MEC81" s="202"/>
      <c r="MED81" s="202"/>
      <c r="MEE81" s="202"/>
      <c r="MEF81" s="202"/>
      <c r="MEG81" s="202"/>
      <c r="MEH81" s="202"/>
      <c r="MEI81" s="202"/>
      <c r="MEJ81" s="202"/>
      <c r="MEK81" s="202"/>
      <c r="MEL81" s="202"/>
      <c r="MEM81" s="202"/>
      <c r="MEN81" s="202"/>
      <c r="MEO81" s="202"/>
      <c r="MEP81" s="202"/>
      <c r="MEQ81" s="202"/>
      <c r="MER81" s="202"/>
      <c r="MES81" s="202"/>
      <c r="MET81" s="202"/>
      <c r="MEU81" s="202"/>
      <c r="MEV81" s="202"/>
      <c r="MEW81" s="202"/>
      <c r="MEX81" s="202"/>
      <c r="MEY81" s="202"/>
      <c r="MEZ81" s="202"/>
      <c r="MFA81" s="202"/>
      <c r="MFB81" s="202"/>
      <c r="MFC81" s="202"/>
      <c r="MFD81" s="202"/>
      <c r="MFE81" s="202"/>
      <c r="MFF81" s="202"/>
      <c r="MFG81" s="202"/>
      <c r="MFH81" s="202"/>
      <c r="MFI81" s="202"/>
      <c r="MFJ81" s="202"/>
      <c r="MFK81" s="202"/>
      <c r="MFL81" s="202"/>
      <c r="MFM81" s="202"/>
      <c r="MFN81" s="202"/>
      <c r="MFO81" s="202"/>
      <c r="MFP81" s="202"/>
      <c r="MFQ81" s="202"/>
      <c r="MFR81" s="202"/>
      <c r="MFS81" s="202"/>
      <c r="MFT81" s="202"/>
      <c r="MFU81" s="202"/>
      <c r="MFV81" s="202"/>
      <c r="MFW81" s="202"/>
      <c r="MFX81" s="202"/>
      <c r="MFY81" s="202"/>
      <c r="MFZ81" s="202"/>
      <c r="MGA81" s="202"/>
      <c r="MGB81" s="202"/>
      <c r="MGC81" s="202"/>
      <c r="MGD81" s="202"/>
      <c r="MGE81" s="202"/>
      <c r="MGF81" s="202"/>
      <c r="MGG81" s="202"/>
      <c r="MGH81" s="202"/>
      <c r="MGI81" s="202"/>
      <c r="MGJ81" s="202"/>
      <c r="MGK81" s="202"/>
      <c r="MGL81" s="202"/>
      <c r="MGM81" s="202"/>
      <c r="MGN81" s="202"/>
      <c r="MGO81" s="202"/>
      <c r="MGP81" s="202"/>
      <c r="MGQ81" s="202"/>
      <c r="MGR81" s="202"/>
      <c r="MGS81" s="202"/>
      <c r="MGT81" s="202"/>
      <c r="MGU81" s="202"/>
      <c r="MGV81" s="202"/>
      <c r="MGW81" s="202"/>
      <c r="MGX81" s="202"/>
      <c r="MGY81" s="202"/>
      <c r="MGZ81" s="202"/>
      <c r="MHA81" s="202"/>
      <c r="MHB81" s="202"/>
      <c r="MHC81" s="202"/>
      <c r="MHD81" s="202"/>
      <c r="MHE81" s="202"/>
      <c r="MHF81" s="202"/>
      <c r="MHG81" s="202"/>
      <c r="MHH81" s="202"/>
      <c r="MHI81" s="202"/>
      <c r="MHJ81" s="202"/>
      <c r="MHK81" s="202"/>
      <c r="MHL81" s="202"/>
      <c r="MHM81" s="202"/>
      <c r="MHN81" s="202"/>
      <c r="MHO81" s="202"/>
      <c r="MHP81" s="202"/>
      <c r="MHQ81" s="202"/>
      <c r="MHR81" s="202"/>
      <c r="MHS81" s="202"/>
      <c r="MHT81" s="202"/>
      <c r="MHU81" s="202"/>
      <c r="MHV81" s="202"/>
      <c r="MHW81" s="202"/>
      <c r="MHX81" s="202"/>
      <c r="MHY81" s="202"/>
      <c r="MHZ81" s="202"/>
      <c r="MIA81" s="202"/>
      <c r="MIB81" s="202"/>
      <c r="MIC81" s="202"/>
      <c r="MID81" s="202"/>
      <c r="MIE81" s="202"/>
      <c r="MIF81" s="202"/>
      <c r="MIG81" s="202"/>
      <c r="MIH81" s="202"/>
      <c r="MII81" s="202"/>
      <c r="MIJ81" s="202"/>
      <c r="MIK81" s="202"/>
      <c r="MIL81" s="202"/>
      <c r="MIM81" s="202"/>
      <c r="MIN81" s="202"/>
      <c r="MIO81" s="202"/>
      <c r="MIP81" s="202"/>
      <c r="MIQ81" s="202"/>
      <c r="MIR81" s="202"/>
      <c r="MIS81" s="202"/>
      <c r="MIT81" s="202"/>
      <c r="MIU81" s="202"/>
      <c r="MIV81" s="202"/>
      <c r="MIW81" s="202"/>
      <c r="MIX81" s="202"/>
      <c r="MIY81" s="202"/>
      <c r="MIZ81" s="202"/>
      <c r="MJA81" s="202"/>
      <c r="MJB81" s="202"/>
      <c r="MJC81" s="202"/>
      <c r="MJD81" s="202"/>
      <c r="MJE81" s="202"/>
      <c r="MJF81" s="202"/>
      <c r="MJG81" s="202"/>
      <c r="MJH81" s="202"/>
      <c r="MJI81" s="202"/>
      <c r="MJJ81" s="202"/>
      <c r="MJK81" s="202"/>
      <c r="MJL81" s="202"/>
      <c r="MJM81" s="202"/>
      <c r="MJN81" s="202"/>
      <c r="MJO81" s="202"/>
      <c r="MJP81" s="202"/>
      <c r="MJQ81" s="202"/>
      <c r="MJR81" s="202"/>
      <c r="MJS81" s="202"/>
      <c r="MJT81" s="202"/>
      <c r="MJU81" s="202"/>
      <c r="MJV81" s="202"/>
      <c r="MJW81" s="202"/>
      <c r="MJX81" s="202"/>
      <c r="MJY81" s="202"/>
      <c r="MJZ81" s="202"/>
      <c r="MKA81" s="202"/>
      <c r="MKB81" s="202"/>
      <c r="MKC81" s="202"/>
      <c r="MKD81" s="202"/>
      <c r="MKE81" s="202"/>
      <c r="MKF81" s="202"/>
      <c r="MKG81" s="202"/>
      <c r="MKH81" s="202"/>
      <c r="MKI81" s="202"/>
      <c r="MKJ81" s="202"/>
      <c r="MKK81" s="202"/>
      <c r="MKL81" s="202"/>
      <c r="MKM81" s="202"/>
      <c r="MKN81" s="202"/>
      <c r="MKO81" s="202"/>
      <c r="MKP81" s="202"/>
      <c r="MKQ81" s="202"/>
      <c r="MKR81" s="202"/>
      <c r="MKS81" s="202"/>
      <c r="MKT81" s="202"/>
      <c r="MKU81" s="202"/>
      <c r="MKV81" s="202"/>
      <c r="MKW81" s="202"/>
      <c r="MKX81" s="202"/>
      <c r="MKY81" s="202"/>
      <c r="MKZ81" s="202"/>
      <c r="MLA81" s="202"/>
      <c r="MLB81" s="202"/>
      <c r="MLC81" s="202"/>
      <c r="MLD81" s="202"/>
      <c r="MLE81" s="202"/>
      <c r="MLF81" s="202"/>
      <c r="MLG81" s="202"/>
      <c r="MLH81" s="202"/>
      <c r="MLI81" s="202"/>
      <c r="MLJ81" s="202"/>
      <c r="MLK81" s="202"/>
      <c r="MLL81" s="202"/>
      <c r="MLM81" s="202"/>
      <c r="MLN81" s="202"/>
      <c r="MLO81" s="202"/>
      <c r="MLP81" s="202"/>
      <c r="MLQ81" s="202"/>
      <c r="MLR81" s="202"/>
      <c r="MLS81" s="202"/>
      <c r="MLT81" s="202"/>
      <c r="MLU81" s="202"/>
      <c r="MLV81" s="202"/>
      <c r="MLW81" s="202"/>
      <c r="MLX81" s="202"/>
      <c r="MLY81" s="202"/>
      <c r="MLZ81" s="202"/>
      <c r="MMA81" s="202"/>
      <c r="MMB81" s="202"/>
      <c r="MMC81" s="202"/>
      <c r="MMD81" s="202"/>
      <c r="MME81" s="202"/>
      <c r="MMF81" s="202"/>
      <c r="MMG81" s="202"/>
      <c r="MMH81" s="202"/>
      <c r="MMI81" s="202"/>
      <c r="MMJ81" s="202"/>
      <c r="MMK81" s="202"/>
      <c r="MML81" s="202"/>
      <c r="MMM81" s="202"/>
      <c r="MMN81" s="202"/>
      <c r="MMO81" s="202"/>
      <c r="MMP81" s="202"/>
      <c r="MMQ81" s="202"/>
      <c r="MMR81" s="202"/>
      <c r="MMS81" s="202"/>
      <c r="MMT81" s="202"/>
      <c r="MMU81" s="202"/>
      <c r="MMV81" s="202"/>
      <c r="MMW81" s="202"/>
      <c r="MMX81" s="202"/>
      <c r="MMY81" s="202"/>
      <c r="MMZ81" s="202"/>
      <c r="MNA81" s="202"/>
      <c r="MNB81" s="202"/>
      <c r="MNC81" s="202"/>
      <c r="MND81" s="202"/>
      <c r="MNE81" s="202"/>
      <c r="MNF81" s="202"/>
      <c r="MNG81" s="202"/>
      <c r="MNH81" s="202"/>
      <c r="MNI81" s="202"/>
      <c r="MNJ81" s="202"/>
      <c r="MNK81" s="202"/>
      <c r="MNL81" s="202"/>
      <c r="MNM81" s="202"/>
      <c r="MNN81" s="202"/>
      <c r="MNO81" s="202"/>
      <c r="MNP81" s="202"/>
      <c r="MNQ81" s="202"/>
      <c r="MNR81" s="202"/>
      <c r="MNS81" s="202"/>
      <c r="MNT81" s="202"/>
      <c r="MNU81" s="202"/>
      <c r="MNV81" s="202"/>
      <c r="MNW81" s="202"/>
      <c r="MNX81" s="202"/>
      <c r="MNY81" s="202"/>
      <c r="MNZ81" s="202"/>
      <c r="MOA81" s="202"/>
      <c r="MOB81" s="202"/>
      <c r="MOC81" s="202"/>
      <c r="MOD81" s="202"/>
      <c r="MOE81" s="202"/>
      <c r="MOF81" s="202"/>
      <c r="MOG81" s="202"/>
      <c r="MOH81" s="202"/>
      <c r="MOI81" s="202"/>
      <c r="MOJ81" s="202"/>
      <c r="MOK81" s="202"/>
      <c r="MOL81" s="202"/>
      <c r="MOM81" s="202"/>
      <c r="MON81" s="202"/>
      <c r="MOO81" s="202"/>
      <c r="MOP81" s="202"/>
      <c r="MOQ81" s="202"/>
      <c r="MOR81" s="202"/>
      <c r="MOS81" s="202"/>
      <c r="MOT81" s="202"/>
      <c r="MOU81" s="202"/>
      <c r="MOV81" s="202"/>
      <c r="MOW81" s="202"/>
      <c r="MOX81" s="202"/>
      <c r="MOY81" s="202"/>
      <c r="MOZ81" s="202"/>
      <c r="MPA81" s="202"/>
      <c r="MPB81" s="202"/>
      <c r="MPC81" s="202"/>
      <c r="MPD81" s="202"/>
      <c r="MPE81" s="202"/>
      <c r="MPF81" s="202"/>
      <c r="MPG81" s="202"/>
      <c r="MPH81" s="202"/>
      <c r="MPI81" s="202"/>
      <c r="MPJ81" s="202"/>
      <c r="MPK81" s="202"/>
      <c r="MPL81" s="202"/>
      <c r="MPM81" s="202"/>
      <c r="MPN81" s="202"/>
      <c r="MPO81" s="202"/>
      <c r="MPP81" s="202"/>
      <c r="MPQ81" s="202"/>
      <c r="MPR81" s="202"/>
      <c r="MPS81" s="202"/>
      <c r="MPT81" s="202"/>
      <c r="MPU81" s="202"/>
      <c r="MPV81" s="202"/>
      <c r="MPW81" s="202"/>
      <c r="MPX81" s="202"/>
      <c r="MPY81" s="202"/>
      <c r="MPZ81" s="202"/>
      <c r="MQA81" s="202"/>
      <c r="MQB81" s="202"/>
      <c r="MQC81" s="202"/>
      <c r="MQD81" s="202"/>
      <c r="MQE81" s="202"/>
      <c r="MQF81" s="202"/>
      <c r="MQG81" s="202"/>
      <c r="MQH81" s="202"/>
      <c r="MQI81" s="202"/>
      <c r="MQJ81" s="202"/>
      <c r="MQK81" s="202"/>
      <c r="MQL81" s="202"/>
      <c r="MQM81" s="202"/>
      <c r="MQN81" s="202"/>
      <c r="MQO81" s="202"/>
      <c r="MQP81" s="202"/>
      <c r="MQQ81" s="202"/>
      <c r="MQR81" s="202"/>
      <c r="MQS81" s="202"/>
      <c r="MQT81" s="202"/>
      <c r="MQU81" s="202"/>
      <c r="MQV81" s="202"/>
      <c r="MQW81" s="202"/>
      <c r="MQX81" s="202"/>
      <c r="MQY81" s="202"/>
      <c r="MQZ81" s="202"/>
      <c r="MRA81" s="202"/>
      <c r="MRB81" s="202"/>
      <c r="MRC81" s="202"/>
      <c r="MRD81" s="202"/>
      <c r="MRE81" s="202"/>
      <c r="MRF81" s="202"/>
      <c r="MRG81" s="202"/>
      <c r="MRH81" s="202"/>
      <c r="MRI81" s="202"/>
      <c r="MRJ81" s="202"/>
      <c r="MRK81" s="202"/>
      <c r="MRL81" s="202"/>
      <c r="MRM81" s="202"/>
      <c r="MRN81" s="202"/>
      <c r="MRO81" s="202"/>
      <c r="MRP81" s="202"/>
      <c r="MRQ81" s="202"/>
      <c r="MRR81" s="202"/>
      <c r="MRS81" s="202"/>
      <c r="MRT81" s="202"/>
      <c r="MRU81" s="202"/>
      <c r="MRV81" s="202"/>
      <c r="MRW81" s="202"/>
      <c r="MRX81" s="202"/>
      <c r="MRY81" s="202"/>
      <c r="MRZ81" s="202"/>
      <c r="MSA81" s="202"/>
      <c r="MSB81" s="202"/>
      <c r="MSC81" s="202"/>
      <c r="MSD81" s="202"/>
      <c r="MSE81" s="202"/>
      <c r="MSF81" s="202"/>
      <c r="MSG81" s="202"/>
      <c r="MSH81" s="202"/>
      <c r="MSI81" s="202"/>
      <c r="MSJ81" s="202"/>
      <c r="MSK81" s="202"/>
      <c r="MSL81" s="202"/>
      <c r="MSM81" s="202"/>
      <c r="MSN81" s="202"/>
      <c r="MSO81" s="202"/>
      <c r="MSP81" s="202"/>
      <c r="MSQ81" s="202"/>
      <c r="MSR81" s="202"/>
      <c r="MSS81" s="202"/>
      <c r="MST81" s="202"/>
      <c r="MSU81" s="202"/>
      <c r="MSV81" s="202"/>
      <c r="MSW81" s="202"/>
      <c r="MSX81" s="202"/>
      <c r="MSY81" s="202"/>
      <c r="MSZ81" s="202"/>
      <c r="MTA81" s="202"/>
      <c r="MTB81" s="202"/>
      <c r="MTC81" s="202"/>
      <c r="MTD81" s="202"/>
      <c r="MTE81" s="202"/>
      <c r="MTF81" s="202"/>
      <c r="MTG81" s="202"/>
      <c r="MTH81" s="202"/>
      <c r="MTI81" s="202"/>
      <c r="MTJ81" s="202"/>
      <c r="MTK81" s="202"/>
      <c r="MTL81" s="202"/>
      <c r="MTM81" s="202"/>
      <c r="MTN81" s="202"/>
      <c r="MTO81" s="202"/>
      <c r="MTP81" s="202"/>
      <c r="MTQ81" s="202"/>
      <c r="MTR81" s="202"/>
      <c r="MTS81" s="202"/>
      <c r="MTT81" s="202"/>
      <c r="MTU81" s="202"/>
      <c r="MTV81" s="202"/>
      <c r="MTW81" s="202"/>
      <c r="MTX81" s="202"/>
      <c r="MTY81" s="202"/>
      <c r="MTZ81" s="202"/>
      <c r="MUA81" s="202"/>
      <c r="MUB81" s="202"/>
      <c r="MUC81" s="202"/>
      <c r="MUD81" s="202"/>
      <c r="MUE81" s="202"/>
      <c r="MUF81" s="202"/>
      <c r="MUG81" s="202"/>
      <c r="MUH81" s="202"/>
      <c r="MUI81" s="202"/>
      <c r="MUJ81" s="202"/>
      <c r="MUK81" s="202"/>
      <c r="MUL81" s="202"/>
      <c r="MUM81" s="202"/>
      <c r="MUN81" s="202"/>
      <c r="MUO81" s="202"/>
      <c r="MUP81" s="202"/>
      <c r="MUQ81" s="202"/>
      <c r="MUR81" s="202"/>
      <c r="MUS81" s="202"/>
      <c r="MUT81" s="202"/>
      <c r="MUU81" s="202"/>
      <c r="MUV81" s="202"/>
      <c r="MUW81" s="202"/>
      <c r="MUX81" s="202"/>
      <c r="MUY81" s="202"/>
      <c r="MUZ81" s="202"/>
      <c r="MVA81" s="202"/>
      <c r="MVB81" s="202"/>
      <c r="MVC81" s="202"/>
      <c r="MVD81" s="202"/>
      <c r="MVE81" s="202"/>
      <c r="MVF81" s="202"/>
      <c r="MVG81" s="202"/>
      <c r="MVH81" s="202"/>
      <c r="MVI81" s="202"/>
      <c r="MVJ81" s="202"/>
      <c r="MVK81" s="202"/>
      <c r="MVL81" s="202"/>
      <c r="MVM81" s="202"/>
      <c r="MVN81" s="202"/>
      <c r="MVO81" s="202"/>
      <c r="MVP81" s="202"/>
      <c r="MVQ81" s="202"/>
      <c r="MVR81" s="202"/>
      <c r="MVS81" s="202"/>
      <c r="MVT81" s="202"/>
      <c r="MVU81" s="202"/>
      <c r="MVV81" s="202"/>
      <c r="MVW81" s="202"/>
      <c r="MVX81" s="202"/>
      <c r="MVY81" s="202"/>
      <c r="MVZ81" s="202"/>
      <c r="MWA81" s="202"/>
      <c r="MWB81" s="202"/>
      <c r="MWC81" s="202"/>
      <c r="MWD81" s="202"/>
      <c r="MWE81" s="202"/>
      <c r="MWF81" s="202"/>
      <c r="MWG81" s="202"/>
      <c r="MWH81" s="202"/>
      <c r="MWI81" s="202"/>
      <c r="MWJ81" s="202"/>
      <c r="MWK81" s="202"/>
      <c r="MWL81" s="202"/>
      <c r="MWM81" s="202"/>
      <c r="MWN81" s="202"/>
      <c r="MWO81" s="202"/>
      <c r="MWP81" s="202"/>
      <c r="MWQ81" s="202"/>
      <c r="MWR81" s="202"/>
      <c r="MWS81" s="202"/>
      <c r="MWT81" s="202"/>
      <c r="MWU81" s="202"/>
      <c r="MWV81" s="202"/>
      <c r="MWW81" s="202"/>
      <c r="MWX81" s="202"/>
      <c r="MWY81" s="202"/>
      <c r="MWZ81" s="202"/>
      <c r="MXA81" s="202"/>
      <c r="MXB81" s="202"/>
      <c r="MXC81" s="202"/>
      <c r="MXD81" s="202"/>
      <c r="MXE81" s="202"/>
      <c r="MXF81" s="202"/>
      <c r="MXG81" s="202"/>
      <c r="MXH81" s="202"/>
      <c r="MXI81" s="202"/>
      <c r="MXJ81" s="202"/>
      <c r="MXK81" s="202"/>
      <c r="MXL81" s="202"/>
      <c r="MXM81" s="202"/>
      <c r="MXN81" s="202"/>
      <c r="MXO81" s="202"/>
      <c r="MXP81" s="202"/>
      <c r="MXQ81" s="202"/>
      <c r="MXR81" s="202"/>
      <c r="MXS81" s="202"/>
      <c r="MXT81" s="202"/>
      <c r="MXU81" s="202"/>
      <c r="MXV81" s="202"/>
      <c r="MXW81" s="202"/>
      <c r="MXX81" s="202"/>
      <c r="MXY81" s="202"/>
      <c r="MXZ81" s="202"/>
      <c r="MYA81" s="202"/>
      <c r="MYB81" s="202"/>
      <c r="MYC81" s="202"/>
      <c r="MYD81" s="202"/>
      <c r="MYE81" s="202"/>
      <c r="MYF81" s="202"/>
      <c r="MYG81" s="202"/>
      <c r="MYH81" s="202"/>
      <c r="MYI81" s="202"/>
      <c r="MYJ81" s="202"/>
      <c r="MYK81" s="202"/>
      <c r="MYL81" s="202"/>
      <c r="MYM81" s="202"/>
      <c r="MYN81" s="202"/>
      <c r="MYO81" s="202"/>
      <c r="MYP81" s="202"/>
      <c r="MYQ81" s="202"/>
      <c r="MYR81" s="202"/>
      <c r="MYS81" s="202"/>
      <c r="MYT81" s="202"/>
      <c r="MYU81" s="202"/>
      <c r="MYV81" s="202"/>
      <c r="MYW81" s="202"/>
      <c r="MYX81" s="202"/>
      <c r="MYY81" s="202"/>
      <c r="MYZ81" s="202"/>
      <c r="MZA81" s="202"/>
      <c r="MZB81" s="202"/>
      <c r="MZC81" s="202"/>
      <c r="MZD81" s="202"/>
      <c r="MZE81" s="202"/>
      <c r="MZF81" s="202"/>
      <c r="MZG81" s="202"/>
      <c r="MZH81" s="202"/>
      <c r="MZI81" s="202"/>
      <c r="MZJ81" s="202"/>
      <c r="MZK81" s="202"/>
      <c r="MZL81" s="202"/>
      <c r="MZM81" s="202"/>
      <c r="MZN81" s="202"/>
      <c r="MZO81" s="202"/>
      <c r="MZP81" s="202"/>
      <c r="MZQ81" s="202"/>
      <c r="MZR81" s="202"/>
      <c r="MZS81" s="202"/>
      <c r="MZT81" s="202"/>
      <c r="MZU81" s="202"/>
      <c r="MZV81" s="202"/>
      <c r="MZW81" s="202"/>
      <c r="MZX81" s="202"/>
      <c r="MZY81" s="202"/>
      <c r="MZZ81" s="202"/>
      <c r="NAA81" s="202"/>
      <c r="NAB81" s="202"/>
      <c r="NAC81" s="202"/>
      <c r="NAD81" s="202"/>
      <c r="NAE81" s="202"/>
      <c r="NAF81" s="202"/>
      <c r="NAG81" s="202"/>
      <c r="NAH81" s="202"/>
      <c r="NAI81" s="202"/>
      <c r="NAJ81" s="202"/>
      <c r="NAK81" s="202"/>
      <c r="NAL81" s="202"/>
      <c r="NAM81" s="202"/>
      <c r="NAN81" s="202"/>
      <c r="NAO81" s="202"/>
      <c r="NAP81" s="202"/>
      <c r="NAQ81" s="202"/>
      <c r="NAR81" s="202"/>
      <c r="NAS81" s="202"/>
      <c r="NAT81" s="202"/>
      <c r="NAU81" s="202"/>
      <c r="NAV81" s="202"/>
      <c r="NAW81" s="202"/>
      <c r="NAX81" s="202"/>
      <c r="NAY81" s="202"/>
      <c r="NAZ81" s="202"/>
      <c r="NBA81" s="202"/>
      <c r="NBB81" s="202"/>
      <c r="NBC81" s="202"/>
      <c r="NBD81" s="202"/>
      <c r="NBE81" s="202"/>
      <c r="NBF81" s="202"/>
      <c r="NBG81" s="202"/>
      <c r="NBH81" s="202"/>
      <c r="NBI81" s="202"/>
      <c r="NBJ81" s="202"/>
      <c r="NBK81" s="202"/>
      <c r="NBL81" s="202"/>
      <c r="NBM81" s="202"/>
      <c r="NBN81" s="202"/>
      <c r="NBO81" s="202"/>
      <c r="NBP81" s="202"/>
      <c r="NBQ81" s="202"/>
      <c r="NBR81" s="202"/>
      <c r="NBS81" s="202"/>
      <c r="NBT81" s="202"/>
      <c r="NBU81" s="202"/>
      <c r="NBV81" s="202"/>
      <c r="NBW81" s="202"/>
      <c r="NBX81" s="202"/>
      <c r="NBY81" s="202"/>
      <c r="NBZ81" s="202"/>
      <c r="NCA81" s="202"/>
      <c r="NCB81" s="202"/>
      <c r="NCC81" s="202"/>
      <c r="NCD81" s="202"/>
      <c r="NCE81" s="202"/>
      <c r="NCF81" s="202"/>
      <c r="NCG81" s="202"/>
      <c r="NCH81" s="202"/>
      <c r="NCI81" s="202"/>
      <c r="NCJ81" s="202"/>
      <c r="NCK81" s="202"/>
      <c r="NCL81" s="202"/>
      <c r="NCM81" s="202"/>
      <c r="NCN81" s="202"/>
      <c r="NCO81" s="202"/>
      <c r="NCP81" s="202"/>
      <c r="NCQ81" s="202"/>
      <c r="NCR81" s="202"/>
      <c r="NCS81" s="202"/>
      <c r="NCT81" s="202"/>
      <c r="NCU81" s="202"/>
      <c r="NCV81" s="202"/>
      <c r="NCW81" s="202"/>
      <c r="NCX81" s="202"/>
      <c r="NCY81" s="202"/>
      <c r="NCZ81" s="202"/>
      <c r="NDA81" s="202"/>
      <c r="NDB81" s="202"/>
      <c r="NDC81" s="202"/>
      <c r="NDD81" s="202"/>
      <c r="NDE81" s="202"/>
      <c r="NDF81" s="202"/>
      <c r="NDG81" s="202"/>
      <c r="NDH81" s="202"/>
      <c r="NDI81" s="202"/>
      <c r="NDJ81" s="202"/>
      <c r="NDK81" s="202"/>
      <c r="NDL81" s="202"/>
      <c r="NDM81" s="202"/>
      <c r="NDN81" s="202"/>
      <c r="NDO81" s="202"/>
      <c r="NDP81" s="202"/>
      <c r="NDQ81" s="202"/>
      <c r="NDR81" s="202"/>
      <c r="NDS81" s="202"/>
      <c r="NDT81" s="202"/>
      <c r="NDU81" s="202"/>
      <c r="NDV81" s="202"/>
      <c r="NDW81" s="202"/>
      <c r="NDX81" s="202"/>
      <c r="NDY81" s="202"/>
      <c r="NDZ81" s="202"/>
      <c r="NEA81" s="202"/>
      <c r="NEB81" s="202"/>
      <c r="NEC81" s="202"/>
      <c r="NED81" s="202"/>
      <c r="NEE81" s="202"/>
      <c r="NEF81" s="202"/>
      <c r="NEG81" s="202"/>
      <c r="NEH81" s="202"/>
      <c r="NEI81" s="202"/>
      <c r="NEJ81" s="202"/>
      <c r="NEK81" s="202"/>
      <c r="NEL81" s="202"/>
      <c r="NEM81" s="202"/>
      <c r="NEN81" s="202"/>
      <c r="NEO81" s="202"/>
      <c r="NEP81" s="202"/>
      <c r="NEQ81" s="202"/>
      <c r="NER81" s="202"/>
      <c r="NES81" s="202"/>
      <c r="NET81" s="202"/>
      <c r="NEU81" s="202"/>
      <c r="NEV81" s="202"/>
      <c r="NEW81" s="202"/>
      <c r="NEX81" s="202"/>
      <c r="NEY81" s="202"/>
      <c r="NEZ81" s="202"/>
      <c r="NFA81" s="202"/>
      <c r="NFB81" s="202"/>
      <c r="NFC81" s="202"/>
      <c r="NFD81" s="202"/>
      <c r="NFE81" s="202"/>
      <c r="NFF81" s="202"/>
      <c r="NFG81" s="202"/>
      <c r="NFH81" s="202"/>
      <c r="NFI81" s="202"/>
      <c r="NFJ81" s="202"/>
      <c r="NFK81" s="202"/>
      <c r="NFL81" s="202"/>
      <c r="NFM81" s="202"/>
      <c r="NFN81" s="202"/>
      <c r="NFO81" s="202"/>
      <c r="NFP81" s="202"/>
      <c r="NFQ81" s="202"/>
      <c r="NFR81" s="202"/>
      <c r="NFS81" s="202"/>
      <c r="NFT81" s="202"/>
      <c r="NFU81" s="202"/>
      <c r="NFV81" s="202"/>
      <c r="NFW81" s="202"/>
      <c r="NFX81" s="202"/>
      <c r="NFY81" s="202"/>
      <c r="NFZ81" s="202"/>
      <c r="NGA81" s="202"/>
      <c r="NGB81" s="202"/>
      <c r="NGC81" s="202"/>
      <c r="NGD81" s="202"/>
      <c r="NGE81" s="202"/>
      <c r="NGF81" s="202"/>
      <c r="NGG81" s="202"/>
      <c r="NGH81" s="202"/>
      <c r="NGI81" s="202"/>
      <c r="NGJ81" s="202"/>
      <c r="NGK81" s="202"/>
      <c r="NGL81" s="202"/>
      <c r="NGM81" s="202"/>
      <c r="NGN81" s="202"/>
      <c r="NGO81" s="202"/>
      <c r="NGP81" s="202"/>
      <c r="NGQ81" s="202"/>
      <c r="NGR81" s="202"/>
      <c r="NGS81" s="202"/>
      <c r="NGT81" s="202"/>
      <c r="NGU81" s="202"/>
      <c r="NGV81" s="202"/>
      <c r="NGW81" s="202"/>
      <c r="NGX81" s="202"/>
      <c r="NGY81" s="202"/>
      <c r="NGZ81" s="202"/>
      <c r="NHA81" s="202"/>
      <c r="NHB81" s="202"/>
      <c r="NHC81" s="202"/>
      <c r="NHD81" s="202"/>
      <c r="NHE81" s="202"/>
      <c r="NHF81" s="202"/>
      <c r="NHG81" s="202"/>
      <c r="NHH81" s="202"/>
      <c r="NHI81" s="202"/>
      <c r="NHJ81" s="202"/>
      <c r="NHK81" s="202"/>
      <c r="NHL81" s="202"/>
      <c r="NHM81" s="202"/>
      <c r="NHN81" s="202"/>
      <c r="NHO81" s="202"/>
      <c r="NHP81" s="202"/>
      <c r="NHQ81" s="202"/>
      <c r="NHR81" s="202"/>
      <c r="NHS81" s="202"/>
      <c r="NHT81" s="202"/>
      <c r="NHU81" s="202"/>
      <c r="NHV81" s="202"/>
      <c r="NHW81" s="202"/>
      <c r="NHX81" s="202"/>
      <c r="NHY81" s="202"/>
      <c r="NHZ81" s="202"/>
      <c r="NIA81" s="202"/>
      <c r="NIB81" s="202"/>
      <c r="NIC81" s="202"/>
      <c r="NID81" s="202"/>
      <c r="NIE81" s="202"/>
      <c r="NIF81" s="202"/>
      <c r="NIG81" s="202"/>
      <c r="NIH81" s="202"/>
      <c r="NII81" s="202"/>
      <c r="NIJ81" s="202"/>
      <c r="NIK81" s="202"/>
      <c r="NIL81" s="202"/>
      <c r="NIM81" s="202"/>
      <c r="NIN81" s="202"/>
      <c r="NIO81" s="202"/>
      <c r="NIP81" s="202"/>
      <c r="NIQ81" s="202"/>
      <c r="NIR81" s="202"/>
      <c r="NIS81" s="202"/>
      <c r="NIT81" s="202"/>
      <c r="NIU81" s="202"/>
      <c r="NIV81" s="202"/>
      <c r="NIW81" s="202"/>
      <c r="NIX81" s="202"/>
      <c r="NIY81" s="202"/>
      <c r="NIZ81" s="202"/>
      <c r="NJA81" s="202"/>
      <c r="NJB81" s="202"/>
      <c r="NJC81" s="202"/>
      <c r="NJD81" s="202"/>
      <c r="NJE81" s="202"/>
      <c r="NJF81" s="202"/>
      <c r="NJG81" s="202"/>
      <c r="NJH81" s="202"/>
      <c r="NJI81" s="202"/>
      <c r="NJJ81" s="202"/>
      <c r="NJK81" s="202"/>
      <c r="NJL81" s="202"/>
      <c r="NJM81" s="202"/>
      <c r="NJN81" s="202"/>
      <c r="NJO81" s="202"/>
      <c r="NJP81" s="202"/>
      <c r="NJQ81" s="202"/>
      <c r="NJR81" s="202"/>
      <c r="NJS81" s="202"/>
      <c r="NJT81" s="202"/>
      <c r="NJU81" s="202"/>
      <c r="NJV81" s="202"/>
      <c r="NJW81" s="202"/>
      <c r="NJX81" s="202"/>
      <c r="NJY81" s="202"/>
      <c r="NJZ81" s="202"/>
      <c r="NKA81" s="202"/>
      <c r="NKB81" s="202"/>
      <c r="NKC81" s="202"/>
      <c r="NKD81" s="202"/>
      <c r="NKE81" s="202"/>
      <c r="NKF81" s="202"/>
      <c r="NKG81" s="202"/>
      <c r="NKH81" s="202"/>
      <c r="NKI81" s="202"/>
      <c r="NKJ81" s="202"/>
      <c r="NKK81" s="202"/>
      <c r="NKL81" s="202"/>
      <c r="NKM81" s="202"/>
      <c r="NKN81" s="202"/>
      <c r="NKO81" s="202"/>
      <c r="NKP81" s="202"/>
      <c r="NKQ81" s="202"/>
      <c r="NKR81" s="202"/>
      <c r="NKS81" s="202"/>
      <c r="NKT81" s="202"/>
      <c r="NKU81" s="202"/>
      <c r="NKV81" s="202"/>
      <c r="NKW81" s="202"/>
      <c r="NKX81" s="202"/>
      <c r="NKY81" s="202"/>
      <c r="NKZ81" s="202"/>
      <c r="NLA81" s="202"/>
      <c r="NLB81" s="202"/>
      <c r="NLC81" s="202"/>
      <c r="NLD81" s="202"/>
      <c r="NLE81" s="202"/>
      <c r="NLF81" s="202"/>
      <c r="NLG81" s="202"/>
      <c r="NLH81" s="202"/>
      <c r="NLI81" s="202"/>
      <c r="NLJ81" s="202"/>
      <c r="NLK81" s="202"/>
      <c r="NLL81" s="202"/>
      <c r="NLM81" s="202"/>
      <c r="NLN81" s="202"/>
      <c r="NLO81" s="202"/>
      <c r="NLP81" s="202"/>
      <c r="NLQ81" s="202"/>
      <c r="NLR81" s="202"/>
      <c r="NLS81" s="202"/>
      <c r="NLT81" s="202"/>
      <c r="NLU81" s="202"/>
      <c r="NLV81" s="202"/>
      <c r="NLW81" s="202"/>
      <c r="NLX81" s="202"/>
      <c r="NLY81" s="202"/>
      <c r="NLZ81" s="202"/>
      <c r="NMA81" s="202"/>
      <c r="NMB81" s="202"/>
      <c r="NMC81" s="202"/>
      <c r="NMD81" s="202"/>
      <c r="NME81" s="202"/>
      <c r="NMF81" s="202"/>
      <c r="NMG81" s="202"/>
      <c r="NMH81" s="202"/>
      <c r="NMI81" s="202"/>
      <c r="NMJ81" s="202"/>
      <c r="NMK81" s="202"/>
      <c r="NML81" s="202"/>
      <c r="NMM81" s="202"/>
      <c r="NMN81" s="202"/>
      <c r="NMO81" s="202"/>
      <c r="NMP81" s="202"/>
      <c r="NMQ81" s="202"/>
      <c r="NMR81" s="202"/>
      <c r="NMS81" s="202"/>
      <c r="NMT81" s="202"/>
      <c r="NMU81" s="202"/>
      <c r="NMV81" s="202"/>
      <c r="NMW81" s="202"/>
      <c r="NMX81" s="202"/>
      <c r="NMY81" s="202"/>
      <c r="NMZ81" s="202"/>
      <c r="NNA81" s="202"/>
      <c r="NNB81" s="202"/>
      <c r="NNC81" s="202"/>
      <c r="NND81" s="202"/>
      <c r="NNE81" s="202"/>
      <c r="NNF81" s="202"/>
      <c r="NNG81" s="202"/>
      <c r="NNH81" s="202"/>
      <c r="NNI81" s="202"/>
      <c r="NNJ81" s="202"/>
      <c r="NNK81" s="202"/>
      <c r="NNL81" s="202"/>
      <c r="NNM81" s="202"/>
      <c r="NNN81" s="202"/>
      <c r="NNO81" s="202"/>
      <c r="NNP81" s="202"/>
      <c r="NNQ81" s="202"/>
      <c r="NNR81" s="202"/>
      <c r="NNS81" s="202"/>
      <c r="NNT81" s="202"/>
      <c r="NNU81" s="202"/>
      <c r="NNV81" s="202"/>
      <c r="NNW81" s="202"/>
      <c r="NNX81" s="202"/>
      <c r="NNY81" s="202"/>
      <c r="NNZ81" s="202"/>
      <c r="NOA81" s="202"/>
      <c r="NOB81" s="202"/>
      <c r="NOC81" s="202"/>
      <c r="NOD81" s="202"/>
      <c r="NOE81" s="202"/>
      <c r="NOF81" s="202"/>
      <c r="NOG81" s="202"/>
      <c r="NOH81" s="202"/>
      <c r="NOI81" s="202"/>
      <c r="NOJ81" s="202"/>
      <c r="NOK81" s="202"/>
      <c r="NOL81" s="202"/>
      <c r="NOM81" s="202"/>
      <c r="NON81" s="202"/>
      <c r="NOO81" s="202"/>
      <c r="NOP81" s="202"/>
      <c r="NOQ81" s="202"/>
      <c r="NOR81" s="202"/>
      <c r="NOS81" s="202"/>
      <c r="NOT81" s="202"/>
      <c r="NOU81" s="202"/>
      <c r="NOV81" s="202"/>
      <c r="NOW81" s="202"/>
      <c r="NOX81" s="202"/>
      <c r="NOY81" s="202"/>
      <c r="NOZ81" s="202"/>
      <c r="NPA81" s="202"/>
      <c r="NPB81" s="202"/>
      <c r="NPC81" s="202"/>
      <c r="NPD81" s="202"/>
      <c r="NPE81" s="202"/>
      <c r="NPF81" s="202"/>
      <c r="NPG81" s="202"/>
      <c r="NPH81" s="202"/>
      <c r="NPI81" s="202"/>
      <c r="NPJ81" s="202"/>
      <c r="NPK81" s="202"/>
      <c r="NPL81" s="202"/>
      <c r="NPM81" s="202"/>
      <c r="NPN81" s="202"/>
      <c r="NPO81" s="202"/>
      <c r="NPP81" s="202"/>
      <c r="NPQ81" s="202"/>
      <c r="NPR81" s="202"/>
      <c r="NPS81" s="202"/>
      <c r="NPT81" s="202"/>
      <c r="NPU81" s="202"/>
      <c r="NPV81" s="202"/>
      <c r="NPW81" s="202"/>
      <c r="NPX81" s="202"/>
      <c r="NPY81" s="202"/>
      <c r="NPZ81" s="202"/>
      <c r="NQA81" s="202"/>
      <c r="NQB81" s="202"/>
      <c r="NQC81" s="202"/>
      <c r="NQD81" s="202"/>
      <c r="NQE81" s="202"/>
      <c r="NQF81" s="202"/>
      <c r="NQG81" s="202"/>
      <c r="NQH81" s="202"/>
      <c r="NQI81" s="202"/>
      <c r="NQJ81" s="202"/>
      <c r="NQK81" s="202"/>
      <c r="NQL81" s="202"/>
      <c r="NQM81" s="202"/>
      <c r="NQN81" s="202"/>
      <c r="NQO81" s="202"/>
      <c r="NQP81" s="202"/>
      <c r="NQQ81" s="202"/>
      <c r="NQR81" s="202"/>
      <c r="NQS81" s="202"/>
      <c r="NQT81" s="202"/>
      <c r="NQU81" s="202"/>
      <c r="NQV81" s="202"/>
      <c r="NQW81" s="202"/>
      <c r="NQX81" s="202"/>
      <c r="NQY81" s="202"/>
      <c r="NQZ81" s="202"/>
      <c r="NRA81" s="202"/>
      <c r="NRB81" s="202"/>
      <c r="NRC81" s="202"/>
      <c r="NRD81" s="202"/>
      <c r="NRE81" s="202"/>
      <c r="NRF81" s="202"/>
      <c r="NRG81" s="202"/>
      <c r="NRH81" s="202"/>
      <c r="NRI81" s="202"/>
      <c r="NRJ81" s="202"/>
      <c r="NRK81" s="202"/>
      <c r="NRL81" s="202"/>
      <c r="NRM81" s="202"/>
      <c r="NRN81" s="202"/>
      <c r="NRO81" s="202"/>
      <c r="NRP81" s="202"/>
      <c r="NRQ81" s="202"/>
      <c r="NRR81" s="202"/>
      <c r="NRS81" s="202"/>
      <c r="NRT81" s="202"/>
      <c r="NRU81" s="202"/>
      <c r="NRV81" s="202"/>
      <c r="NRW81" s="202"/>
      <c r="NRX81" s="202"/>
      <c r="NRY81" s="202"/>
      <c r="NRZ81" s="202"/>
      <c r="NSA81" s="202"/>
      <c r="NSB81" s="202"/>
      <c r="NSC81" s="202"/>
      <c r="NSD81" s="202"/>
      <c r="NSE81" s="202"/>
      <c r="NSF81" s="202"/>
      <c r="NSG81" s="202"/>
      <c r="NSH81" s="202"/>
      <c r="NSI81" s="202"/>
      <c r="NSJ81" s="202"/>
      <c r="NSK81" s="202"/>
      <c r="NSL81" s="202"/>
      <c r="NSM81" s="202"/>
      <c r="NSN81" s="202"/>
      <c r="NSO81" s="202"/>
      <c r="NSP81" s="202"/>
      <c r="NSQ81" s="202"/>
      <c r="NSR81" s="202"/>
      <c r="NSS81" s="202"/>
      <c r="NST81" s="202"/>
      <c r="NSU81" s="202"/>
      <c r="NSV81" s="202"/>
      <c r="NSW81" s="202"/>
      <c r="NSX81" s="202"/>
      <c r="NSY81" s="202"/>
      <c r="NSZ81" s="202"/>
      <c r="NTA81" s="202"/>
      <c r="NTB81" s="202"/>
      <c r="NTC81" s="202"/>
      <c r="NTD81" s="202"/>
      <c r="NTE81" s="202"/>
      <c r="NTF81" s="202"/>
      <c r="NTG81" s="202"/>
      <c r="NTH81" s="202"/>
      <c r="NTI81" s="202"/>
      <c r="NTJ81" s="202"/>
      <c r="NTK81" s="202"/>
      <c r="NTL81" s="202"/>
      <c r="NTM81" s="202"/>
      <c r="NTN81" s="202"/>
      <c r="NTO81" s="202"/>
      <c r="NTP81" s="202"/>
      <c r="NTQ81" s="202"/>
      <c r="NTR81" s="202"/>
      <c r="NTS81" s="202"/>
      <c r="NTT81" s="202"/>
      <c r="NTU81" s="202"/>
      <c r="NTV81" s="202"/>
      <c r="NTW81" s="202"/>
      <c r="NTX81" s="202"/>
      <c r="NTY81" s="202"/>
      <c r="NTZ81" s="202"/>
      <c r="NUA81" s="202"/>
      <c r="NUB81" s="202"/>
      <c r="NUC81" s="202"/>
      <c r="NUD81" s="202"/>
      <c r="NUE81" s="202"/>
      <c r="NUF81" s="202"/>
      <c r="NUG81" s="202"/>
      <c r="NUH81" s="202"/>
      <c r="NUI81" s="202"/>
      <c r="NUJ81" s="202"/>
      <c r="NUK81" s="202"/>
      <c r="NUL81" s="202"/>
      <c r="NUM81" s="202"/>
      <c r="NUN81" s="202"/>
      <c r="NUO81" s="202"/>
      <c r="NUP81" s="202"/>
      <c r="NUQ81" s="202"/>
      <c r="NUR81" s="202"/>
      <c r="NUS81" s="202"/>
      <c r="NUT81" s="202"/>
      <c r="NUU81" s="202"/>
      <c r="NUV81" s="202"/>
      <c r="NUW81" s="202"/>
      <c r="NUX81" s="202"/>
      <c r="NUY81" s="202"/>
      <c r="NUZ81" s="202"/>
      <c r="NVA81" s="202"/>
      <c r="NVB81" s="202"/>
      <c r="NVC81" s="202"/>
      <c r="NVD81" s="202"/>
      <c r="NVE81" s="202"/>
      <c r="NVF81" s="202"/>
      <c r="NVG81" s="202"/>
      <c r="NVH81" s="202"/>
      <c r="NVI81" s="202"/>
      <c r="NVJ81" s="202"/>
      <c r="NVK81" s="202"/>
      <c r="NVL81" s="202"/>
      <c r="NVM81" s="202"/>
      <c r="NVN81" s="202"/>
      <c r="NVO81" s="202"/>
      <c r="NVP81" s="202"/>
      <c r="NVQ81" s="202"/>
      <c r="NVR81" s="202"/>
      <c r="NVS81" s="202"/>
      <c r="NVT81" s="202"/>
      <c r="NVU81" s="202"/>
      <c r="NVV81" s="202"/>
      <c r="NVW81" s="202"/>
      <c r="NVX81" s="202"/>
      <c r="NVY81" s="202"/>
      <c r="NVZ81" s="202"/>
      <c r="NWA81" s="202"/>
      <c r="NWB81" s="202"/>
      <c r="NWC81" s="202"/>
      <c r="NWD81" s="202"/>
      <c r="NWE81" s="202"/>
      <c r="NWF81" s="202"/>
      <c r="NWG81" s="202"/>
      <c r="NWH81" s="202"/>
      <c r="NWI81" s="202"/>
      <c r="NWJ81" s="202"/>
      <c r="NWK81" s="202"/>
      <c r="NWL81" s="202"/>
      <c r="NWM81" s="202"/>
      <c r="NWN81" s="202"/>
      <c r="NWO81" s="202"/>
      <c r="NWP81" s="202"/>
      <c r="NWQ81" s="202"/>
      <c r="NWR81" s="202"/>
      <c r="NWS81" s="202"/>
      <c r="NWT81" s="202"/>
      <c r="NWU81" s="202"/>
      <c r="NWV81" s="202"/>
      <c r="NWW81" s="202"/>
      <c r="NWX81" s="202"/>
      <c r="NWY81" s="202"/>
      <c r="NWZ81" s="202"/>
      <c r="NXA81" s="202"/>
      <c r="NXB81" s="202"/>
      <c r="NXC81" s="202"/>
      <c r="NXD81" s="202"/>
      <c r="NXE81" s="202"/>
      <c r="NXF81" s="202"/>
      <c r="NXG81" s="202"/>
      <c r="NXH81" s="202"/>
      <c r="NXI81" s="202"/>
      <c r="NXJ81" s="202"/>
      <c r="NXK81" s="202"/>
      <c r="NXL81" s="202"/>
      <c r="NXM81" s="202"/>
      <c r="NXN81" s="202"/>
      <c r="NXO81" s="202"/>
      <c r="NXP81" s="202"/>
      <c r="NXQ81" s="202"/>
      <c r="NXR81" s="202"/>
      <c r="NXS81" s="202"/>
      <c r="NXT81" s="202"/>
      <c r="NXU81" s="202"/>
      <c r="NXV81" s="202"/>
      <c r="NXW81" s="202"/>
      <c r="NXX81" s="202"/>
      <c r="NXY81" s="202"/>
      <c r="NXZ81" s="202"/>
      <c r="NYA81" s="202"/>
      <c r="NYB81" s="202"/>
      <c r="NYC81" s="202"/>
      <c r="NYD81" s="202"/>
      <c r="NYE81" s="202"/>
      <c r="NYF81" s="202"/>
      <c r="NYG81" s="202"/>
      <c r="NYH81" s="202"/>
      <c r="NYI81" s="202"/>
      <c r="NYJ81" s="202"/>
      <c r="NYK81" s="202"/>
      <c r="NYL81" s="202"/>
      <c r="NYM81" s="202"/>
      <c r="NYN81" s="202"/>
      <c r="NYO81" s="202"/>
      <c r="NYP81" s="202"/>
      <c r="NYQ81" s="202"/>
      <c r="NYR81" s="202"/>
      <c r="NYS81" s="202"/>
      <c r="NYT81" s="202"/>
      <c r="NYU81" s="202"/>
      <c r="NYV81" s="202"/>
      <c r="NYW81" s="202"/>
      <c r="NYX81" s="202"/>
      <c r="NYY81" s="202"/>
      <c r="NYZ81" s="202"/>
      <c r="NZA81" s="202"/>
      <c r="NZB81" s="202"/>
      <c r="NZC81" s="202"/>
      <c r="NZD81" s="202"/>
      <c r="NZE81" s="202"/>
      <c r="NZF81" s="202"/>
      <c r="NZG81" s="202"/>
      <c r="NZH81" s="202"/>
      <c r="NZI81" s="202"/>
      <c r="NZJ81" s="202"/>
      <c r="NZK81" s="202"/>
      <c r="NZL81" s="202"/>
      <c r="NZM81" s="202"/>
      <c r="NZN81" s="202"/>
      <c r="NZO81" s="202"/>
      <c r="NZP81" s="202"/>
      <c r="NZQ81" s="202"/>
      <c r="NZR81" s="202"/>
      <c r="NZS81" s="202"/>
      <c r="NZT81" s="202"/>
      <c r="NZU81" s="202"/>
      <c r="NZV81" s="202"/>
      <c r="NZW81" s="202"/>
      <c r="NZX81" s="202"/>
      <c r="NZY81" s="202"/>
      <c r="NZZ81" s="202"/>
      <c r="OAA81" s="202"/>
      <c r="OAB81" s="202"/>
      <c r="OAC81" s="202"/>
      <c r="OAD81" s="202"/>
      <c r="OAE81" s="202"/>
      <c r="OAF81" s="202"/>
      <c r="OAG81" s="202"/>
      <c r="OAH81" s="202"/>
      <c r="OAI81" s="202"/>
      <c r="OAJ81" s="202"/>
      <c r="OAK81" s="202"/>
      <c r="OAL81" s="202"/>
      <c r="OAM81" s="202"/>
      <c r="OAN81" s="202"/>
      <c r="OAO81" s="202"/>
      <c r="OAP81" s="202"/>
      <c r="OAQ81" s="202"/>
      <c r="OAR81" s="202"/>
      <c r="OAS81" s="202"/>
      <c r="OAT81" s="202"/>
      <c r="OAU81" s="202"/>
      <c r="OAV81" s="202"/>
      <c r="OAW81" s="202"/>
      <c r="OAX81" s="202"/>
      <c r="OAY81" s="202"/>
      <c r="OAZ81" s="202"/>
      <c r="OBA81" s="202"/>
      <c r="OBB81" s="202"/>
      <c r="OBC81" s="202"/>
      <c r="OBD81" s="202"/>
      <c r="OBE81" s="202"/>
      <c r="OBF81" s="202"/>
      <c r="OBG81" s="202"/>
      <c r="OBH81" s="202"/>
      <c r="OBI81" s="202"/>
      <c r="OBJ81" s="202"/>
      <c r="OBK81" s="202"/>
      <c r="OBL81" s="202"/>
      <c r="OBM81" s="202"/>
      <c r="OBN81" s="202"/>
      <c r="OBO81" s="202"/>
      <c r="OBP81" s="202"/>
      <c r="OBQ81" s="202"/>
      <c r="OBR81" s="202"/>
      <c r="OBS81" s="202"/>
      <c r="OBT81" s="202"/>
      <c r="OBU81" s="202"/>
      <c r="OBV81" s="202"/>
      <c r="OBW81" s="202"/>
      <c r="OBX81" s="202"/>
      <c r="OBY81" s="202"/>
      <c r="OBZ81" s="202"/>
      <c r="OCA81" s="202"/>
      <c r="OCB81" s="202"/>
      <c r="OCC81" s="202"/>
      <c r="OCD81" s="202"/>
      <c r="OCE81" s="202"/>
      <c r="OCF81" s="202"/>
      <c r="OCG81" s="202"/>
      <c r="OCH81" s="202"/>
      <c r="OCI81" s="202"/>
      <c r="OCJ81" s="202"/>
      <c r="OCK81" s="202"/>
      <c r="OCL81" s="202"/>
      <c r="OCM81" s="202"/>
      <c r="OCN81" s="202"/>
      <c r="OCO81" s="202"/>
      <c r="OCP81" s="202"/>
      <c r="OCQ81" s="202"/>
      <c r="OCR81" s="202"/>
      <c r="OCS81" s="202"/>
      <c r="OCT81" s="202"/>
      <c r="OCU81" s="202"/>
      <c r="OCV81" s="202"/>
      <c r="OCW81" s="202"/>
      <c r="OCX81" s="202"/>
      <c r="OCY81" s="202"/>
      <c r="OCZ81" s="202"/>
      <c r="ODA81" s="202"/>
      <c r="ODB81" s="202"/>
      <c r="ODC81" s="202"/>
      <c r="ODD81" s="202"/>
      <c r="ODE81" s="202"/>
      <c r="ODF81" s="202"/>
      <c r="ODG81" s="202"/>
      <c r="ODH81" s="202"/>
      <c r="ODI81" s="202"/>
      <c r="ODJ81" s="202"/>
      <c r="ODK81" s="202"/>
      <c r="ODL81" s="202"/>
      <c r="ODM81" s="202"/>
      <c r="ODN81" s="202"/>
      <c r="ODO81" s="202"/>
      <c r="ODP81" s="202"/>
      <c r="ODQ81" s="202"/>
      <c r="ODR81" s="202"/>
      <c r="ODS81" s="202"/>
      <c r="ODT81" s="202"/>
      <c r="ODU81" s="202"/>
      <c r="ODV81" s="202"/>
      <c r="ODW81" s="202"/>
      <c r="ODX81" s="202"/>
      <c r="ODY81" s="202"/>
      <c r="ODZ81" s="202"/>
      <c r="OEA81" s="202"/>
      <c r="OEB81" s="202"/>
      <c r="OEC81" s="202"/>
      <c r="OED81" s="202"/>
      <c r="OEE81" s="202"/>
      <c r="OEF81" s="202"/>
      <c r="OEG81" s="202"/>
      <c r="OEH81" s="202"/>
      <c r="OEI81" s="202"/>
      <c r="OEJ81" s="202"/>
      <c r="OEK81" s="202"/>
      <c r="OEL81" s="202"/>
      <c r="OEM81" s="202"/>
      <c r="OEN81" s="202"/>
      <c r="OEO81" s="202"/>
      <c r="OEP81" s="202"/>
      <c r="OEQ81" s="202"/>
      <c r="OER81" s="202"/>
      <c r="OES81" s="202"/>
      <c r="OET81" s="202"/>
      <c r="OEU81" s="202"/>
      <c r="OEV81" s="202"/>
      <c r="OEW81" s="202"/>
      <c r="OEX81" s="202"/>
      <c r="OEY81" s="202"/>
      <c r="OEZ81" s="202"/>
      <c r="OFA81" s="202"/>
      <c r="OFB81" s="202"/>
      <c r="OFC81" s="202"/>
      <c r="OFD81" s="202"/>
      <c r="OFE81" s="202"/>
      <c r="OFF81" s="202"/>
      <c r="OFG81" s="202"/>
      <c r="OFH81" s="202"/>
      <c r="OFI81" s="202"/>
      <c r="OFJ81" s="202"/>
      <c r="OFK81" s="202"/>
      <c r="OFL81" s="202"/>
      <c r="OFM81" s="202"/>
      <c r="OFN81" s="202"/>
      <c r="OFO81" s="202"/>
      <c r="OFP81" s="202"/>
      <c r="OFQ81" s="202"/>
      <c r="OFR81" s="202"/>
      <c r="OFS81" s="202"/>
      <c r="OFT81" s="202"/>
      <c r="OFU81" s="202"/>
      <c r="OFV81" s="202"/>
      <c r="OFW81" s="202"/>
      <c r="OFX81" s="202"/>
      <c r="OFY81" s="202"/>
      <c r="OFZ81" s="202"/>
      <c r="OGA81" s="202"/>
      <c r="OGB81" s="202"/>
      <c r="OGC81" s="202"/>
      <c r="OGD81" s="202"/>
      <c r="OGE81" s="202"/>
      <c r="OGF81" s="202"/>
      <c r="OGG81" s="202"/>
      <c r="OGH81" s="202"/>
      <c r="OGI81" s="202"/>
      <c r="OGJ81" s="202"/>
      <c r="OGK81" s="202"/>
      <c r="OGL81" s="202"/>
      <c r="OGM81" s="202"/>
      <c r="OGN81" s="202"/>
      <c r="OGO81" s="202"/>
      <c r="OGP81" s="202"/>
      <c r="OGQ81" s="202"/>
      <c r="OGR81" s="202"/>
      <c r="OGS81" s="202"/>
      <c r="OGT81" s="202"/>
      <c r="OGU81" s="202"/>
      <c r="OGV81" s="202"/>
      <c r="OGW81" s="202"/>
      <c r="OGX81" s="202"/>
      <c r="OGY81" s="202"/>
      <c r="OGZ81" s="202"/>
      <c r="OHA81" s="202"/>
      <c r="OHB81" s="202"/>
      <c r="OHC81" s="202"/>
      <c r="OHD81" s="202"/>
      <c r="OHE81" s="202"/>
      <c r="OHF81" s="202"/>
      <c r="OHG81" s="202"/>
      <c r="OHH81" s="202"/>
      <c r="OHI81" s="202"/>
      <c r="OHJ81" s="202"/>
      <c r="OHK81" s="202"/>
      <c r="OHL81" s="202"/>
      <c r="OHM81" s="202"/>
      <c r="OHN81" s="202"/>
      <c r="OHO81" s="202"/>
      <c r="OHP81" s="202"/>
      <c r="OHQ81" s="202"/>
      <c r="OHR81" s="202"/>
      <c r="OHS81" s="202"/>
      <c r="OHT81" s="202"/>
      <c r="OHU81" s="202"/>
      <c r="OHV81" s="202"/>
      <c r="OHW81" s="202"/>
      <c r="OHX81" s="202"/>
      <c r="OHY81" s="202"/>
      <c r="OHZ81" s="202"/>
      <c r="OIA81" s="202"/>
      <c r="OIB81" s="202"/>
      <c r="OIC81" s="202"/>
      <c r="OID81" s="202"/>
      <c r="OIE81" s="202"/>
      <c r="OIF81" s="202"/>
      <c r="OIG81" s="202"/>
      <c r="OIH81" s="202"/>
      <c r="OII81" s="202"/>
      <c r="OIJ81" s="202"/>
      <c r="OIK81" s="202"/>
      <c r="OIL81" s="202"/>
      <c r="OIM81" s="202"/>
      <c r="OIN81" s="202"/>
      <c r="OIO81" s="202"/>
      <c r="OIP81" s="202"/>
      <c r="OIQ81" s="202"/>
      <c r="OIR81" s="202"/>
      <c r="OIS81" s="202"/>
      <c r="OIT81" s="202"/>
      <c r="OIU81" s="202"/>
      <c r="OIV81" s="202"/>
      <c r="OIW81" s="202"/>
      <c r="OIX81" s="202"/>
      <c r="OIY81" s="202"/>
      <c r="OIZ81" s="202"/>
      <c r="OJA81" s="202"/>
      <c r="OJB81" s="202"/>
      <c r="OJC81" s="202"/>
      <c r="OJD81" s="202"/>
      <c r="OJE81" s="202"/>
      <c r="OJF81" s="202"/>
      <c r="OJG81" s="202"/>
      <c r="OJH81" s="202"/>
      <c r="OJI81" s="202"/>
      <c r="OJJ81" s="202"/>
      <c r="OJK81" s="202"/>
      <c r="OJL81" s="202"/>
      <c r="OJM81" s="202"/>
      <c r="OJN81" s="202"/>
      <c r="OJO81" s="202"/>
      <c r="OJP81" s="202"/>
      <c r="OJQ81" s="202"/>
      <c r="OJR81" s="202"/>
      <c r="OJS81" s="202"/>
      <c r="OJT81" s="202"/>
      <c r="OJU81" s="202"/>
      <c r="OJV81" s="202"/>
      <c r="OJW81" s="202"/>
      <c r="OJX81" s="202"/>
      <c r="OJY81" s="202"/>
      <c r="OJZ81" s="202"/>
      <c r="OKA81" s="202"/>
      <c r="OKB81" s="202"/>
      <c r="OKC81" s="202"/>
      <c r="OKD81" s="202"/>
      <c r="OKE81" s="202"/>
      <c r="OKF81" s="202"/>
      <c r="OKG81" s="202"/>
      <c r="OKH81" s="202"/>
      <c r="OKI81" s="202"/>
      <c r="OKJ81" s="202"/>
      <c r="OKK81" s="202"/>
      <c r="OKL81" s="202"/>
      <c r="OKM81" s="202"/>
      <c r="OKN81" s="202"/>
      <c r="OKO81" s="202"/>
      <c r="OKP81" s="202"/>
      <c r="OKQ81" s="202"/>
      <c r="OKR81" s="202"/>
      <c r="OKS81" s="202"/>
      <c r="OKT81" s="202"/>
      <c r="OKU81" s="202"/>
      <c r="OKV81" s="202"/>
      <c r="OKW81" s="202"/>
      <c r="OKX81" s="202"/>
      <c r="OKY81" s="202"/>
      <c r="OKZ81" s="202"/>
      <c r="OLA81" s="202"/>
      <c r="OLB81" s="202"/>
      <c r="OLC81" s="202"/>
      <c r="OLD81" s="202"/>
      <c r="OLE81" s="202"/>
      <c r="OLF81" s="202"/>
      <c r="OLG81" s="202"/>
      <c r="OLH81" s="202"/>
      <c r="OLI81" s="202"/>
      <c r="OLJ81" s="202"/>
      <c r="OLK81" s="202"/>
      <c r="OLL81" s="202"/>
      <c r="OLM81" s="202"/>
      <c r="OLN81" s="202"/>
      <c r="OLO81" s="202"/>
      <c r="OLP81" s="202"/>
      <c r="OLQ81" s="202"/>
      <c r="OLR81" s="202"/>
      <c r="OLS81" s="202"/>
      <c r="OLT81" s="202"/>
      <c r="OLU81" s="202"/>
      <c r="OLV81" s="202"/>
      <c r="OLW81" s="202"/>
      <c r="OLX81" s="202"/>
      <c r="OLY81" s="202"/>
      <c r="OLZ81" s="202"/>
      <c r="OMA81" s="202"/>
      <c r="OMB81" s="202"/>
      <c r="OMC81" s="202"/>
      <c r="OMD81" s="202"/>
      <c r="OME81" s="202"/>
      <c r="OMF81" s="202"/>
      <c r="OMG81" s="202"/>
      <c r="OMH81" s="202"/>
      <c r="OMI81" s="202"/>
      <c r="OMJ81" s="202"/>
      <c r="OMK81" s="202"/>
      <c r="OML81" s="202"/>
      <c r="OMM81" s="202"/>
      <c r="OMN81" s="202"/>
      <c r="OMO81" s="202"/>
      <c r="OMP81" s="202"/>
      <c r="OMQ81" s="202"/>
      <c r="OMR81" s="202"/>
      <c r="OMS81" s="202"/>
      <c r="OMT81" s="202"/>
      <c r="OMU81" s="202"/>
      <c r="OMV81" s="202"/>
      <c r="OMW81" s="202"/>
      <c r="OMX81" s="202"/>
      <c r="OMY81" s="202"/>
      <c r="OMZ81" s="202"/>
      <c r="ONA81" s="202"/>
      <c r="ONB81" s="202"/>
      <c r="ONC81" s="202"/>
      <c r="OND81" s="202"/>
      <c r="ONE81" s="202"/>
      <c r="ONF81" s="202"/>
      <c r="ONG81" s="202"/>
      <c r="ONH81" s="202"/>
      <c r="ONI81" s="202"/>
      <c r="ONJ81" s="202"/>
      <c r="ONK81" s="202"/>
      <c r="ONL81" s="202"/>
      <c r="ONM81" s="202"/>
      <c r="ONN81" s="202"/>
      <c r="ONO81" s="202"/>
      <c r="ONP81" s="202"/>
      <c r="ONQ81" s="202"/>
      <c r="ONR81" s="202"/>
      <c r="ONS81" s="202"/>
      <c r="ONT81" s="202"/>
      <c r="ONU81" s="202"/>
      <c r="ONV81" s="202"/>
      <c r="ONW81" s="202"/>
      <c r="ONX81" s="202"/>
      <c r="ONY81" s="202"/>
      <c r="ONZ81" s="202"/>
      <c r="OOA81" s="202"/>
      <c r="OOB81" s="202"/>
      <c r="OOC81" s="202"/>
      <c r="OOD81" s="202"/>
      <c r="OOE81" s="202"/>
      <c r="OOF81" s="202"/>
      <c r="OOG81" s="202"/>
      <c r="OOH81" s="202"/>
      <c r="OOI81" s="202"/>
      <c r="OOJ81" s="202"/>
      <c r="OOK81" s="202"/>
      <c r="OOL81" s="202"/>
      <c r="OOM81" s="202"/>
      <c r="OON81" s="202"/>
      <c r="OOO81" s="202"/>
      <c r="OOP81" s="202"/>
      <c r="OOQ81" s="202"/>
      <c r="OOR81" s="202"/>
      <c r="OOS81" s="202"/>
      <c r="OOT81" s="202"/>
      <c r="OOU81" s="202"/>
      <c r="OOV81" s="202"/>
      <c r="OOW81" s="202"/>
      <c r="OOX81" s="202"/>
      <c r="OOY81" s="202"/>
      <c r="OOZ81" s="202"/>
      <c r="OPA81" s="202"/>
      <c r="OPB81" s="202"/>
      <c r="OPC81" s="202"/>
      <c r="OPD81" s="202"/>
      <c r="OPE81" s="202"/>
      <c r="OPF81" s="202"/>
      <c r="OPG81" s="202"/>
      <c r="OPH81" s="202"/>
      <c r="OPI81" s="202"/>
      <c r="OPJ81" s="202"/>
      <c r="OPK81" s="202"/>
      <c r="OPL81" s="202"/>
      <c r="OPM81" s="202"/>
      <c r="OPN81" s="202"/>
      <c r="OPO81" s="202"/>
      <c r="OPP81" s="202"/>
      <c r="OPQ81" s="202"/>
      <c r="OPR81" s="202"/>
      <c r="OPS81" s="202"/>
      <c r="OPT81" s="202"/>
      <c r="OPU81" s="202"/>
      <c r="OPV81" s="202"/>
      <c r="OPW81" s="202"/>
      <c r="OPX81" s="202"/>
      <c r="OPY81" s="202"/>
      <c r="OPZ81" s="202"/>
      <c r="OQA81" s="202"/>
      <c r="OQB81" s="202"/>
      <c r="OQC81" s="202"/>
      <c r="OQD81" s="202"/>
      <c r="OQE81" s="202"/>
      <c r="OQF81" s="202"/>
      <c r="OQG81" s="202"/>
      <c r="OQH81" s="202"/>
      <c r="OQI81" s="202"/>
      <c r="OQJ81" s="202"/>
      <c r="OQK81" s="202"/>
      <c r="OQL81" s="202"/>
      <c r="OQM81" s="202"/>
      <c r="OQN81" s="202"/>
      <c r="OQO81" s="202"/>
      <c r="OQP81" s="202"/>
      <c r="OQQ81" s="202"/>
      <c r="OQR81" s="202"/>
      <c r="OQS81" s="202"/>
      <c r="OQT81" s="202"/>
      <c r="OQU81" s="202"/>
      <c r="OQV81" s="202"/>
      <c r="OQW81" s="202"/>
      <c r="OQX81" s="202"/>
      <c r="OQY81" s="202"/>
      <c r="OQZ81" s="202"/>
      <c r="ORA81" s="202"/>
      <c r="ORB81" s="202"/>
      <c r="ORC81" s="202"/>
      <c r="ORD81" s="202"/>
      <c r="ORE81" s="202"/>
      <c r="ORF81" s="202"/>
      <c r="ORG81" s="202"/>
      <c r="ORH81" s="202"/>
      <c r="ORI81" s="202"/>
      <c r="ORJ81" s="202"/>
      <c r="ORK81" s="202"/>
      <c r="ORL81" s="202"/>
      <c r="ORM81" s="202"/>
      <c r="ORN81" s="202"/>
      <c r="ORO81" s="202"/>
      <c r="ORP81" s="202"/>
      <c r="ORQ81" s="202"/>
      <c r="ORR81" s="202"/>
      <c r="ORS81" s="202"/>
      <c r="ORT81" s="202"/>
      <c r="ORU81" s="202"/>
      <c r="ORV81" s="202"/>
      <c r="ORW81" s="202"/>
      <c r="ORX81" s="202"/>
      <c r="ORY81" s="202"/>
      <c r="ORZ81" s="202"/>
      <c r="OSA81" s="202"/>
      <c r="OSB81" s="202"/>
      <c r="OSC81" s="202"/>
      <c r="OSD81" s="202"/>
      <c r="OSE81" s="202"/>
      <c r="OSF81" s="202"/>
      <c r="OSG81" s="202"/>
      <c r="OSH81" s="202"/>
      <c r="OSI81" s="202"/>
      <c r="OSJ81" s="202"/>
      <c r="OSK81" s="202"/>
      <c r="OSL81" s="202"/>
      <c r="OSM81" s="202"/>
      <c r="OSN81" s="202"/>
      <c r="OSO81" s="202"/>
      <c r="OSP81" s="202"/>
      <c r="OSQ81" s="202"/>
      <c r="OSR81" s="202"/>
      <c r="OSS81" s="202"/>
      <c r="OST81" s="202"/>
      <c r="OSU81" s="202"/>
      <c r="OSV81" s="202"/>
      <c r="OSW81" s="202"/>
      <c r="OSX81" s="202"/>
      <c r="OSY81" s="202"/>
      <c r="OSZ81" s="202"/>
      <c r="OTA81" s="202"/>
      <c r="OTB81" s="202"/>
      <c r="OTC81" s="202"/>
      <c r="OTD81" s="202"/>
      <c r="OTE81" s="202"/>
      <c r="OTF81" s="202"/>
      <c r="OTG81" s="202"/>
      <c r="OTH81" s="202"/>
      <c r="OTI81" s="202"/>
      <c r="OTJ81" s="202"/>
      <c r="OTK81" s="202"/>
      <c r="OTL81" s="202"/>
      <c r="OTM81" s="202"/>
      <c r="OTN81" s="202"/>
      <c r="OTO81" s="202"/>
      <c r="OTP81" s="202"/>
      <c r="OTQ81" s="202"/>
      <c r="OTR81" s="202"/>
      <c r="OTS81" s="202"/>
      <c r="OTT81" s="202"/>
      <c r="OTU81" s="202"/>
      <c r="OTV81" s="202"/>
      <c r="OTW81" s="202"/>
      <c r="OTX81" s="202"/>
      <c r="OTY81" s="202"/>
      <c r="OTZ81" s="202"/>
      <c r="OUA81" s="202"/>
      <c r="OUB81" s="202"/>
      <c r="OUC81" s="202"/>
      <c r="OUD81" s="202"/>
      <c r="OUE81" s="202"/>
      <c r="OUF81" s="202"/>
      <c r="OUG81" s="202"/>
      <c r="OUH81" s="202"/>
      <c r="OUI81" s="202"/>
      <c r="OUJ81" s="202"/>
      <c r="OUK81" s="202"/>
      <c r="OUL81" s="202"/>
      <c r="OUM81" s="202"/>
      <c r="OUN81" s="202"/>
      <c r="OUO81" s="202"/>
      <c r="OUP81" s="202"/>
      <c r="OUQ81" s="202"/>
      <c r="OUR81" s="202"/>
      <c r="OUS81" s="202"/>
      <c r="OUT81" s="202"/>
      <c r="OUU81" s="202"/>
      <c r="OUV81" s="202"/>
      <c r="OUW81" s="202"/>
      <c r="OUX81" s="202"/>
      <c r="OUY81" s="202"/>
      <c r="OUZ81" s="202"/>
      <c r="OVA81" s="202"/>
      <c r="OVB81" s="202"/>
      <c r="OVC81" s="202"/>
      <c r="OVD81" s="202"/>
      <c r="OVE81" s="202"/>
      <c r="OVF81" s="202"/>
      <c r="OVG81" s="202"/>
      <c r="OVH81" s="202"/>
      <c r="OVI81" s="202"/>
      <c r="OVJ81" s="202"/>
      <c r="OVK81" s="202"/>
      <c r="OVL81" s="202"/>
      <c r="OVM81" s="202"/>
      <c r="OVN81" s="202"/>
      <c r="OVO81" s="202"/>
      <c r="OVP81" s="202"/>
      <c r="OVQ81" s="202"/>
      <c r="OVR81" s="202"/>
      <c r="OVS81" s="202"/>
      <c r="OVT81" s="202"/>
      <c r="OVU81" s="202"/>
      <c r="OVV81" s="202"/>
      <c r="OVW81" s="202"/>
      <c r="OVX81" s="202"/>
      <c r="OVY81" s="202"/>
      <c r="OVZ81" s="202"/>
      <c r="OWA81" s="202"/>
      <c r="OWB81" s="202"/>
      <c r="OWC81" s="202"/>
      <c r="OWD81" s="202"/>
      <c r="OWE81" s="202"/>
      <c r="OWF81" s="202"/>
      <c r="OWG81" s="202"/>
      <c r="OWH81" s="202"/>
      <c r="OWI81" s="202"/>
      <c r="OWJ81" s="202"/>
      <c r="OWK81" s="202"/>
      <c r="OWL81" s="202"/>
      <c r="OWM81" s="202"/>
      <c r="OWN81" s="202"/>
      <c r="OWO81" s="202"/>
      <c r="OWP81" s="202"/>
      <c r="OWQ81" s="202"/>
      <c r="OWR81" s="202"/>
      <c r="OWS81" s="202"/>
      <c r="OWT81" s="202"/>
      <c r="OWU81" s="202"/>
      <c r="OWV81" s="202"/>
      <c r="OWW81" s="202"/>
      <c r="OWX81" s="202"/>
      <c r="OWY81" s="202"/>
      <c r="OWZ81" s="202"/>
      <c r="OXA81" s="202"/>
      <c r="OXB81" s="202"/>
      <c r="OXC81" s="202"/>
      <c r="OXD81" s="202"/>
      <c r="OXE81" s="202"/>
      <c r="OXF81" s="202"/>
      <c r="OXG81" s="202"/>
      <c r="OXH81" s="202"/>
      <c r="OXI81" s="202"/>
      <c r="OXJ81" s="202"/>
      <c r="OXK81" s="202"/>
      <c r="OXL81" s="202"/>
      <c r="OXM81" s="202"/>
      <c r="OXN81" s="202"/>
      <c r="OXO81" s="202"/>
      <c r="OXP81" s="202"/>
      <c r="OXQ81" s="202"/>
      <c r="OXR81" s="202"/>
      <c r="OXS81" s="202"/>
      <c r="OXT81" s="202"/>
      <c r="OXU81" s="202"/>
      <c r="OXV81" s="202"/>
      <c r="OXW81" s="202"/>
      <c r="OXX81" s="202"/>
      <c r="OXY81" s="202"/>
      <c r="OXZ81" s="202"/>
      <c r="OYA81" s="202"/>
      <c r="OYB81" s="202"/>
      <c r="OYC81" s="202"/>
      <c r="OYD81" s="202"/>
      <c r="OYE81" s="202"/>
      <c r="OYF81" s="202"/>
      <c r="OYG81" s="202"/>
      <c r="OYH81" s="202"/>
      <c r="OYI81" s="202"/>
      <c r="OYJ81" s="202"/>
      <c r="OYK81" s="202"/>
      <c r="OYL81" s="202"/>
      <c r="OYM81" s="202"/>
      <c r="OYN81" s="202"/>
      <c r="OYO81" s="202"/>
      <c r="OYP81" s="202"/>
      <c r="OYQ81" s="202"/>
      <c r="OYR81" s="202"/>
      <c r="OYS81" s="202"/>
      <c r="OYT81" s="202"/>
      <c r="OYU81" s="202"/>
      <c r="OYV81" s="202"/>
      <c r="OYW81" s="202"/>
      <c r="OYX81" s="202"/>
      <c r="OYY81" s="202"/>
      <c r="OYZ81" s="202"/>
      <c r="OZA81" s="202"/>
      <c r="OZB81" s="202"/>
      <c r="OZC81" s="202"/>
      <c r="OZD81" s="202"/>
      <c r="OZE81" s="202"/>
      <c r="OZF81" s="202"/>
      <c r="OZG81" s="202"/>
      <c r="OZH81" s="202"/>
      <c r="OZI81" s="202"/>
      <c r="OZJ81" s="202"/>
      <c r="OZK81" s="202"/>
      <c r="OZL81" s="202"/>
      <c r="OZM81" s="202"/>
      <c r="OZN81" s="202"/>
      <c r="OZO81" s="202"/>
      <c r="OZP81" s="202"/>
      <c r="OZQ81" s="202"/>
      <c r="OZR81" s="202"/>
      <c r="OZS81" s="202"/>
      <c r="OZT81" s="202"/>
      <c r="OZU81" s="202"/>
      <c r="OZV81" s="202"/>
      <c r="OZW81" s="202"/>
      <c r="OZX81" s="202"/>
      <c r="OZY81" s="202"/>
      <c r="OZZ81" s="202"/>
      <c r="PAA81" s="202"/>
      <c r="PAB81" s="202"/>
      <c r="PAC81" s="202"/>
      <c r="PAD81" s="202"/>
      <c r="PAE81" s="202"/>
      <c r="PAF81" s="202"/>
      <c r="PAG81" s="202"/>
      <c r="PAH81" s="202"/>
      <c r="PAI81" s="202"/>
      <c r="PAJ81" s="202"/>
      <c r="PAK81" s="202"/>
      <c r="PAL81" s="202"/>
      <c r="PAM81" s="202"/>
      <c r="PAN81" s="202"/>
      <c r="PAO81" s="202"/>
      <c r="PAP81" s="202"/>
      <c r="PAQ81" s="202"/>
      <c r="PAR81" s="202"/>
      <c r="PAS81" s="202"/>
      <c r="PAT81" s="202"/>
      <c r="PAU81" s="202"/>
      <c r="PAV81" s="202"/>
      <c r="PAW81" s="202"/>
      <c r="PAX81" s="202"/>
      <c r="PAY81" s="202"/>
      <c r="PAZ81" s="202"/>
      <c r="PBA81" s="202"/>
      <c r="PBB81" s="202"/>
      <c r="PBC81" s="202"/>
      <c r="PBD81" s="202"/>
      <c r="PBE81" s="202"/>
      <c r="PBF81" s="202"/>
      <c r="PBG81" s="202"/>
      <c r="PBH81" s="202"/>
      <c r="PBI81" s="202"/>
      <c r="PBJ81" s="202"/>
      <c r="PBK81" s="202"/>
      <c r="PBL81" s="202"/>
      <c r="PBM81" s="202"/>
      <c r="PBN81" s="202"/>
      <c r="PBO81" s="202"/>
      <c r="PBP81" s="202"/>
      <c r="PBQ81" s="202"/>
      <c r="PBR81" s="202"/>
      <c r="PBS81" s="202"/>
      <c r="PBT81" s="202"/>
      <c r="PBU81" s="202"/>
      <c r="PBV81" s="202"/>
      <c r="PBW81" s="202"/>
      <c r="PBX81" s="202"/>
      <c r="PBY81" s="202"/>
      <c r="PBZ81" s="202"/>
      <c r="PCA81" s="202"/>
      <c r="PCB81" s="202"/>
      <c r="PCC81" s="202"/>
      <c r="PCD81" s="202"/>
      <c r="PCE81" s="202"/>
      <c r="PCF81" s="202"/>
      <c r="PCG81" s="202"/>
      <c r="PCH81" s="202"/>
      <c r="PCI81" s="202"/>
      <c r="PCJ81" s="202"/>
      <c r="PCK81" s="202"/>
      <c r="PCL81" s="202"/>
      <c r="PCM81" s="202"/>
      <c r="PCN81" s="202"/>
      <c r="PCO81" s="202"/>
      <c r="PCP81" s="202"/>
      <c r="PCQ81" s="202"/>
      <c r="PCR81" s="202"/>
      <c r="PCS81" s="202"/>
      <c r="PCT81" s="202"/>
      <c r="PCU81" s="202"/>
      <c r="PCV81" s="202"/>
      <c r="PCW81" s="202"/>
      <c r="PCX81" s="202"/>
      <c r="PCY81" s="202"/>
      <c r="PCZ81" s="202"/>
      <c r="PDA81" s="202"/>
      <c r="PDB81" s="202"/>
      <c r="PDC81" s="202"/>
      <c r="PDD81" s="202"/>
      <c r="PDE81" s="202"/>
      <c r="PDF81" s="202"/>
      <c r="PDG81" s="202"/>
      <c r="PDH81" s="202"/>
      <c r="PDI81" s="202"/>
      <c r="PDJ81" s="202"/>
      <c r="PDK81" s="202"/>
      <c r="PDL81" s="202"/>
      <c r="PDM81" s="202"/>
      <c r="PDN81" s="202"/>
      <c r="PDO81" s="202"/>
      <c r="PDP81" s="202"/>
      <c r="PDQ81" s="202"/>
      <c r="PDR81" s="202"/>
      <c r="PDS81" s="202"/>
      <c r="PDT81" s="202"/>
      <c r="PDU81" s="202"/>
      <c r="PDV81" s="202"/>
      <c r="PDW81" s="202"/>
      <c r="PDX81" s="202"/>
      <c r="PDY81" s="202"/>
      <c r="PDZ81" s="202"/>
      <c r="PEA81" s="202"/>
      <c r="PEB81" s="202"/>
      <c r="PEC81" s="202"/>
      <c r="PED81" s="202"/>
      <c r="PEE81" s="202"/>
      <c r="PEF81" s="202"/>
      <c r="PEG81" s="202"/>
      <c r="PEH81" s="202"/>
      <c r="PEI81" s="202"/>
      <c r="PEJ81" s="202"/>
      <c r="PEK81" s="202"/>
      <c r="PEL81" s="202"/>
      <c r="PEM81" s="202"/>
      <c r="PEN81" s="202"/>
      <c r="PEO81" s="202"/>
      <c r="PEP81" s="202"/>
      <c r="PEQ81" s="202"/>
      <c r="PER81" s="202"/>
      <c r="PES81" s="202"/>
      <c r="PET81" s="202"/>
      <c r="PEU81" s="202"/>
      <c r="PEV81" s="202"/>
      <c r="PEW81" s="202"/>
      <c r="PEX81" s="202"/>
      <c r="PEY81" s="202"/>
      <c r="PEZ81" s="202"/>
      <c r="PFA81" s="202"/>
      <c r="PFB81" s="202"/>
      <c r="PFC81" s="202"/>
      <c r="PFD81" s="202"/>
      <c r="PFE81" s="202"/>
      <c r="PFF81" s="202"/>
      <c r="PFG81" s="202"/>
      <c r="PFH81" s="202"/>
      <c r="PFI81" s="202"/>
      <c r="PFJ81" s="202"/>
      <c r="PFK81" s="202"/>
      <c r="PFL81" s="202"/>
      <c r="PFM81" s="202"/>
      <c r="PFN81" s="202"/>
      <c r="PFO81" s="202"/>
      <c r="PFP81" s="202"/>
      <c r="PFQ81" s="202"/>
      <c r="PFR81" s="202"/>
      <c r="PFS81" s="202"/>
      <c r="PFT81" s="202"/>
      <c r="PFU81" s="202"/>
      <c r="PFV81" s="202"/>
      <c r="PFW81" s="202"/>
      <c r="PFX81" s="202"/>
      <c r="PFY81" s="202"/>
      <c r="PFZ81" s="202"/>
      <c r="PGA81" s="202"/>
      <c r="PGB81" s="202"/>
      <c r="PGC81" s="202"/>
      <c r="PGD81" s="202"/>
      <c r="PGE81" s="202"/>
      <c r="PGF81" s="202"/>
      <c r="PGG81" s="202"/>
      <c r="PGH81" s="202"/>
      <c r="PGI81" s="202"/>
      <c r="PGJ81" s="202"/>
      <c r="PGK81" s="202"/>
      <c r="PGL81" s="202"/>
      <c r="PGM81" s="202"/>
      <c r="PGN81" s="202"/>
      <c r="PGO81" s="202"/>
      <c r="PGP81" s="202"/>
      <c r="PGQ81" s="202"/>
      <c r="PGR81" s="202"/>
      <c r="PGS81" s="202"/>
      <c r="PGT81" s="202"/>
      <c r="PGU81" s="202"/>
      <c r="PGV81" s="202"/>
      <c r="PGW81" s="202"/>
      <c r="PGX81" s="202"/>
      <c r="PGY81" s="202"/>
      <c r="PGZ81" s="202"/>
      <c r="PHA81" s="202"/>
      <c r="PHB81" s="202"/>
      <c r="PHC81" s="202"/>
      <c r="PHD81" s="202"/>
      <c r="PHE81" s="202"/>
      <c r="PHF81" s="202"/>
      <c r="PHG81" s="202"/>
      <c r="PHH81" s="202"/>
      <c r="PHI81" s="202"/>
      <c r="PHJ81" s="202"/>
      <c r="PHK81" s="202"/>
      <c r="PHL81" s="202"/>
      <c r="PHM81" s="202"/>
      <c r="PHN81" s="202"/>
      <c r="PHO81" s="202"/>
      <c r="PHP81" s="202"/>
      <c r="PHQ81" s="202"/>
      <c r="PHR81" s="202"/>
      <c r="PHS81" s="202"/>
      <c r="PHT81" s="202"/>
      <c r="PHU81" s="202"/>
      <c r="PHV81" s="202"/>
      <c r="PHW81" s="202"/>
      <c r="PHX81" s="202"/>
      <c r="PHY81" s="202"/>
      <c r="PHZ81" s="202"/>
      <c r="PIA81" s="202"/>
      <c r="PIB81" s="202"/>
      <c r="PIC81" s="202"/>
      <c r="PID81" s="202"/>
      <c r="PIE81" s="202"/>
      <c r="PIF81" s="202"/>
      <c r="PIG81" s="202"/>
      <c r="PIH81" s="202"/>
      <c r="PII81" s="202"/>
      <c r="PIJ81" s="202"/>
      <c r="PIK81" s="202"/>
      <c r="PIL81" s="202"/>
      <c r="PIM81" s="202"/>
      <c r="PIN81" s="202"/>
      <c r="PIO81" s="202"/>
      <c r="PIP81" s="202"/>
      <c r="PIQ81" s="202"/>
      <c r="PIR81" s="202"/>
      <c r="PIS81" s="202"/>
      <c r="PIT81" s="202"/>
      <c r="PIU81" s="202"/>
      <c r="PIV81" s="202"/>
      <c r="PIW81" s="202"/>
      <c r="PIX81" s="202"/>
      <c r="PIY81" s="202"/>
      <c r="PIZ81" s="202"/>
      <c r="PJA81" s="202"/>
      <c r="PJB81" s="202"/>
      <c r="PJC81" s="202"/>
      <c r="PJD81" s="202"/>
      <c r="PJE81" s="202"/>
      <c r="PJF81" s="202"/>
      <c r="PJG81" s="202"/>
      <c r="PJH81" s="202"/>
      <c r="PJI81" s="202"/>
      <c r="PJJ81" s="202"/>
      <c r="PJK81" s="202"/>
      <c r="PJL81" s="202"/>
      <c r="PJM81" s="202"/>
      <c r="PJN81" s="202"/>
      <c r="PJO81" s="202"/>
      <c r="PJP81" s="202"/>
      <c r="PJQ81" s="202"/>
      <c r="PJR81" s="202"/>
      <c r="PJS81" s="202"/>
      <c r="PJT81" s="202"/>
      <c r="PJU81" s="202"/>
      <c r="PJV81" s="202"/>
      <c r="PJW81" s="202"/>
      <c r="PJX81" s="202"/>
      <c r="PJY81" s="202"/>
      <c r="PJZ81" s="202"/>
      <c r="PKA81" s="202"/>
      <c r="PKB81" s="202"/>
      <c r="PKC81" s="202"/>
      <c r="PKD81" s="202"/>
      <c r="PKE81" s="202"/>
      <c r="PKF81" s="202"/>
      <c r="PKG81" s="202"/>
      <c r="PKH81" s="202"/>
      <c r="PKI81" s="202"/>
      <c r="PKJ81" s="202"/>
      <c r="PKK81" s="202"/>
      <c r="PKL81" s="202"/>
      <c r="PKM81" s="202"/>
      <c r="PKN81" s="202"/>
      <c r="PKO81" s="202"/>
      <c r="PKP81" s="202"/>
      <c r="PKQ81" s="202"/>
      <c r="PKR81" s="202"/>
      <c r="PKS81" s="202"/>
      <c r="PKT81" s="202"/>
      <c r="PKU81" s="202"/>
      <c r="PKV81" s="202"/>
      <c r="PKW81" s="202"/>
      <c r="PKX81" s="202"/>
      <c r="PKY81" s="202"/>
      <c r="PKZ81" s="202"/>
      <c r="PLA81" s="202"/>
      <c r="PLB81" s="202"/>
      <c r="PLC81" s="202"/>
      <c r="PLD81" s="202"/>
      <c r="PLE81" s="202"/>
      <c r="PLF81" s="202"/>
      <c r="PLG81" s="202"/>
      <c r="PLH81" s="202"/>
      <c r="PLI81" s="202"/>
      <c r="PLJ81" s="202"/>
      <c r="PLK81" s="202"/>
      <c r="PLL81" s="202"/>
      <c r="PLM81" s="202"/>
      <c r="PLN81" s="202"/>
      <c r="PLO81" s="202"/>
      <c r="PLP81" s="202"/>
      <c r="PLQ81" s="202"/>
      <c r="PLR81" s="202"/>
      <c r="PLS81" s="202"/>
      <c r="PLT81" s="202"/>
      <c r="PLU81" s="202"/>
      <c r="PLV81" s="202"/>
      <c r="PLW81" s="202"/>
      <c r="PLX81" s="202"/>
      <c r="PLY81" s="202"/>
      <c r="PLZ81" s="202"/>
      <c r="PMA81" s="202"/>
      <c r="PMB81" s="202"/>
      <c r="PMC81" s="202"/>
      <c r="PMD81" s="202"/>
      <c r="PME81" s="202"/>
      <c r="PMF81" s="202"/>
      <c r="PMG81" s="202"/>
      <c r="PMH81" s="202"/>
      <c r="PMI81" s="202"/>
      <c r="PMJ81" s="202"/>
      <c r="PMK81" s="202"/>
      <c r="PML81" s="202"/>
      <c r="PMM81" s="202"/>
      <c r="PMN81" s="202"/>
      <c r="PMO81" s="202"/>
      <c r="PMP81" s="202"/>
      <c r="PMQ81" s="202"/>
      <c r="PMR81" s="202"/>
      <c r="PMS81" s="202"/>
      <c r="PMT81" s="202"/>
      <c r="PMU81" s="202"/>
      <c r="PMV81" s="202"/>
      <c r="PMW81" s="202"/>
      <c r="PMX81" s="202"/>
      <c r="PMY81" s="202"/>
      <c r="PMZ81" s="202"/>
      <c r="PNA81" s="202"/>
      <c r="PNB81" s="202"/>
      <c r="PNC81" s="202"/>
      <c r="PND81" s="202"/>
      <c r="PNE81" s="202"/>
      <c r="PNF81" s="202"/>
      <c r="PNG81" s="202"/>
      <c r="PNH81" s="202"/>
      <c r="PNI81" s="202"/>
      <c r="PNJ81" s="202"/>
      <c r="PNK81" s="202"/>
      <c r="PNL81" s="202"/>
      <c r="PNM81" s="202"/>
      <c r="PNN81" s="202"/>
      <c r="PNO81" s="202"/>
      <c r="PNP81" s="202"/>
      <c r="PNQ81" s="202"/>
      <c r="PNR81" s="202"/>
      <c r="PNS81" s="202"/>
      <c r="PNT81" s="202"/>
      <c r="PNU81" s="202"/>
      <c r="PNV81" s="202"/>
      <c r="PNW81" s="202"/>
      <c r="PNX81" s="202"/>
      <c r="PNY81" s="202"/>
      <c r="PNZ81" s="202"/>
      <c r="POA81" s="202"/>
      <c r="POB81" s="202"/>
      <c r="POC81" s="202"/>
      <c r="POD81" s="202"/>
      <c r="POE81" s="202"/>
      <c r="POF81" s="202"/>
      <c r="POG81" s="202"/>
      <c r="POH81" s="202"/>
      <c r="POI81" s="202"/>
      <c r="POJ81" s="202"/>
      <c r="POK81" s="202"/>
      <c r="POL81" s="202"/>
      <c r="POM81" s="202"/>
      <c r="PON81" s="202"/>
      <c r="POO81" s="202"/>
      <c r="POP81" s="202"/>
      <c r="POQ81" s="202"/>
      <c r="POR81" s="202"/>
      <c r="POS81" s="202"/>
      <c r="POT81" s="202"/>
      <c r="POU81" s="202"/>
      <c r="POV81" s="202"/>
      <c r="POW81" s="202"/>
      <c r="POX81" s="202"/>
      <c r="POY81" s="202"/>
      <c r="POZ81" s="202"/>
      <c r="PPA81" s="202"/>
      <c r="PPB81" s="202"/>
      <c r="PPC81" s="202"/>
      <c r="PPD81" s="202"/>
      <c r="PPE81" s="202"/>
      <c r="PPF81" s="202"/>
      <c r="PPG81" s="202"/>
      <c r="PPH81" s="202"/>
      <c r="PPI81" s="202"/>
      <c r="PPJ81" s="202"/>
      <c r="PPK81" s="202"/>
      <c r="PPL81" s="202"/>
      <c r="PPM81" s="202"/>
      <c r="PPN81" s="202"/>
      <c r="PPO81" s="202"/>
      <c r="PPP81" s="202"/>
      <c r="PPQ81" s="202"/>
      <c r="PPR81" s="202"/>
      <c r="PPS81" s="202"/>
      <c r="PPT81" s="202"/>
      <c r="PPU81" s="202"/>
      <c r="PPV81" s="202"/>
      <c r="PPW81" s="202"/>
      <c r="PPX81" s="202"/>
      <c r="PPY81" s="202"/>
      <c r="PPZ81" s="202"/>
      <c r="PQA81" s="202"/>
      <c r="PQB81" s="202"/>
      <c r="PQC81" s="202"/>
      <c r="PQD81" s="202"/>
      <c r="PQE81" s="202"/>
      <c r="PQF81" s="202"/>
      <c r="PQG81" s="202"/>
      <c r="PQH81" s="202"/>
      <c r="PQI81" s="202"/>
      <c r="PQJ81" s="202"/>
      <c r="PQK81" s="202"/>
      <c r="PQL81" s="202"/>
      <c r="PQM81" s="202"/>
      <c r="PQN81" s="202"/>
      <c r="PQO81" s="202"/>
      <c r="PQP81" s="202"/>
      <c r="PQQ81" s="202"/>
      <c r="PQR81" s="202"/>
      <c r="PQS81" s="202"/>
      <c r="PQT81" s="202"/>
      <c r="PQU81" s="202"/>
      <c r="PQV81" s="202"/>
      <c r="PQW81" s="202"/>
      <c r="PQX81" s="202"/>
      <c r="PQY81" s="202"/>
      <c r="PQZ81" s="202"/>
      <c r="PRA81" s="202"/>
      <c r="PRB81" s="202"/>
      <c r="PRC81" s="202"/>
      <c r="PRD81" s="202"/>
      <c r="PRE81" s="202"/>
      <c r="PRF81" s="202"/>
      <c r="PRG81" s="202"/>
      <c r="PRH81" s="202"/>
      <c r="PRI81" s="202"/>
      <c r="PRJ81" s="202"/>
      <c r="PRK81" s="202"/>
      <c r="PRL81" s="202"/>
      <c r="PRM81" s="202"/>
      <c r="PRN81" s="202"/>
      <c r="PRO81" s="202"/>
      <c r="PRP81" s="202"/>
      <c r="PRQ81" s="202"/>
      <c r="PRR81" s="202"/>
      <c r="PRS81" s="202"/>
      <c r="PRT81" s="202"/>
      <c r="PRU81" s="202"/>
      <c r="PRV81" s="202"/>
      <c r="PRW81" s="202"/>
      <c r="PRX81" s="202"/>
      <c r="PRY81" s="202"/>
      <c r="PRZ81" s="202"/>
      <c r="PSA81" s="202"/>
      <c r="PSB81" s="202"/>
      <c r="PSC81" s="202"/>
      <c r="PSD81" s="202"/>
      <c r="PSE81" s="202"/>
      <c r="PSF81" s="202"/>
      <c r="PSG81" s="202"/>
      <c r="PSH81" s="202"/>
      <c r="PSI81" s="202"/>
      <c r="PSJ81" s="202"/>
      <c r="PSK81" s="202"/>
      <c r="PSL81" s="202"/>
      <c r="PSM81" s="202"/>
      <c r="PSN81" s="202"/>
      <c r="PSO81" s="202"/>
      <c r="PSP81" s="202"/>
      <c r="PSQ81" s="202"/>
      <c r="PSR81" s="202"/>
      <c r="PSS81" s="202"/>
      <c r="PST81" s="202"/>
      <c r="PSU81" s="202"/>
      <c r="PSV81" s="202"/>
      <c r="PSW81" s="202"/>
      <c r="PSX81" s="202"/>
      <c r="PSY81" s="202"/>
      <c r="PSZ81" s="202"/>
      <c r="PTA81" s="202"/>
      <c r="PTB81" s="202"/>
      <c r="PTC81" s="202"/>
      <c r="PTD81" s="202"/>
      <c r="PTE81" s="202"/>
      <c r="PTF81" s="202"/>
      <c r="PTG81" s="202"/>
      <c r="PTH81" s="202"/>
      <c r="PTI81" s="202"/>
      <c r="PTJ81" s="202"/>
      <c r="PTK81" s="202"/>
      <c r="PTL81" s="202"/>
      <c r="PTM81" s="202"/>
      <c r="PTN81" s="202"/>
      <c r="PTO81" s="202"/>
      <c r="PTP81" s="202"/>
      <c r="PTQ81" s="202"/>
      <c r="PTR81" s="202"/>
      <c r="PTS81" s="202"/>
      <c r="PTT81" s="202"/>
      <c r="PTU81" s="202"/>
      <c r="PTV81" s="202"/>
      <c r="PTW81" s="202"/>
      <c r="PTX81" s="202"/>
      <c r="PTY81" s="202"/>
      <c r="PTZ81" s="202"/>
      <c r="PUA81" s="202"/>
      <c r="PUB81" s="202"/>
      <c r="PUC81" s="202"/>
      <c r="PUD81" s="202"/>
      <c r="PUE81" s="202"/>
      <c r="PUF81" s="202"/>
      <c r="PUG81" s="202"/>
      <c r="PUH81" s="202"/>
      <c r="PUI81" s="202"/>
      <c r="PUJ81" s="202"/>
      <c r="PUK81" s="202"/>
      <c r="PUL81" s="202"/>
      <c r="PUM81" s="202"/>
      <c r="PUN81" s="202"/>
      <c r="PUO81" s="202"/>
      <c r="PUP81" s="202"/>
      <c r="PUQ81" s="202"/>
      <c r="PUR81" s="202"/>
      <c r="PUS81" s="202"/>
      <c r="PUT81" s="202"/>
      <c r="PUU81" s="202"/>
      <c r="PUV81" s="202"/>
      <c r="PUW81" s="202"/>
      <c r="PUX81" s="202"/>
      <c r="PUY81" s="202"/>
      <c r="PUZ81" s="202"/>
      <c r="PVA81" s="202"/>
      <c r="PVB81" s="202"/>
      <c r="PVC81" s="202"/>
      <c r="PVD81" s="202"/>
      <c r="PVE81" s="202"/>
      <c r="PVF81" s="202"/>
      <c r="PVG81" s="202"/>
      <c r="PVH81" s="202"/>
      <c r="PVI81" s="202"/>
      <c r="PVJ81" s="202"/>
      <c r="PVK81" s="202"/>
      <c r="PVL81" s="202"/>
      <c r="PVM81" s="202"/>
      <c r="PVN81" s="202"/>
      <c r="PVO81" s="202"/>
      <c r="PVP81" s="202"/>
      <c r="PVQ81" s="202"/>
      <c r="PVR81" s="202"/>
      <c r="PVS81" s="202"/>
      <c r="PVT81" s="202"/>
      <c r="PVU81" s="202"/>
      <c r="PVV81" s="202"/>
      <c r="PVW81" s="202"/>
      <c r="PVX81" s="202"/>
      <c r="PVY81" s="202"/>
      <c r="PVZ81" s="202"/>
      <c r="PWA81" s="202"/>
      <c r="PWB81" s="202"/>
      <c r="PWC81" s="202"/>
      <c r="PWD81" s="202"/>
      <c r="PWE81" s="202"/>
      <c r="PWF81" s="202"/>
      <c r="PWG81" s="202"/>
      <c r="PWH81" s="202"/>
      <c r="PWI81" s="202"/>
      <c r="PWJ81" s="202"/>
      <c r="PWK81" s="202"/>
      <c r="PWL81" s="202"/>
      <c r="PWM81" s="202"/>
      <c r="PWN81" s="202"/>
      <c r="PWO81" s="202"/>
      <c r="PWP81" s="202"/>
      <c r="PWQ81" s="202"/>
      <c r="PWR81" s="202"/>
      <c r="PWS81" s="202"/>
      <c r="PWT81" s="202"/>
      <c r="PWU81" s="202"/>
      <c r="PWV81" s="202"/>
      <c r="PWW81" s="202"/>
      <c r="PWX81" s="202"/>
      <c r="PWY81" s="202"/>
      <c r="PWZ81" s="202"/>
      <c r="PXA81" s="202"/>
      <c r="PXB81" s="202"/>
      <c r="PXC81" s="202"/>
      <c r="PXD81" s="202"/>
      <c r="PXE81" s="202"/>
      <c r="PXF81" s="202"/>
      <c r="PXG81" s="202"/>
      <c r="PXH81" s="202"/>
      <c r="PXI81" s="202"/>
      <c r="PXJ81" s="202"/>
      <c r="PXK81" s="202"/>
      <c r="PXL81" s="202"/>
      <c r="PXM81" s="202"/>
      <c r="PXN81" s="202"/>
      <c r="PXO81" s="202"/>
      <c r="PXP81" s="202"/>
      <c r="PXQ81" s="202"/>
      <c r="PXR81" s="202"/>
      <c r="PXS81" s="202"/>
      <c r="PXT81" s="202"/>
      <c r="PXU81" s="202"/>
      <c r="PXV81" s="202"/>
      <c r="PXW81" s="202"/>
      <c r="PXX81" s="202"/>
      <c r="PXY81" s="202"/>
      <c r="PXZ81" s="202"/>
      <c r="PYA81" s="202"/>
      <c r="PYB81" s="202"/>
      <c r="PYC81" s="202"/>
      <c r="PYD81" s="202"/>
      <c r="PYE81" s="202"/>
      <c r="PYF81" s="202"/>
      <c r="PYG81" s="202"/>
      <c r="PYH81" s="202"/>
      <c r="PYI81" s="202"/>
      <c r="PYJ81" s="202"/>
      <c r="PYK81" s="202"/>
      <c r="PYL81" s="202"/>
      <c r="PYM81" s="202"/>
      <c r="PYN81" s="202"/>
      <c r="PYO81" s="202"/>
      <c r="PYP81" s="202"/>
      <c r="PYQ81" s="202"/>
      <c r="PYR81" s="202"/>
      <c r="PYS81" s="202"/>
      <c r="PYT81" s="202"/>
      <c r="PYU81" s="202"/>
      <c r="PYV81" s="202"/>
      <c r="PYW81" s="202"/>
      <c r="PYX81" s="202"/>
      <c r="PYY81" s="202"/>
      <c r="PYZ81" s="202"/>
      <c r="PZA81" s="202"/>
      <c r="PZB81" s="202"/>
      <c r="PZC81" s="202"/>
      <c r="PZD81" s="202"/>
      <c r="PZE81" s="202"/>
      <c r="PZF81" s="202"/>
      <c r="PZG81" s="202"/>
      <c r="PZH81" s="202"/>
      <c r="PZI81" s="202"/>
      <c r="PZJ81" s="202"/>
      <c r="PZK81" s="202"/>
      <c r="PZL81" s="202"/>
      <c r="PZM81" s="202"/>
      <c r="PZN81" s="202"/>
      <c r="PZO81" s="202"/>
      <c r="PZP81" s="202"/>
      <c r="PZQ81" s="202"/>
      <c r="PZR81" s="202"/>
      <c r="PZS81" s="202"/>
      <c r="PZT81" s="202"/>
      <c r="PZU81" s="202"/>
      <c r="PZV81" s="202"/>
      <c r="PZW81" s="202"/>
      <c r="PZX81" s="202"/>
      <c r="PZY81" s="202"/>
      <c r="PZZ81" s="202"/>
      <c r="QAA81" s="202"/>
      <c r="QAB81" s="202"/>
      <c r="QAC81" s="202"/>
      <c r="QAD81" s="202"/>
      <c r="QAE81" s="202"/>
      <c r="QAF81" s="202"/>
      <c r="QAG81" s="202"/>
      <c r="QAH81" s="202"/>
      <c r="QAI81" s="202"/>
      <c r="QAJ81" s="202"/>
      <c r="QAK81" s="202"/>
      <c r="QAL81" s="202"/>
      <c r="QAM81" s="202"/>
      <c r="QAN81" s="202"/>
      <c r="QAO81" s="202"/>
      <c r="QAP81" s="202"/>
      <c r="QAQ81" s="202"/>
      <c r="QAR81" s="202"/>
      <c r="QAS81" s="202"/>
      <c r="QAT81" s="202"/>
      <c r="QAU81" s="202"/>
      <c r="QAV81" s="202"/>
      <c r="QAW81" s="202"/>
      <c r="QAX81" s="202"/>
      <c r="QAY81" s="202"/>
      <c r="QAZ81" s="202"/>
      <c r="QBA81" s="202"/>
      <c r="QBB81" s="202"/>
      <c r="QBC81" s="202"/>
      <c r="QBD81" s="202"/>
      <c r="QBE81" s="202"/>
      <c r="QBF81" s="202"/>
      <c r="QBG81" s="202"/>
      <c r="QBH81" s="202"/>
      <c r="QBI81" s="202"/>
      <c r="QBJ81" s="202"/>
      <c r="QBK81" s="202"/>
      <c r="QBL81" s="202"/>
      <c r="QBM81" s="202"/>
      <c r="QBN81" s="202"/>
      <c r="QBO81" s="202"/>
      <c r="QBP81" s="202"/>
      <c r="QBQ81" s="202"/>
      <c r="QBR81" s="202"/>
      <c r="QBS81" s="202"/>
      <c r="QBT81" s="202"/>
      <c r="QBU81" s="202"/>
      <c r="QBV81" s="202"/>
      <c r="QBW81" s="202"/>
      <c r="QBX81" s="202"/>
      <c r="QBY81" s="202"/>
      <c r="QBZ81" s="202"/>
      <c r="QCA81" s="202"/>
      <c r="QCB81" s="202"/>
      <c r="QCC81" s="202"/>
      <c r="QCD81" s="202"/>
      <c r="QCE81" s="202"/>
      <c r="QCF81" s="202"/>
      <c r="QCG81" s="202"/>
      <c r="QCH81" s="202"/>
      <c r="QCI81" s="202"/>
      <c r="QCJ81" s="202"/>
      <c r="QCK81" s="202"/>
      <c r="QCL81" s="202"/>
      <c r="QCM81" s="202"/>
      <c r="QCN81" s="202"/>
      <c r="QCO81" s="202"/>
      <c r="QCP81" s="202"/>
      <c r="QCQ81" s="202"/>
      <c r="QCR81" s="202"/>
      <c r="QCS81" s="202"/>
      <c r="QCT81" s="202"/>
      <c r="QCU81" s="202"/>
      <c r="QCV81" s="202"/>
      <c r="QCW81" s="202"/>
      <c r="QCX81" s="202"/>
      <c r="QCY81" s="202"/>
      <c r="QCZ81" s="202"/>
      <c r="QDA81" s="202"/>
      <c r="QDB81" s="202"/>
      <c r="QDC81" s="202"/>
      <c r="QDD81" s="202"/>
      <c r="QDE81" s="202"/>
      <c r="QDF81" s="202"/>
      <c r="QDG81" s="202"/>
      <c r="QDH81" s="202"/>
      <c r="QDI81" s="202"/>
      <c r="QDJ81" s="202"/>
      <c r="QDK81" s="202"/>
      <c r="QDL81" s="202"/>
      <c r="QDM81" s="202"/>
      <c r="QDN81" s="202"/>
      <c r="QDO81" s="202"/>
      <c r="QDP81" s="202"/>
      <c r="QDQ81" s="202"/>
      <c r="QDR81" s="202"/>
      <c r="QDS81" s="202"/>
      <c r="QDT81" s="202"/>
      <c r="QDU81" s="202"/>
      <c r="QDV81" s="202"/>
      <c r="QDW81" s="202"/>
      <c r="QDX81" s="202"/>
      <c r="QDY81" s="202"/>
      <c r="QDZ81" s="202"/>
      <c r="QEA81" s="202"/>
      <c r="QEB81" s="202"/>
      <c r="QEC81" s="202"/>
      <c r="QED81" s="202"/>
      <c r="QEE81" s="202"/>
      <c r="QEF81" s="202"/>
      <c r="QEG81" s="202"/>
      <c r="QEH81" s="202"/>
      <c r="QEI81" s="202"/>
      <c r="QEJ81" s="202"/>
      <c r="QEK81" s="202"/>
      <c r="QEL81" s="202"/>
      <c r="QEM81" s="202"/>
      <c r="QEN81" s="202"/>
      <c r="QEO81" s="202"/>
      <c r="QEP81" s="202"/>
      <c r="QEQ81" s="202"/>
      <c r="QER81" s="202"/>
      <c r="QES81" s="202"/>
      <c r="QET81" s="202"/>
      <c r="QEU81" s="202"/>
      <c r="QEV81" s="202"/>
      <c r="QEW81" s="202"/>
      <c r="QEX81" s="202"/>
      <c r="QEY81" s="202"/>
      <c r="QEZ81" s="202"/>
      <c r="QFA81" s="202"/>
      <c r="QFB81" s="202"/>
      <c r="QFC81" s="202"/>
      <c r="QFD81" s="202"/>
      <c r="QFE81" s="202"/>
      <c r="QFF81" s="202"/>
      <c r="QFG81" s="202"/>
      <c r="QFH81" s="202"/>
      <c r="QFI81" s="202"/>
      <c r="QFJ81" s="202"/>
      <c r="QFK81" s="202"/>
      <c r="QFL81" s="202"/>
      <c r="QFM81" s="202"/>
      <c r="QFN81" s="202"/>
      <c r="QFO81" s="202"/>
      <c r="QFP81" s="202"/>
      <c r="QFQ81" s="202"/>
      <c r="QFR81" s="202"/>
      <c r="QFS81" s="202"/>
      <c r="QFT81" s="202"/>
      <c r="QFU81" s="202"/>
      <c r="QFV81" s="202"/>
      <c r="QFW81" s="202"/>
      <c r="QFX81" s="202"/>
      <c r="QFY81" s="202"/>
      <c r="QFZ81" s="202"/>
      <c r="QGA81" s="202"/>
      <c r="QGB81" s="202"/>
      <c r="QGC81" s="202"/>
      <c r="QGD81" s="202"/>
      <c r="QGE81" s="202"/>
      <c r="QGF81" s="202"/>
      <c r="QGG81" s="202"/>
      <c r="QGH81" s="202"/>
      <c r="QGI81" s="202"/>
      <c r="QGJ81" s="202"/>
      <c r="QGK81" s="202"/>
      <c r="QGL81" s="202"/>
      <c r="QGM81" s="202"/>
      <c r="QGN81" s="202"/>
      <c r="QGO81" s="202"/>
      <c r="QGP81" s="202"/>
      <c r="QGQ81" s="202"/>
      <c r="QGR81" s="202"/>
      <c r="QGS81" s="202"/>
      <c r="QGT81" s="202"/>
      <c r="QGU81" s="202"/>
      <c r="QGV81" s="202"/>
      <c r="QGW81" s="202"/>
      <c r="QGX81" s="202"/>
      <c r="QGY81" s="202"/>
      <c r="QGZ81" s="202"/>
      <c r="QHA81" s="202"/>
      <c r="QHB81" s="202"/>
      <c r="QHC81" s="202"/>
      <c r="QHD81" s="202"/>
      <c r="QHE81" s="202"/>
      <c r="QHF81" s="202"/>
      <c r="QHG81" s="202"/>
      <c r="QHH81" s="202"/>
      <c r="QHI81" s="202"/>
      <c r="QHJ81" s="202"/>
      <c r="QHK81" s="202"/>
      <c r="QHL81" s="202"/>
      <c r="QHM81" s="202"/>
      <c r="QHN81" s="202"/>
      <c r="QHO81" s="202"/>
      <c r="QHP81" s="202"/>
      <c r="QHQ81" s="202"/>
      <c r="QHR81" s="202"/>
      <c r="QHS81" s="202"/>
      <c r="QHT81" s="202"/>
      <c r="QHU81" s="202"/>
      <c r="QHV81" s="202"/>
      <c r="QHW81" s="202"/>
      <c r="QHX81" s="202"/>
      <c r="QHY81" s="202"/>
      <c r="QHZ81" s="202"/>
      <c r="QIA81" s="202"/>
      <c r="QIB81" s="202"/>
      <c r="QIC81" s="202"/>
      <c r="QID81" s="202"/>
      <c r="QIE81" s="202"/>
      <c r="QIF81" s="202"/>
      <c r="QIG81" s="202"/>
      <c r="QIH81" s="202"/>
      <c r="QII81" s="202"/>
      <c r="QIJ81" s="202"/>
      <c r="QIK81" s="202"/>
      <c r="QIL81" s="202"/>
      <c r="QIM81" s="202"/>
      <c r="QIN81" s="202"/>
      <c r="QIO81" s="202"/>
      <c r="QIP81" s="202"/>
      <c r="QIQ81" s="202"/>
      <c r="QIR81" s="202"/>
      <c r="QIS81" s="202"/>
      <c r="QIT81" s="202"/>
      <c r="QIU81" s="202"/>
      <c r="QIV81" s="202"/>
      <c r="QIW81" s="202"/>
      <c r="QIX81" s="202"/>
      <c r="QIY81" s="202"/>
      <c r="QIZ81" s="202"/>
      <c r="QJA81" s="202"/>
      <c r="QJB81" s="202"/>
      <c r="QJC81" s="202"/>
      <c r="QJD81" s="202"/>
      <c r="QJE81" s="202"/>
      <c r="QJF81" s="202"/>
      <c r="QJG81" s="202"/>
      <c r="QJH81" s="202"/>
      <c r="QJI81" s="202"/>
      <c r="QJJ81" s="202"/>
      <c r="QJK81" s="202"/>
      <c r="QJL81" s="202"/>
      <c r="QJM81" s="202"/>
      <c r="QJN81" s="202"/>
      <c r="QJO81" s="202"/>
      <c r="QJP81" s="202"/>
      <c r="QJQ81" s="202"/>
      <c r="QJR81" s="202"/>
      <c r="QJS81" s="202"/>
      <c r="QJT81" s="202"/>
      <c r="QJU81" s="202"/>
      <c r="QJV81" s="202"/>
      <c r="QJW81" s="202"/>
      <c r="QJX81" s="202"/>
      <c r="QJY81" s="202"/>
      <c r="QJZ81" s="202"/>
      <c r="QKA81" s="202"/>
      <c r="QKB81" s="202"/>
      <c r="QKC81" s="202"/>
      <c r="QKD81" s="202"/>
      <c r="QKE81" s="202"/>
      <c r="QKF81" s="202"/>
      <c r="QKG81" s="202"/>
      <c r="QKH81" s="202"/>
      <c r="QKI81" s="202"/>
      <c r="QKJ81" s="202"/>
      <c r="QKK81" s="202"/>
      <c r="QKL81" s="202"/>
      <c r="QKM81" s="202"/>
      <c r="QKN81" s="202"/>
      <c r="QKO81" s="202"/>
      <c r="QKP81" s="202"/>
      <c r="QKQ81" s="202"/>
      <c r="QKR81" s="202"/>
      <c r="QKS81" s="202"/>
      <c r="QKT81" s="202"/>
      <c r="QKU81" s="202"/>
      <c r="QKV81" s="202"/>
      <c r="QKW81" s="202"/>
      <c r="QKX81" s="202"/>
      <c r="QKY81" s="202"/>
      <c r="QKZ81" s="202"/>
      <c r="QLA81" s="202"/>
      <c r="QLB81" s="202"/>
      <c r="QLC81" s="202"/>
      <c r="QLD81" s="202"/>
      <c r="QLE81" s="202"/>
      <c r="QLF81" s="202"/>
      <c r="QLG81" s="202"/>
      <c r="QLH81" s="202"/>
      <c r="QLI81" s="202"/>
      <c r="QLJ81" s="202"/>
      <c r="QLK81" s="202"/>
      <c r="QLL81" s="202"/>
      <c r="QLM81" s="202"/>
      <c r="QLN81" s="202"/>
      <c r="QLO81" s="202"/>
      <c r="QLP81" s="202"/>
      <c r="QLQ81" s="202"/>
      <c r="QLR81" s="202"/>
      <c r="QLS81" s="202"/>
      <c r="QLT81" s="202"/>
      <c r="QLU81" s="202"/>
      <c r="QLV81" s="202"/>
      <c r="QLW81" s="202"/>
      <c r="QLX81" s="202"/>
      <c r="QLY81" s="202"/>
      <c r="QLZ81" s="202"/>
      <c r="QMA81" s="202"/>
      <c r="QMB81" s="202"/>
      <c r="QMC81" s="202"/>
      <c r="QMD81" s="202"/>
      <c r="QME81" s="202"/>
      <c r="QMF81" s="202"/>
      <c r="QMG81" s="202"/>
      <c r="QMH81" s="202"/>
      <c r="QMI81" s="202"/>
      <c r="QMJ81" s="202"/>
      <c r="QMK81" s="202"/>
      <c r="QML81" s="202"/>
      <c r="QMM81" s="202"/>
      <c r="QMN81" s="202"/>
      <c r="QMO81" s="202"/>
      <c r="QMP81" s="202"/>
      <c r="QMQ81" s="202"/>
      <c r="QMR81" s="202"/>
      <c r="QMS81" s="202"/>
      <c r="QMT81" s="202"/>
      <c r="QMU81" s="202"/>
      <c r="QMV81" s="202"/>
      <c r="QMW81" s="202"/>
      <c r="QMX81" s="202"/>
      <c r="QMY81" s="202"/>
      <c r="QMZ81" s="202"/>
      <c r="QNA81" s="202"/>
      <c r="QNB81" s="202"/>
      <c r="QNC81" s="202"/>
      <c r="QND81" s="202"/>
      <c r="QNE81" s="202"/>
      <c r="QNF81" s="202"/>
      <c r="QNG81" s="202"/>
      <c r="QNH81" s="202"/>
      <c r="QNI81" s="202"/>
      <c r="QNJ81" s="202"/>
      <c r="QNK81" s="202"/>
      <c r="QNL81" s="202"/>
      <c r="QNM81" s="202"/>
      <c r="QNN81" s="202"/>
      <c r="QNO81" s="202"/>
      <c r="QNP81" s="202"/>
      <c r="QNQ81" s="202"/>
      <c r="QNR81" s="202"/>
      <c r="QNS81" s="202"/>
      <c r="QNT81" s="202"/>
      <c r="QNU81" s="202"/>
      <c r="QNV81" s="202"/>
      <c r="QNW81" s="202"/>
      <c r="QNX81" s="202"/>
      <c r="QNY81" s="202"/>
      <c r="QNZ81" s="202"/>
      <c r="QOA81" s="202"/>
      <c r="QOB81" s="202"/>
      <c r="QOC81" s="202"/>
      <c r="QOD81" s="202"/>
      <c r="QOE81" s="202"/>
      <c r="QOF81" s="202"/>
      <c r="QOG81" s="202"/>
      <c r="QOH81" s="202"/>
      <c r="QOI81" s="202"/>
      <c r="QOJ81" s="202"/>
      <c r="QOK81" s="202"/>
      <c r="QOL81" s="202"/>
      <c r="QOM81" s="202"/>
      <c r="QON81" s="202"/>
      <c r="QOO81" s="202"/>
      <c r="QOP81" s="202"/>
      <c r="QOQ81" s="202"/>
      <c r="QOR81" s="202"/>
      <c r="QOS81" s="202"/>
      <c r="QOT81" s="202"/>
      <c r="QOU81" s="202"/>
      <c r="QOV81" s="202"/>
      <c r="QOW81" s="202"/>
      <c r="QOX81" s="202"/>
      <c r="QOY81" s="202"/>
      <c r="QOZ81" s="202"/>
      <c r="QPA81" s="202"/>
      <c r="QPB81" s="202"/>
      <c r="QPC81" s="202"/>
      <c r="QPD81" s="202"/>
      <c r="QPE81" s="202"/>
      <c r="QPF81" s="202"/>
      <c r="QPG81" s="202"/>
      <c r="QPH81" s="202"/>
      <c r="QPI81" s="202"/>
      <c r="QPJ81" s="202"/>
      <c r="QPK81" s="202"/>
      <c r="QPL81" s="202"/>
      <c r="QPM81" s="202"/>
      <c r="QPN81" s="202"/>
      <c r="QPO81" s="202"/>
      <c r="QPP81" s="202"/>
      <c r="QPQ81" s="202"/>
      <c r="QPR81" s="202"/>
      <c r="QPS81" s="202"/>
      <c r="QPT81" s="202"/>
      <c r="QPU81" s="202"/>
      <c r="QPV81" s="202"/>
      <c r="QPW81" s="202"/>
      <c r="QPX81" s="202"/>
      <c r="QPY81" s="202"/>
      <c r="QPZ81" s="202"/>
      <c r="QQA81" s="202"/>
      <c r="QQB81" s="202"/>
      <c r="QQC81" s="202"/>
      <c r="QQD81" s="202"/>
      <c r="QQE81" s="202"/>
      <c r="QQF81" s="202"/>
      <c r="QQG81" s="202"/>
      <c r="QQH81" s="202"/>
      <c r="QQI81" s="202"/>
      <c r="QQJ81" s="202"/>
      <c r="QQK81" s="202"/>
      <c r="QQL81" s="202"/>
      <c r="QQM81" s="202"/>
      <c r="QQN81" s="202"/>
      <c r="QQO81" s="202"/>
      <c r="QQP81" s="202"/>
      <c r="QQQ81" s="202"/>
      <c r="QQR81" s="202"/>
      <c r="QQS81" s="202"/>
      <c r="QQT81" s="202"/>
      <c r="QQU81" s="202"/>
      <c r="QQV81" s="202"/>
      <c r="QQW81" s="202"/>
      <c r="QQX81" s="202"/>
      <c r="QQY81" s="202"/>
      <c r="QQZ81" s="202"/>
      <c r="QRA81" s="202"/>
      <c r="QRB81" s="202"/>
      <c r="QRC81" s="202"/>
      <c r="QRD81" s="202"/>
      <c r="QRE81" s="202"/>
      <c r="QRF81" s="202"/>
      <c r="QRG81" s="202"/>
      <c r="QRH81" s="202"/>
      <c r="QRI81" s="202"/>
      <c r="QRJ81" s="202"/>
      <c r="QRK81" s="202"/>
      <c r="QRL81" s="202"/>
      <c r="QRM81" s="202"/>
      <c r="QRN81" s="202"/>
      <c r="QRO81" s="202"/>
      <c r="QRP81" s="202"/>
      <c r="QRQ81" s="202"/>
      <c r="QRR81" s="202"/>
      <c r="QRS81" s="202"/>
      <c r="QRT81" s="202"/>
      <c r="QRU81" s="202"/>
      <c r="QRV81" s="202"/>
      <c r="QRW81" s="202"/>
      <c r="QRX81" s="202"/>
      <c r="QRY81" s="202"/>
      <c r="QRZ81" s="202"/>
      <c r="QSA81" s="202"/>
      <c r="QSB81" s="202"/>
      <c r="QSC81" s="202"/>
      <c r="QSD81" s="202"/>
      <c r="QSE81" s="202"/>
      <c r="QSF81" s="202"/>
      <c r="QSG81" s="202"/>
      <c r="QSH81" s="202"/>
      <c r="QSI81" s="202"/>
      <c r="QSJ81" s="202"/>
      <c r="QSK81" s="202"/>
      <c r="QSL81" s="202"/>
      <c r="QSM81" s="202"/>
      <c r="QSN81" s="202"/>
      <c r="QSO81" s="202"/>
      <c r="QSP81" s="202"/>
      <c r="QSQ81" s="202"/>
      <c r="QSR81" s="202"/>
      <c r="QSS81" s="202"/>
      <c r="QST81" s="202"/>
      <c r="QSU81" s="202"/>
      <c r="QSV81" s="202"/>
      <c r="QSW81" s="202"/>
      <c r="QSX81" s="202"/>
      <c r="QSY81" s="202"/>
      <c r="QSZ81" s="202"/>
      <c r="QTA81" s="202"/>
      <c r="QTB81" s="202"/>
      <c r="QTC81" s="202"/>
      <c r="QTD81" s="202"/>
      <c r="QTE81" s="202"/>
      <c r="QTF81" s="202"/>
      <c r="QTG81" s="202"/>
      <c r="QTH81" s="202"/>
      <c r="QTI81" s="202"/>
      <c r="QTJ81" s="202"/>
      <c r="QTK81" s="202"/>
      <c r="QTL81" s="202"/>
      <c r="QTM81" s="202"/>
      <c r="QTN81" s="202"/>
      <c r="QTO81" s="202"/>
      <c r="QTP81" s="202"/>
      <c r="QTQ81" s="202"/>
      <c r="QTR81" s="202"/>
      <c r="QTS81" s="202"/>
      <c r="QTT81" s="202"/>
      <c r="QTU81" s="202"/>
      <c r="QTV81" s="202"/>
      <c r="QTW81" s="202"/>
      <c r="QTX81" s="202"/>
      <c r="QTY81" s="202"/>
      <c r="QTZ81" s="202"/>
      <c r="QUA81" s="202"/>
      <c r="QUB81" s="202"/>
      <c r="QUC81" s="202"/>
      <c r="QUD81" s="202"/>
      <c r="QUE81" s="202"/>
      <c r="QUF81" s="202"/>
      <c r="QUG81" s="202"/>
      <c r="QUH81" s="202"/>
      <c r="QUI81" s="202"/>
      <c r="QUJ81" s="202"/>
      <c r="QUK81" s="202"/>
      <c r="QUL81" s="202"/>
      <c r="QUM81" s="202"/>
      <c r="QUN81" s="202"/>
      <c r="QUO81" s="202"/>
      <c r="QUP81" s="202"/>
      <c r="QUQ81" s="202"/>
      <c r="QUR81" s="202"/>
      <c r="QUS81" s="202"/>
      <c r="QUT81" s="202"/>
      <c r="QUU81" s="202"/>
      <c r="QUV81" s="202"/>
      <c r="QUW81" s="202"/>
      <c r="QUX81" s="202"/>
      <c r="QUY81" s="202"/>
      <c r="QUZ81" s="202"/>
      <c r="QVA81" s="202"/>
      <c r="QVB81" s="202"/>
      <c r="QVC81" s="202"/>
      <c r="QVD81" s="202"/>
      <c r="QVE81" s="202"/>
      <c r="QVF81" s="202"/>
      <c r="QVG81" s="202"/>
      <c r="QVH81" s="202"/>
      <c r="QVI81" s="202"/>
      <c r="QVJ81" s="202"/>
      <c r="QVK81" s="202"/>
      <c r="QVL81" s="202"/>
      <c r="QVM81" s="202"/>
      <c r="QVN81" s="202"/>
      <c r="QVO81" s="202"/>
      <c r="QVP81" s="202"/>
      <c r="QVQ81" s="202"/>
      <c r="QVR81" s="202"/>
      <c r="QVS81" s="202"/>
      <c r="QVT81" s="202"/>
      <c r="QVU81" s="202"/>
      <c r="QVV81" s="202"/>
      <c r="QVW81" s="202"/>
      <c r="QVX81" s="202"/>
      <c r="QVY81" s="202"/>
      <c r="QVZ81" s="202"/>
      <c r="QWA81" s="202"/>
      <c r="QWB81" s="202"/>
      <c r="QWC81" s="202"/>
      <c r="QWD81" s="202"/>
      <c r="QWE81" s="202"/>
      <c r="QWF81" s="202"/>
      <c r="QWG81" s="202"/>
      <c r="QWH81" s="202"/>
      <c r="QWI81" s="202"/>
      <c r="QWJ81" s="202"/>
      <c r="QWK81" s="202"/>
      <c r="QWL81" s="202"/>
      <c r="QWM81" s="202"/>
      <c r="QWN81" s="202"/>
      <c r="QWO81" s="202"/>
      <c r="QWP81" s="202"/>
      <c r="QWQ81" s="202"/>
      <c r="QWR81" s="202"/>
      <c r="QWS81" s="202"/>
      <c r="QWT81" s="202"/>
      <c r="QWU81" s="202"/>
      <c r="QWV81" s="202"/>
      <c r="QWW81" s="202"/>
      <c r="QWX81" s="202"/>
      <c r="QWY81" s="202"/>
      <c r="QWZ81" s="202"/>
      <c r="QXA81" s="202"/>
      <c r="QXB81" s="202"/>
      <c r="QXC81" s="202"/>
      <c r="QXD81" s="202"/>
      <c r="QXE81" s="202"/>
      <c r="QXF81" s="202"/>
      <c r="QXG81" s="202"/>
      <c r="QXH81" s="202"/>
      <c r="QXI81" s="202"/>
      <c r="QXJ81" s="202"/>
      <c r="QXK81" s="202"/>
      <c r="QXL81" s="202"/>
      <c r="QXM81" s="202"/>
      <c r="QXN81" s="202"/>
      <c r="QXO81" s="202"/>
      <c r="QXP81" s="202"/>
      <c r="QXQ81" s="202"/>
      <c r="QXR81" s="202"/>
      <c r="QXS81" s="202"/>
      <c r="QXT81" s="202"/>
      <c r="QXU81" s="202"/>
      <c r="QXV81" s="202"/>
      <c r="QXW81" s="202"/>
      <c r="QXX81" s="202"/>
      <c r="QXY81" s="202"/>
      <c r="QXZ81" s="202"/>
      <c r="QYA81" s="202"/>
      <c r="QYB81" s="202"/>
      <c r="QYC81" s="202"/>
      <c r="QYD81" s="202"/>
      <c r="QYE81" s="202"/>
      <c r="QYF81" s="202"/>
      <c r="QYG81" s="202"/>
      <c r="QYH81" s="202"/>
      <c r="QYI81" s="202"/>
      <c r="QYJ81" s="202"/>
      <c r="QYK81" s="202"/>
      <c r="QYL81" s="202"/>
      <c r="QYM81" s="202"/>
      <c r="QYN81" s="202"/>
      <c r="QYO81" s="202"/>
      <c r="QYP81" s="202"/>
      <c r="QYQ81" s="202"/>
      <c r="QYR81" s="202"/>
      <c r="QYS81" s="202"/>
      <c r="QYT81" s="202"/>
      <c r="QYU81" s="202"/>
      <c r="QYV81" s="202"/>
      <c r="QYW81" s="202"/>
      <c r="QYX81" s="202"/>
      <c r="QYY81" s="202"/>
      <c r="QYZ81" s="202"/>
      <c r="QZA81" s="202"/>
      <c r="QZB81" s="202"/>
      <c r="QZC81" s="202"/>
      <c r="QZD81" s="202"/>
      <c r="QZE81" s="202"/>
      <c r="QZF81" s="202"/>
      <c r="QZG81" s="202"/>
      <c r="QZH81" s="202"/>
      <c r="QZI81" s="202"/>
      <c r="QZJ81" s="202"/>
      <c r="QZK81" s="202"/>
      <c r="QZL81" s="202"/>
      <c r="QZM81" s="202"/>
      <c r="QZN81" s="202"/>
      <c r="QZO81" s="202"/>
      <c r="QZP81" s="202"/>
      <c r="QZQ81" s="202"/>
      <c r="QZR81" s="202"/>
      <c r="QZS81" s="202"/>
      <c r="QZT81" s="202"/>
      <c r="QZU81" s="202"/>
      <c r="QZV81" s="202"/>
      <c r="QZW81" s="202"/>
      <c r="QZX81" s="202"/>
      <c r="QZY81" s="202"/>
      <c r="QZZ81" s="202"/>
      <c r="RAA81" s="202"/>
      <c r="RAB81" s="202"/>
      <c r="RAC81" s="202"/>
      <c r="RAD81" s="202"/>
      <c r="RAE81" s="202"/>
      <c r="RAF81" s="202"/>
      <c r="RAG81" s="202"/>
      <c r="RAH81" s="202"/>
      <c r="RAI81" s="202"/>
      <c r="RAJ81" s="202"/>
      <c r="RAK81" s="202"/>
      <c r="RAL81" s="202"/>
      <c r="RAM81" s="202"/>
      <c r="RAN81" s="202"/>
      <c r="RAO81" s="202"/>
      <c r="RAP81" s="202"/>
      <c r="RAQ81" s="202"/>
      <c r="RAR81" s="202"/>
      <c r="RAS81" s="202"/>
      <c r="RAT81" s="202"/>
      <c r="RAU81" s="202"/>
      <c r="RAV81" s="202"/>
      <c r="RAW81" s="202"/>
      <c r="RAX81" s="202"/>
      <c r="RAY81" s="202"/>
      <c r="RAZ81" s="202"/>
      <c r="RBA81" s="202"/>
      <c r="RBB81" s="202"/>
      <c r="RBC81" s="202"/>
      <c r="RBD81" s="202"/>
      <c r="RBE81" s="202"/>
      <c r="RBF81" s="202"/>
      <c r="RBG81" s="202"/>
      <c r="RBH81" s="202"/>
      <c r="RBI81" s="202"/>
      <c r="RBJ81" s="202"/>
      <c r="RBK81" s="202"/>
      <c r="RBL81" s="202"/>
      <c r="RBM81" s="202"/>
      <c r="RBN81" s="202"/>
      <c r="RBO81" s="202"/>
      <c r="RBP81" s="202"/>
      <c r="RBQ81" s="202"/>
      <c r="RBR81" s="202"/>
      <c r="RBS81" s="202"/>
      <c r="RBT81" s="202"/>
      <c r="RBU81" s="202"/>
      <c r="RBV81" s="202"/>
      <c r="RBW81" s="202"/>
      <c r="RBX81" s="202"/>
      <c r="RBY81" s="202"/>
      <c r="RBZ81" s="202"/>
      <c r="RCA81" s="202"/>
      <c r="RCB81" s="202"/>
      <c r="RCC81" s="202"/>
      <c r="RCD81" s="202"/>
      <c r="RCE81" s="202"/>
      <c r="RCF81" s="202"/>
      <c r="RCG81" s="202"/>
      <c r="RCH81" s="202"/>
      <c r="RCI81" s="202"/>
      <c r="RCJ81" s="202"/>
      <c r="RCK81" s="202"/>
      <c r="RCL81" s="202"/>
      <c r="RCM81" s="202"/>
      <c r="RCN81" s="202"/>
      <c r="RCO81" s="202"/>
      <c r="RCP81" s="202"/>
      <c r="RCQ81" s="202"/>
      <c r="RCR81" s="202"/>
      <c r="RCS81" s="202"/>
      <c r="RCT81" s="202"/>
      <c r="RCU81" s="202"/>
      <c r="RCV81" s="202"/>
      <c r="RCW81" s="202"/>
      <c r="RCX81" s="202"/>
      <c r="RCY81" s="202"/>
      <c r="RCZ81" s="202"/>
      <c r="RDA81" s="202"/>
      <c r="RDB81" s="202"/>
      <c r="RDC81" s="202"/>
      <c r="RDD81" s="202"/>
      <c r="RDE81" s="202"/>
      <c r="RDF81" s="202"/>
      <c r="RDG81" s="202"/>
      <c r="RDH81" s="202"/>
      <c r="RDI81" s="202"/>
      <c r="RDJ81" s="202"/>
      <c r="RDK81" s="202"/>
      <c r="RDL81" s="202"/>
      <c r="RDM81" s="202"/>
      <c r="RDN81" s="202"/>
      <c r="RDO81" s="202"/>
      <c r="RDP81" s="202"/>
      <c r="RDQ81" s="202"/>
      <c r="RDR81" s="202"/>
      <c r="RDS81" s="202"/>
      <c r="RDT81" s="202"/>
      <c r="RDU81" s="202"/>
      <c r="RDV81" s="202"/>
      <c r="RDW81" s="202"/>
      <c r="RDX81" s="202"/>
      <c r="RDY81" s="202"/>
      <c r="RDZ81" s="202"/>
      <c r="REA81" s="202"/>
      <c r="REB81" s="202"/>
      <c r="REC81" s="202"/>
      <c r="RED81" s="202"/>
      <c r="REE81" s="202"/>
      <c r="REF81" s="202"/>
      <c r="REG81" s="202"/>
      <c r="REH81" s="202"/>
      <c r="REI81" s="202"/>
      <c r="REJ81" s="202"/>
      <c r="REK81" s="202"/>
      <c r="REL81" s="202"/>
      <c r="REM81" s="202"/>
      <c r="REN81" s="202"/>
      <c r="REO81" s="202"/>
      <c r="REP81" s="202"/>
      <c r="REQ81" s="202"/>
      <c r="RER81" s="202"/>
      <c r="RES81" s="202"/>
      <c r="RET81" s="202"/>
      <c r="REU81" s="202"/>
      <c r="REV81" s="202"/>
      <c r="REW81" s="202"/>
      <c r="REX81" s="202"/>
      <c r="REY81" s="202"/>
      <c r="REZ81" s="202"/>
      <c r="RFA81" s="202"/>
      <c r="RFB81" s="202"/>
      <c r="RFC81" s="202"/>
      <c r="RFD81" s="202"/>
      <c r="RFE81" s="202"/>
      <c r="RFF81" s="202"/>
      <c r="RFG81" s="202"/>
      <c r="RFH81" s="202"/>
      <c r="RFI81" s="202"/>
      <c r="RFJ81" s="202"/>
      <c r="RFK81" s="202"/>
      <c r="RFL81" s="202"/>
      <c r="RFM81" s="202"/>
      <c r="RFN81" s="202"/>
      <c r="RFO81" s="202"/>
      <c r="RFP81" s="202"/>
      <c r="RFQ81" s="202"/>
      <c r="RFR81" s="202"/>
      <c r="RFS81" s="202"/>
      <c r="RFT81" s="202"/>
      <c r="RFU81" s="202"/>
      <c r="RFV81" s="202"/>
      <c r="RFW81" s="202"/>
      <c r="RFX81" s="202"/>
      <c r="RFY81" s="202"/>
      <c r="RFZ81" s="202"/>
      <c r="RGA81" s="202"/>
      <c r="RGB81" s="202"/>
      <c r="RGC81" s="202"/>
      <c r="RGD81" s="202"/>
      <c r="RGE81" s="202"/>
      <c r="RGF81" s="202"/>
      <c r="RGG81" s="202"/>
      <c r="RGH81" s="202"/>
      <c r="RGI81" s="202"/>
      <c r="RGJ81" s="202"/>
      <c r="RGK81" s="202"/>
      <c r="RGL81" s="202"/>
      <c r="RGM81" s="202"/>
      <c r="RGN81" s="202"/>
      <c r="RGO81" s="202"/>
      <c r="RGP81" s="202"/>
      <c r="RGQ81" s="202"/>
      <c r="RGR81" s="202"/>
      <c r="RGS81" s="202"/>
      <c r="RGT81" s="202"/>
      <c r="RGU81" s="202"/>
      <c r="RGV81" s="202"/>
      <c r="RGW81" s="202"/>
      <c r="RGX81" s="202"/>
      <c r="RGY81" s="202"/>
      <c r="RGZ81" s="202"/>
      <c r="RHA81" s="202"/>
      <c r="RHB81" s="202"/>
      <c r="RHC81" s="202"/>
      <c r="RHD81" s="202"/>
      <c r="RHE81" s="202"/>
      <c r="RHF81" s="202"/>
      <c r="RHG81" s="202"/>
      <c r="RHH81" s="202"/>
      <c r="RHI81" s="202"/>
      <c r="RHJ81" s="202"/>
      <c r="RHK81" s="202"/>
      <c r="RHL81" s="202"/>
      <c r="RHM81" s="202"/>
      <c r="RHN81" s="202"/>
      <c r="RHO81" s="202"/>
      <c r="RHP81" s="202"/>
      <c r="RHQ81" s="202"/>
      <c r="RHR81" s="202"/>
      <c r="RHS81" s="202"/>
      <c r="RHT81" s="202"/>
      <c r="RHU81" s="202"/>
      <c r="RHV81" s="202"/>
      <c r="RHW81" s="202"/>
      <c r="RHX81" s="202"/>
      <c r="RHY81" s="202"/>
      <c r="RHZ81" s="202"/>
      <c r="RIA81" s="202"/>
      <c r="RIB81" s="202"/>
      <c r="RIC81" s="202"/>
      <c r="RID81" s="202"/>
      <c r="RIE81" s="202"/>
      <c r="RIF81" s="202"/>
      <c r="RIG81" s="202"/>
      <c r="RIH81" s="202"/>
      <c r="RII81" s="202"/>
      <c r="RIJ81" s="202"/>
      <c r="RIK81" s="202"/>
      <c r="RIL81" s="202"/>
      <c r="RIM81" s="202"/>
      <c r="RIN81" s="202"/>
      <c r="RIO81" s="202"/>
      <c r="RIP81" s="202"/>
      <c r="RIQ81" s="202"/>
      <c r="RIR81" s="202"/>
      <c r="RIS81" s="202"/>
      <c r="RIT81" s="202"/>
      <c r="RIU81" s="202"/>
      <c r="RIV81" s="202"/>
      <c r="RIW81" s="202"/>
      <c r="RIX81" s="202"/>
      <c r="RIY81" s="202"/>
      <c r="RIZ81" s="202"/>
      <c r="RJA81" s="202"/>
      <c r="RJB81" s="202"/>
      <c r="RJC81" s="202"/>
      <c r="RJD81" s="202"/>
      <c r="RJE81" s="202"/>
      <c r="RJF81" s="202"/>
      <c r="RJG81" s="202"/>
      <c r="RJH81" s="202"/>
      <c r="RJI81" s="202"/>
      <c r="RJJ81" s="202"/>
      <c r="RJK81" s="202"/>
      <c r="RJL81" s="202"/>
      <c r="RJM81" s="202"/>
      <c r="RJN81" s="202"/>
      <c r="RJO81" s="202"/>
      <c r="RJP81" s="202"/>
      <c r="RJQ81" s="202"/>
      <c r="RJR81" s="202"/>
      <c r="RJS81" s="202"/>
      <c r="RJT81" s="202"/>
      <c r="RJU81" s="202"/>
      <c r="RJV81" s="202"/>
      <c r="RJW81" s="202"/>
      <c r="RJX81" s="202"/>
      <c r="RJY81" s="202"/>
      <c r="RJZ81" s="202"/>
      <c r="RKA81" s="202"/>
      <c r="RKB81" s="202"/>
      <c r="RKC81" s="202"/>
      <c r="RKD81" s="202"/>
      <c r="RKE81" s="202"/>
      <c r="RKF81" s="202"/>
      <c r="RKG81" s="202"/>
      <c r="RKH81" s="202"/>
      <c r="RKI81" s="202"/>
      <c r="RKJ81" s="202"/>
      <c r="RKK81" s="202"/>
      <c r="RKL81" s="202"/>
      <c r="RKM81" s="202"/>
      <c r="RKN81" s="202"/>
      <c r="RKO81" s="202"/>
      <c r="RKP81" s="202"/>
      <c r="RKQ81" s="202"/>
      <c r="RKR81" s="202"/>
      <c r="RKS81" s="202"/>
      <c r="RKT81" s="202"/>
      <c r="RKU81" s="202"/>
      <c r="RKV81" s="202"/>
      <c r="RKW81" s="202"/>
      <c r="RKX81" s="202"/>
      <c r="RKY81" s="202"/>
      <c r="RKZ81" s="202"/>
      <c r="RLA81" s="202"/>
      <c r="RLB81" s="202"/>
      <c r="RLC81" s="202"/>
      <c r="RLD81" s="202"/>
      <c r="RLE81" s="202"/>
      <c r="RLF81" s="202"/>
      <c r="RLG81" s="202"/>
      <c r="RLH81" s="202"/>
      <c r="RLI81" s="202"/>
      <c r="RLJ81" s="202"/>
      <c r="RLK81" s="202"/>
      <c r="RLL81" s="202"/>
      <c r="RLM81" s="202"/>
      <c r="RLN81" s="202"/>
      <c r="RLO81" s="202"/>
      <c r="RLP81" s="202"/>
      <c r="RLQ81" s="202"/>
      <c r="RLR81" s="202"/>
      <c r="RLS81" s="202"/>
      <c r="RLT81" s="202"/>
      <c r="RLU81" s="202"/>
      <c r="RLV81" s="202"/>
      <c r="RLW81" s="202"/>
      <c r="RLX81" s="202"/>
      <c r="RLY81" s="202"/>
      <c r="RLZ81" s="202"/>
      <c r="RMA81" s="202"/>
      <c r="RMB81" s="202"/>
      <c r="RMC81" s="202"/>
      <c r="RMD81" s="202"/>
      <c r="RME81" s="202"/>
      <c r="RMF81" s="202"/>
      <c r="RMG81" s="202"/>
      <c r="RMH81" s="202"/>
      <c r="RMI81" s="202"/>
      <c r="RMJ81" s="202"/>
      <c r="RMK81" s="202"/>
      <c r="RML81" s="202"/>
      <c r="RMM81" s="202"/>
      <c r="RMN81" s="202"/>
      <c r="RMO81" s="202"/>
      <c r="RMP81" s="202"/>
      <c r="RMQ81" s="202"/>
      <c r="RMR81" s="202"/>
      <c r="RMS81" s="202"/>
      <c r="RMT81" s="202"/>
      <c r="RMU81" s="202"/>
      <c r="RMV81" s="202"/>
      <c r="RMW81" s="202"/>
      <c r="RMX81" s="202"/>
      <c r="RMY81" s="202"/>
      <c r="RMZ81" s="202"/>
      <c r="RNA81" s="202"/>
      <c r="RNB81" s="202"/>
      <c r="RNC81" s="202"/>
      <c r="RND81" s="202"/>
      <c r="RNE81" s="202"/>
      <c r="RNF81" s="202"/>
      <c r="RNG81" s="202"/>
      <c r="RNH81" s="202"/>
      <c r="RNI81" s="202"/>
      <c r="RNJ81" s="202"/>
      <c r="RNK81" s="202"/>
      <c r="RNL81" s="202"/>
      <c r="RNM81" s="202"/>
      <c r="RNN81" s="202"/>
      <c r="RNO81" s="202"/>
      <c r="RNP81" s="202"/>
      <c r="RNQ81" s="202"/>
      <c r="RNR81" s="202"/>
      <c r="RNS81" s="202"/>
      <c r="RNT81" s="202"/>
      <c r="RNU81" s="202"/>
      <c r="RNV81" s="202"/>
      <c r="RNW81" s="202"/>
      <c r="RNX81" s="202"/>
      <c r="RNY81" s="202"/>
      <c r="RNZ81" s="202"/>
      <c r="ROA81" s="202"/>
      <c r="ROB81" s="202"/>
      <c r="ROC81" s="202"/>
      <c r="ROD81" s="202"/>
      <c r="ROE81" s="202"/>
      <c r="ROF81" s="202"/>
      <c r="ROG81" s="202"/>
      <c r="ROH81" s="202"/>
      <c r="ROI81" s="202"/>
      <c r="ROJ81" s="202"/>
      <c r="ROK81" s="202"/>
      <c r="ROL81" s="202"/>
      <c r="ROM81" s="202"/>
      <c r="RON81" s="202"/>
      <c r="ROO81" s="202"/>
      <c r="ROP81" s="202"/>
      <c r="ROQ81" s="202"/>
      <c r="ROR81" s="202"/>
      <c r="ROS81" s="202"/>
      <c r="ROT81" s="202"/>
      <c r="ROU81" s="202"/>
      <c r="ROV81" s="202"/>
      <c r="ROW81" s="202"/>
      <c r="ROX81" s="202"/>
      <c r="ROY81" s="202"/>
      <c r="ROZ81" s="202"/>
      <c r="RPA81" s="202"/>
      <c r="RPB81" s="202"/>
      <c r="RPC81" s="202"/>
      <c r="RPD81" s="202"/>
      <c r="RPE81" s="202"/>
      <c r="RPF81" s="202"/>
      <c r="RPG81" s="202"/>
      <c r="RPH81" s="202"/>
      <c r="RPI81" s="202"/>
      <c r="RPJ81" s="202"/>
      <c r="RPK81" s="202"/>
      <c r="RPL81" s="202"/>
      <c r="RPM81" s="202"/>
      <c r="RPN81" s="202"/>
      <c r="RPO81" s="202"/>
      <c r="RPP81" s="202"/>
      <c r="RPQ81" s="202"/>
      <c r="RPR81" s="202"/>
      <c r="RPS81" s="202"/>
      <c r="RPT81" s="202"/>
      <c r="RPU81" s="202"/>
      <c r="RPV81" s="202"/>
      <c r="RPW81" s="202"/>
      <c r="RPX81" s="202"/>
      <c r="RPY81" s="202"/>
      <c r="RPZ81" s="202"/>
      <c r="RQA81" s="202"/>
      <c r="RQB81" s="202"/>
      <c r="RQC81" s="202"/>
      <c r="RQD81" s="202"/>
      <c r="RQE81" s="202"/>
      <c r="RQF81" s="202"/>
      <c r="RQG81" s="202"/>
      <c r="RQH81" s="202"/>
      <c r="RQI81" s="202"/>
      <c r="RQJ81" s="202"/>
      <c r="RQK81" s="202"/>
      <c r="RQL81" s="202"/>
      <c r="RQM81" s="202"/>
      <c r="RQN81" s="202"/>
      <c r="RQO81" s="202"/>
      <c r="RQP81" s="202"/>
      <c r="RQQ81" s="202"/>
      <c r="RQR81" s="202"/>
      <c r="RQS81" s="202"/>
      <c r="RQT81" s="202"/>
      <c r="RQU81" s="202"/>
      <c r="RQV81" s="202"/>
      <c r="RQW81" s="202"/>
      <c r="RQX81" s="202"/>
      <c r="RQY81" s="202"/>
      <c r="RQZ81" s="202"/>
      <c r="RRA81" s="202"/>
      <c r="RRB81" s="202"/>
      <c r="RRC81" s="202"/>
      <c r="RRD81" s="202"/>
      <c r="RRE81" s="202"/>
      <c r="RRF81" s="202"/>
      <c r="RRG81" s="202"/>
      <c r="RRH81" s="202"/>
      <c r="RRI81" s="202"/>
      <c r="RRJ81" s="202"/>
      <c r="RRK81" s="202"/>
      <c r="RRL81" s="202"/>
      <c r="RRM81" s="202"/>
      <c r="RRN81" s="202"/>
      <c r="RRO81" s="202"/>
      <c r="RRP81" s="202"/>
      <c r="RRQ81" s="202"/>
      <c r="RRR81" s="202"/>
      <c r="RRS81" s="202"/>
      <c r="RRT81" s="202"/>
      <c r="RRU81" s="202"/>
      <c r="RRV81" s="202"/>
      <c r="RRW81" s="202"/>
      <c r="RRX81" s="202"/>
      <c r="RRY81" s="202"/>
      <c r="RRZ81" s="202"/>
      <c r="RSA81" s="202"/>
      <c r="RSB81" s="202"/>
      <c r="RSC81" s="202"/>
      <c r="RSD81" s="202"/>
      <c r="RSE81" s="202"/>
      <c r="RSF81" s="202"/>
      <c r="RSG81" s="202"/>
      <c r="RSH81" s="202"/>
      <c r="RSI81" s="202"/>
      <c r="RSJ81" s="202"/>
      <c r="RSK81" s="202"/>
      <c r="RSL81" s="202"/>
      <c r="RSM81" s="202"/>
      <c r="RSN81" s="202"/>
      <c r="RSO81" s="202"/>
      <c r="RSP81" s="202"/>
      <c r="RSQ81" s="202"/>
      <c r="RSR81" s="202"/>
      <c r="RSS81" s="202"/>
      <c r="RST81" s="202"/>
      <c r="RSU81" s="202"/>
      <c r="RSV81" s="202"/>
      <c r="RSW81" s="202"/>
      <c r="RSX81" s="202"/>
      <c r="RSY81" s="202"/>
      <c r="RSZ81" s="202"/>
      <c r="RTA81" s="202"/>
      <c r="RTB81" s="202"/>
      <c r="RTC81" s="202"/>
      <c r="RTD81" s="202"/>
      <c r="RTE81" s="202"/>
      <c r="RTF81" s="202"/>
      <c r="RTG81" s="202"/>
      <c r="RTH81" s="202"/>
      <c r="RTI81" s="202"/>
      <c r="RTJ81" s="202"/>
      <c r="RTK81" s="202"/>
      <c r="RTL81" s="202"/>
      <c r="RTM81" s="202"/>
      <c r="RTN81" s="202"/>
      <c r="RTO81" s="202"/>
      <c r="RTP81" s="202"/>
      <c r="RTQ81" s="202"/>
      <c r="RTR81" s="202"/>
      <c r="RTS81" s="202"/>
      <c r="RTT81" s="202"/>
      <c r="RTU81" s="202"/>
      <c r="RTV81" s="202"/>
      <c r="RTW81" s="202"/>
      <c r="RTX81" s="202"/>
      <c r="RTY81" s="202"/>
      <c r="RTZ81" s="202"/>
      <c r="RUA81" s="202"/>
      <c r="RUB81" s="202"/>
      <c r="RUC81" s="202"/>
      <c r="RUD81" s="202"/>
      <c r="RUE81" s="202"/>
      <c r="RUF81" s="202"/>
      <c r="RUG81" s="202"/>
      <c r="RUH81" s="202"/>
      <c r="RUI81" s="202"/>
      <c r="RUJ81" s="202"/>
      <c r="RUK81" s="202"/>
      <c r="RUL81" s="202"/>
      <c r="RUM81" s="202"/>
      <c r="RUN81" s="202"/>
      <c r="RUO81" s="202"/>
      <c r="RUP81" s="202"/>
      <c r="RUQ81" s="202"/>
      <c r="RUR81" s="202"/>
      <c r="RUS81" s="202"/>
      <c r="RUT81" s="202"/>
      <c r="RUU81" s="202"/>
      <c r="RUV81" s="202"/>
      <c r="RUW81" s="202"/>
      <c r="RUX81" s="202"/>
      <c r="RUY81" s="202"/>
      <c r="RUZ81" s="202"/>
      <c r="RVA81" s="202"/>
      <c r="RVB81" s="202"/>
      <c r="RVC81" s="202"/>
      <c r="RVD81" s="202"/>
      <c r="RVE81" s="202"/>
      <c r="RVF81" s="202"/>
      <c r="RVG81" s="202"/>
      <c r="RVH81" s="202"/>
      <c r="RVI81" s="202"/>
      <c r="RVJ81" s="202"/>
      <c r="RVK81" s="202"/>
      <c r="RVL81" s="202"/>
      <c r="RVM81" s="202"/>
      <c r="RVN81" s="202"/>
      <c r="RVO81" s="202"/>
      <c r="RVP81" s="202"/>
      <c r="RVQ81" s="202"/>
      <c r="RVR81" s="202"/>
      <c r="RVS81" s="202"/>
      <c r="RVT81" s="202"/>
      <c r="RVU81" s="202"/>
      <c r="RVV81" s="202"/>
      <c r="RVW81" s="202"/>
      <c r="RVX81" s="202"/>
      <c r="RVY81" s="202"/>
      <c r="RVZ81" s="202"/>
      <c r="RWA81" s="202"/>
      <c r="RWB81" s="202"/>
      <c r="RWC81" s="202"/>
      <c r="RWD81" s="202"/>
      <c r="RWE81" s="202"/>
      <c r="RWF81" s="202"/>
      <c r="RWG81" s="202"/>
      <c r="RWH81" s="202"/>
      <c r="RWI81" s="202"/>
      <c r="RWJ81" s="202"/>
      <c r="RWK81" s="202"/>
      <c r="RWL81" s="202"/>
      <c r="RWM81" s="202"/>
      <c r="RWN81" s="202"/>
      <c r="RWO81" s="202"/>
      <c r="RWP81" s="202"/>
      <c r="RWQ81" s="202"/>
      <c r="RWR81" s="202"/>
      <c r="RWS81" s="202"/>
      <c r="RWT81" s="202"/>
      <c r="RWU81" s="202"/>
      <c r="RWV81" s="202"/>
      <c r="RWW81" s="202"/>
      <c r="RWX81" s="202"/>
      <c r="RWY81" s="202"/>
      <c r="RWZ81" s="202"/>
      <c r="RXA81" s="202"/>
      <c r="RXB81" s="202"/>
      <c r="RXC81" s="202"/>
      <c r="RXD81" s="202"/>
      <c r="RXE81" s="202"/>
      <c r="RXF81" s="202"/>
      <c r="RXG81" s="202"/>
      <c r="RXH81" s="202"/>
      <c r="RXI81" s="202"/>
      <c r="RXJ81" s="202"/>
      <c r="RXK81" s="202"/>
      <c r="RXL81" s="202"/>
      <c r="RXM81" s="202"/>
      <c r="RXN81" s="202"/>
      <c r="RXO81" s="202"/>
      <c r="RXP81" s="202"/>
      <c r="RXQ81" s="202"/>
      <c r="RXR81" s="202"/>
      <c r="RXS81" s="202"/>
      <c r="RXT81" s="202"/>
      <c r="RXU81" s="202"/>
      <c r="RXV81" s="202"/>
      <c r="RXW81" s="202"/>
      <c r="RXX81" s="202"/>
      <c r="RXY81" s="202"/>
      <c r="RXZ81" s="202"/>
      <c r="RYA81" s="202"/>
      <c r="RYB81" s="202"/>
      <c r="RYC81" s="202"/>
      <c r="RYD81" s="202"/>
      <c r="RYE81" s="202"/>
      <c r="RYF81" s="202"/>
      <c r="RYG81" s="202"/>
      <c r="RYH81" s="202"/>
      <c r="RYI81" s="202"/>
      <c r="RYJ81" s="202"/>
      <c r="RYK81" s="202"/>
      <c r="RYL81" s="202"/>
      <c r="RYM81" s="202"/>
      <c r="RYN81" s="202"/>
      <c r="RYO81" s="202"/>
      <c r="RYP81" s="202"/>
      <c r="RYQ81" s="202"/>
      <c r="RYR81" s="202"/>
      <c r="RYS81" s="202"/>
      <c r="RYT81" s="202"/>
      <c r="RYU81" s="202"/>
      <c r="RYV81" s="202"/>
      <c r="RYW81" s="202"/>
      <c r="RYX81" s="202"/>
      <c r="RYY81" s="202"/>
      <c r="RYZ81" s="202"/>
      <c r="RZA81" s="202"/>
      <c r="RZB81" s="202"/>
      <c r="RZC81" s="202"/>
      <c r="RZD81" s="202"/>
      <c r="RZE81" s="202"/>
      <c r="RZF81" s="202"/>
      <c r="RZG81" s="202"/>
      <c r="RZH81" s="202"/>
      <c r="RZI81" s="202"/>
      <c r="RZJ81" s="202"/>
      <c r="RZK81" s="202"/>
      <c r="RZL81" s="202"/>
      <c r="RZM81" s="202"/>
      <c r="RZN81" s="202"/>
      <c r="RZO81" s="202"/>
      <c r="RZP81" s="202"/>
      <c r="RZQ81" s="202"/>
      <c r="RZR81" s="202"/>
      <c r="RZS81" s="202"/>
      <c r="RZT81" s="202"/>
      <c r="RZU81" s="202"/>
      <c r="RZV81" s="202"/>
      <c r="RZW81" s="202"/>
      <c r="RZX81" s="202"/>
      <c r="RZY81" s="202"/>
      <c r="RZZ81" s="202"/>
      <c r="SAA81" s="202"/>
      <c r="SAB81" s="202"/>
      <c r="SAC81" s="202"/>
      <c r="SAD81" s="202"/>
      <c r="SAE81" s="202"/>
      <c r="SAF81" s="202"/>
      <c r="SAG81" s="202"/>
      <c r="SAH81" s="202"/>
      <c r="SAI81" s="202"/>
      <c r="SAJ81" s="202"/>
      <c r="SAK81" s="202"/>
      <c r="SAL81" s="202"/>
      <c r="SAM81" s="202"/>
      <c r="SAN81" s="202"/>
      <c r="SAO81" s="202"/>
      <c r="SAP81" s="202"/>
      <c r="SAQ81" s="202"/>
      <c r="SAR81" s="202"/>
      <c r="SAS81" s="202"/>
      <c r="SAT81" s="202"/>
      <c r="SAU81" s="202"/>
      <c r="SAV81" s="202"/>
      <c r="SAW81" s="202"/>
      <c r="SAX81" s="202"/>
      <c r="SAY81" s="202"/>
      <c r="SAZ81" s="202"/>
      <c r="SBA81" s="202"/>
      <c r="SBB81" s="202"/>
      <c r="SBC81" s="202"/>
      <c r="SBD81" s="202"/>
      <c r="SBE81" s="202"/>
      <c r="SBF81" s="202"/>
      <c r="SBG81" s="202"/>
      <c r="SBH81" s="202"/>
      <c r="SBI81" s="202"/>
      <c r="SBJ81" s="202"/>
      <c r="SBK81" s="202"/>
      <c r="SBL81" s="202"/>
      <c r="SBM81" s="202"/>
      <c r="SBN81" s="202"/>
      <c r="SBO81" s="202"/>
      <c r="SBP81" s="202"/>
      <c r="SBQ81" s="202"/>
      <c r="SBR81" s="202"/>
      <c r="SBS81" s="202"/>
      <c r="SBT81" s="202"/>
      <c r="SBU81" s="202"/>
      <c r="SBV81" s="202"/>
      <c r="SBW81" s="202"/>
      <c r="SBX81" s="202"/>
      <c r="SBY81" s="202"/>
      <c r="SBZ81" s="202"/>
      <c r="SCA81" s="202"/>
      <c r="SCB81" s="202"/>
      <c r="SCC81" s="202"/>
      <c r="SCD81" s="202"/>
      <c r="SCE81" s="202"/>
      <c r="SCF81" s="202"/>
      <c r="SCG81" s="202"/>
      <c r="SCH81" s="202"/>
      <c r="SCI81" s="202"/>
      <c r="SCJ81" s="202"/>
      <c r="SCK81" s="202"/>
      <c r="SCL81" s="202"/>
      <c r="SCM81" s="202"/>
      <c r="SCN81" s="202"/>
      <c r="SCO81" s="202"/>
      <c r="SCP81" s="202"/>
      <c r="SCQ81" s="202"/>
      <c r="SCR81" s="202"/>
      <c r="SCS81" s="202"/>
      <c r="SCT81" s="202"/>
      <c r="SCU81" s="202"/>
      <c r="SCV81" s="202"/>
      <c r="SCW81" s="202"/>
      <c r="SCX81" s="202"/>
      <c r="SCY81" s="202"/>
      <c r="SCZ81" s="202"/>
      <c r="SDA81" s="202"/>
      <c r="SDB81" s="202"/>
      <c r="SDC81" s="202"/>
      <c r="SDD81" s="202"/>
      <c r="SDE81" s="202"/>
      <c r="SDF81" s="202"/>
      <c r="SDG81" s="202"/>
      <c r="SDH81" s="202"/>
      <c r="SDI81" s="202"/>
      <c r="SDJ81" s="202"/>
      <c r="SDK81" s="202"/>
      <c r="SDL81" s="202"/>
      <c r="SDM81" s="202"/>
      <c r="SDN81" s="202"/>
      <c r="SDO81" s="202"/>
      <c r="SDP81" s="202"/>
      <c r="SDQ81" s="202"/>
      <c r="SDR81" s="202"/>
      <c r="SDS81" s="202"/>
      <c r="SDT81" s="202"/>
      <c r="SDU81" s="202"/>
      <c r="SDV81" s="202"/>
      <c r="SDW81" s="202"/>
      <c r="SDX81" s="202"/>
      <c r="SDY81" s="202"/>
      <c r="SDZ81" s="202"/>
      <c r="SEA81" s="202"/>
      <c r="SEB81" s="202"/>
      <c r="SEC81" s="202"/>
      <c r="SED81" s="202"/>
      <c r="SEE81" s="202"/>
      <c r="SEF81" s="202"/>
      <c r="SEG81" s="202"/>
      <c r="SEH81" s="202"/>
      <c r="SEI81" s="202"/>
      <c r="SEJ81" s="202"/>
      <c r="SEK81" s="202"/>
      <c r="SEL81" s="202"/>
      <c r="SEM81" s="202"/>
      <c r="SEN81" s="202"/>
      <c r="SEO81" s="202"/>
      <c r="SEP81" s="202"/>
      <c r="SEQ81" s="202"/>
      <c r="SER81" s="202"/>
      <c r="SES81" s="202"/>
      <c r="SET81" s="202"/>
      <c r="SEU81" s="202"/>
      <c r="SEV81" s="202"/>
      <c r="SEW81" s="202"/>
      <c r="SEX81" s="202"/>
      <c r="SEY81" s="202"/>
      <c r="SEZ81" s="202"/>
      <c r="SFA81" s="202"/>
      <c r="SFB81" s="202"/>
      <c r="SFC81" s="202"/>
      <c r="SFD81" s="202"/>
      <c r="SFE81" s="202"/>
      <c r="SFF81" s="202"/>
      <c r="SFG81" s="202"/>
      <c r="SFH81" s="202"/>
      <c r="SFI81" s="202"/>
      <c r="SFJ81" s="202"/>
      <c r="SFK81" s="202"/>
      <c r="SFL81" s="202"/>
      <c r="SFM81" s="202"/>
      <c r="SFN81" s="202"/>
      <c r="SFO81" s="202"/>
      <c r="SFP81" s="202"/>
      <c r="SFQ81" s="202"/>
      <c r="SFR81" s="202"/>
      <c r="SFS81" s="202"/>
      <c r="SFT81" s="202"/>
      <c r="SFU81" s="202"/>
      <c r="SFV81" s="202"/>
      <c r="SFW81" s="202"/>
      <c r="SFX81" s="202"/>
      <c r="SFY81" s="202"/>
      <c r="SFZ81" s="202"/>
      <c r="SGA81" s="202"/>
      <c r="SGB81" s="202"/>
      <c r="SGC81" s="202"/>
      <c r="SGD81" s="202"/>
      <c r="SGE81" s="202"/>
      <c r="SGF81" s="202"/>
      <c r="SGG81" s="202"/>
      <c r="SGH81" s="202"/>
      <c r="SGI81" s="202"/>
      <c r="SGJ81" s="202"/>
      <c r="SGK81" s="202"/>
      <c r="SGL81" s="202"/>
      <c r="SGM81" s="202"/>
      <c r="SGN81" s="202"/>
      <c r="SGO81" s="202"/>
      <c r="SGP81" s="202"/>
      <c r="SGQ81" s="202"/>
      <c r="SGR81" s="202"/>
      <c r="SGS81" s="202"/>
      <c r="SGT81" s="202"/>
      <c r="SGU81" s="202"/>
      <c r="SGV81" s="202"/>
      <c r="SGW81" s="202"/>
      <c r="SGX81" s="202"/>
      <c r="SGY81" s="202"/>
      <c r="SGZ81" s="202"/>
      <c r="SHA81" s="202"/>
      <c r="SHB81" s="202"/>
      <c r="SHC81" s="202"/>
      <c r="SHD81" s="202"/>
      <c r="SHE81" s="202"/>
      <c r="SHF81" s="202"/>
      <c r="SHG81" s="202"/>
      <c r="SHH81" s="202"/>
      <c r="SHI81" s="202"/>
      <c r="SHJ81" s="202"/>
      <c r="SHK81" s="202"/>
      <c r="SHL81" s="202"/>
      <c r="SHM81" s="202"/>
      <c r="SHN81" s="202"/>
      <c r="SHO81" s="202"/>
      <c r="SHP81" s="202"/>
      <c r="SHQ81" s="202"/>
      <c r="SHR81" s="202"/>
      <c r="SHS81" s="202"/>
      <c r="SHT81" s="202"/>
      <c r="SHU81" s="202"/>
      <c r="SHV81" s="202"/>
      <c r="SHW81" s="202"/>
      <c r="SHX81" s="202"/>
      <c r="SHY81" s="202"/>
      <c r="SHZ81" s="202"/>
      <c r="SIA81" s="202"/>
      <c r="SIB81" s="202"/>
      <c r="SIC81" s="202"/>
      <c r="SID81" s="202"/>
      <c r="SIE81" s="202"/>
      <c r="SIF81" s="202"/>
      <c r="SIG81" s="202"/>
      <c r="SIH81" s="202"/>
      <c r="SII81" s="202"/>
      <c r="SIJ81" s="202"/>
      <c r="SIK81" s="202"/>
      <c r="SIL81" s="202"/>
      <c r="SIM81" s="202"/>
      <c r="SIN81" s="202"/>
      <c r="SIO81" s="202"/>
      <c r="SIP81" s="202"/>
      <c r="SIQ81" s="202"/>
      <c r="SIR81" s="202"/>
      <c r="SIS81" s="202"/>
      <c r="SIT81" s="202"/>
      <c r="SIU81" s="202"/>
      <c r="SIV81" s="202"/>
      <c r="SIW81" s="202"/>
      <c r="SIX81" s="202"/>
      <c r="SIY81" s="202"/>
      <c r="SIZ81" s="202"/>
      <c r="SJA81" s="202"/>
      <c r="SJB81" s="202"/>
      <c r="SJC81" s="202"/>
      <c r="SJD81" s="202"/>
      <c r="SJE81" s="202"/>
      <c r="SJF81" s="202"/>
      <c r="SJG81" s="202"/>
      <c r="SJH81" s="202"/>
      <c r="SJI81" s="202"/>
      <c r="SJJ81" s="202"/>
      <c r="SJK81" s="202"/>
      <c r="SJL81" s="202"/>
      <c r="SJM81" s="202"/>
      <c r="SJN81" s="202"/>
      <c r="SJO81" s="202"/>
      <c r="SJP81" s="202"/>
      <c r="SJQ81" s="202"/>
      <c r="SJR81" s="202"/>
      <c r="SJS81" s="202"/>
      <c r="SJT81" s="202"/>
      <c r="SJU81" s="202"/>
      <c r="SJV81" s="202"/>
      <c r="SJW81" s="202"/>
      <c r="SJX81" s="202"/>
      <c r="SJY81" s="202"/>
      <c r="SJZ81" s="202"/>
      <c r="SKA81" s="202"/>
      <c r="SKB81" s="202"/>
      <c r="SKC81" s="202"/>
      <c r="SKD81" s="202"/>
      <c r="SKE81" s="202"/>
      <c r="SKF81" s="202"/>
      <c r="SKG81" s="202"/>
      <c r="SKH81" s="202"/>
      <c r="SKI81" s="202"/>
      <c r="SKJ81" s="202"/>
      <c r="SKK81" s="202"/>
      <c r="SKL81" s="202"/>
      <c r="SKM81" s="202"/>
      <c r="SKN81" s="202"/>
      <c r="SKO81" s="202"/>
      <c r="SKP81" s="202"/>
      <c r="SKQ81" s="202"/>
      <c r="SKR81" s="202"/>
      <c r="SKS81" s="202"/>
      <c r="SKT81" s="202"/>
      <c r="SKU81" s="202"/>
      <c r="SKV81" s="202"/>
      <c r="SKW81" s="202"/>
      <c r="SKX81" s="202"/>
      <c r="SKY81" s="202"/>
      <c r="SKZ81" s="202"/>
      <c r="SLA81" s="202"/>
      <c r="SLB81" s="202"/>
      <c r="SLC81" s="202"/>
      <c r="SLD81" s="202"/>
      <c r="SLE81" s="202"/>
      <c r="SLF81" s="202"/>
      <c r="SLG81" s="202"/>
      <c r="SLH81" s="202"/>
      <c r="SLI81" s="202"/>
      <c r="SLJ81" s="202"/>
      <c r="SLK81" s="202"/>
      <c r="SLL81" s="202"/>
      <c r="SLM81" s="202"/>
      <c r="SLN81" s="202"/>
      <c r="SLO81" s="202"/>
      <c r="SLP81" s="202"/>
      <c r="SLQ81" s="202"/>
      <c r="SLR81" s="202"/>
      <c r="SLS81" s="202"/>
      <c r="SLT81" s="202"/>
      <c r="SLU81" s="202"/>
      <c r="SLV81" s="202"/>
      <c r="SLW81" s="202"/>
      <c r="SLX81" s="202"/>
      <c r="SLY81" s="202"/>
      <c r="SLZ81" s="202"/>
      <c r="SMA81" s="202"/>
      <c r="SMB81" s="202"/>
      <c r="SMC81" s="202"/>
      <c r="SMD81" s="202"/>
      <c r="SME81" s="202"/>
      <c r="SMF81" s="202"/>
      <c r="SMG81" s="202"/>
      <c r="SMH81" s="202"/>
      <c r="SMI81" s="202"/>
      <c r="SMJ81" s="202"/>
      <c r="SMK81" s="202"/>
      <c r="SML81" s="202"/>
      <c r="SMM81" s="202"/>
      <c r="SMN81" s="202"/>
      <c r="SMO81" s="202"/>
      <c r="SMP81" s="202"/>
      <c r="SMQ81" s="202"/>
      <c r="SMR81" s="202"/>
      <c r="SMS81" s="202"/>
      <c r="SMT81" s="202"/>
      <c r="SMU81" s="202"/>
      <c r="SMV81" s="202"/>
      <c r="SMW81" s="202"/>
      <c r="SMX81" s="202"/>
      <c r="SMY81" s="202"/>
      <c r="SMZ81" s="202"/>
      <c r="SNA81" s="202"/>
      <c r="SNB81" s="202"/>
      <c r="SNC81" s="202"/>
      <c r="SND81" s="202"/>
      <c r="SNE81" s="202"/>
      <c r="SNF81" s="202"/>
      <c r="SNG81" s="202"/>
      <c r="SNH81" s="202"/>
      <c r="SNI81" s="202"/>
      <c r="SNJ81" s="202"/>
      <c r="SNK81" s="202"/>
      <c r="SNL81" s="202"/>
      <c r="SNM81" s="202"/>
      <c r="SNN81" s="202"/>
      <c r="SNO81" s="202"/>
      <c r="SNP81" s="202"/>
      <c r="SNQ81" s="202"/>
      <c r="SNR81" s="202"/>
      <c r="SNS81" s="202"/>
      <c r="SNT81" s="202"/>
      <c r="SNU81" s="202"/>
      <c r="SNV81" s="202"/>
      <c r="SNW81" s="202"/>
      <c r="SNX81" s="202"/>
      <c r="SNY81" s="202"/>
      <c r="SNZ81" s="202"/>
      <c r="SOA81" s="202"/>
      <c r="SOB81" s="202"/>
      <c r="SOC81" s="202"/>
      <c r="SOD81" s="202"/>
      <c r="SOE81" s="202"/>
      <c r="SOF81" s="202"/>
      <c r="SOG81" s="202"/>
      <c r="SOH81" s="202"/>
      <c r="SOI81" s="202"/>
      <c r="SOJ81" s="202"/>
      <c r="SOK81" s="202"/>
      <c r="SOL81" s="202"/>
      <c r="SOM81" s="202"/>
      <c r="SON81" s="202"/>
      <c r="SOO81" s="202"/>
      <c r="SOP81" s="202"/>
      <c r="SOQ81" s="202"/>
      <c r="SOR81" s="202"/>
      <c r="SOS81" s="202"/>
      <c r="SOT81" s="202"/>
      <c r="SOU81" s="202"/>
      <c r="SOV81" s="202"/>
      <c r="SOW81" s="202"/>
      <c r="SOX81" s="202"/>
      <c r="SOY81" s="202"/>
      <c r="SOZ81" s="202"/>
      <c r="SPA81" s="202"/>
      <c r="SPB81" s="202"/>
      <c r="SPC81" s="202"/>
      <c r="SPD81" s="202"/>
      <c r="SPE81" s="202"/>
      <c r="SPF81" s="202"/>
      <c r="SPG81" s="202"/>
      <c r="SPH81" s="202"/>
      <c r="SPI81" s="202"/>
      <c r="SPJ81" s="202"/>
      <c r="SPK81" s="202"/>
      <c r="SPL81" s="202"/>
      <c r="SPM81" s="202"/>
      <c r="SPN81" s="202"/>
      <c r="SPO81" s="202"/>
      <c r="SPP81" s="202"/>
      <c r="SPQ81" s="202"/>
      <c r="SPR81" s="202"/>
      <c r="SPS81" s="202"/>
      <c r="SPT81" s="202"/>
      <c r="SPU81" s="202"/>
      <c r="SPV81" s="202"/>
      <c r="SPW81" s="202"/>
      <c r="SPX81" s="202"/>
      <c r="SPY81" s="202"/>
      <c r="SPZ81" s="202"/>
      <c r="SQA81" s="202"/>
      <c r="SQB81" s="202"/>
      <c r="SQC81" s="202"/>
      <c r="SQD81" s="202"/>
      <c r="SQE81" s="202"/>
      <c r="SQF81" s="202"/>
      <c r="SQG81" s="202"/>
      <c r="SQH81" s="202"/>
      <c r="SQI81" s="202"/>
      <c r="SQJ81" s="202"/>
      <c r="SQK81" s="202"/>
      <c r="SQL81" s="202"/>
      <c r="SQM81" s="202"/>
      <c r="SQN81" s="202"/>
      <c r="SQO81" s="202"/>
      <c r="SQP81" s="202"/>
      <c r="SQQ81" s="202"/>
      <c r="SQR81" s="202"/>
      <c r="SQS81" s="202"/>
      <c r="SQT81" s="202"/>
      <c r="SQU81" s="202"/>
      <c r="SQV81" s="202"/>
      <c r="SQW81" s="202"/>
      <c r="SQX81" s="202"/>
      <c r="SQY81" s="202"/>
      <c r="SQZ81" s="202"/>
      <c r="SRA81" s="202"/>
      <c r="SRB81" s="202"/>
      <c r="SRC81" s="202"/>
      <c r="SRD81" s="202"/>
      <c r="SRE81" s="202"/>
      <c r="SRF81" s="202"/>
      <c r="SRG81" s="202"/>
      <c r="SRH81" s="202"/>
      <c r="SRI81" s="202"/>
      <c r="SRJ81" s="202"/>
      <c r="SRK81" s="202"/>
      <c r="SRL81" s="202"/>
      <c r="SRM81" s="202"/>
      <c r="SRN81" s="202"/>
      <c r="SRO81" s="202"/>
      <c r="SRP81" s="202"/>
      <c r="SRQ81" s="202"/>
      <c r="SRR81" s="202"/>
      <c r="SRS81" s="202"/>
      <c r="SRT81" s="202"/>
      <c r="SRU81" s="202"/>
      <c r="SRV81" s="202"/>
      <c r="SRW81" s="202"/>
      <c r="SRX81" s="202"/>
      <c r="SRY81" s="202"/>
      <c r="SRZ81" s="202"/>
      <c r="SSA81" s="202"/>
      <c r="SSB81" s="202"/>
      <c r="SSC81" s="202"/>
      <c r="SSD81" s="202"/>
      <c r="SSE81" s="202"/>
      <c r="SSF81" s="202"/>
      <c r="SSG81" s="202"/>
      <c r="SSH81" s="202"/>
      <c r="SSI81" s="202"/>
      <c r="SSJ81" s="202"/>
      <c r="SSK81" s="202"/>
      <c r="SSL81" s="202"/>
      <c r="SSM81" s="202"/>
      <c r="SSN81" s="202"/>
      <c r="SSO81" s="202"/>
      <c r="SSP81" s="202"/>
      <c r="SSQ81" s="202"/>
      <c r="SSR81" s="202"/>
      <c r="SSS81" s="202"/>
      <c r="SST81" s="202"/>
      <c r="SSU81" s="202"/>
      <c r="SSV81" s="202"/>
      <c r="SSW81" s="202"/>
      <c r="SSX81" s="202"/>
      <c r="SSY81" s="202"/>
      <c r="SSZ81" s="202"/>
      <c r="STA81" s="202"/>
      <c r="STB81" s="202"/>
      <c r="STC81" s="202"/>
      <c r="STD81" s="202"/>
      <c r="STE81" s="202"/>
      <c r="STF81" s="202"/>
      <c r="STG81" s="202"/>
      <c r="STH81" s="202"/>
      <c r="STI81" s="202"/>
      <c r="STJ81" s="202"/>
      <c r="STK81" s="202"/>
      <c r="STL81" s="202"/>
      <c r="STM81" s="202"/>
      <c r="STN81" s="202"/>
      <c r="STO81" s="202"/>
      <c r="STP81" s="202"/>
      <c r="STQ81" s="202"/>
      <c r="STR81" s="202"/>
      <c r="STS81" s="202"/>
      <c r="STT81" s="202"/>
      <c r="STU81" s="202"/>
      <c r="STV81" s="202"/>
      <c r="STW81" s="202"/>
      <c r="STX81" s="202"/>
      <c r="STY81" s="202"/>
      <c r="STZ81" s="202"/>
      <c r="SUA81" s="202"/>
      <c r="SUB81" s="202"/>
      <c r="SUC81" s="202"/>
      <c r="SUD81" s="202"/>
      <c r="SUE81" s="202"/>
      <c r="SUF81" s="202"/>
      <c r="SUG81" s="202"/>
      <c r="SUH81" s="202"/>
      <c r="SUI81" s="202"/>
      <c r="SUJ81" s="202"/>
      <c r="SUK81" s="202"/>
      <c r="SUL81" s="202"/>
      <c r="SUM81" s="202"/>
      <c r="SUN81" s="202"/>
      <c r="SUO81" s="202"/>
      <c r="SUP81" s="202"/>
      <c r="SUQ81" s="202"/>
      <c r="SUR81" s="202"/>
      <c r="SUS81" s="202"/>
      <c r="SUT81" s="202"/>
      <c r="SUU81" s="202"/>
      <c r="SUV81" s="202"/>
      <c r="SUW81" s="202"/>
      <c r="SUX81" s="202"/>
      <c r="SUY81" s="202"/>
      <c r="SUZ81" s="202"/>
      <c r="SVA81" s="202"/>
      <c r="SVB81" s="202"/>
      <c r="SVC81" s="202"/>
      <c r="SVD81" s="202"/>
      <c r="SVE81" s="202"/>
      <c r="SVF81" s="202"/>
      <c r="SVG81" s="202"/>
      <c r="SVH81" s="202"/>
      <c r="SVI81" s="202"/>
      <c r="SVJ81" s="202"/>
      <c r="SVK81" s="202"/>
      <c r="SVL81" s="202"/>
      <c r="SVM81" s="202"/>
      <c r="SVN81" s="202"/>
      <c r="SVO81" s="202"/>
      <c r="SVP81" s="202"/>
      <c r="SVQ81" s="202"/>
      <c r="SVR81" s="202"/>
      <c r="SVS81" s="202"/>
      <c r="SVT81" s="202"/>
      <c r="SVU81" s="202"/>
      <c r="SVV81" s="202"/>
      <c r="SVW81" s="202"/>
      <c r="SVX81" s="202"/>
      <c r="SVY81" s="202"/>
      <c r="SVZ81" s="202"/>
      <c r="SWA81" s="202"/>
      <c r="SWB81" s="202"/>
      <c r="SWC81" s="202"/>
      <c r="SWD81" s="202"/>
      <c r="SWE81" s="202"/>
      <c r="SWF81" s="202"/>
      <c r="SWG81" s="202"/>
      <c r="SWH81" s="202"/>
      <c r="SWI81" s="202"/>
      <c r="SWJ81" s="202"/>
      <c r="SWK81" s="202"/>
      <c r="SWL81" s="202"/>
      <c r="SWM81" s="202"/>
      <c r="SWN81" s="202"/>
      <c r="SWO81" s="202"/>
      <c r="SWP81" s="202"/>
      <c r="SWQ81" s="202"/>
      <c r="SWR81" s="202"/>
      <c r="SWS81" s="202"/>
      <c r="SWT81" s="202"/>
      <c r="SWU81" s="202"/>
      <c r="SWV81" s="202"/>
      <c r="SWW81" s="202"/>
      <c r="SWX81" s="202"/>
      <c r="SWY81" s="202"/>
      <c r="SWZ81" s="202"/>
      <c r="SXA81" s="202"/>
      <c r="SXB81" s="202"/>
      <c r="SXC81" s="202"/>
      <c r="SXD81" s="202"/>
      <c r="SXE81" s="202"/>
      <c r="SXF81" s="202"/>
      <c r="SXG81" s="202"/>
      <c r="SXH81" s="202"/>
      <c r="SXI81" s="202"/>
      <c r="SXJ81" s="202"/>
      <c r="SXK81" s="202"/>
      <c r="SXL81" s="202"/>
      <c r="SXM81" s="202"/>
      <c r="SXN81" s="202"/>
      <c r="SXO81" s="202"/>
      <c r="SXP81" s="202"/>
      <c r="SXQ81" s="202"/>
      <c r="SXR81" s="202"/>
      <c r="SXS81" s="202"/>
      <c r="SXT81" s="202"/>
      <c r="SXU81" s="202"/>
      <c r="SXV81" s="202"/>
      <c r="SXW81" s="202"/>
      <c r="SXX81" s="202"/>
      <c r="SXY81" s="202"/>
      <c r="SXZ81" s="202"/>
      <c r="SYA81" s="202"/>
      <c r="SYB81" s="202"/>
      <c r="SYC81" s="202"/>
      <c r="SYD81" s="202"/>
      <c r="SYE81" s="202"/>
      <c r="SYF81" s="202"/>
      <c r="SYG81" s="202"/>
      <c r="SYH81" s="202"/>
      <c r="SYI81" s="202"/>
      <c r="SYJ81" s="202"/>
      <c r="SYK81" s="202"/>
      <c r="SYL81" s="202"/>
      <c r="SYM81" s="202"/>
      <c r="SYN81" s="202"/>
      <c r="SYO81" s="202"/>
      <c r="SYP81" s="202"/>
      <c r="SYQ81" s="202"/>
      <c r="SYR81" s="202"/>
      <c r="SYS81" s="202"/>
      <c r="SYT81" s="202"/>
      <c r="SYU81" s="202"/>
      <c r="SYV81" s="202"/>
      <c r="SYW81" s="202"/>
      <c r="SYX81" s="202"/>
      <c r="SYY81" s="202"/>
      <c r="SYZ81" s="202"/>
      <c r="SZA81" s="202"/>
      <c r="SZB81" s="202"/>
      <c r="SZC81" s="202"/>
      <c r="SZD81" s="202"/>
      <c r="SZE81" s="202"/>
      <c r="SZF81" s="202"/>
      <c r="SZG81" s="202"/>
      <c r="SZH81" s="202"/>
      <c r="SZI81" s="202"/>
      <c r="SZJ81" s="202"/>
      <c r="SZK81" s="202"/>
      <c r="SZL81" s="202"/>
      <c r="SZM81" s="202"/>
      <c r="SZN81" s="202"/>
      <c r="SZO81" s="202"/>
      <c r="SZP81" s="202"/>
      <c r="SZQ81" s="202"/>
      <c r="SZR81" s="202"/>
      <c r="SZS81" s="202"/>
      <c r="SZT81" s="202"/>
      <c r="SZU81" s="202"/>
      <c r="SZV81" s="202"/>
      <c r="SZW81" s="202"/>
      <c r="SZX81" s="202"/>
      <c r="SZY81" s="202"/>
      <c r="SZZ81" s="202"/>
      <c r="TAA81" s="202"/>
      <c r="TAB81" s="202"/>
      <c r="TAC81" s="202"/>
      <c r="TAD81" s="202"/>
      <c r="TAE81" s="202"/>
      <c r="TAF81" s="202"/>
      <c r="TAG81" s="202"/>
      <c r="TAH81" s="202"/>
      <c r="TAI81" s="202"/>
      <c r="TAJ81" s="202"/>
      <c r="TAK81" s="202"/>
      <c r="TAL81" s="202"/>
      <c r="TAM81" s="202"/>
      <c r="TAN81" s="202"/>
      <c r="TAO81" s="202"/>
      <c r="TAP81" s="202"/>
      <c r="TAQ81" s="202"/>
      <c r="TAR81" s="202"/>
      <c r="TAS81" s="202"/>
      <c r="TAT81" s="202"/>
      <c r="TAU81" s="202"/>
      <c r="TAV81" s="202"/>
      <c r="TAW81" s="202"/>
      <c r="TAX81" s="202"/>
      <c r="TAY81" s="202"/>
      <c r="TAZ81" s="202"/>
      <c r="TBA81" s="202"/>
      <c r="TBB81" s="202"/>
      <c r="TBC81" s="202"/>
      <c r="TBD81" s="202"/>
      <c r="TBE81" s="202"/>
      <c r="TBF81" s="202"/>
      <c r="TBG81" s="202"/>
      <c r="TBH81" s="202"/>
      <c r="TBI81" s="202"/>
      <c r="TBJ81" s="202"/>
      <c r="TBK81" s="202"/>
      <c r="TBL81" s="202"/>
      <c r="TBM81" s="202"/>
      <c r="TBN81" s="202"/>
      <c r="TBO81" s="202"/>
      <c r="TBP81" s="202"/>
      <c r="TBQ81" s="202"/>
      <c r="TBR81" s="202"/>
      <c r="TBS81" s="202"/>
      <c r="TBT81" s="202"/>
      <c r="TBU81" s="202"/>
      <c r="TBV81" s="202"/>
      <c r="TBW81" s="202"/>
      <c r="TBX81" s="202"/>
      <c r="TBY81" s="202"/>
      <c r="TBZ81" s="202"/>
      <c r="TCA81" s="202"/>
      <c r="TCB81" s="202"/>
      <c r="TCC81" s="202"/>
      <c r="TCD81" s="202"/>
      <c r="TCE81" s="202"/>
      <c r="TCF81" s="202"/>
      <c r="TCG81" s="202"/>
      <c r="TCH81" s="202"/>
      <c r="TCI81" s="202"/>
      <c r="TCJ81" s="202"/>
      <c r="TCK81" s="202"/>
      <c r="TCL81" s="202"/>
      <c r="TCM81" s="202"/>
      <c r="TCN81" s="202"/>
      <c r="TCO81" s="202"/>
      <c r="TCP81" s="202"/>
      <c r="TCQ81" s="202"/>
      <c r="TCR81" s="202"/>
      <c r="TCS81" s="202"/>
      <c r="TCT81" s="202"/>
      <c r="TCU81" s="202"/>
      <c r="TCV81" s="202"/>
      <c r="TCW81" s="202"/>
      <c r="TCX81" s="202"/>
      <c r="TCY81" s="202"/>
      <c r="TCZ81" s="202"/>
      <c r="TDA81" s="202"/>
      <c r="TDB81" s="202"/>
      <c r="TDC81" s="202"/>
      <c r="TDD81" s="202"/>
      <c r="TDE81" s="202"/>
      <c r="TDF81" s="202"/>
      <c r="TDG81" s="202"/>
      <c r="TDH81" s="202"/>
      <c r="TDI81" s="202"/>
      <c r="TDJ81" s="202"/>
      <c r="TDK81" s="202"/>
      <c r="TDL81" s="202"/>
      <c r="TDM81" s="202"/>
      <c r="TDN81" s="202"/>
      <c r="TDO81" s="202"/>
      <c r="TDP81" s="202"/>
      <c r="TDQ81" s="202"/>
      <c r="TDR81" s="202"/>
      <c r="TDS81" s="202"/>
      <c r="TDT81" s="202"/>
      <c r="TDU81" s="202"/>
      <c r="TDV81" s="202"/>
      <c r="TDW81" s="202"/>
      <c r="TDX81" s="202"/>
      <c r="TDY81" s="202"/>
      <c r="TDZ81" s="202"/>
      <c r="TEA81" s="202"/>
      <c r="TEB81" s="202"/>
      <c r="TEC81" s="202"/>
      <c r="TED81" s="202"/>
      <c r="TEE81" s="202"/>
      <c r="TEF81" s="202"/>
      <c r="TEG81" s="202"/>
      <c r="TEH81" s="202"/>
      <c r="TEI81" s="202"/>
      <c r="TEJ81" s="202"/>
      <c r="TEK81" s="202"/>
      <c r="TEL81" s="202"/>
      <c r="TEM81" s="202"/>
      <c r="TEN81" s="202"/>
      <c r="TEO81" s="202"/>
      <c r="TEP81" s="202"/>
      <c r="TEQ81" s="202"/>
      <c r="TER81" s="202"/>
      <c r="TES81" s="202"/>
      <c r="TET81" s="202"/>
      <c r="TEU81" s="202"/>
      <c r="TEV81" s="202"/>
      <c r="TEW81" s="202"/>
      <c r="TEX81" s="202"/>
      <c r="TEY81" s="202"/>
      <c r="TEZ81" s="202"/>
      <c r="TFA81" s="202"/>
      <c r="TFB81" s="202"/>
      <c r="TFC81" s="202"/>
      <c r="TFD81" s="202"/>
      <c r="TFE81" s="202"/>
      <c r="TFF81" s="202"/>
      <c r="TFG81" s="202"/>
      <c r="TFH81" s="202"/>
      <c r="TFI81" s="202"/>
      <c r="TFJ81" s="202"/>
      <c r="TFK81" s="202"/>
      <c r="TFL81" s="202"/>
      <c r="TFM81" s="202"/>
      <c r="TFN81" s="202"/>
      <c r="TFO81" s="202"/>
      <c r="TFP81" s="202"/>
      <c r="TFQ81" s="202"/>
      <c r="TFR81" s="202"/>
      <c r="TFS81" s="202"/>
      <c r="TFT81" s="202"/>
      <c r="TFU81" s="202"/>
      <c r="TFV81" s="202"/>
      <c r="TFW81" s="202"/>
      <c r="TFX81" s="202"/>
      <c r="TFY81" s="202"/>
      <c r="TFZ81" s="202"/>
      <c r="TGA81" s="202"/>
      <c r="TGB81" s="202"/>
      <c r="TGC81" s="202"/>
      <c r="TGD81" s="202"/>
      <c r="TGE81" s="202"/>
      <c r="TGF81" s="202"/>
      <c r="TGG81" s="202"/>
      <c r="TGH81" s="202"/>
      <c r="TGI81" s="202"/>
      <c r="TGJ81" s="202"/>
      <c r="TGK81" s="202"/>
      <c r="TGL81" s="202"/>
      <c r="TGM81" s="202"/>
      <c r="TGN81" s="202"/>
      <c r="TGO81" s="202"/>
      <c r="TGP81" s="202"/>
      <c r="TGQ81" s="202"/>
      <c r="TGR81" s="202"/>
      <c r="TGS81" s="202"/>
      <c r="TGT81" s="202"/>
      <c r="TGU81" s="202"/>
      <c r="TGV81" s="202"/>
      <c r="TGW81" s="202"/>
      <c r="TGX81" s="202"/>
      <c r="TGY81" s="202"/>
      <c r="TGZ81" s="202"/>
      <c r="THA81" s="202"/>
      <c r="THB81" s="202"/>
      <c r="THC81" s="202"/>
      <c r="THD81" s="202"/>
      <c r="THE81" s="202"/>
      <c r="THF81" s="202"/>
      <c r="THG81" s="202"/>
      <c r="THH81" s="202"/>
      <c r="THI81" s="202"/>
      <c r="THJ81" s="202"/>
      <c r="THK81" s="202"/>
      <c r="THL81" s="202"/>
      <c r="THM81" s="202"/>
      <c r="THN81" s="202"/>
      <c r="THO81" s="202"/>
      <c r="THP81" s="202"/>
      <c r="THQ81" s="202"/>
      <c r="THR81" s="202"/>
      <c r="THS81" s="202"/>
      <c r="THT81" s="202"/>
      <c r="THU81" s="202"/>
      <c r="THV81" s="202"/>
      <c r="THW81" s="202"/>
      <c r="THX81" s="202"/>
      <c r="THY81" s="202"/>
      <c r="THZ81" s="202"/>
      <c r="TIA81" s="202"/>
      <c r="TIB81" s="202"/>
      <c r="TIC81" s="202"/>
      <c r="TID81" s="202"/>
      <c r="TIE81" s="202"/>
      <c r="TIF81" s="202"/>
      <c r="TIG81" s="202"/>
      <c r="TIH81" s="202"/>
      <c r="TII81" s="202"/>
      <c r="TIJ81" s="202"/>
      <c r="TIK81" s="202"/>
      <c r="TIL81" s="202"/>
      <c r="TIM81" s="202"/>
      <c r="TIN81" s="202"/>
      <c r="TIO81" s="202"/>
      <c r="TIP81" s="202"/>
      <c r="TIQ81" s="202"/>
      <c r="TIR81" s="202"/>
      <c r="TIS81" s="202"/>
      <c r="TIT81" s="202"/>
      <c r="TIU81" s="202"/>
      <c r="TIV81" s="202"/>
      <c r="TIW81" s="202"/>
      <c r="TIX81" s="202"/>
      <c r="TIY81" s="202"/>
      <c r="TIZ81" s="202"/>
      <c r="TJA81" s="202"/>
      <c r="TJB81" s="202"/>
      <c r="TJC81" s="202"/>
      <c r="TJD81" s="202"/>
      <c r="TJE81" s="202"/>
      <c r="TJF81" s="202"/>
      <c r="TJG81" s="202"/>
      <c r="TJH81" s="202"/>
      <c r="TJI81" s="202"/>
      <c r="TJJ81" s="202"/>
      <c r="TJK81" s="202"/>
      <c r="TJL81" s="202"/>
      <c r="TJM81" s="202"/>
      <c r="TJN81" s="202"/>
      <c r="TJO81" s="202"/>
      <c r="TJP81" s="202"/>
      <c r="TJQ81" s="202"/>
      <c r="TJR81" s="202"/>
      <c r="TJS81" s="202"/>
      <c r="TJT81" s="202"/>
      <c r="TJU81" s="202"/>
      <c r="TJV81" s="202"/>
      <c r="TJW81" s="202"/>
      <c r="TJX81" s="202"/>
      <c r="TJY81" s="202"/>
      <c r="TJZ81" s="202"/>
      <c r="TKA81" s="202"/>
      <c r="TKB81" s="202"/>
      <c r="TKC81" s="202"/>
      <c r="TKD81" s="202"/>
      <c r="TKE81" s="202"/>
      <c r="TKF81" s="202"/>
      <c r="TKG81" s="202"/>
      <c r="TKH81" s="202"/>
      <c r="TKI81" s="202"/>
      <c r="TKJ81" s="202"/>
      <c r="TKK81" s="202"/>
      <c r="TKL81" s="202"/>
      <c r="TKM81" s="202"/>
      <c r="TKN81" s="202"/>
      <c r="TKO81" s="202"/>
      <c r="TKP81" s="202"/>
      <c r="TKQ81" s="202"/>
      <c r="TKR81" s="202"/>
      <c r="TKS81" s="202"/>
      <c r="TKT81" s="202"/>
      <c r="TKU81" s="202"/>
      <c r="TKV81" s="202"/>
      <c r="TKW81" s="202"/>
      <c r="TKX81" s="202"/>
      <c r="TKY81" s="202"/>
      <c r="TKZ81" s="202"/>
      <c r="TLA81" s="202"/>
      <c r="TLB81" s="202"/>
      <c r="TLC81" s="202"/>
      <c r="TLD81" s="202"/>
      <c r="TLE81" s="202"/>
      <c r="TLF81" s="202"/>
      <c r="TLG81" s="202"/>
      <c r="TLH81" s="202"/>
      <c r="TLI81" s="202"/>
      <c r="TLJ81" s="202"/>
      <c r="TLK81" s="202"/>
      <c r="TLL81" s="202"/>
      <c r="TLM81" s="202"/>
      <c r="TLN81" s="202"/>
      <c r="TLO81" s="202"/>
      <c r="TLP81" s="202"/>
      <c r="TLQ81" s="202"/>
      <c r="TLR81" s="202"/>
      <c r="TLS81" s="202"/>
      <c r="TLT81" s="202"/>
      <c r="TLU81" s="202"/>
      <c r="TLV81" s="202"/>
      <c r="TLW81" s="202"/>
      <c r="TLX81" s="202"/>
      <c r="TLY81" s="202"/>
      <c r="TLZ81" s="202"/>
      <c r="TMA81" s="202"/>
      <c r="TMB81" s="202"/>
      <c r="TMC81" s="202"/>
      <c r="TMD81" s="202"/>
      <c r="TME81" s="202"/>
      <c r="TMF81" s="202"/>
      <c r="TMG81" s="202"/>
      <c r="TMH81" s="202"/>
      <c r="TMI81" s="202"/>
      <c r="TMJ81" s="202"/>
      <c r="TMK81" s="202"/>
      <c r="TML81" s="202"/>
      <c r="TMM81" s="202"/>
      <c r="TMN81" s="202"/>
      <c r="TMO81" s="202"/>
      <c r="TMP81" s="202"/>
      <c r="TMQ81" s="202"/>
      <c r="TMR81" s="202"/>
      <c r="TMS81" s="202"/>
      <c r="TMT81" s="202"/>
      <c r="TMU81" s="202"/>
      <c r="TMV81" s="202"/>
      <c r="TMW81" s="202"/>
      <c r="TMX81" s="202"/>
      <c r="TMY81" s="202"/>
      <c r="TMZ81" s="202"/>
      <c r="TNA81" s="202"/>
      <c r="TNB81" s="202"/>
      <c r="TNC81" s="202"/>
      <c r="TND81" s="202"/>
      <c r="TNE81" s="202"/>
      <c r="TNF81" s="202"/>
      <c r="TNG81" s="202"/>
      <c r="TNH81" s="202"/>
      <c r="TNI81" s="202"/>
      <c r="TNJ81" s="202"/>
      <c r="TNK81" s="202"/>
      <c r="TNL81" s="202"/>
      <c r="TNM81" s="202"/>
      <c r="TNN81" s="202"/>
      <c r="TNO81" s="202"/>
      <c r="TNP81" s="202"/>
      <c r="TNQ81" s="202"/>
      <c r="TNR81" s="202"/>
      <c r="TNS81" s="202"/>
      <c r="TNT81" s="202"/>
      <c r="TNU81" s="202"/>
      <c r="TNV81" s="202"/>
      <c r="TNW81" s="202"/>
      <c r="TNX81" s="202"/>
      <c r="TNY81" s="202"/>
      <c r="TNZ81" s="202"/>
      <c r="TOA81" s="202"/>
      <c r="TOB81" s="202"/>
      <c r="TOC81" s="202"/>
      <c r="TOD81" s="202"/>
      <c r="TOE81" s="202"/>
      <c r="TOF81" s="202"/>
      <c r="TOG81" s="202"/>
      <c r="TOH81" s="202"/>
      <c r="TOI81" s="202"/>
      <c r="TOJ81" s="202"/>
      <c r="TOK81" s="202"/>
      <c r="TOL81" s="202"/>
      <c r="TOM81" s="202"/>
      <c r="TON81" s="202"/>
      <c r="TOO81" s="202"/>
      <c r="TOP81" s="202"/>
      <c r="TOQ81" s="202"/>
      <c r="TOR81" s="202"/>
      <c r="TOS81" s="202"/>
      <c r="TOT81" s="202"/>
      <c r="TOU81" s="202"/>
      <c r="TOV81" s="202"/>
      <c r="TOW81" s="202"/>
      <c r="TOX81" s="202"/>
      <c r="TOY81" s="202"/>
      <c r="TOZ81" s="202"/>
      <c r="TPA81" s="202"/>
      <c r="TPB81" s="202"/>
      <c r="TPC81" s="202"/>
      <c r="TPD81" s="202"/>
      <c r="TPE81" s="202"/>
      <c r="TPF81" s="202"/>
      <c r="TPG81" s="202"/>
      <c r="TPH81" s="202"/>
      <c r="TPI81" s="202"/>
      <c r="TPJ81" s="202"/>
      <c r="TPK81" s="202"/>
      <c r="TPL81" s="202"/>
      <c r="TPM81" s="202"/>
      <c r="TPN81" s="202"/>
      <c r="TPO81" s="202"/>
      <c r="TPP81" s="202"/>
      <c r="TPQ81" s="202"/>
      <c r="TPR81" s="202"/>
      <c r="TPS81" s="202"/>
      <c r="TPT81" s="202"/>
      <c r="TPU81" s="202"/>
      <c r="TPV81" s="202"/>
      <c r="TPW81" s="202"/>
      <c r="TPX81" s="202"/>
      <c r="TPY81" s="202"/>
      <c r="TPZ81" s="202"/>
      <c r="TQA81" s="202"/>
      <c r="TQB81" s="202"/>
      <c r="TQC81" s="202"/>
      <c r="TQD81" s="202"/>
      <c r="TQE81" s="202"/>
      <c r="TQF81" s="202"/>
      <c r="TQG81" s="202"/>
      <c r="TQH81" s="202"/>
      <c r="TQI81" s="202"/>
      <c r="TQJ81" s="202"/>
      <c r="TQK81" s="202"/>
      <c r="TQL81" s="202"/>
      <c r="TQM81" s="202"/>
      <c r="TQN81" s="202"/>
      <c r="TQO81" s="202"/>
      <c r="TQP81" s="202"/>
      <c r="TQQ81" s="202"/>
      <c r="TQR81" s="202"/>
      <c r="TQS81" s="202"/>
      <c r="TQT81" s="202"/>
      <c r="TQU81" s="202"/>
      <c r="TQV81" s="202"/>
      <c r="TQW81" s="202"/>
      <c r="TQX81" s="202"/>
      <c r="TQY81" s="202"/>
      <c r="TQZ81" s="202"/>
      <c r="TRA81" s="202"/>
      <c r="TRB81" s="202"/>
      <c r="TRC81" s="202"/>
      <c r="TRD81" s="202"/>
      <c r="TRE81" s="202"/>
      <c r="TRF81" s="202"/>
      <c r="TRG81" s="202"/>
      <c r="TRH81" s="202"/>
      <c r="TRI81" s="202"/>
      <c r="TRJ81" s="202"/>
      <c r="TRK81" s="202"/>
      <c r="TRL81" s="202"/>
      <c r="TRM81" s="202"/>
      <c r="TRN81" s="202"/>
      <c r="TRO81" s="202"/>
      <c r="TRP81" s="202"/>
      <c r="TRQ81" s="202"/>
      <c r="TRR81" s="202"/>
      <c r="TRS81" s="202"/>
      <c r="TRT81" s="202"/>
      <c r="TRU81" s="202"/>
      <c r="TRV81" s="202"/>
      <c r="TRW81" s="202"/>
      <c r="TRX81" s="202"/>
      <c r="TRY81" s="202"/>
      <c r="TRZ81" s="202"/>
      <c r="TSA81" s="202"/>
      <c r="TSB81" s="202"/>
      <c r="TSC81" s="202"/>
      <c r="TSD81" s="202"/>
      <c r="TSE81" s="202"/>
      <c r="TSF81" s="202"/>
      <c r="TSG81" s="202"/>
      <c r="TSH81" s="202"/>
      <c r="TSI81" s="202"/>
      <c r="TSJ81" s="202"/>
      <c r="TSK81" s="202"/>
      <c r="TSL81" s="202"/>
      <c r="TSM81" s="202"/>
      <c r="TSN81" s="202"/>
      <c r="TSO81" s="202"/>
      <c r="TSP81" s="202"/>
      <c r="TSQ81" s="202"/>
      <c r="TSR81" s="202"/>
      <c r="TSS81" s="202"/>
      <c r="TST81" s="202"/>
      <c r="TSU81" s="202"/>
      <c r="TSV81" s="202"/>
      <c r="TSW81" s="202"/>
      <c r="TSX81" s="202"/>
      <c r="TSY81" s="202"/>
      <c r="TSZ81" s="202"/>
      <c r="TTA81" s="202"/>
      <c r="TTB81" s="202"/>
      <c r="TTC81" s="202"/>
      <c r="TTD81" s="202"/>
      <c r="TTE81" s="202"/>
      <c r="TTF81" s="202"/>
      <c r="TTG81" s="202"/>
      <c r="TTH81" s="202"/>
      <c r="TTI81" s="202"/>
      <c r="TTJ81" s="202"/>
      <c r="TTK81" s="202"/>
      <c r="TTL81" s="202"/>
      <c r="TTM81" s="202"/>
      <c r="TTN81" s="202"/>
      <c r="TTO81" s="202"/>
      <c r="TTP81" s="202"/>
      <c r="TTQ81" s="202"/>
      <c r="TTR81" s="202"/>
      <c r="TTS81" s="202"/>
      <c r="TTT81" s="202"/>
      <c r="TTU81" s="202"/>
      <c r="TTV81" s="202"/>
      <c r="TTW81" s="202"/>
      <c r="TTX81" s="202"/>
      <c r="TTY81" s="202"/>
      <c r="TTZ81" s="202"/>
      <c r="TUA81" s="202"/>
      <c r="TUB81" s="202"/>
      <c r="TUC81" s="202"/>
      <c r="TUD81" s="202"/>
      <c r="TUE81" s="202"/>
      <c r="TUF81" s="202"/>
      <c r="TUG81" s="202"/>
      <c r="TUH81" s="202"/>
      <c r="TUI81" s="202"/>
      <c r="TUJ81" s="202"/>
      <c r="TUK81" s="202"/>
      <c r="TUL81" s="202"/>
      <c r="TUM81" s="202"/>
      <c r="TUN81" s="202"/>
      <c r="TUO81" s="202"/>
      <c r="TUP81" s="202"/>
      <c r="TUQ81" s="202"/>
      <c r="TUR81" s="202"/>
      <c r="TUS81" s="202"/>
      <c r="TUT81" s="202"/>
      <c r="TUU81" s="202"/>
      <c r="TUV81" s="202"/>
      <c r="TUW81" s="202"/>
      <c r="TUX81" s="202"/>
      <c r="TUY81" s="202"/>
      <c r="TUZ81" s="202"/>
      <c r="TVA81" s="202"/>
      <c r="TVB81" s="202"/>
      <c r="TVC81" s="202"/>
      <c r="TVD81" s="202"/>
      <c r="TVE81" s="202"/>
      <c r="TVF81" s="202"/>
      <c r="TVG81" s="202"/>
      <c r="TVH81" s="202"/>
      <c r="TVI81" s="202"/>
      <c r="TVJ81" s="202"/>
      <c r="TVK81" s="202"/>
      <c r="TVL81" s="202"/>
      <c r="TVM81" s="202"/>
      <c r="TVN81" s="202"/>
      <c r="TVO81" s="202"/>
      <c r="TVP81" s="202"/>
      <c r="TVQ81" s="202"/>
      <c r="TVR81" s="202"/>
      <c r="TVS81" s="202"/>
      <c r="TVT81" s="202"/>
      <c r="TVU81" s="202"/>
      <c r="TVV81" s="202"/>
      <c r="TVW81" s="202"/>
      <c r="TVX81" s="202"/>
      <c r="TVY81" s="202"/>
      <c r="TVZ81" s="202"/>
      <c r="TWA81" s="202"/>
      <c r="TWB81" s="202"/>
      <c r="TWC81" s="202"/>
      <c r="TWD81" s="202"/>
      <c r="TWE81" s="202"/>
      <c r="TWF81" s="202"/>
      <c r="TWG81" s="202"/>
      <c r="TWH81" s="202"/>
      <c r="TWI81" s="202"/>
      <c r="TWJ81" s="202"/>
      <c r="TWK81" s="202"/>
      <c r="TWL81" s="202"/>
      <c r="TWM81" s="202"/>
      <c r="TWN81" s="202"/>
      <c r="TWO81" s="202"/>
      <c r="TWP81" s="202"/>
      <c r="TWQ81" s="202"/>
      <c r="TWR81" s="202"/>
      <c r="TWS81" s="202"/>
      <c r="TWT81" s="202"/>
      <c r="TWU81" s="202"/>
      <c r="TWV81" s="202"/>
      <c r="TWW81" s="202"/>
      <c r="TWX81" s="202"/>
      <c r="TWY81" s="202"/>
      <c r="TWZ81" s="202"/>
      <c r="TXA81" s="202"/>
      <c r="TXB81" s="202"/>
      <c r="TXC81" s="202"/>
      <c r="TXD81" s="202"/>
      <c r="TXE81" s="202"/>
      <c r="TXF81" s="202"/>
      <c r="TXG81" s="202"/>
      <c r="TXH81" s="202"/>
      <c r="TXI81" s="202"/>
      <c r="TXJ81" s="202"/>
      <c r="TXK81" s="202"/>
      <c r="TXL81" s="202"/>
      <c r="TXM81" s="202"/>
      <c r="TXN81" s="202"/>
      <c r="TXO81" s="202"/>
      <c r="TXP81" s="202"/>
      <c r="TXQ81" s="202"/>
      <c r="TXR81" s="202"/>
      <c r="TXS81" s="202"/>
      <c r="TXT81" s="202"/>
      <c r="TXU81" s="202"/>
      <c r="TXV81" s="202"/>
      <c r="TXW81" s="202"/>
      <c r="TXX81" s="202"/>
      <c r="TXY81" s="202"/>
      <c r="TXZ81" s="202"/>
      <c r="TYA81" s="202"/>
      <c r="TYB81" s="202"/>
      <c r="TYC81" s="202"/>
      <c r="TYD81" s="202"/>
      <c r="TYE81" s="202"/>
      <c r="TYF81" s="202"/>
      <c r="TYG81" s="202"/>
      <c r="TYH81" s="202"/>
      <c r="TYI81" s="202"/>
      <c r="TYJ81" s="202"/>
      <c r="TYK81" s="202"/>
      <c r="TYL81" s="202"/>
      <c r="TYM81" s="202"/>
      <c r="TYN81" s="202"/>
      <c r="TYO81" s="202"/>
      <c r="TYP81" s="202"/>
      <c r="TYQ81" s="202"/>
      <c r="TYR81" s="202"/>
      <c r="TYS81" s="202"/>
      <c r="TYT81" s="202"/>
      <c r="TYU81" s="202"/>
      <c r="TYV81" s="202"/>
      <c r="TYW81" s="202"/>
      <c r="TYX81" s="202"/>
      <c r="TYY81" s="202"/>
      <c r="TYZ81" s="202"/>
      <c r="TZA81" s="202"/>
      <c r="TZB81" s="202"/>
      <c r="TZC81" s="202"/>
      <c r="TZD81" s="202"/>
      <c r="TZE81" s="202"/>
      <c r="TZF81" s="202"/>
      <c r="TZG81" s="202"/>
      <c r="TZH81" s="202"/>
      <c r="TZI81" s="202"/>
      <c r="TZJ81" s="202"/>
      <c r="TZK81" s="202"/>
      <c r="TZL81" s="202"/>
      <c r="TZM81" s="202"/>
      <c r="TZN81" s="202"/>
      <c r="TZO81" s="202"/>
      <c r="TZP81" s="202"/>
      <c r="TZQ81" s="202"/>
      <c r="TZR81" s="202"/>
      <c r="TZS81" s="202"/>
      <c r="TZT81" s="202"/>
      <c r="TZU81" s="202"/>
      <c r="TZV81" s="202"/>
      <c r="TZW81" s="202"/>
      <c r="TZX81" s="202"/>
      <c r="TZY81" s="202"/>
      <c r="TZZ81" s="202"/>
      <c r="UAA81" s="202"/>
      <c r="UAB81" s="202"/>
      <c r="UAC81" s="202"/>
      <c r="UAD81" s="202"/>
      <c r="UAE81" s="202"/>
      <c r="UAF81" s="202"/>
      <c r="UAG81" s="202"/>
      <c r="UAH81" s="202"/>
      <c r="UAI81" s="202"/>
      <c r="UAJ81" s="202"/>
      <c r="UAK81" s="202"/>
      <c r="UAL81" s="202"/>
      <c r="UAM81" s="202"/>
      <c r="UAN81" s="202"/>
      <c r="UAO81" s="202"/>
      <c r="UAP81" s="202"/>
      <c r="UAQ81" s="202"/>
      <c r="UAR81" s="202"/>
      <c r="UAS81" s="202"/>
      <c r="UAT81" s="202"/>
      <c r="UAU81" s="202"/>
      <c r="UAV81" s="202"/>
      <c r="UAW81" s="202"/>
      <c r="UAX81" s="202"/>
      <c r="UAY81" s="202"/>
      <c r="UAZ81" s="202"/>
      <c r="UBA81" s="202"/>
      <c r="UBB81" s="202"/>
      <c r="UBC81" s="202"/>
      <c r="UBD81" s="202"/>
      <c r="UBE81" s="202"/>
      <c r="UBF81" s="202"/>
      <c r="UBG81" s="202"/>
      <c r="UBH81" s="202"/>
      <c r="UBI81" s="202"/>
      <c r="UBJ81" s="202"/>
      <c r="UBK81" s="202"/>
      <c r="UBL81" s="202"/>
      <c r="UBM81" s="202"/>
      <c r="UBN81" s="202"/>
      <c r="UBO81" s="202"/>
      <c r="UBP81" s="202"/>
      <c r="UBQ81" s="202"/>
      <c r="UBR81" s="202"/>
      <c r="UBS81" s="202"/>
      <c r="UBT81" s="202"/>
      <c r="UBU81" s="202"/>
      <c r="UBV81" s="202"/>
      <c r="UBW81" s="202"/>
      <c r="UBX81" s="202"/>
      <c r="UBY81" s="202"/>
      <c r="UBZ81" s="202"/>
      <c r="UCA81" s="202"/>
      <c r="UCB81" s="202"/>
      <c r="UCC81" s="202"/>
      <c r="UCD81" s="202"/>
      <c r="UCE81" s="202"/>
      <c r="UCF81" s="202"/>
      <c r="UCG81" s="202"/>
      <c r="UCH81" s="202"/>
      <c r="UCI81" s="202"/>
      <c r="UCJ81" s="202"/>
      <c r="UCK81" s="202"/>
      <c r="UCL81" s="202"/>
      <c r="UCM81" s="202"/>
      <c r="UCN81" s="202"/>
      <c r="UCO81" s="202"/>
      <c r="UCP81" s="202"/>
      <c r="UCQ81" s="202"/>
      <c r="UCR81" s="202"/>
      <c r="UCS81" s="202"/>
      <c r="UCT81" s="202"/>
      <c r="UCU81" s="202"/>
      <c r="UCV81" s="202"/>
      <c r="UCW81" s="202"/>
      <c r="UCX81" s="202"/>
      <c r="UCY81" s="202"/>
      <c r="UCZ81" s="202"/>
      <c r="UDA81" s="202"/>
      <c r="UDB81" s="202"/>
      <c r="UDC81" s="202"/>
      <c r="UDD81" s="202"/>
      <c r="UDE81" s="202"/>
      <c r="UDF81" s="202"/>
      <c r="UDG81" s="202"/>
      <c r="UDH81" s="202"/>
      <c r="UDI81" s="202"/>
      <c r="UDJ81" s="202"/>
      <c r="UDK81" s="202"/>
      <c r="UDL81" s="202"/>
      <c r="UDM81" s="202"/>
      <c r="UDN81" s="202"/>
      <c r="UDO81" s="202"/>
      <c r="UDP81" s="202"/>
      <c r="UDQ81" s="202"/>
      <c r="UDR81" s="202"/>
      <c r="UDS81" s="202"/>
      <c r="UDT81" s="202"/>
      <c r="UDU81" s="202"/>
      <c r="UDV81" s="202"/>
      <c r="UDW81" s="202"/>
      <c r="UDX81" s="202"/>
      <c r="UDY81" s="202"/>
      <c r="UDZ81" s="202"/>
      <c r="UEA81" s="202"/>
      <c r="UEB81" s="202"/>
      <c r="UEC81" s="202"/>
      <c r="UED81" s="202"/>
      <c r="UEE81" s="202"/>
      <c r="UEF81" s="202"/>
      <c r="UEG81" s="202"/>
      <c r="UEH81" s="202"/>
      <c r="UEI81" s="202"/>
      <c r="UEJ81" s="202"/>
      <c r="UEK81" s="202"/>
      <c r="UEL81" s="202"/>
      <c r="UEM81" s="202"/>
      <c r="UEN81" s="202"/>
      <c r="UEO81" s="202"/>
      <c r="UEP81" s="202"/>
      <c r="UEQ81" s="202"/>
      <c r="UER81" s="202"/>
      <c r="UES81" s="202"/>
      <c r="UET81" s="202"/>
      <c r="UEU81" s="202"/>
      <c r="UEV81" s="202"/>
      <c r="UEW81" s="202"/>
      <c r="UEX81" s="202"/>
      <c r="UEY81" s="202"/>
      <c r="UEZ81" s="202"/>
      <c r="UFA81" s="202"/>
      <c r="UFB81" s="202"/>
      <c r="UFC81" s="202"/>
      <c r="UFD81" s="202"/>
      <c r="UFE81" s="202"/>
      <c r="UFF81" s="202"/>
      <c r="UFG81" s="202"/>
      <c r="UFH81" s="202"/>
      <c r="UFI81" s="202"/>
      <c r="UFJ81" s="202"/>
      <c r="UFK81" s="202"/>
      <c r="UFL81" s="202"/>
      <c r="UFM81" s="202"/>
      <c r="UFN81" s="202"/>
      <c r="UFO81" s="202"/>
      <c r="UFP81" s="202"/>
      <c r="UFQ81" s="202"/>
      <c r="UFR81" s="202"/>
      <c r="UFS81" s="202"/>
      <c r="UFT81" s="202"/>
      <c r="UFU81" s="202"/>
      <c r="UFV81" s="202"/>
      <c r="UFW81" s="202"/>
      <c r="UFX81" s="202"/>
      <c r="UFY81" s="202"/>
      <c r="UFZ81" s="202"/>
      <c r="UGA81" s="202"/>
      <c r="UGB81" s="202"/>
      <c r="UGC81" s="202"/>
      <c r="UGD81" s="202"/>
      <c r="UGE81" s="202"/>
      <c r="UGF81" s="202"/>
      <c r="UGG81" s="202"/>
      <c r="UGH81" s="202"/>
      <c r="UGI81" s="202"/>
      <c r="UGJ81" s="202"/>
      <c r="UGK81" s="202"/>
      <c r="UGL81" s="202"/>
      <c r="UGM81" s="202"/>
      <c r="UGN81" s="202"/>
      <c r="UGO81" s="202"/>
      <c r="UGP81" s="202"/>
      <c r="UGQ81" s="202"/>
      <c r="UGR81" s="202"/>
      <c r="UGS81" s="202"/>
      <c r="UGT81" s="202"/>
      <c r="UGU81" s="202"/>
      <c r="UGV81" s="202"/>
      <c r="UGW81" s="202"/>
      <c r="UGX81" s="202"/>
      <c r="UGY81" s="202"/>
      <c r="UGZ81" s="202"/>
      <c r="UHA81" s="202"/>
      <c r="UHB81" s="202"/>
      <c r="UHC81" s="202"/>
      <c r="UHD81" s="202"/>
      <c r="UHE81" s="202"/>
      <c r="UHF81" s="202"/>
      <c r="UHG81" s="202"/>
      <c r="UHH81" s="202"/>
      <c r="UHI81" s="202"/>
      <c r="UHJ81" s="202"/>
      <c r="UHK81" s="202"/>
      <c r="UHL81" s="202"/>
      <c r="UHM81" s="202"/>
      <c r="UHN81" s="202"/>
      <c r="UHO81" s="202"/>
      <c r="UHP81" s="202"/>
      <c r="UHQ81" s="202"/>
      <c r="UHR81" s="202"/>
      <c r="UHS81" s="202"/>
      <c r="UHT81" s="202"/>
      <c r="UHU81" s="202"/>
      <c r="UHV81" s="202"/>
      <c r="UHW81" s="202"/>
      <c r="UHX81" s="202"/>
      <c r="UHY81" s="202"/>
      <c r="UHZ81" s="202"/>
      <c r="UIA81" s="202"/>
      <c r="UIB81" s="202"/>
      <c r="UIC81" s="202"/>
      <c r="UID81" s="202"/>
      <c r="UIE81" s="202"/>
      <c r="UIF81" s="202"/>
      <c r="UIG81" s="202"/>
      <c r="UIH81" s="202"/>
      <c r="UII81" s="202"/>
      <c r="UIJ81" s="202"/>
      <c r="UIK81" s="202"/>
      <c r="UIL81" s="202"/>
      <c r="UIM81" s="202"/>
      <c r="UIN81" s="202"/>
      <c r="UIO81" s="202"/>
      <c r="UIP81" s="202"/>
      <c r="UIQ81" s="202"/>
      <c r="UIR81" s="202"/>
      <c r="UIS81" s="202"/>
      <c r="UIT81" s="202"/>
      <c r="UIU81" s="202"/>
      <c r="UIV81" s="202"/>
      <c r="UIW81" s="202"/>
      <c r="UIX81" s="202"/>
      <c r="UIY81" s="202"/>
      <c r="UIZ81" s="202"/>
      <c r="UJA81" s="202"/>
      <c r="UJB81" s="202"/>
      <c r="UJC81" s="202"/>
      <c r="UJD81" s="202"/>
      <c r="UJE81" s="202"/>
      <c r="UJF81" s="202"/>
      <c r="UJG81" s="202"/>
      <c r="UJH81" s="202"/>
      <c r="UJI81" s="202"/>
      <c r="UJJ81" s="202"/>
      <c r="UJK81" s="202"/>
      <c r="UJL81" s="202"/>
      <c r="UJM81" s="202"/>
      <c r="UJN81" s="202"/>
      <c r="UJO81" s="202"/>
      <c r="UJP81" s="202"/>
      <c r="UJQ81" s="202"/>
      <c r="UJR81" s="202"/>
      <c r="UJS81" s="202"/>
      <c r="UJT81" s="202"/>
      <c r="UJU81" s="202"/>
      <c r="UJV81" s="202"/>
      <c r="UJW81" s="202"/>
      <c r="UJX81" s="202"/>
      <c r="UJY81" s="202"/>
      <c r="UJZ81" s="202"/>
      <c r="UKA81" s="202"/>
      <c r="UKB81" s="202"/>
      <c r="UKC81" s="202"/>
      <c r="UKD81" s="202"/>
      <c r="UKE81" s="202"/>
      <c r="UKF81" s="202"/>
      <c r="UKG81" s="202"/>
      <c r="UKH81" s="202"/>
      <c r="UKI81" s="202"/>
      <c r="UKJ81" s="202"/>
      <c r="UKK81" s="202"/>
      <c r="UKL81" s="202"/>
      <c r="UKM81" s="202"/>
      <c r="UKN81" s="202"/>
      <c r="UKO81" s="202"/>
      <c r="UKP81" s="202"/>
      <c r="UKQ81" s="202"/>
      <c r="UKR81" s="202"/>
      <c r="UKS81" s="202"/>
      <c r="UKT81" s="202"/>
      <c r="UKU81" s="202"/>
      <c r="UKV81" s="202"/>
      <c r="UKW81" s="202"/>
      <c r="UKX81" s="202"/>
      <c r="UKY81" s="202"/>
      <c r="UKZ81" s="202"/>
      <c r="ULA81" s="202"/>
      <c r="ULB81" s="202"/>
      <c r="ULC81" s="202"/>
      <c r="ULD81" s="202"/>
      <c r="ULE81" s="202"/>
      <c r="ULF81" s="202"/>
      <c r="ULG81" s="202"/>
      <c r="ULH81" s="202"/>
      <c r="ULI81" s="202"/>
      <c r="ULJ81" s="202"/>
      <c r="ULK81" s="202"/>
      <c r="ULL81" s="202"/>
      <c r="ULM81" s="202"/>
      <c r="ULN81" s="202"/>
      <c r="ULO81" s="202"/>
      <c r="ULP81" s="202"/>
      <c r="ULQ81" s="202"/>
      <c r="ULR81" s="202"/>
      <c r="ULS81" s="202"/>
      <c r="ULT81" s="202"/>
      <c r="ULU81" s="202"/>
      <c r="ULV81" s="202"/>
      <c r="ULW81" s="202"/>
      <c r="ULX81" s="202"/>
      <c r="ULY81" s="202"/>
      <c r="ULZ81" s="202"/>
      <c r="UMA81" s="202"/>
      <c r="UMB81" s="202"/>
      <c r="UMC81" s="202"/>
      <c r="UMD81" s="202"/>
      <c r="UME81" s="202"/>
      <c r="UMF81" s="202"/>
      <c r="UMG81" s="202"/>
      <c r="UMH81" s="202"/>
      <c r="UMI81" s="202"/>
      <c r="UMJ81" s="202"/>
      <c r="UMK81" s="202"/>
      <c r="UML81" s="202"/>
      <c r="UMM81" s="202"/>
      <c r="UMN81" s="202"/>
      <c r="UMO81" s="202"/>
      <c r="UMP81" s="202"/>
      <c r="UMQ81" s="202"/>
      <c r="UMR81" s="202"/>
      <c r="UMS81" s="202"/>
      <c r="UMT81" s="202"/>
      <c r="UMU81" s="202"/>
      <c r="UMV81" s="202"/>
      <c r="UMW81" s="202"/>
      <c r="UMX81" s="202"/>
      <c r="UMY81" s="202"/>
      <c r="UMZ81" s="202"/>
      <c r="UNA81" s="202"/>
      <c r="UNB81" s="202"/>
      <c r="UNC81" s="202"/>
      <c r="UND81" s="202"/>
      <c r="UNE81" s="202"/>
      <c r="UNF81" s="202"/>
      <c r="UNG81" s="202"/>
      <c r="UNH81" s="202"/>
      <c r="UNI81" s="202"/>
      <c r="UNJ81" s="202"/>
      <c r="UNK81" s="202"/>
      <c r="UNL81" s="202"/>
      <c r="UNM81" s="202"/>
      <c r="UNN81" s="202"/>
      <c r="UNO81" s="202"/>
      <c r="UNP81" s="202"/>
      <c r="UNQ81" s="202"/>
      <c r="UNR81" s="202"/>
      <c r="UNS81" s="202"/>
      <c r="UNT81" s="202"/>
      <c r="UNU81" s="202"/>
      <c r="UNV81" s="202"/>
      <c r="UNW81" s="202"/>
      <c r="UNX81" s="202"/>
      <c r="UNY81" s="202"/>
      <c r="UNZ81" s="202"/>
      <c r="UOA81" s="202"/>
      <c r="UOB81" s="202"/>
      <c r="UOC81" s="202"/>
      <c r="UOD81" s="202"/>
      <c r="UOE81" s="202"/>
      <c r="UOF81" s="202"/>
      <c r="UOG81" s="202"/>
      <c r="UOH81" s="202"/>
      <c r="UOI81" s="202"/>
      <c r="UOJ81" s="202"/>
      <c r="UOK81" s="202"/>
      <c r="UOL81" s="202"/>
      <c r="UOM81" s="202"/>
      <c r="UON81" s="202"/>
      <c r="UOO81" s="202"/>
      <c r="UOP81" s="202"/>
      <c r="UOQ81" s="202"/>
      <c r="UOR81" s="202"/>
      <c r="UOS81" s="202"/>
      <c r="UOT81" s="202"/>
      <c r="UOU81" s="202"/>
      <c r="UOV81" s="202"/>
      <c r="UOW81" s="202"/>
      <c r="UOX81" s="202"/>
      <c r="UOY81" s="202"/>
      <c r="UOZ81" s="202"/>
      <c r="UPA81" s="202"/>
      <c r="UPB81" s="202"/>
      <c r="UPC81" s="202"/>
      <c r="UPD81" s="202"/>
      <c r="UPE81" s="202"/>
      <c r="UPF81" s="202"/>
      <c r="UPG81" s="202"/>
      <c r="UPH81" s="202"/>
      <c r="UPI81" s="202"/>
      <c r="UPJ81" s="202"/>
      <c r="UPK81" s="202"/>
      <c r="UPL81" s="202"/>
      <c r="UPM81" s="202"/>
      <c r="UPN81" s="202"/>
      <c r="UPO81" s="202"/>
      <c r="UPP81" s="202"/>
      <c r="UPQ81" s="202"/>
      <c r="UPR81" s="202"/>
      <c r="UPS81" s="202"/>
      <c r="UPT81" s="202"/>
      <c r="UPU81" s="202"/>
      <c r="UPV81" s="202"/>
      <c r="UPW81" s="202"/>
      <c r="UPX81" s="202"/>
      <c r="UPY81" s="202"/>
      <c r="UPZ81" s="202"/>
      <c r="UQA81" s="202"/>
      <c r="UQB81" s="202"/>
      <c r="UQC81" s="202"/>
      <c r="UQD81" s="202"/>
      <c r="UQE81" s="202"/>
      <c r="UQF81" s="202"/>
      <c r="UQG81" s="202"/>
      <c r="UQH81" s="202"/>
      <c r="UQI81" s="202"/>
      <c r="UQJ81" s="202"/>
      <c r="UQK81" s="202"/>
      <c r="UQL81" s="202"/>
      <c r="UQM81" s="202"/>
      <c r="UQN81" s="202"/>
      <c r="UQO81" s="202"/>
      <c r="UQP81" s="202"/>
      <c r="UQQ81" s="202"/>
      <c r="UQR81" s="202"/>
      <c r="UQS81" s="202"/>
      <c r="UQT81" s="202"/>
      <c r="UQU81" s="202"/>
      <c r="UQV81" s="202"/>
      <c r="UQW81" s="202"/>
      <c r="UQX81" s="202"/>
      <c r="UQY81" s="202"/>
      <c r="UQZ81" s="202"/>
      <c r="URA81" s="202"/>
      <c r="URB81" s="202"/>
      <c r="URC81" s="202"/>
      <c r="URD81" s="202"/>
      <c r="URE81" s="202"/>
      <c r="URF81" s="202"/>
      <c r="URG81" s="202"/>
      <c r="URH81" s="202"/>
      <c r="URI81" s="202"/>
      <c r="URJ81" s="202"/>
      <c r="URK81" s="202"/>
      <c r="URL81" s="202"/>
      <c r="URM81" s="202"/>
      <c r="URN81" s="202"/>
      <c r="URO81" s="202"/>
      <c r="URP81" s="202"/>
      <c r="URQ81" s="202"/>
      <c r="URR81" s="202"/>
      <c r="URS81" s="202"/>
      <c r="URT81" s="202"/>
      <c r="URU81" s="202"/>
      <c r="URV81" s="202"/>
      <c r="URW81" s="202"/>
      <c r="URX81" s="202"/>
      <c r="URY81" s="202"/>
      <c r="URZ81" s="202"/>
      <c r="USA81" s="202"/>
      <c r="USB81" s="202"/>
      <c r="USC81" s="202"/>
      <c r="USD81" s="202"/>
      <c r="USE81" s="202"/>
      <c r="USF81" s="202"/>
      <c r="USG81" s="202"/>
      <c r="USH81" s="202"/>
      <c r="USI81" s="202"/>
      <c r="USJ81" s="202"/>
      <c r="USK81" s="202"/>
      <c r="USL81" s="202"/>
      <c r="USM81" s="202"/>
      <c r="USN81" s="202"/>
      <c r="USO81" s="202"/>
      <c r="USP81" s="202"/>
      <c r="USQ81" s="202"/>
      <c r="USR81" s="202"/>
      <c r="USS81" s="202"/>
      <c r="UST81" s="202"/>
      <c r="USU81" s="202"/>
      <c r="USV81" s="202"/>
      <c r="USW81" s="202"/>
      <c r="USX81" s="202"/>
      <c r="USY81" s="202"/>
      <c r="USZ81" s="202"/>
      <c r="UTA81" s="202"/>
      <c r="UTB81" s="202"/>
      <c r="UTC81" s="202"/>
      <c r="UTD81" s="202"/>
      <c r="UTE81" s="202"/>
      <c r="UTF81" s="202"/>
      <c r="UTG81" s="202"/>
      <c r="UTH81" s="202"/>
      <c r="UTI81" s="202"/>
      <c r="UTJ81" s="202"/>
      <c r="UTK81" s="202"/>
      <c r="UTL81" s="202"/>
      <c r="UTM81" s="202"/>
      <c r="UTN81" s="202"/>
      <c r="UTO81" s="202"/>
      <c r="UTP81" s="202"/>
      <c r="UTQ81" s="202"/>
      <c r="UTR81" s="202"/>
      <c r="UTS81" s="202"/>
      <c r="UTT81" s="202"/>
      <c r="UTU81" s="202"/>
      <c r="UTV81" s="202"/>
      <c r="UTW81" s="202"/>
      <c r="UTX81" s="202"/>
      <c r="UTY81" s="202"/>
      <c r="UTZ81" s="202"/>
      <c r="UUA81" s="202"/>
      <c r="UUB81" s="202"/>
      <c r="UUC81" s="202"/>
      <c r="UUD81" s="202"/>
      <c r="UUE81" s="202"/>
      <c r="UUF81" s="202"/>
      <c r="UUG81" s="202"/>
      <c r="UUH81" s="202"/>
      <c r="UUI81" s="202"/>
      <c r="UUJ81" s="202"/>
      <c r="UUK81" s="202"/>
      <c r="UUL81" s="202"/>
      <c r="UUM81" s="202"/>
      <c r="UUN81" s="202"/>
      <c r="UUO81" s="202"/>
      <c r="UUP81" s="202"/>
      <c r="UUQ81" s="202"/>
      <c r="UUR81" s="202"/>
      <c r="UUS81" s="202"/>
      <c r="UUT81" s="202"/>
      <c r="UUU81" s="202"/>
      <c r="UUV81" s="202"/>
      <c r="UUW81" s="202"/>
      <c r="UUX81" s="202"/>
      <c r="UUY81" s="202"/>
      <c r="UUZ81" s="202"/>
      <c r="UVA81" s="202"/>
      <c r="UVB81" s="202"/>
      <c r="UVC81" s="202"/>
      <c r="UVD81" s="202"/>
      <c r="UVE81" s="202"/>
      <c r="UVF81" s="202"/>
      <c r="UVG81" s="202"/>
      <c r="UVH81" s="202"/>
      <c r="UVI81" s="202"/>
      <c r="UVJ81" s="202"/>
      <c r="UVK81" s="202"/>
      <c r="UVL81" s="202"/>
      <c r="UVM81" s="202"/>
      <c r="UVN81" s="202"/>
      <c r="UVO81" s="202"/>
      <c r="UVP81" s="202"/>
      <c r="UVQ81" s="202"/>
      <c r="UVR81" s="202"/>
      <c r="UVS81" s="202"/>
      <c r="UVT81" s="202"/>
      <c r="UVU81" s="202"/>
      <c r="UVV81" s="202"/>
      <c r="UVW81" s="202"/>
      <c r="UVX81" s="202"/>
      <c r="UVY81" s="202"/>
      <c r="UVZ81" s="202"/>
      <c r="UWA81" s="202"/>
      <c r="UWB81" s="202"/>
      <c r="UWC81" s="202"/>
      <c r="UWD81" s="202"/>
      <c r="UWE81" s="202"/>
      <c r="UWF81" s="202"/>
      <c r="UWG81" s="202"/>
      <c r="UWH81" s="202"/>
      <c r="UWI81" s="202"/>
      <c r="UWJ81" s="202"/>
      <c r="UWK81" s="202"/>
      <c r="UWL81" s="202"/>
      <c r="UWM81" s="202"/>
      <c r="UWN81" s="202"/>
      <c r="UWO81" s="202"/>
      <c r="UWP81" s="202"/>
      <c r="UWQ81" s="202"/>
      <c r="UWR81" s="202"/>
      <c r="UWS81" s="202"/>
      <c r="UWT81" s="202"/>
      <c r="UWU81" s="202"/>
      <c r="UWV81" s="202"/>
      <c r="UWW81" s="202"/>
      <c r="UWX81" s="202"/>
      <c r="UWY81" s="202"/>
      <c r="UWZ81" s="202"/>
      <c r="UXA81" s="202"/>
      <c r="UXB81" s="202"/>
      <c r="UXC81" s="202"/>
      <c r="UXD81" s="202"/>
      <c r="UXE81" s="202"/>
      <c r="UXF81" s="202"/>
      <c r="UXG81" s="202"/>
      <c r="UXH81" s="202"/>
      <c r="UXI81" s="202"/>
      <c r="UXJ81" s="202"/>
      <c r="UXK81" s="202"/>
      <c r="UXL81" s="202"/>
      <c r="UXM81" s="202"/>
      <c r="UXN81" s="202"/>
      <c r="UXO81" s="202"/>
      <c r="UXP81" s="202"/>
      <c r="UXQ81" s="202"/>
      <c r="UXR81" s="202"/>
      <c r="UXS81" s="202"/>
      <c r="UXT81" s="202"/>
      <c r="UXU81" s="202"/>
      <c r="UXV81" s="202"/>
      <c r="UXW81" s="202"/>
      <c r="UXX81" s="202"/>
      <c r="UXY81" s="202"/>
      <c r="UXZ81" s="202"/>
      <c r="UYA81" s="202"/>
      <c r="UYB81" s="202"/>
      <c r="UYC81" s="202"/>
      <c r="UYD81" s="202"/>
      <c r="UYE81" s="202"/>
      <c r="UYF81" s="202"/>
      <c r="UYG81" s="202"/>
      <c r="UYH81" s="202"/>
      <c r="UYI81" s="202"/>
      <c r="UYJ81" s="202"/>
      <c r="UYK81" s="202"/>
      <c r="UYL81" s="202"/>
      <c r="UYM81" s="202"/>
      <c r="UYN81" s="202"/>
      <c r="UYO81" s="202"/>
      <c r="UYP81" s="202"/>
      <c r="UYQ81" s="202"/>
      <c r="UYR81" s="202"/>
      <c r="UYS81" s="202"/>
      <c r="UYT81" s="202"/>
      <c r="UYU81" s="202"/>
      <c r="UYV81" s="202"/>
      <c r="UYW81" s="202"/>
      <c r="UYX81" s="202"/>
      <c r="UYY81" s="202"/>
      <c r="UYZ81" s="202"/>
      <c r="UZA81" s="202"/>
      <c r="UZB81" s="202"/>
      <c r="UZC81" s="202"/>
      <c r="UZD81" s="202"/>
      <c r="UZE81" s="202"/>
      <c r="UZF81" s="202"/>
      <c r="UZG81" s="202"/>
      <c r="UZH81" s="202"/>
      <c r="UZI81" s="202"/>
      <c r="UZJ81" s="202"/>
      <c r="UZK81" s="202"/>
      <c r="UZL81" s="202"/>
      <c r="UZM81" s="202"/>
      <c r="UZN81" s="202"/>
      <c r="UZO81" s="202"/>
      <c r="UZP81" s="202"/>
      <c r="UZQ81" s="202"/>
      <c r="UZR81" s="202"/>
      <c r="UZS81" s="202"/>
      <c r="UZT81" s="202"/>
      <c r="UZU81" s="202"/>
      <c r="UZV81" s="202"/>
      <c r="UZW81" s="202"/>
      <c r="UZX81" s="202"/>
      <c r="UZY81" s="202"/>
      <c r="UZZ81" s="202"/>
      <c r="VAA81" s="202"/>
      <c r="VAB81" s="202"/>
      <c r="VAC81" s="202"/>
      <c r="VAD81" s="202"/>
      <c r="VAE81" s="202"/>
      <c r="VAF81" s="202"/>
      <c r="VAG81" s="202"/>
      <c r="VAH81" s="202"/>
      <c r="VAI81" s="202"/>
      <c r="VAJ81" s="202"/>
      <c r="VAK81" s="202"/>
      <c r="VAL81" s="202"/>
      <c r="VAM81" s="202"/>
      <c r="VAN81" s="202"/>
      <c r="VAO81" s="202"/>
      <c r="VAP81" s="202"/>
      <c r="VAQ81" s="202"/>
      <c r="VAR81" s="202"/>
      <c r="VAS81" s="202"/>
      <c r="VAT81" s="202"/>
      <c r="VAU81" s="202"/>
      <c r="VAV81" s="202"/>
      <c r="VAW81" s="202"/>
      <c r="VAX81" s="202"/>
      <c r="VAY81" s="202"/>
      <c r="VAZ81" s="202"/>
      <c r="VBA81" s="202"/>
      <c r="VBB81" s="202"/>
      <c r="VBC81" s="202"/>
      <c r="VBD81" s="202"/>
      <c r="VBE81" s="202"/>
      <c r="VBF81" s="202"/>
      <c r="VBG81" s="202"/>
      <c r="VBH81" s="202"/>
      <c r="VBI81" s="202"/>
      <c r="VBJ81" s="202"/>
      <c r="VBK81" s="202"/>
      <c r="VBL81" s="202"/>
      <c r="VBM81" s="202"/>
      <c r="VBN81" s="202"/>
      <c r="VBO81" s="202"/>
      <c r="VBP81" s="202"/>
      <c r="VBQ81" s="202"/>
      <c r="VBR81" s="202"/>
      <c r="VBS81" s="202"/>
      <c r="VBT81" s="202"/>
      <c r="VBU81" s="202"/>
      <c r="VBV81" s="202"/>
      <c r="VBW81" s="202"/>
      <c r="VBX81" s="202"/>
      <c r="VBY81" s="202"/>
      <c r="VBZ81" s="202"/>
      <c r="VCA81" s="202"/>
      <c r="VCB81" s="202"/>
      <c r="VCC81" s="202"/>
      <c r="VCD81" s="202"/>
      <c r="VCE81" s="202"/>
      <c r="VCF81" s="202"/>
      <c r="VCG81" s="202"/>
      <c r="VCH81" s="202"/>
      <c r="VCI81" s="202"/>
      <c r="VCJ81" s="202"/>
      <c r="VCK81" s="202"/>
      <c r="VCL81" s="202"/>
      <c r="VCM81" s="202"/>
      <c r="VCN81" s="202"/>
      <c r="VCO81" s="202"/>
      <c r="VCP81" s="202"/>
      <c r="VCQ81" s="202"/>
      <c r="VCR81" s="202"/>
      <c r="VCS81" s="202"/>
      <c r="VCT81" s="202"/>
      <c r="VCU81" s="202"/>
      <c r="VCV81" s="202"/>
      <c r="VCW81" s="202"/>
      <c r="VCX81" s="202"/>
      <c r="VCY81" s="202"/>
      <c r="VCZ81" s="202"/>
      <c r="VDA81" s="202"/>
      <c r="VDB81" s="202"/>
      <c r="VDC81" s="202"/>
      <c r="VDD81" s="202"/>
      <c r="VDE81" s="202"/>
      <c r="VDF81" s="202"/>
      <c r="VDG81" s="202"/>
      <c r="VDH81" s="202"/>
      <c r="VDI81" s="202"/>
      <c r="VDJ81" s="202"/>
      <c r="VDK81" s="202"/>
      <c r="VDL81" s="202"/>
      <c r="VDM81" s="202"/>
      <c r="VDN81" s="202"/>
      <c r="VDO81" s="202"/>
      <c r="VDP81" s="202"/>
      <c r="VDQ81" s="202"/>
      <c r="VDR81" s="202"/>
      <c r="VDS81" s="202"/>
      <c r="VDT81" s="202"/>
      <c r="VDU81" s="202"/>
      <c r="VDV81" s="202"/>
      <c r="VDW81" s="202"/>
      <c r="VDX81" s="202"/>
      <c r="VDY81" s="202"/>
      <c r="VDZ81" s="202"/>
      <c r="VEA81" s="202"/>
      <c r="VEB81" s="202"/>
      <c r="VEC81" s="202"/>
      <c r="VED81" s="202"/>
      <c r="VEE81" s="202"/>
      <c r="VEF81" s="202"/>
      <c r="VEG81" s="202"/>
      <c r="VEH81" s="202"/>
      <c r="VEI81" s="202"/>
      <c r="VEJ81" s="202"/>
      <c r="VEK81" s="202"/>
      <c r="VEL81" s="202"/>
      <c r="VEM81" s="202"/>
      <c r="VEN81" s="202"/>
      <c r="VEO81" s="202"/>
      <c r="VEP81" s="202"/>
      <c r="VEQ81" s="202"/>
      <c r="VER81" s="202"/>
      <c r="VES81" s="202"/>
      <c r="VET81" s="202"/>
      <c r="VEU81" s="202"/>
      <c r="VEV81" s="202"/>
      <c r="VEW81" s="202"/>
      <c r="VEX81" s="202"/>
      <c r="VEY81" s="202"/>
      <c r="VEZ81" s="202"/>
      <c r="VFA81" s="202"/>
      <c r="VFB81" s="202"/>
      <c r="VFC81" s="202"/>
      <c r="VFD81" s="202"/>
      <c r="VFE81" s="202"/>
      <c r="VFF81" s="202"/>
      <c r="VFG81" s="202"/>
      <c r="VFH81" s="202"/>
      <c r="VFI81" s="202"/>
      <c r="VFJ81" s="202"/>
      <c r="VFK81" s="202"/>
      <c r="VFL81" s="202"/>
      <c r="VFM81" s="202"/>
      <c r="VFN81" s="202"/>
      <c r="VFO81" s="202"/>
      <c r="VFP81" s="202"/>
      <c r="VFQ81" s="202"/>
      <c r="VFR81" s="202"/>
      <c r="VFS81" s="202"/>
      <c r="VFT81" s="202"/>
      <c r="VFU81" s="202"/>
      <c r="VFV81" s="202"/>
      <c r="VFW81" s="202"/>
      <c r="VFX81" s="202"/>
      <c r="VFY81" s="202"/>
      <c r="VFZ81" s="202"/>
      <c r="VGA81" s="202"/>
      <c r="VGB81" s="202"/>
      <c r="VGC81" s="202"/>
      <c r="VGD81" s="202"/>
      <c r="VGE81" s="202"/>
      <c r="VGF81" s="202"/>
      <c r="VGG81" s="202"/>
      <c r="VGH81" s="202"/>
      <c r="VGI81" s="202"/>
      <c r="VGJ81" s="202"/>
      <c r="VGK81" s="202"/>
      <c r="VGL81" s="202"/>
      <c r="VGM81" s="202"/>
      <c r="VGN81" s="202"/>
      <c r="VGO81" s="202"/>
      <c r="VGP81" s="202"/>
      <c r="VGQ81" s="202"/>
      <c r="VGR81" s="202"/>
      <c r="VGS81" s="202"/>
      <c r="VGT81" s="202"/>
      <c r="VGU81" s="202"/>
      <c r="VGV81" s="202"/>
      <c r="VGW81" s="202"/>
      <c r="VGX81" s="202"/>
      <c r="VGY81" s="202"/>
      <c r="VGZ81" s="202"/>
      <c r="VHA81" s="202"/>
      <c r="VHB81" s="202"/>
      <c r="VHC81" s="202"/>
      <c r="VHD81" s="202"/>
      <c r="VHE81" s="202"/>
      <c r="VHF81" s="202"/>
      <c r="VHG81" s="202"/>
      <c r="VHH81" s="202"/>
      <c r="VHI81" s="202"/>
      <c r="VHJ81" s="202"/>
      <c r="VHK81" s="202"/>
      <c r="VHL81" s="202"/>
      <c r="VHM81" s="202"/>
      <c r="VHN81" s="202"/>
      <c r="VHO81" s="202"/>
      <c r="VHP81" s="202"/>
      <c r="VHQ81" s="202"/>
      <c r="VHR81" s="202"/>
      <c r="VHS81" s="202"/>
      <c r="VHT81" s="202"/>
      <c r="VHU81" s="202"/>
      <c r="VHV81" s="202"/>
      <c r="VHW81" s="202"/>
      <c r="VHX81" s="202"/>
      <c r="VHY81" s="202"/>
      <c r="VHZ81" s="202"/>
      <c r="VIA81" s="202"/>
      <c r="VIB81" s="202"/>
      <c r="VIC81" s="202"/>
      <c r="VID81" s="202"/>
      <c r="VIE81" s="202"/>
      <c r="VIF81" s="202"/>
      <c r="VIG81" s="202"/>
      <c r="VIH81" s="202"/>
      <c r="VII81" s="202"/>
      <c r="VIJ81" s="202"/>
      <c r="VIK81" s="202"/>
      <c r="VIL81" s="202"/>
      <c r="VIM81" s="202"/>
      <c r="VIN81" s="202"/>
      <c r="VIO81" s="202"/>
      <c r="VIP81" s="202"/>
      <c r="VIQ81" s="202"/>
      <c r="VIR81" s="202"/>
      <c r="VIS81" s="202"/>
      <c r="VIT81" s="202"/>
      <c r="VIU81" s="202"/>
      <c r="VIV81" s="202"/>
      <c r="VIW81" s="202"/>
      <c r="VIX81" s="202"/>
      <c r="VIY81" s="202"/>
      <c r="VIZ81" s="202"/>
      <c r="VJA81" s="202"/>
      <c r="VJB81" s="202"/>
      <c r="VJC81" s="202"/>
      <c r="VJD81" s="202"/>
      <c r="VJE81" s="202"/>
      <c r="VJF81" s="202"/>
      <c r="VJG81" s="202"/>
      <c r="VJH81" s="202"/>
      <c r="VJI81" s="202"/>
      <c r="VJJ81" s="202"/>
      <c r="VJK81" s="202"/>
      <c r="VJL81" s="202"/>
      <c r="VJM81" s="202"/>
      <c r="VJN81" s="202"/>
      <c r="VJO81" s="202"/>
      <c r="VJP81" s="202"/>
      <c r="VJQ81" s="202"/>
      <c r="VJR81" s="202"/>
      <c r="VJS81" s="202"/>
      <c r="VJT81" s="202"/>
      <c r="VJU81" s="202"/>
      <c r="VJV81" s="202"/>
      <c r="VJW81" s="202"/>
      <c r="VJX81" s="202"/>
      <c r="VJY81" s="202"/>
      <c r="VJZ81" s="202"/>
      <c r="VKA81" s="202"/>
      <c r="VKB81" s="202"/>
      <c r="VKC81" s="202"/>
      <c r="VKD81" s="202"/>
      <c r="VKE81" s="202"/>
      <c r="VKF81" s="202"/>
      <c r="VKG81" s="202"/>
      <c r="VKH81" s="202"/>
      <c r="VKI81" s="202"/>
      <c r="VKJ81" s="202"/>
      <c r="VKK81" s="202"/>
      <c r="VKL81" s="202"/>
      <c r="VKM81" s="202"/>
      <c r="VKN81" s="202"/>
      <c r="VKO81" s="202"/>
      <c r="VKP81" s="202"/>
      <c r="VKQ81" s="202"/>
      <c r="VKR81" s="202"/>
      <c r="VKS81" s="202"/>
      <c r="VKT81" s="202"/>
      <c r="VKU81" s="202"/>
      <c r="VKV81" s="202"/>
      <c r="VKW81" s="202"/>
      <c r="VKX81" s="202"/>
      <c r="VKY81" s="202"/>
      <c r="VKZ81" s="202"/>
      <c r="VLA81" s="202"/>
      <c r="VLB81" s="202"/>
      <c r="VLC81" s="202"/>
      <c r="VLD81" s="202"/>
      <c r="VLE81" s="202"/>
      <c r="VLF81" s="202"/>
      <c r="VLG81" s="202"/>
      <c r="VLH81" s="202"/>
      <c r="VLI81" s="202"/>
      <c r="VLJ81" s="202"/>
      <c r="VLK81" s="202"/>
      <c r="VLL81" s="202"/>
      <c r="VLM81" s="202"/>
      <c r="VLN81" s="202"/>
      <c r="VLO81" s="202"/>
      <c r="VLP81" s="202"/>
      <c r="VLQ81" s="202"/>
      <c r="VLR81" s="202"/>
      <c r="VLS81" s="202"/>
      <c r="VLT81" s="202"/>
      <c r="VLU81" s="202"/>
      <c r="VLV81" s="202"/>
      <c r="VLW81" s="202"/>
      <c r="VLX81" s="202"/>
      <c r="VLY81" s="202"/>
      <c r="VLZ81" s="202"/>
      <c r="VMA81" s="202"/>
      <c r="VMB81" s="202"/>
      <c r="VMC81" s="202"/>
      <c r="VMD81" s="202"/>
      <c r="VME81" s="202"/>
      <c r="VMF81" s="202"/>
      <c r="VMG81" s="202"/>
      <c r="VMH81" s="202"/>
      <c r="VMI81" s="202"/>
      <c r="VMJ81" s="202"/>
      <c r="VMK81" s="202"/>
      <c r="VML81" s="202"/>
      <c r="VMM81" s="202"/>
      <c r="VMN81" s="202"/>
      <c r="VMO81" s="202"/>
      <c r="VMP81" s="202"/>
      <c r="VMQ81" s="202"/>
      <c r="VMR81" s="202"/>
      <c r="VMS81" s="202"/>
      <c r="VMT81" s="202"/>
      <c r="VMU81" s="202"/>
      <c r="VMV81" s="202"/>
      <c r="VMW81" s="202"/>
      <c r="VMX81" s="202"/>
      <c r="VMY81" s="202"/>
      <c r="VMZ81" s="202"/>
      <c r="VNA81" s="202"/>
      <c r="VNB81" s="202"/>
      <c r="VNC81" s="202"/>
      <c r="VND81" s="202"/>
      <c r="VNE81" s="202"/>
      <c r="VNF81" s="202"/>
      <c r="VNG81" s="202"/>
      <c r="VNH81" s="202"/>
      <c r="VNI81" s="202"/>
      <c r="VNJ81" s="202"/>
      <c r="VNK81" s="202"/>
      <c r="VNL81" s="202"/>
      <c r="VNM81" s="202"/>
      <c r="VNN81" s="202"/>
      <c r="VNO81" s="202"/>
      <c r="VNP81" s="202"/>
      <c r="VNQ81" s="202"/>
      <c r="VNR81" s="202"/>
      <c r="VNS81" s="202"/>
      <c r="VNT81" s="202"/>
      <c r="VNU81" s="202"/>
      <c r="VNV81" s="202"/>
      <c r="VNW81" s="202"/>
      <c r="VNX81" s="202"/>
      <c r="VNY81" s="202"/>
      <c r="VNZ81" s="202"/>
      <c r="VOA81" s="202"/>
      <c r="VOB81" s="202"/>
      <c r="VOC81" s="202"/>
      <c r="VOD81" s="202"/>
      <c r="VOE81" s="202"/>
      <c r="VOF81" s="202"/>
      <c r="VOG81" s="202"/>
      <c r="VOH81" s="202"/>
      <c r="VOI81" s="202"/>
      <c r="VOJ81" s="202"/>
      <c r="VOK81" s="202"/>
      <c r="VOL81" s="202"/>
      <c r="VOM81" s="202"/>
      <c r="VON81" s="202"/>
      <c r="VOO81" s="202"/>
      <c r="VOP81" s="202"/>
      <c r="VOQ81" s="202"/>
      <c r="VOR81" s="202"/>
      <c r="VOS81" s="202"/>
      <c r="VOT81" s="202"/>
      <c r="VOU81" s="202"/>
      <c r="VOV81" s="202"/>
      <c r="VOW81" s="202"/>
      <c r="VOX81" s="202"/>
      <c r="VOY81" s="202"/>
      <c r="VOZ81" s="202"/>
      <c r="VPA81" s="202"/>
      <c r="VPB81" s="202"/>
      <c r="VPC81" s="202"/>
      <c r="VPD81" s="202"/>
      <c r="VPE81" s="202"/>
      <c r="VPF81" s="202"/>
      <c r="VPG81" s="202"/>
      <c r="VPH81" s="202"/>
      <c r="VPI81" s="202"/>
      <c r="VPJ81" s="202"/>
      <c r="VPK81" s="202"/>
      <c r="VPL81" s="202"/>
      <c r="VPM81" s="202"/>
      <c r="VPN81" s="202"/>
      <c r="VPO81" s="202"/>
      <c r="VPP81" s="202"/>
      <c r="VPQ81" s="202"/>
      <c r="VPR81" s="202"/>
      <c r="VPS81" s="202"/>
      <c r="VPT81" s="202"/>
      <c r="VPU81" s="202"/>
      <c r="VPV81" s="202"/>
      <c r="VPW81" s="202"/>
      <c r="VPX81" s="202"/>
      <c r="VPY81" s="202"/>
      <c r="VPZ81" s="202"/>
      <c r="VQA81" s="202"/>
      <c r="VQB81" s="202"/>
      <c r="VQC81" s="202"/>
      <c r="VQD81" s="202"/>
      <c r="VQE81" s="202"/>
      <c r="VQF81" s="202"/>
      <c r="VQG81" s="202"/>
      <c r="VQH81" s="202"/>
      <c r="VQI81" s="202"/>
      <c r="VQJ81" s="202"/>
      <c r="VQK81" s="202"/>
      <c r="VQL81" s="202"/>
      <c r="VQM81" s="202"/>
      <c r="VQN81" s="202"/>
      <c r="VQO81" s="202"/>
      <c r="VQP81" s="202"/>
      <c r="VQQ81" s="202"/>
      <c r="VQR81" s="202"/>
      <c r="VQS81" s="202"/>
      <c r="VQT81" s="202"/>
      <c r="VQU81" s="202"/>
      <c r="VQV81" s="202"/>
      <c r="VQW81" s="202"/>
      <c r="VQX81" s="202"/>
      <c r="VQY81" s="202"/>
      <c r="VQZ81" s="202"/>
      <c r="VRA81" s="202"/>
      <c r="VRB81" s="202"/>
      <c r="VRC81" s="202"/>
      <c r="VRD81" s="202"/>
      <c r="VRE81" s="202"/>
      <c r="VRF81" s="202"/>
      <c r="VRG81" s="202"/>
      <c r="VRH81" s="202"/>
      <c r="VRI81" s="202"/>
      <c r="VRJ81" s="202"/>
      <c r="VRK81" s="202"/>
      <c r="VRL81" s="202"/>
      <c r="VRM81" s="202"/>
      <c r="VRN81" s="202"/>
      <c r="VRO81" s="202"/>
      <c r="VRP81" s="202"/>
      <c r="VRQ81" s="202"/>
      <c r="VRR81" s="202"/>
      <c r="VRS81" s="202"/>
      <c r="VRT81" s="202"/>
      <c r="VRU81" s="202"/>
      <c r="VRV81" s="202"/>
      <c r="VRW81" s="202"/>
      <c r="VRX81" s="202"/>
      <c r="VRY81" s="202"/>
      <c r="VRZ81" s="202"/>
      <c r="VSA81" s="202"/>
      <c r="VSB81" s="202"/>
      <c r="VSC81" s="202"/>
      <c r="VSD81" s="202"/>
      <c r="VSE81" s="202"/>
      <c r="VSF81" s="202"/>
      <c r="VSG81" s="202"/>
      <c r="VSH81" s="202"/>
      <c r="VSI81" s="202"/>
      <c r="VSJ81" s="202"/>
      <c r="VSK81" s="202"/>
      <c r="VSL81" s="202"/>
      <c r="VSM81" s="202"/>
      <c r="VSN81" s="202"/>
      <c r="VSO81" s="202"/>
      <c r="VSP81" s="202"/>
      <c r="VSQ81" s="202"/>
      <c r="VSR81" s="202"/>
      <c r="VSS81" s="202"/>
      <c r="VST81" s="202"/>
      <c r="VSU81" s="202"/>
      <c r="VSV81" s="202"/>
      <c r="VSW81" s="202"/>
      <c r="VSX81" s="202"/>
      <c r="VSY81" s="202"/>
      <c r="VSZ81" s="202"/>
      <c r="VTA81" s="202"/>
      <c r="VTB81" s="202"/>
      <c r="VTC81" s="202"/>
      <c r="VTD81" s="202"/>
      <c r="VTE81" s="202"/>
      <c r="VTF81" s="202"/>
      <c r="VTG81" s="202"/>
      <c r="VTH81" s="202"/>
      <c r="VTI81" s="202"/>
      <c r="VTJ81" s="202"/>
      <c r="VTK81" s="202"/>
      <c r="VTL81" s="202"/>
      <c r="VTM81" s="202"/>
      <c r="VTN81" s="202"/>
      <c r="VTO81" s="202"/>
      <c r="VTP81" s="202"/>
      <c r="VTQ81" s="202"/>
      <c r="VTR81" s="202"/>
      <c r="VTS81" s="202"/>
      <c r="VTT81" s="202"/>
      <c r="VTU81" s="202"/>
      <c r="VTV81" s="202"/>
      <c r="VTW81" s="202"/>
      <c r="VTX81" s="202"/>
      <c r="VTY81" s="202"/>
      <c r="VTZ81" s="202"/>
      <c r="VUA81" s="202"/>
      <c r="VUB81" s="202"/>
      <c r="VUC81" s="202"/>
      <c r="VUD81" s="202"/>
      <c r="VUE81" s="202"/>
      <c r="VUF81" s="202"/>
      <c r="VUG81" s="202"/>
      <c r="VUH81" s="202"/>
      <c r="VUI81" s="202"/>
      <c r="VUJ81" s="202"/>
      <c r="VUK81" s="202"/>
      <c r="VUL81" s="202"/>
      <c r="VUM81" s="202"/>
      <c r="VUN81" s="202"/>
      <c r="VUO81" s="202"/>
      <c r="VUP81" s="202"/>
      <c r="VUQ81" s="202"/>
      <c r="VUR81" s="202"/>
      <c r="VUS81" s="202"/>
      <c r="VUT81" s="202"/>
      <c r="VUU81" s="202"/>
      <c r="VUV81" s="202"/>
      <c r="VUW81" s="202"/>
      <c r="VUX81" s="202"/>
      <c r="VUY81" s="202"/>
      <c r="VUZ81" s="202"/>
      <c r="VVA81" s="202"/>
      <c r="VVB81" s="202"/>
      <c r="VVC81" s="202"/>
      <c r="VVD81" s="202"/>
      <c r="VVE81" s="202"/>
      <c r="VVF81" s="202"/>
      <c r="VVG81" s="202"/>
      <c r="VVH81" s="202"/>
      <c r="VVI81" s="202"/>
      <c r="VVJ81" s="202"/>
      <c r="VVK81" s="202"/>
      <c r="VVL81" s="202"/>
      <c r="VVM81" s="202"/>
      <c r="VVN81" s="202"/>
      <c r="VVO81" s="202"/>
      <c r="VVP81" s="202"/>
      <c r="VVQ81" s="202"/>
      <c r="VVR81" s="202"/>
      <c r="VVS81" s="202"/>
      <c r="VVT81" s="202"/>
      <c r="VVU81" s="202"/>
      <c r="VVV81" s="202"/>
      <c r="VVW81" s="202"/>
      <c r="VVX81" s="202"/>
      <c r="VVY81" s="202"/>
      <c r="VVZ81" s="202"/>
      <c r="VWA81" s="202"/>
      <c r="VWB81" s="202"/>
      <c r="VWC81" s="202"/>
      <c r="VWD81" s="202"/>
      <c r="VWE81" s="202"/>
      <c r="VWF81" s="202"/>
      <c r="VWG81" s="202"/>
      <c r="VWH81" s="202"/>
      <c r="VWI81" s="202"/>
      <c r="VWJ81" s="202"/>
      <c r="VWK81" s="202"/>
      <c r="VWL81" s="202"/>
      <c r="VWM81" s="202"/>
      <c r="VWN81" s="202"/>
      <c r="VWO81" s="202"/>
      <c r="VWP81" s="202"/>
      <c r="VWQ81" s="202"/>
      <c r="VWR81" s="202"/>
      <c r="VWS81" s="202"/>
      <c r="VWT81" s="202"/>
      <c r="VWU81" s="202"/>
      <c r="VWV81" s="202"/>
      <c r="VWW81" s="202"/>
      <c r="VWX81" s="202"/>
      <c r="VWY81" s="202"/>
      <c r="VWZ81" s="202"/>
      <c r="VXA81" s="202"/>
      <c r="VXB81" s="202"/>
      <c r="VXC81" s="202"/>
      <c r="VXD81" s="202"/>
      <c r="VXE81" s="202"/>
      <c r="VXF81" s="202"/>
      <c r="VXG81" s="202"/>
      <c r="VXH81" s="202"/>
      <c r="VXI81" s="202"/>
      <c r="VXJ81" s="202"/>
      <c r="VXK81" s="202"/>
      <c r="VXL81" s="202"/>
      <c r="VXM81" s="202"/>
      <c r="VXN81" s="202"/>
      <c r="VXO81" s="202"/>
      <c r="VXP81" s="202"/>
      <c r="VXQ81" s="202"/>
      <c r="VXR81" s="202"/>
      <c r="VXS81" s="202"/>
      <c r="VXT81" s="202"/>
      <c r="VXU81" s="202"/>
      <c r="VXV81" s="202"/>
      <c r="VXW81" s="202"/>
      <c r="VXX81" s="202"/>
      <c r="VXY81" s="202"/>
      <c r="VXZ81" s="202"/>
      <c r="VYA81" s="202"/>
      <c r="VYB81" s="202"/>
      <c r="VYC81" s="202"/>
      <c r="VYD81" s="202"/>
      <c r="VYE81" s="202"/>
      <c r="VYF81" s="202"/>
      <c r="VYG81" s="202"/>
      <c r="VYH81" s="202"/>
      <c r="VYI81" s="202"/>
      <c r="VYJ81" s="202"/>
      <c r="VYK81" s="202"/>
      <c r="VYL81" s="202"/>
      <c r="VYM81" s="202"/>
      <c r="VYN81" s="202"/>
      <c r="VYO81" s="202"/>
      <c r="VYP81" s="202"/>
      <c r="VYQ81" s="202"/>
      <c r="VYR81" s="202"/>
      <c r="VYS81" s="202"/>
      <c r="VYT81" s="202"/>
      <c r="VYU81" s="202"/>
      <c r="VYV81" s="202"/>
      <c r="VYW81" s="202"/>
      <c r="VYX81" s="202"/>
      <c r="VYY81" s="202"/>
      <c r="VYZ81" s="202"/>
      <c r="VZA81" s="202"/>
      <c r="VZB81" s="202"/>
      <c r="VZC81" s="202"/>
      <c r="VZD81" s="202"/>
      <c r="VZE81" s="202"/>
      <c r="VZF81" s="202"/>
      <c r="VZG81" s="202"/>
      <c r="VZH81" s="202"/>
      <c r="VZI81" s="202"/>
      <c r="VZJ81" s="202"/>
      <c r="VZK81" s="202"/>
      <c r="VZL81" s="202"/>
      <c r="VZM81" s="202"/>
      <c r="VZN81" s="202"/>
      <c r="VZO81" s="202"/>
      <c r="VZP81" s="202"/>
      <c r="VZQ81" s="202"/>
      <c r="VZR81" s="202"/>
      <c r="VZS81" s="202"/>
      <c r="VZT81" s="202"/>
      <c r="VZU81" s="202"/>
      <c r="VZV81" s="202"/>
      <c r="VZW81" s="202"/>
      <c r="VZX81" s="202"/>
      <c r="VZY81" s="202"/>
      <c r="VZZ81" s="202"/>
      <c r="WAA81" s="202"/>
      <c r="WAB81" s="202"/>
      <c r="WAC81" s="202"/>
      <c r="WAD81" s="202"/>
      <c r="WAE81" s="202"/>
      <c r="WAF81" s="202"/>
      <c r="WAG81" s="202"/>
      <c r="WAH81" s="202"/>
      <c r="WAI81" s="202"/>
      <c r="WAJ81" s="202"/>
      <c r="WAK81" s="202"/>
      <c r="WAL81" s="202"/>
      <c r="WAM81" s="202"/>
      <c r="WAN81" s="202"/>
      <c r="WAO81" s="202"/>
      <c r="WAP81" s="202"/>
      <c r="WAQ81" s="202"/>
      <c r="WAR81" s="202"/>
      <c r="WAS81" s="202"/>
      <c r="WAT81" s="202"/>
      <c r="WAU81" s="202"/>
      <c r="WAV81" s="202"/>
      <c r="WAW81" s="202"/>
      <c r="WAX81" s="202"/>
      <c r="WAY81" s="202"/>
      <c r="WAZ81" s="202"/>
      <c r="WBA81" s="202"/>
      <c r="WBB81" s="202"/>
      <c r="WBC81" s="202"/>
      <c r="WBD81" s="202"/>
      <c r="WBE81" s="202"/>
      <c r="WBF81" s="202"/>
      <c r="WBG81" s="202"/>
      <c r="WBH81" s="202"/>
      <c r="WBI81" s="202"/>
      <c r="WBJ81" s="202"/>
      <c r="WBK81" s="202"/>
      <c r="WBL81" s="202"/>
      <c r="WBM81" s="202"/>
      <c r="WBN81" s="202"/>
      <c r="WBO81" s="202"/>
      <c r="WBP81" s="202"/>
      <c r="WBQ81" s="202"/>
      <c r="WBR81" s="202"/>
      <c r="WBS81" s="202"/>
      <c r="WBT81" s="202"/>
      <c r="WBU81" s="202"/>
      <c r="WBV81" s="202"/>
      <c r="WBW81" s="202"/>
      <c r="WBX81" s="202"/>
      <c r="WBY81" s="202"/>
      <c r="WBZ81" s="202"/>
      <c r="WCA81" s="202"/>
      <c r="WCB81" s="202"/>
      <c r="WCC81" s="202"/>
      <c r="WCD81" s="202"/>
      <c r="WCE81" s="202"/>
      <c r="WCF81" s="202"/>
      <c r="WCG81" s="202"/>
      <c r="WCH81" s="202"/>
      <c r="WCI81" s="202"/>
      <c r="WCJ81" s="202"/>
      <c r="WCK81" s="202"/>
      <c r="WCL81" s="202"/>
      <c r="WCM81" s="202"/>
      <c r="WCN81" s="202"/>
      <c r="WCO81" s="202"/>
      <c r="WCP81" s="202"/>
      <c r="WCQ81" s="202"/>
      <c r="WCR81" s="202"/>
      <c r="WCS81" s="202"/>
      <c r="WCT81" s="202"/>
      <c r="WCU81" s="202"/>
      <c r="WCV81" s="202"/>
      <c r="WCW81" s="202"/>
      <c r="WCX81" s="202"/>
      <c r="WCY81" s="202"/>
      <c r="WCZ81" s="202"/>
      <c r="WDA81" s="202"/>
      <c r="WDB81" s="202"/>
      <c r="WDC81" s="202"/>
      <c r="WDD81" s="202"/>
      <c r="WDE81" s="202"/>
      <c r="WDF81" s="202"/>
      <c r="WDG81" s="202"/>
      <c r="WDH81" s="202"/>
      <c r="WDI81" s="202"/>
      <c r="WDJ81" s="202"/>
      <c r="WDK81" s="202"/>
      <c r="WDL81" s="202"/>
      <c r="WDM81" s="202"/>
      <c r="WDN81" s="202"/>
      <c r="WDO81" s="202"/>
      <c r="WDP81" s="202"/>
      <c r="WDQ81" s="202"/>
      <c r="WDR81" s="202"/>
      <c r="WDS81" s="202"/>
      <c r="WDT81" s="202"/>
      <c r="WDU81" s="202"/>
      <c r="WDV81" s="202"/>
      <c r="WDW81" s="202"/>
      <c r="WDX81" s="202"/>
      <c r="WDY81" s="202"/>
      <c r="WDZ81" s="202"/>
      <c r="WEA81" s="202"/>
      <c r="WEB81" s="202"/>
      <c r="WEC81" s="202"/>
      <c r="WED81" s="202"/>
      <c r="WEE81" s="202"/>
      <c r="WEF81" s="202"/>
      <c r="WEG81" s="202"/>
      <c r="WEH81" s="202"/>
      <c r="WEI81" s="202"/>
      <c r="WEJ81" s="202"/>
      <c r="WEK81" s="202"/>
      <c r="WEL81" s="202"/>
      <c r="WEM81" s="202"/>
      <c r="WEN81" s="202"/>
      <c r="WEO81" s="202"/>
      <c r="WEP81" s="202"/>
      <c r="WEQ81" s="202"/>
      <c r="WER81" s="202"/>
      <c r="WES81" s="202"/>
      <c r="WET81" s="202"/>
      <c r="WEU81" s="202"/>
      <c r="WEV81" s="202"/>
      <c r="WEW81" s="202"/>
      <c r="WEX81" s="202"/>
      <c r="WEY81" s="202"/>
      <c r="WEZ81" s="202"/>
      <c r="WFA81" s="202"/>
      <c r="WFB81" s="202"/>
      <c r="WFC81" s="202"/>
      <c r="WFD81" s="202"/>
      <c r="WFE81" s="202"/>
      <c r="WFF81" s="202"/>
      <c r="WFG81" s="202"/>
      <c r="WFH81" s="202"/>
      <c r="WFI81" s="202"/>
      <c r="WFJ81" s="202"/>
      <c r="WFK81" s="202"/>
      <c r="WFL81" s="202"/>
      <c r="WFM81" s="202"/>
      <c r="WFN81" s="202"/>
      <c r="WFO81" s="202"/>
      <c r="WFP81" s="202"/>
      <c r="WFQ81" s="202"/>
      <c r="WFR81" s="202"/>
      <c r="WFS81" s="202"/>
      <c r="WFT81" s="202"/>
      <c r="WFU81" s="202"/>
      <c r="WFV81" s="202"/>
      <c r="WFW81" s="202"/>
      <c r="WFX81" s="202"/>
      <c r="WFY81" s="202"/>
      <c r="WFZ81" s="202"/>
      <c r="WGA81" s="202"/>
      <c r="WGB81" s="202"/>
      <c r="WGC81" s="202"/>
      <c r="WGD81" s="202"/>
      <c r="WGE81" s="202"/>
      <c r="WGF81" s="202"/>
      <c r="WGG81" s="202"/>
      <c r="WGH81" s="202"/>
      <c r="WGI81" s="202"/>
      <c r="WGJ81" s="202"/>
      <c r="WGK81" s="202"/>
      <c r="WGL81" s="202"/>
      <c r="WGM81" s="202"/>
      <c r="WGN81" s="202"/>
      <c r="WGO81" s="202"/>
      <c r="WGP81" s="202"/>
      <c r="WGQ81" s="202"/>
      <c r="WGR81" s="202"/>
      <c r="WGS81" s="202"/>
      <c r="WGT81" s="202"/>
      <c r="WGU81" s="202"/>
      <c r="WGV81" s="202"/>
      <c r="WGW81" s="202"/>
      <c r="WGX81" s="202"/>
      <c r="WGY81" s="202"/>
      <c r="WGZ81" s="202"/>
      <c r="WHA81" s="202"/>
      <c r="WHB81" s="202"/>
      <c r="WHC81" s="202"/>
      <c r="WHD81" s="202"/>
      <c r="WHE81" s="202"/>
      <c r="WHF81" s="202"/>
      <c r="WHG81" s="202"/>
      <c r="WHH81" s="202"/>
      <c r="WHI81" s="202"/>
      <c r="WHJ81" s="202"/>
      <c r="WHK81" s="202"/>
      <c r="WHL81" s="202"/>
      <c r="WHM81" s="202"/>
      <c r="WHN81" s="202"/>
      <c r="WHO81" s="202"/>
      <c r="WHP81" s="202"/>
      <c r="WHQ81" s="202"/>
      <c r="WHR81" s="202"/>
      <c r="WHS81" s="202"/>
      <c r="WHT81" s="202"/>
      <c r="WHU81" s="202"/>
      <c r="WHV81" s="202"/>
      <c r="WHW81" s="202"/>
      <c r="WHX81" s="202"/>
      <c r="WHY81" s="202"/>
      <c r="WHZ81" s="202"/>
      <c r="WIA81" s="202"/>
      <c r="WIB81" s="202"/>
      <c r="WIC81" s="202"/>
      <c r="WID81" s="202"/>
      <c r="WIE81" s="202"/>
      <c r="WIF81" s="202"/>
      <c r="WIG81" s="202"/>
      <c r="WIH81" s="202"/>
      <c r="WII81" s="202"/>
      <c r="WIJ81" s="202"/>
      <c r="WIK81" s="202"/>
      <c r="WIL81" s="202"/>
      <c r="WIM81" s="202"/>
      <c r="WIN81" s="202"/>
      <c r="WIO81" s="202"/>
      <c r="WIP81" s="202"/>
      <c r="WIQ81" s="202"/>
      <c r="WIR81" s="202"/>
      <c r="WIS81" s="202"/>
      <c r="WIT81" s="202"/>
      <c r="WIU81" s="202"/>
      <c r="WIV81" s="202"/>
      <c r="WIW81" s="202"/>
      <c r="WIX81" s="202"/>
      <c r="WIY81" s="202"/>
      <c r="WIZ81" s="202"/>
      <c r="WJA81" s="202"/>
      <c r="WJB81" s="202"/>
      <c r="WJC81" s="202"/>
      <c r="WJD81" s="202"/>
      <c r="WJE81" s="202"/>
      <c r="WJF81" s="202"/>
      <c r="WJG81" s="202"/>
      <c r="WJH81" s="202"/>
      <c r="WJI81" s="202"/>
      <c r="WJJ81" s="202"/>
      <c r="WJK81" s="202"/>
      <c r="WJL81" s="202"/>
      <c r="WJM81" s="202"/>
      <c r="WJN81" s="202"/>
      <c r="WJO81" s="202"/>
      <c r="WJP81" s="202"/>
      <c r="WJQ81" s="202"/>
      <c r="WJR81" s="202"/>
      <c r="WJS81" s="202"/>
      <c r="WJT81" s="202"/>
      <c r="WJU81" s="202"/>
      <c r="WJV81" s="202"/>
      <c r="WJW81" s="202"/>
      <c r="WJX81" s="202"/>
      <c r="WJY81" s="202"/>
      <c r="WJZ81" s="202"/>
      <c r="WKA81" s="202"/>
      <c r="WKB81" s="202"/>
      <c r="WKC81" s="202"/>
      <c r="WKD81" s="202"/>
      <c r="WKE81" s="202"/>
      <c r="WKF81" s="202"/>
      <c r="WKG81" s="202"/>
      <c r="WKH81" s="202"/>
      <c r="WKI81" s="202"/>
      <c r="WKJ81" s="202"/>
      <c r="WKK81" s="202"/>
      <c r="WKL81" s="202"/>
      <c r="WKM81" s="202"/>
      <c r="WKN81" s="202"/>
      <c r="WKO81" s="202"/>
      <c r="WKP81" s="202"/>
      <c r="WKQ81" s="202"/>
      <c r="WKR81" s="202"/>
      <c r="WKS81" s="202"/>
      <c r="WKT81" s="202"/>
      <c r="WKU81" s="202"/>
      <c r="WKV81" s="202"/>
      <c r="WKW81" s="202"/>
      <c r="WKX81" s="202"/>
      <c r="WKY81" s="202"/>
      <c r="WKZ81" s="202"/>
      <c r="WLA81" s="202"/>
      <c r="WLB81" s="202"/>
      <c r="WLC81" s="202"/>
      <c r="WLD81" s="202"/>
      <c r="WLE81" s="202"/>
      <c r="WLF81" s="202"/>
      <c r="WLG81" s="202"/>
      <c r="WLH81" s="202"/>
      <c r="WLI81" s="202"/>
      <c r="WLJ81" s="202"/>
      <c r="WLK81" s="202"/>
      <c r="WLL81" s="202"/>
      <c r="WLM81" s="202"/>
      <c r="WLN81" s="202"/>
      <c r="WLO81" s="202"/>
      <c r="WLP81" s="202"/>
      <c r="WLQ81" s="202"/>
      <c r="WLR81" s="202"/>
      <c r="WLS81" s="202"/>
      <c r="WLT81" s="202"/>
      <c r="WLU81" s="202"/>
      <c r="WLV81" s="202"/>
      <c r="WLW81" s="202"/>
      <c r="WLX81" s="202"/>
      <c r="WLY81" s="202"/>
      <c r="WLZ81" s="202"/>
      <c r="WMA81" s="202"/>
      <c r="WMB81" s="202"/>
      <c r="WMC81" s="202"/>
      <c r="WMD81" s="202"/>
      <c r="WME81" s="202"/>
      <c r="WMF81" s="202"/>
      <c r="WMG81" s="202"/>
      <c r="WMH81" s="202"/>
      <c r="WMI81" s="202"/>
      <c r="WMJ81" s="202"/>
      <c r="WMK81" s="202"/>
      <c r="WML81" s="202"/>
      <c r="WMM81" s="202"/>
      <c r="WMN81" s="202"/>
      <c r="WMO81" s="202"/>
      <c r="WMP81" s="202"/>
      <c r="WMQ81" s="202"/>
      <c r="WMR81" s="202"/>
      <c r="WMS81" s="202"/>
      <c r="WMT81" s="202"/>
      <c r="WMU81" s="202"/>
      <c r="WMV81" s="202"/>
      <c r="WMW81" s="202"/>
      <c r="WMX81" s="202"/>
      <c r="WMY81" s="202"/>
      <c r="WMZ81" s="202"/>
      <c r="WNA81" s="202"/>
      <c r="WNB81" s="202"/>
      <c r="WNC81" s="202"/>
      <c r="WND81" s="202"/>
      <c r="WNE81" s="202"/>
      <c r="WNF81" s="202"/>
      <c r="WNG81" s="202"/>
      <c r="WNH81" s="202"/>
      <c r="WNI81" s="202"/>
      <c r="WNJ81" s="202"/>
      <c r="WNK81" s="202"/>
      <c r="WNL81" s="202"/>
      <c r="WNM81" s="202"/>
      <c r="WNN81" s="202"/>
      <c r="WNO81" s="202"/>
      <c r="WNP81" s="202"/>
      <c r="WNQ81" s="202"/>
      <c r="WNR81" s="202"/>
      <c r="WNS81" s="202"/>
      <c r="WNT81" s="202"/>
      <c r="WNU81" s="202"/>
      <c r="WNV81" s="202"/>
      <c r="WNW81" s="202"/>
      <c r="WNX81" s="202"/>
      <c r="WNY81" s="202"/>
      <c r="WNZ81" s="202"/>
      <c r="WOA81" s="202"/>
      <c r="WOB81" s="202"/>
      <c r="WOC81" s="202"/>
      <c r="WOD81" s="202"/>
      <c r="WOE81" s="202"/>
      <c r="WOF81" s="202"/>
      <c r="WOG81" s="202"/>
      <c r="WOH81" s="202"/>
      <c r="WOI81" s="202"/>
      <c r="WOJ81" s="202"/>
      <c r="WOK81" s="202"/>
      <c r="WOL81" s="202"/>
      <c r="WOM81" s="202"/>
      <c r="WON81" s="202"/>
      <c r="WOO81" s="202"/>
      <c r="WOP81" s="202"/>
      <c r="WOQ81" s="202"/>
      <c r="WOR81" s="202"/>
      <c r="WOS81" s="202"/>
      <c r="WOT81" s="202"/>
      <c r="WOU81" s="202"/>
      <c r="WOV81" s="202"/>
      <c r="WOW81" s="202"/>
      <c r="WOX81" s="202"/>
      <c r="WOY81" s="202"/>
      <c r="WOZ81" s="202"/>
      <c r="WPA81" s="202"/>
      <c r="WPB81" s="202"/>
      <c r="WPC81" s="202"/>
      <c r="WPD81" s="202"/>
      <c r="WPE81" s="202"/>
      <c r="WPF81" s="202"/>
      <c r="WPG81" s="202"/>
      <c r="WPH81" s="202"/>
      <c r="WPI81" s="202"/>
      <c r="WPJ81" s="202"/>
      <c r="WPK81" s="202"/>
      <c r="WPL81" s="202"/>
      <c r="WPM81" s="202"/>
      <c r="WPN81" s="202"/>
      <c r="WPO81" s="202"/>
      <c r="WPP81" s="202"/>
      <c r="WPQ81" s="202"/>
      <c r="WPR81" s="202"/>
      <c r="WPS81" s="202"/>
      <c r="WPT81" s="202"/>
      <c r="WPU81" s="202"/>
      <c r="WPV81" s="202"/>
      <c r="WPW81" s="202"/>
      <c r="WPX81" s="202"/>
      <c r="WPY81" s="202"/>
      <c r="WPZ81" s="202"/>
      <c r="WQA81" s="202"/>
      <c r="WQB81" s="202"/>
      <c r="WQC81" s="202"/>
      <c r="WQD81" s="202"/>
      <c r="WQE81" s="202"/>
      <c r="WQF81" s="202"/>
      <c r="WQG81" s="202"/>
      <c r="WQH81" s="202"/>
      <c r="WQI81" s="202"/>
      <c r="WQJ81" s="202"/>
      <c r="WQK81" s="202"/>
      <c r="WQL81" s="202"/>
      <c r="WQM81" s="202"/>
      <c r="WQN81" s="202"/>
      <c r="WQO81" s="202"/>
      <c r="WQP81" s="202"/>
      <c r="WQQ81" s="202"/>
      <c r="WQR81" s="202"/>
      <c r="WQS81" s="202"/>
      <c r="WQT81" s="202"/>
      <c r="WQU81" s="202"/>
      <c r="WQV81" s="202"/>
      <c r="WQW81" s="202"/>
      <c r="WQX81" s="202"/>
      <c r="WQY81" s="202"/>
      <c r="WQZ81" s="202"/>
      <c r="WRA81" s="202"/>
      <c r="WRB81" s="202"/>
      <c r="WRC81" s="202"/>
      <c r="WRD81" s="202"/>
      <c r="WRE81" s="202"/>
      <c r="WRF81" s="202"/>
      <c r="WRG81" s="202"/>
      <c r="WRH81" s="202"/>
      <c r="WRI81" s="202"/>
      <c r="WRJ81" s="202"/>
      <c r="WRK81" s="202"/>
      <c r="WRL81" s="202"/>
      <c r="WRM81" s="202"/>
      <c r="WRN81" s="202"/>
      <c r="WRO81" s="202"/>
      <c r="WRP81" s="202"/>
      <c r="WRQ81" s="202"/>
      <c r="WRR81" s="202"/>
      <c r="WRS81" s="202"/>
      <c r="WRT81" s="202"/>
      <c r="WRU81" s="202"/>
      <c r="WRV81" s="202"/>
      <c r="WRW81" s="202"/>
      <c r="WRX81" s="202"/>
      <c r="WRY81" s="202"/>
      <c r="WRZ81" s="202"/>
      <c r="WSA81" s="202"/>
      <c r="WSB81" s="202"/>
      <c r="WSC81" s="202"/>
      <c r="WSD81" s="202"/>
      <c r="WSE81" s="202"/>
      <c r="WSF81" s="202"/>
      <c r="WSG81" s="202"/>
      <c r="WSH81" s="202"/>
      <c r="WSI81" s="202"/>
      <c r="WSJ81" s="202"/>
      <c r="WSK81" s="202"/>
      <c r="WSL81" s="202"/>
      <c r="WSM81" s="202"/>
      <c r="WSN81" s="202"/>
      <c r="WSO81" s="202"/>
      <c r="WSP81" s="202"/>
      <c r="WSQ81" s="202"/>
      <c r="WSR81" s="202"/>
      <c r="WSS81" s="202"/>
      <c r="WST81" s="202"/>
      <c r="WSU81" s="202"/>
      <c r="WSV81" s="202"/>
      <c r="WSW81" s="202"/>
      <c r="WSX81" s="202"/>
      <c r="WSY81" s="202"/>
      <c r="WSZ81" s="202"/>
      <c r="WTA81" s="202"/>
      <c r="WTB81" s="202"/>
      <c r="WTC81" s="202"/>
      <c r="WTD81" s="202"/>
      <c r="WTE81" s="202"/>
      <c r="WTF81" s="202"/>
      <c r="WTG81" s="202"/>
      <c r="WTH81" s="202"/>
      <c r="WTI81" s="202"/>
      <c r="WTJ81" s="202"/>
      <c r="WTK81" s="202"/>
      <c r="WTL81" s="202"/>
      <c r="WTM81" s="202"/>
      <c r="WTN81" s="202"/>
      <c r="WTO81" s="202"/>
      <c r="WTP81" s="202"/>
      <c r="WTQ81" s="202"/>
      <c r="WTR81" s="202"/>
      <c r="WTS81" s="202"/>
      <c r="WTT81" s="202"/>
      <c r="WTU81" s="202"/>
      <c r="WTV81" s="202"/>
      <c r="WTW81" s="202"/>
      <c r="WTX81" s="202"/>
      <c r="WTY81" s="202"/>
      <c r="WTZ81" s="202"/>
      <c r="WUA81" s="202"/>
      <c r="WUB81" s="202"/>
      <c r="WUC81" s="202"/>
      <c r="WUD81" s="202"/>
      <c r="WUE81" s="202"/>
      <c r="WUF81" s="202"/>
      <c r="WUG81" s="202"/>
      <c r="WUH81" s="202"/>
      <c r="WUI81" s="202"/>
      <c r="WUJ81" s="202"/>
      <c r="WUK81" s="202"/>
      <c r="WUL81" s="202"/>
      <c r="WUM81" s="202"/>
      <c r="WUN81" s="202"/>
      <c r="WUO81" s="202"/>
      <c r="WUP81" s="202"/>
      <c r="WUQ81" s="202"/>
      <c r="WUR81" s="202"/>
      <c r="WUS81" s="202"/>
      <c r="WUT81" s="202"/>
      <c r="WUU81" s="202"/>
      <c r="WUV81" s="202"/>
      <c r="WUW81" s="202"/>
      <c r="WUX81" s="202"/>
      <c r="WUY81" s="202"/>
      <c r="WUZ81" s="202"/>
      <c r="WVA81" s="202"/>
      <c r="WVB81" s="202"/>
      <c r="WVC81" s="202"/>
      <c r="WVD81" s="202"/>
      <c r="WVE81" s="202"/>
      <c r="WVF81" s="202"/>
      <c r="WVG81" s="202"/>
      <c r="WVH81" s="202"/>
      <c r="WVI81" s="202"/>
      <c r="WVJ81" s="202"/>
      <c r="WVK81" s="202"/>
      <c r="WVL81" s="202"/>
      <c r="WVM81" s="202"/>
      <c r="WVN81" s="202"/>
      <c r="WVO81" s="202"/>
      <c r="WVP81" s="202"/>
      <c r="WVQ81" s="202"/>
      <c r="WVR81" s="202"/>
      <c r="WVS81" s="202"/>
      <c r="WVT81" s="202"/>
      <c r="WVU81" s="202"/>
      <c r="WVV81" s="202"/>
      <c r="WVW81" s="202"/>
      <c r="WVX81" s="202"/>
      <c r="WVY81" s="202"/>
      <c r="WVZ81" s="202"/>
      <c r="WWA81" s="202"/>
      <c r="WWB81" s="202"/>
      <c r="WWC81" s="202"/>
      <c r="WWD81" s="202"/>
      <c r="WWE81" s="202"/>
      <c r="WWF81" s="202"/>
      <c r="WWG81" s="202"/>
      <c r="WWH81" s="202"/>
      <c r="WWI81" s="202"/>
      <c r="WWJ81" s="202"/>
      <c r="WWK81" s="202"/>
      <c r="WWL81" s="202"/>
      <c r="WWM81" s="202"/>
      <c r="WWN81" s="202"/>
      <c r="WWO81" s="202"/>
      <c r="WWP81" s="202"/>
      <c r="WWQ81" s="202"/>
      <c r="WWR81" s="202"/>
      <c r="WWS81" s="202"/>
      <c r="WWT81" s="202"/>
      <c r="WWU81" s="202"/>
      <c r="WWV81" s="202"/>
      <c r="WWW81" s="202"/>
      <c r="WWX81" s="202"/>
      <c r="WWY81" s="202"/>
      <c r="WWZ81" s="202"/>
      <c r="WXA81" s="202"/>
      <c r="WXB81" s="202"/>
      <c r="WXC81" s="202"/>
      <c r="WXD81" s="202"/>
      <c r="WXE81" s="202"/>
      <c r="WXF81" s="202"/>
      <c r="WXG81" s="202"/>
      <c r="WXH81" s="202"/>
      <c r="WXI81" s="202"/>
      <c r="WXJ81" s="202"/>
      <c r="WXK81" s="202"/>
      <c r="WXL81" s="202"/>
      <c r="WXM81" s="202"/>
      <c r="WXN81" s="202"/>
      <c r="WXO81" s="202"/>
      <c r="WXP81" s="202"/>
      <c r="WXQ81" s="202"/>
      <c r="WXR81" s="202"/>
      <c r="WXS81" s="202"/>
      <c r="WXT81" s="202"/>
      <c r="WXU81" s="202"/>
      <c r="WXV81" s="202"/>
      <c r="WXW81" s="202"/>
      <c r="WXX81" s="202"/>
      <c r="WXY81" s="202"/>
      <c r="WXZ81" s="202"/>
      <c r="WYA81" s="202"/>
      <c r="WYB81" s="202"/>
      <c r="WYC81" s="202"/>
      <c r="WYD81" s="202"/>
      <c r="WYE81" s="202"/>
      <c r="WYF81" s="202"/>
      <c r="WYG81" s="202"/>
      <c r="WYH81" s="202"/>
      <c r="WYI81" s="202"/>
      <c r="WYJ81" s="202"/>
      <c r="WYK81" s="202"/>
      <c r="WYL81" s="202"/>
      <c r="WYM81" s="202"/>
      <c r="WYN81" s="202"/>
      <c r="WYO81" s="202"/>
      <c r="WYP81" s="202"/>
      <c r="WYQ81" s="202"/>
      <c r="WYR81" s="202"/>
      <c r="WYS81" s="202"/>
      <c r="WYT81" s="202"/>
      <c r="WYU81" s="202"/>
      <c r="WYV81" s="202"/>
      <c r="WYW81" s="202"/>
      <c r="WYX81" s="202"/>
      <c r="WYY81" s="202"/>
      <c r="WYZ81" s="202"/>
      <c r="WZA81" s="202"/>
      <c r="WZB81" s="202"/>
      <c r="WZC81" s="202"/>
      <c r="WZD81" s="202"/>
      <c r="WZE81" s="202"/>
      <c r="WZF81" s="202"/>
      <c r="WZG81" s="202"/>
      <c r="WZH81" s="202"/>
      <c r="WZI81" s="202"/>
      <c r="WZJ81" s="202"/>
      <c r="WZK81" s="202"/>
      <c r="WZL81" s="202"/>
      <c r="WZM81" s="202"/>
      <c r="WZN81" s="202"/>
      <c r="WZO81" s="202"/>
      <c r="WZP81" s="202"/>
      <c r="WZQ81" s="202"/>
      <c r="WZR81" s="202"/>
      <c r="WZS81" s="202"/>
      <c r="WZT81" s="202"/>
      <c r="WZU81" s="202"/>
      <c r="WZV81" s="202"/>
      <c r="WZW81" s="202"/>
      <c r="WZX81" s="202"/>
      <c r="WZY81" s="202"/>
      <c r="WZZ81" s="202"/>
      <c r="XAA81" s="202"/>
      <c r="XAB81" s="202"/>
      <c r="XAC81" s="202"/>
      <c r="XAD81" s="202"/>
      <c r="XAE81" s="202"/>
      <c r="XAF81" s="202"/>
      <c r="XAG81" s="202"/>
      <c r="XAH81" s="202"/>
      <c r="XAI81" s="202"/>
      <c r="XAJ81" s="202"/>
      <c r="XAK81" s="202"/>
      <c r="XAL81" s="202"/>
      <c r="XAM81" s="202"/>
      <c r="XAN81" s="202"/>
      <c r="XAO81" s="202"/>
      <c r="XAP81" s="202"/>
      <c r="XAQ81" s="202"/>
      <c r="XAR81" s="202"/>
      <c r="XAS81" s="202"/>
      <c r="XAT81" s="202"/>
      <c r="XAU81" s="202"/>
      <c r="XAV81" s="202"/>
      <c r="XAW81" s="202"/>
      <c r="XAX81" s="202"/>
      <c r="XAY81" s="202"/>
      <c r="XAZ81" s="202"/>
      <c r="XBA81" s="202"/>
      <c r="XBB81" s="202"/>
      <c r="XBC81" s="202"/>
      <c r="XBD81" s="202"/>
      <c r="XBE81" s="202"/>
      <c r="XBF81" s="202"/>
      <c r="XBG81" s="202"/>
      <c r="XBH81" s="202"/>
      <c r="XBI81" s="202"/>
      <c r="XBJ81" s="202"/>
      <c r="XBK81" s="202"/>
      <c r="XBL81" s="202"/>
      <c r="XBM81" s="202"/>
      <c r="XBN81" s="202"/>
      <c r="XBO81" s="202"/>
      <c r="XBP81" s="202"/>
      <c r="XBQ81" s="202"/>
      <c r="XBR81" s="202"/>
      <c r="XBS81" s="202"/>
      <c r="XBT81" s="202"/>
      <c r="XBU81" s="202"/>
      <c r="XBV81" s="202"/>
      <c r="XBW81" s="202"/>
      <c r="XBX81" s="202"/>
      <c r="XBY81" s="202"/>
      <c r="XBZ81" s="202"/>
      <c r="XCA81" s="202"/>
      <c r="XCB81" s="202"/>
      <c r="XCC81" s="202"/>
      <c r="XCD81" s="202"/>
      <c r="XCE81" s="202"/>
      <c r="XCF81" s="202"/>
      <c r="XCG81" s="202"/>
      <c r="XCH81" s="202"/>
      <c r="XCI81" s="202"/>
      <c r="XCJ81" s="202"/>
      <c r="XCK81" s="202"/>
      <c r="XCL81" s="202"/>
      <c r="XCM81" s="202"/>
      <c r="XCN81" s="202"/>
      <c r="XCO81" s="202"/>
      <c r="XCP81" s="202"/>
      <c r="XCQ81" s="202"/>
      <c r="XCR81" s="202"/>
      <c r="XCS81" s="202"/>
      <c r="XCT81" s="202"/>
      <c r="XCU81" s="202"/>
      <c r="XCV81" s="202"/>
      <c r="XCW81" s="202"/>
      <c r="XCX81" s="202"/>
      <c r="XCY81" s="202"/>
      <c r="XCZ81" s="202"/>
      <c r="XDA81" s="202"/>
      <c r="XDB81" s="202"/>
      <c r="XDC81" s="202"/>
      <c r="XDD81" s="202"/>
      <c r="XDE81" s="202"/>
      <c r="XDF81" s="202"/>
      <c r="XDG81" s="202"/>
      <c r="XDH81" s="202"/>
      <c r="XDI81" s="202"/>
      <c r="XDJ81" s="202"/>
      <c r="XDK81" s="202"/>
      <c r="XDL81" s="202"/>
      <c r="XDM81" s="202"/>
      <c r="XDN81" s="202"/>
      <c r="XDO81" s="202"/>
      <c r="XDP81" s="202"/>
      <c r="XDQ81" s="202"/>
      <c r="XDR81" s="202"/>
      <c r="XDS81" s="202"/>
      <c r="XDT81" s="202"/>
      <c r="XDU81" s="202"/>
      <c r="XDV81" s="202"/>
      <c r="XDW81" s="202"/>
      <c r="XDX81" s="202"/>
      <c r="XDY81" s="202"/>
      <c r="XDZ81" s="202"/>
      <c r="XEA81" s="202"/>
      <c r="XEB81" s="202"/>
      <c r="XEC81" s="202"/>
      <c r="XED81" s="202"/>
      <c r="XEE81" s="202"/>
      <c r="XEF81" s="202"/>
      <c r="XEG81" s="202"/>
      <c r="XEH81" s="202"/>
      <c r="XEI81" s="202"/>
      <c r="XEJ81" s="202"/>
      <c r="XEK81" s="202"/>
      <c r="XEL81" s="202"/>
      <c r="XEM81" s="202"/>
      <c r="XEN81" s="202"/>
      <c r="XEO81" s="202"/>
      <c r="XEP81" s="202"/>
      <c r="XEQ81" s="202"/>
      <c r="XER81" s="202"/>
      <c r="XES81" s="202"/>
      <c r="XET81" s="202"/>
      <c r="XEU81" s="202"/>
      <c r="XEV81" s="202"/>
      <c r="XEW81" s="202"/>
    </row>
    <row r="82" s="202" customFormat="1" ht="15" spans="1:6">
      <c r="A82" s="202">
        <v>2296013</v>
      </c>
      <c r="B82" s="224" t="s">
        <v>1203</v>
      </c>
      <c r="C82" s="215">
        <f t="shared" si="10"/>
        <v>0</v>
      </c>
      <c r="D82" s="215"/>
      <c r="E82" s="215"/>
      <c r="F82" s="202">
        <f t="shared" si="9"/>
        <v>7</v>
      </c>
    </row>
    <row r="83" s="202" customFormat="1" ht="15" spans="1:6">
      <c r="A83" s="202">
        <v>2296013</v>
      </c>
      <c r="B83" s="224" t="s">
        <v>1204</v>
      </c>
      <c r="C83" s="215">
        <f t="shared" si="10"/>
        <v>0</v>
      </c>
      <c r="D83" s="215"/>
      <c r="E83" s="215"/>
      <c r="F83" s="202">
        <f t="shared" si="9"/>
        <v>7</v>
      </c>
    </row>
    <row r="84" s="202" customFormat="1" ht="15" spans="1:6">
      <c r="A84" s="202">
        <v>2296099</v>
      </c>
      <c r="B84" s="224" t="s">
        <v>1205</v>
      </c>
      <c r="C84" s="215">
        <f t="shared" si="10"/>
        <v>0</v>
      </c>
      <c r="D84" s="215"/>
      <c r="E84" s="215"/>
      <c r="F84" s="202">
        <f t="shared" si="9"/>
        <v>7</v>
      </c>
    </row>
    <row r="85" s="202" customFormat="1" ht="15.75" spans="1:6">
      <c r="A85" s="202">
        <v>232</v>
      </c>
      <c r="B85" s="211" t="s">
        <v>896</v>
      </c>
      <c r="C85" s="212">
        <f>SUM(C86)</f>
        <v>6350</v>
      </c>
      <c r="D85" s="212">
        <f>SUM(D86)</f>
        <v>6350</v>
      </c>
      <c r="E85" s="212">
        <f>SUM(E86)</f>
        <v>0</v>
      </c>
      <c r="F85" s="202">
        <f t="shared" si="9"/>
        <v>3</v>
      </c>
    </row>
    <row r="86" s="202" customFormat="1" ht="15.75" spans="1:6">
      <c r="A86" s="202">
        <v>23204</v>
      </c>
      <c r="B86" s="226" t="s">
        <v>1206</v>
      </c>
      <c r="C86" s="212">
        <f>SUM(C87:C90)</f>
        <v>6350</v>
      </c>
      <c r="D86" s="212">
        <f>SUM(D87:D90)</f>
        <v>6350</v>
      </c>
      <c r="E86" s="212">
        <f>SUM(E87:E90)</f>
        <v>0</v>
      </c>
      <c r="F86" s="202">
        <f t="shared" si="9"/>
        <v>5</v>
      </c>
    </row>
    <row r="87" s="203" customFormat="1" ht="15" spans="1:6">
      <c r="A87" s="203">
        <v>2320411</v>
      </c>
      <c r="B87" s="227" t="s">
        <v>1207</v>
      </c>
      <c r="C87" s="215">
        <f t="shared" ref="C87:C90" si="11">D87+E87</f>
        <v>637</v>
      </c>
      <c r="D87" s="215">
        <v>637</v>
      </c>
      <c r="E87" s="215"/>
      <c r="F87" s="202">
        <f t="shared" si="9"/>
        <v>7</v>
      </c>
    </row>
    <row r="88" s="203" customFormat="1" ht="15" spans="1:6">
      <c r="A88" s="203">
        <v>2320431</v>
      </c>
      <c r="B88" s="228" t="s">
        <v>1208</v>
      </c>
      <c r="C88" s="215">
        <f t="shared" si="11"/>
        <v>187</v>
      </c>
      <c r="D88" s="215">
        <v>187</v>
      </c>
      <c r="E88" s="215"/>
      <c r="F88" s="202">
        <f t="shared" si="9"/>
        <v>7</v>
      </c>
    </row>
    <row r="89" s="203" customFormat="1" ht="15" spans="1:6">
      <c r="A89" s="203">
        <v>2320433</v>
      </c>
      <c r="B89" s="228" t="s">
        <v>1209</v>
      </c>
      <c r="C89" s="215">
        <f t="shared" si="11"/>
        <v>1271</v>
      </c>
      <c r="D89" s="215">
        <v>1271</v>
      </c>
      <c r="E89" s="215"/>
      <c r="F89" s="202">
        <f t="shared" si="9"/>
        <v>7</v>
      </c>
    </row>
    <row r="90" s="203" customFormat="1" ht="15" spans="1:6">
      <c r="A90" s="203">
        <v>2320498</v>
      </c>
      <c r="B90" s="228" t="s">
        <v>1210</v>
      </c>
      <c r="C90" s="215">
        <f t="shared" si="11"/>
        <v>4255</v>
      </c>
      <c r="D90" s="215">
        <f>4234+21</f>
        <v>4255</v>
      </c>
      <c r="E90" s="215"/>
      <c r="F90" s="202">
        <f t="shared" si="9"/>
        <v>7</v>
      </c>
    </row>
    <row r="91" s="202" customFormat="1" ht="15.75" spans="1:6">
      <c r="A91" s="202">
        <v>233</v>
      </c>
      <c r="B91" s="211" t="s">
        <v>900</v>
      </c>
      <c r="C91" s="212">
        <f>SUM(C92)</f>
        <v>50</v>
      </c>
      <c r="D91" s="212">
        <f>SUM(D92)</f>
        <v>50</v>
      </c>
      <c r="E91" s="212">
        <f>SUM(E92)</f>
        <v>0</v>
      </c>
      <c r="F91" s="202">
        <f t="shared" si="9"/>
        <v>3</v>
      </c>
    </row>
    <row r="92" s="202" customFormat="1" ht="15.75" spans="1:6">
      <c r="A92" s="202">
        <v>23304</v>
      </c>
      <c r="B92" s="226" t="s">
        <v>1211</v>
      </c>
      <c r="C92" s="220">
        <f>C95+C96+C93+C94</f>
        <v>50</v>
      </c>
      <c r="D92" s="220">
        <f>D95+D96+D93+D94</f>
        <v>50</v>
      </c>
      <c r="E92" s="220">
        <f>E95+E96+E93+E94</f>
        <v>0</v>
      </c>
      <c r="F92" s="202">
        <f t="shared" si="9"/>
        <v>5</v>
      </c>
    </row>
    <row r="93" s="202" customFormat="1" ht="15" spans="1:6">
      <c r="A93" s="202">
        <v>2330411</v>
      </c>
      <c r="B93" s="228" t="s">
        <v>1212</v>
      </c>
      <c r="C93" s="215">
        <f t="shared" ref="C93:C96" si="12">D93+E93</f>
        <v>20</v>
      </c>
      <c r="D93" s="215">
        <v>20</v>
      </c>
      <c r="E93" s="215"/>
      <c r="F93" s="202">
        <f t="shared" si="9"/>
        <v>7</v>
      </c>
    </row>
    <row r="94" s="202" customFormat="1" ht="15" spans="1:6">
      <c r="A94" s="202">
        <v>2330431</v>
      </c>
      <c r="B94" s="228" t="s">
        <v>1213</v>
      </c>
      <c r="C94" s="215">
        <f t="shared" si="12"/>
        <v>0</v>
      </c>
      <c r="D94" s="215"/>
      <c r="E94" s="215"/>
      <c r="F94" s="202">
        <f t="shared" si="9"/>
        <v>7</v>
      </c>
    </row>
    <row r="95" s="202" customFormat="1" ht="15" spans="1:6">
      <c r="A95" s="202">
        <v>2330433</v>
      </c>
      <c r="B95" s="228" t="s">
        <v>1214</v>
      </c>
      <c r="C95" s="215">
        <f t="shared" si="12"/>
        <v>0</v>
      </c>
      <c r="D95" s="215">
        <v>0</v>
      </c>
      <c r="E95" s="215"/>
      <c r="F95" s="202">
        <f t="shared" si="9"/>
        <v>7</v>
      </c>
    </row>
    <row r="96" s="202" customFormat="1" ht="15" spans="1:6">
      <c r="A96" s="202">
        <v>2330498</v>
      </c>
      <c r="B96" s="228" t="s">
        <v>1215</v>
      </c>
      <c r="C96" s="215">
        <f t="shared" si="12"/>
        <v>30</v>
      </c>
      <c r="D96" s="215">
        <v>30</v>
      </c>
      <c r="E96" s="215"/>
      <c r="F96" s="202">
        <f t="shared" si="9"/>
        <v>7</v>
      </c>
    </row>
    <row r="97" s="203" customFormat="1" ht="15.75" spans="1:16377">
      <c r="A97" s="202"/>
      <c r="B97" s="211" t="s">
        <v>1216</v>
      </c>
      <c r="C97" s="220"/>
      <c r="D97" s="220"/>
      <c r="E97" s="220"/>
      <c r="F97" s="202">
        <f t="shared" si="9"/>
        <v>0</v>
      </c>
      <c r="G97" s="202"/>
      <c r="H97" s="202"/>
      <c r="I97" s="202"/>
      <c r="J97" s="202"/>
      <c r="K97" s="202"/>
      <c r="L97" s="202"/>
      <c r="M97" s="202"/>
      <c r="N97" s="202"/>
      <c r="O97" s="202"/>
      <c r="P97" s="202"/>
      <c r="Q97" s="202"/>
      <c r="R97" s="202"/>
      <c r="S97" s="202"/>
      <c r="T97" s="202"/>
      <c r="U97" s="202"/>
      <c r="V97" s="202"/>
      <c r="W97" s="202"/>
      <c r="X97" s="202"/>
      <c r="Y97" s="202"/>
      <c r="Z97" s="202"/>
      <c r="AA97" s="202"/>
      <c r="AB97" s="202"/>
      <c r="AC97" s="202"/>
      <c r="AD97" s="202"/>
      <c r="AE97" s="202"/>
      <c r="AF97" s="202"/>
      <c r="AG97" s="202"/>
      <c r="AH97" s="202"/>
      <c r="AI97" s="202"/>
      <c r="AJ97" s="202"/>
      <c r="AK97" s="202"/>
      <c r="AL97" s="202"/>
      <c r="AM97" s="202"/>
      <c r="AN97" s="202"/>
      <c r="AO97" s="202"/>
      <c r="AP97" s="202"/>
      <c r="AQ97" s="202"/>
      <c r="AR97" s="202"/>
      <c r="AS97" s="202"/>
      <c r="AT97" s="202"/>
      <c r="AU97" s="202"/>
      <c r="AV97" s="202"/>
      <c r="AW97" s="202"/>
      <c r="AX97" s="202"/>
      <c r="AY97" s="202"/>
      <c r="AZ97" s="202"/>
      <c r="BA97" s="202"/>
      <c r="BB97" s="202"/>
      <c r="BC97" s="202"/>
      <c r="BD97" s="202"/>
      <c r="BE97" s="202"/>
      <c r="BF97" s="202"/>
      <c r="BG97" s="202"/>
      <c r="BH97" s="202"/>
      <c r="BI97" s="202"/>
      <c r="BJ97" s="202"/>
      <c r="BK97" s="202"/>
      <c r="BL97" s="202"/>
      <c r="BM97" s="202"/>
      <c r="BN97" s="202"/>
      <c r="BO97" s="202"/>
      <c r="BP97" s="202"/>
      <c r="BQ97" s="202"/>
      <c r="BR97" s="202"/>
      <c r="BS97" s="202"/>
      <c r="BT97" s="202"/>
      <c r="BU97" s="202"/>
      <c r="BV97" s="202"/>
      <c r="BW97" s="202"/>
      <c r="BX97" s="202"/>
      <c r="BY97" s="202"/>
      <c r="BZ97" s="202"/>
      <c r="CA97" s="202"/>
      <c r="CB97" s="202"/>
      <c r="CC97" s="202"/>
      <c r="CD97" s="202"/>
      <c r="CE97" s="202"/>
      <c r="CF97" s="202"/>
      <c r="CG97" s="202"/>
      <c r="CH97" s="202"/>
      <c r="CI97" s="202"/>
      <c r="CJ97" s="202"/>
      <c r="CK97" s="202"/>
      <c r="CL97" s="202"/>
      <c r="CM97" s="202"/>
      <c r="CN97" s="202"/>
      <c r="CO97" s="202"/>
      <c r="CP97" s="202"/>
      <c r="CQ97" s="202"/>
      <c r="CR97" s="202"/>
      <c r="CS97" s="202"/>
      <c r="CT97" s="202"/>
      <c r="CU97" s="202"/>
      <c r="CV97" s="202"/>
      <c r="CW97" s="202"/>
      <c r="CX97" s="202"/>
      <c r="CY97" s="202"/>
      <c r="CZ97" s="202"/>
      <c r="DA97" s="202"/>
      <c r="DB97" s="202"/>
      <c r="DC97" s="202"/>
      <c r="DD97" s="202"/>
      <c r="DE97" s="202"/>
      <c r="DF97" s="202"/>
      <c r="DG97" s="202"/>
      <c r="DH97" s="202"/>
      <c r="DI97" s="202"/>
      <c r="DJ97" s="202"/>
      <c r="DK97" s="202"/>
      <c r="DL97" s="202"/>
      <c r="DM97" s="202"/>
      <c r="DN97" s="202"/>
      <c r="DO97" s="202"/>
      <c r="DP97" s="202"/>
      <c r="DQ97" s="202"/>
      <c r="DR97" s="202"/>
      <c r="DS97" s="202"/>
      <c r="DT97" s="202"/>
      <c r="DU97" s="202"/>
      <c r="DV97" s="202"/>
      <c r="DW97" s="202"/>
      <c r="DX97" s="202"/>
      <c r="DY97" s="202"/>
      <c r="DZ97" s="202"/>
      <c r="EA97" s="202"/>
      <c r="EB97" s="202"/>
      <c r="EC97" s="202"/>
      <c r="ED97" s="202"/>
      <c r="EE97" s="202"/>
      <c r="EF97" s="202"/>
      <c r="EG97" s="202"/>
      <c r="EH97" s="202"/>
      <c r="EI97" s="202"/>
      <c r="EJ97" s="202"/>
      <c r="EK97" s="202"/>
      <c r="EL97" s="202"/>
      <c r="EM97" s="202"/>
      <c r="EN97" s="202"/>
      <c r="EO97" s="202"/>
      <c r="EP97" s="202"/>
      <c r="EQ97" s="202"/>
      <c r="ER97" s="202"/>
      <c r="ES97" s="202"/>
      <c r="ET97" s="202"/>
      <c r="EU97" s="202"/>
      <c r="EV97" s="202"/>
      <c r="EW97" s="202"/>
      <c r="EX97" s="202"/>
      <c r="EY97" s="202"/>
      <c r="EZ97" s="202"/>
      <c r="FA97" s="202"/>
      <c r="FB97" s="202"/>
      <c r="FC97" s="202"/>
      <c r="FD97" s="202"/>
      <c r="FE97" s="202"/>
      <c r="FF97" s="202"/>
      <c r="FG97" s="202"/>
      <c r="FH97" s="202"/>
      <c r="FI97" s="202"/>
      <c r="FJ97" s="202"/>
      <c r="FK97" s="202"/>
      <c r="FL97" s="202"/>
      <c r="FM97" s="202"/>
      <c r="FN97" s="202"/>
      <c r="FO97" s="202"/>
      <c r="FP97" s="202"/>
      <c r="FQ97" s="202"/>
      <c r="FR97" s="202"/>
      <c r="FS97" s="202"/>
      <c r="FT97" s="202"/>
      <c r="FU97" s="202"/>
      <c r="FV97" s="202"/>
      <c r="FW97" s="202"/>
      <c r="FX97" s="202"/>
      <c r="FY97" s="202"/>
      <c r="FZ97" s="202"/>
      <c r="GA97" s="202"/>
      <c r="GB97" s="202"/>
      <c r="GC97" s="202"/>
      <c r="GD97" s="202"/>
      <c r="GE97" s="202"/>
      <c r="GF97" s="202"/>
      <c r="GG97" s="202"/>
      <c r="GH97" s="202"/>
      <c r="GI97" s="202"/>
      <c r="GJ97" s="202"/>
      <c r="GK97" s="202"/>
      <c r="GL97" s="202"/>
      <c r="GM97" s="202"/>
      <c r="GN97" s="202"/>
      <c r="GO97" s="202"/>
      <c r="GP97" s="202"/>
      <c r="GQ97" s="202"/>
      <c r="GR97" s="202"/>
      <c r="GS97" s="202"/>
      <c r="GT97" s="202"/>
      <c r="GU97" s="202"/>
      <c r="GV97" s="202"/>
      <c r="GW97" s="202"/>
      <c r="GX97" s="202"/>
      <c r="GY97" s="202"/>
      <c r="GZ97" s="202"/>
      <c r="HA97" s="202"/>
      <c r="HB97" s="202"/>
      <c r="HC97" s="202"/>
      <c r="HD97" s="202"/>
      <c r="HE97" s="202"/>
      <c r="HF97" s="202"/>
      <c r="HG97" s="202"/>
      <c r="HH97" s="202"/>
      <c r="HI97" s="202"/>
      <c r="HJ97" s="202"/>
      <c r="HK97" s="202"/>
      <c r="HL97" s="202"/>
      <c r="HM97" s="202"/>
      <c r="HN97" s="202"/>
      <c r="HO97" s="202"/>
      <c r="HP97" s="202"/>
      <c r="HQ97" s="202"/>
      <c r="HR97" s="202"/>
      <c r="HS97" s="202"/>
      <c r="HT97" s="202"/>
      <c r="HU97" s="202"/>
      <c r="HV97" s="202"/>
      <c r="HW97" s="202"/>
      <c r="HX97" s="202"/>
      <c r="HY97" s="202"/>
      <c r="HZ97" s="202"/>
      <c r="IA97" s="202"/>
      <c r="IB97" s="202"/>
      <c r="IC97" s="202"/>
      <c r="ID97" s="202"/>
      <c r="IE97" s="202"/>
      <c r="IF97" s="202"/>
      <c r="IG97" s="202"/>
      <c r="IH97" s="202"/>
      <c r="II97" s="202"/>
      <c r="IJ97" s="202"/>
      <c r="IK97" s="202"/>
      <c r="IL97" s="202"/>
      <c r="IM97" s="202"/>
      <c r="IN97" s="202"/>
      <c r="IO97" s="202"/>
      <c r="IP97" s="202"/>
      <c r="IQ97" s="202"/>
      <c r="IR97" s="202"/>
      <c r="IS97" s="202"/>
      <c r="IT97" s="202"/>
      <c r="IU97" s="202"/>
      <c r="IV97" s="202"/>
      <c r="IW97" s="202"/>
      <c r="IX97" s="202"/>
      <c r="IY97" s="202"/>
      <c r="IZ97" s="202"/>
      <c r="JA97" s="202"/>
      <c r="JB97" s="202"/>
      <c r="JC97" s="202"/>
      <c r="JD97" s="202"/>
      <c r="JE97" s="202"/>
      <c r="JF97" s="202"/>
      <c r="JG97" s="202"/>
      <c r="JH97" s="202"/>
      <c r="JI97" s="202"/>
      <c r="JJ97" s="202"/>
      <c r="JK97" s="202"/>
      <c r="JL97" s="202"/>
      <c r="JM97" s="202"/>
      <c r="JN97" s="202"/>
      <c r="JO97" s="202"/>
      <c r="JP97" s="202"/>
      <c r="JQ97" s="202"/>
      <c r="JR97" s="202"/>
      <c r="JS97" s="202"/>
      <c r="JT97" s="202"/>
      <c r="JU97" s="202"/>
      <c r="JV97" s="202"/>
      <c r="JW97" s="202"/>
      <c r="JX97" s="202"/>
      <c r="JY97" s="202"/>
      <c r="JZ97" s="202"/>
      <c r="KA97" s="202"/>
      <c r="KB97" s="202"/>
      <c r="KC97" s="202"/>
      <c r="KD97" s="202"/>
      <c r="KE97" s="202"/>
      <c r="KF97" s="202"/>
      <c r="KG97" s="202"/>
      <c r="KH97" s="202"/>
      <c r="KI97" s="202"/>
      <c r="KJ97" s="202"/>
      <c r="KK97" s="202"/>
      <c r="KL97" s="202"/>
      <c r="KM97" s="202"/>
      <c r="KN97" s="202"/>
      <c r="KO97" s="202"/>
      <c r="KP97" s="202"/>
      <c r="KQ97" s="202"/>
      <c r="KR97" s="202"/>
      <c r="KS97" s="202"/>
      <c r="KT97" s="202"/>
      <c r="KU97" s="202"/>
      <c r="KV97" s="202"/>
      <c r="KW97" s="202"/>
      <c r="KX97" s="202"/>
      <c r="KY97" s="202"/>
      <c r="KZ97" s="202"/>
      <c r="LA97" s="202"/>
      <c r="LB97" s="202"/>
      <c r="LC97" s="202"/>
      <c r="LD97" s="202"/>
      <c r="LE97" s="202"/>
      <c r="LF97" s="202"/>
      <c r="LG97" s="202"/>
      <c r="LH97" s="202"/>
      <c r="LI97" s="202"/>
      <c r="LJ97" s="202"/>
      <c r="LK97" s="202"/>
      <c r="LL97" s="202"/>
      <c r="LM97" s="202"/>
      <c r="LN97" s="202"/>
      <c r="LO97" s="202"/>
      <c r="LP97" s="202"/>
      <c r="LQ97" s="202"/>
      <c r="LR97" s="202"/>
      <c r="LS97" s="202"/>
      <c r="LT97" s="202"/>
      <c r="LU97" s="202"/>
      <c r="LV97" s="202"/>
      <c r="LW97" s="202"/>
      <c r="LX97" s="202"/>
      <c r="LY97" s="202"/>
      <c r="LZ97" s="202"/>
      <c r="MA97" s="202"/>
      <c r="MB97" s="202"/>
      <c r="MC97" s="202"/>
      <c r="MD97" s="202"/>
      <c r="ME97" s="202"/>
      <c r="MF97" s="202"/>
      <c r="MG97" s="202"/>
      <c r="MH97" s="202"/>
      <c r="MI97" s="202"/>
      <c r="MJ97" s="202"/>
      <c r="MK97" s="202"/>
      <c r="ML97" s="202"/>
      <c r="MM97" s="202"/>
      <c r="MN97" s="202"/>
      <c r="MO97" s="202"/>
      <c r="MP97" s="202"/>
      <c r="MQ97" s="202"/>
      <c r="MR97" s="202"/>
      <c r="MS97" s="202"/>
      <c r="MT97" s="202"/>
      <c r="MU97" s="202"/>
      <c r="MV97" s="202"/>
      <c r="MW97" s="202"/>
      <c r="MX97" s="202"/>
      <c r="MY97" s="202"/>
      <c r="MZ97" s="202"/>
      <c r="NA97" s="202"/>
      <c r="NB97" s="202"/>
      <c r="NC97" s="202"/>
      <c r="ND97" s="202"/>
      <c r="NE97" s="202"/>
      <c r="NF97" s="202"/>
      <c r="NG97" s="202"/>
      <c r="NH97" s="202"/>
      <c r="NI97" s="202"/>
      <c r="NJ97" s="202"/>
      <c r="NK97" s="202"/>
      <c r="NL97" s="202"/>
      <c r="NM97" s="202"/>
      <c r="NN97" s="202"/>
      <c r="NO97" s="202"/>
      <c r="NP97" s="202"/>
      <c r="NQ97" s="202"/>
      <c r="NR97" s="202"/>
      <c r="NS97" s="202"/>
      <c r="NT97" s="202"/>
      <c r="NU97" s="202"/>
      <c r="NV97" s="202"/>
      <c r="NW97" s="202"/>
      <c r="NX97" s="202"/>
      <c r="NY97" s="202"/>
      <c r="NZ97" s="202"/>
      <c r="OA97" s="202"/>
      <c r="OB97" s="202"/>
      <c r="OC97" s="202"/>
      <c r="OD97" s="202"/>
      <c r="OE97" s="202"/>
      <c r="OF97" s="202"/>
      <c r="OG97" s="202"/>
      <c r="OH97" s="202"/>
      <c r="OI97" s="202"/>
      <c r="OJ97" s="202"/>
      <c r="OK97" s="202"/>
      <c r="OL97" s="202"/>
      <c r="OM97" s="202"/>
      <c r="ON97" s="202"/>
      <c r="OO97" s="202"/>
      <c r="OP97" s="202"/>
      <c r="OQ97" s="202"/>
      <c r="OR97" s="202"/>
      <c r="OS97" s="202"/>
      <c r="OT97" s="202"/>
      <c r="OU97" s="202"/>
      <c r="OV97" s="202"/>
      <c r="OW97" s="202"/>
      <c r="OX97" s="202"/>
      <c r="OY97" s="202"/>
      <c r="OZ97" s="202"/>
      <c r="PA97" s="202"/>
      <c r="PB97" s="202"/>
      <c r="PC97" s="202"/>
      <c r="PD97" s="202"/>
      <c r="PE97" s="202"/>
      <c r="PF97" s="202"/>
      <c r="PG97" s="202"/>
      <c r="PH97" s="202"/>
      <c r="PI97" s="202"/>
      <c r="PJ97" s="202"/>
      <c r="PK97" s="202"/>
      <c r="PL97" s="202"/>
      <c r="PM97" s="202"/>
      <c r="PN97" s="202"/>
      <c r="PO97" s="202"/>
      <c r="PP97" s="202"/>
      <c r="PQ97" s="202"/>
      <c r="PR97" s="202"/>
      <c r="PS97" s="202"/>
      <c r="PT97" s="202"/>
      <c r="PU97" s="202"/>
      <c r="PV97" s="202"/>
      <c r="PW97" s="202"/>
      <c r="PX97" s="202"/>
      <c r="PY97" s="202"/>
      <c r="PZ97" s="202"/>
      <c r="QA97" s="202"/>
      <c r="QB97" s="202"/>
      <c r="QC97" s="202"/>
      <c r="QD97" s="202"/>
      <c r="QE97" s="202"/>
      <c r="QF97" s="202"/>
      <c r="QG97" s="202"/>
      <c r="QH97" s="202"/>
      <c r="QI97" s="202"/>
      <c r="QJ97" s="202"/>
      <c r="QK97" s="202"/>
      <c r="QL97" s="202"/>
      <c r="QM97" s="202"/>
      <c r="QN97" s="202"/>
      <c r="QO97" s="202"/>
      <c r="QP97" s="202"/>
      <c r="QQ97" s="202"/>
      <c r="QR97" s="202"/>
      <c r="QS97" s="202"/>
      <c r="QT97" s="202"/>
      <c r="QU97" s="202"/>
      <c r="QV97" s="202"/>
      <c r="QW97" s="202"/>
      <c r="QX97" s="202"/>
      <c r="QY97" s="202"/>
      <c r="QZ97" s="202"/>
      <c r="RA97" s="202"/>
      <c r="RB97" s="202"/>
      <c r="RC97" s="202"/>
      <c r="RD97" s="202"/>
      <c r="RE97" s="202"/>
      <c r="RF97" s="202"/>
      <c r="RG97" s="202"/>
      <c r="RH97" s="202"/>
      <c r="RI97" s="202"/>
      <c r="RJ97" s="202"/>
      <c r="RK97" s="202"/>
      <c r="RL97" s="202"/>
      <c r="RM97" s="202"/>
      <c r="RN97" s="202"/>
      <c r="RO97" s="202"/>
      <c r="RP97" s="202"/>
      <c r="RQ97" s="202"/>
      <c r="RR97" s="202"/>
      <c r="RS97" s="202"/>
      <c r="RT97" s="202"/>
      <c r="RU97" s="202"/>
      <c r="RV97" s="202"/>
      <c r="RW97" s="202"/>
      <c r="RX97" s="202"/>
      <c r="RY97" s="202"/>
      <c r="RZ97" s="202"/>
      <c r="SA97" s="202"/>
      <c r="SB97" s="202"/>
      <c r="SC97" s="202"/>
      <c r="SD97" s="202"/>
      <c r="SE97" s="202"/>
      <c r="SF97" s="202"/>
      <c r="SG97" s="202"/>
      <c r="SH97" s="202"/>
      <c r="SI97" s="202"/>
      <c r="SJ97" s="202"/>
      <c r="SK97" s="202"/>
      <c r="SL97" s="202"/>
      <c r="SM97" s="202"/>
      <c r="SN97" s="202"/>
      <c r="SO97" s="202"/>
      <c r="SP97" s="202"/>
      <c r="SQ97" s="202"/>
      <c r="SR97" s="202"/>
      <c r="SS97" s="202"/>
      <c r="ST97" s="202"/>
      <c r="SU97" s="202"/>
      <c r="SV97" s="202"/>
      <c r="SW97" s="202"/>
      <c r="SX97" s="202"/>
      <c r="SY97" s="202"/>
      <c r="SZ97" s="202"/>
      <c r="TA97" s="202"/>
      <c r="TB97" s="202"/>
      <c r="TC97" s="202"/>
      <c r="TD97" s="202"/>
      <c r="TE97" s="202"/>
      <c r="TF97" s="202"/>
      <c r="TG97" s="202"/>
      <c r="TH97" s="202"/>
      <c r="TI97" s="202"/>
      <c r="TJ97" s="202"/>
      <c r="TK97" s="202"/>
      <c r="TL97" s="202"/>
      <c r="TM97" s="202"/>
      <c r="TN97" s="202"/>
      <c r="TO97" s="202"/>
      <c r="TP97" s="202"/>
      <c r="TQ97" s="202"/>
      <c r="TR97" s="202"/>
      <c r="TS97" s="202"/>
      <c r="TT97" s="202"/>
      <c r="TU97" s="202"/>
      <c r="TV97" s="202"/>
      <c r="TW97" s="202"/>
      <c r="TX97" s="202"/>
      <c r="TY97" s="202"/>
      <c r="TZ97" s="202"/>
      <c r="UA97" s="202"/>
      <c r="UB97" s="202"/>
      <c r="UC97" s="202"/>
      <c r="UD97" s="202"/>
      <c r="UE97" s="202"/>
      <c r="UF97" s="202"/>
      <c r="UG97" s="202"/>
      <c r="UH97" s="202"/>
      <c r="UI97" s="202"/>
      <c r="UJ97" s="202"/>
      <c r="UK97" s="202"/>
      <c r="UL97" s="202"/>
      <c r="UM97" s="202"/>
      <c r="UN97" s="202"/>
      <c r="UO97" s="202"/>
      <c r="UP97" s="202"/>
      <c r="UQ97" s="202"/>
      <c r="UR97" s="202"/>
      <c r="US97" s="202"/>
      <c r="UT97" s="202"/>
      <c r="UU97" s="202"/>
      <c r="UV97" s="202"/>
      <c r="UW97" s="202"/>
      <c r="UX97" s="202"/>
      <c r="UY97" s="202"/>
      <c r="UZ97" s="202"/>
      <c r="VA97" s="202"/>
      <c r="VB97" s="202"/>
      <c r="VC97" s="202"/>
      <c r="VD97" s="202"/>
      <c r="VE97" s="202"/>
      <c r="VF97" s="202"/>
      <c r="VG97" s="202"/>
      <c r="VH97" s="202"/>
      <c r="VI97" s="202"/>
      <c r="VJ97" s="202"/>
      <c r="VK97" s="202"/>
      <c r="VL97" s="202"/>
      <c r="VM97" s="202"/>
      <c r="VN97" s="202"/>
      <c r="VO97" s="202"/>
      <c r="VP97" s="202"/>
      <c r="VQ97" s="202"/>
      <c r="VR97" s="202"/>
      <c r="VS97" s="202"/>
      <c r="VT97" s="202"/>
      <c r="VU97" s="202"/>
      <c r="VV97" s="202"/>
      <c r="VW97" s="202"/>
      <c r="VX97" s="202"/>
      <c r="VY97" s="202"/>
      <c r="VZ97" s="202"/>
      <c r="WA97" s="202"/>
      <c r="WB97" s="202"/>
      <c r="WC97" s="202"/>
      <c r="WD97" s="202"/>
      <c r="WE97" s="202"/>
      <c r="WF97" s="202"/>
      <c r="WG97" s="202"/>
      <c r="WH97" s="202"/>
      <c r="WI97" s="202"/>
      <c r="WJ97" s="202"/>
      <c r="WK97" s="202"/>
      <c r="WL97" s="202"/>
      <c r="WM97" s="202"/>
      <c r="WN97" s="202"/>
      <c r="WO97" s="202"/>
      <c r="WP97" s="202"/>
      <c r="WQ97" s="202"/>
      <c r="WR97" s="202"/>
      <c r="WS97" s="202"/>
      <c r="WT97" s="202"/>
      <c r="WU97" s="202"/>
      <c r="WV97" s="202"/>
      <c r="WW97" s="202"/>
      <c r="WX97" s="202"/>
      <c r="WY97" s="202"/>
      <c r="WZ97" s="202"/>
      <c r="XA97" s="202"/>
      <c r="XB97" s="202"/>
      <c r="XC97" s="202"/>
      <c r="XD97" s="202"/>
      <c r="XE97" s="202"/>
      <c r="XF97" s="202"/>
      <c r="XG97" s="202"/>
      <c r="XH97" s="202"/>
      <c r="XI97" s="202"/>
      <c r="XJ97" s="202"/>
      <c r="XK97" s="202"/>
      <c r="XL97" s="202"/>
      <c r="XM97" s="202"/>
      <c r="XN97" s="202"/>
      <c r="XO97" s="202"/>
      <c r="XP97" s="202"/>
      <c r="XQ97" s="202"/>
      <c r="XR97" s="202"/>
      <c r="XS97" s="202"/>
      <c r="XT97" s="202"/>
      <c r="XU97" s="202"/>
      <c r="XV97" s="202"/>
      <c r="XW97" s="202"/>
      <c r="XX97" s="202"/>
      <c r="XY97" s="202"/>
      <c r="XZ97" s="202"/>
      <c r="YA97" s="202"/>
      <c r="YB97" s="202"/>
      <c r="YC97" s="202"/>
      <c r="YD97" s="202"/>
      <c r="YE97" s="202"/>
      <c r="YF97" s="202"/>
      <c r="YG97" s="202"/>
      <c r="YH97" s="202"/>
      <c r="YI97" s="202"/>
      <c r="YJ97" s="202"/>
      <c r="YK97" s="202"/>
      <c r="YL97" s="202"/>
      <c r="YM97" s="202"/>
      <c r="YN97" s="202"/>
      <c r="YO97" s="202"/>
      <c r="YP97" s="202"/>
      <c r="YQ97" s="202"/>
      <c r="YR97" s="202"/>
      <c r="YS97" s="202"/>
      <c r="YT97" s="202"/>
      <c r="YU97" s="202"/>
      <c r="YV97" s="202"/>
      <c r="YW97" s="202"/>
      <c r="YX97" s="202"/>
      <c r="YY97" s="202"/>
      <c r="YZ97" s="202"/>
      <c r="ZA97" s="202"/>
      <c r="ZB97" s="202"/>
      <c r="ZC97" s="202"/>
      <c r="ZD97" s="202"/>
      <c r="ZE97" s="202"/>
      <c r="ZF97" s="202"/>
      <c r="ZG97" s="202"/>
      <c r="ZH97" s="202"/>
      <c r="ZI97" s="202"/>
      <c r="ZJ97" s="202"/>
      <c r="ZK97" s="202"/>
      <c r="ZL97" s="202"/>
      <c r="ZM97" s="202"/>
      <c r="ZN97" s="202"/>
      <c r="ZO97" s="202"/>
      <c r="ZP97" s="202"/>
      <c r="ZQ97" s="202"/>
      <c r="ZR97" s="202"/>
      <c r="ZS97" s="202"/>
      <c r="ZT97" s="202"/>
      <c r="ZU97" s="202"/>
      <c r="ZV97" s="202"/>
      <c r="ZW97" s="202"/>
      <c r="ZX97" s="202"/>
      <c r="ZY97" s="202"/>
      <c r="ZZ97" s="202"/>
      <c r="AAA97" s="202"/>
      <c r="AAB97" s="202"/>
      <c r="AAC97" s="202"/>
      <c r="AAD97" s="202"/>
      <c r="AAE97" s="202"/>
      <c r="AAF97" s="202"/>
      <c r="AAG97" s="202"/>
      <c r="AAH97" s="202"/>
      <c r="AAI97" s="202"/>
      <c r="AAJ97" s="202"/>
      <c r="AAK97" s="202"/>
      <c r="AAL97" s="202"/>
      <c r="AAM97" s="202"/>
      <c r="AAN97" s="202"/>
      <c r="AAO97" s="202"/>
      <c r="AAP97" s="202"/>
      <c r="AAQ97" s="202"/>
      <c r="AAR97" s="202"/>
      <c r="AAS97" s="202"/>
      <c r="AAT97" s="202"/>
      <c r="AAU97" s="202"/>
      <c r="AAV97" s="202"/>
      <c r="AAW97" s="202"/>
      <c r="AAX97" s="202"/>
      <c r="AAY97" s="202"/>
      <c r="AAZ97" s="202"/>
      <c r="ABA97" s="202"/>
      <c r="ABB97" s="202"/>
      <c r="ABC97" s="202"/>
      <c r="ABD97" s="202"/>
      <c r="ABE97" s="202"/>
      <c r="ABF97" s="202"/>
      <c r="ABG97" s="202"/>
      <c r="ABH97" s="202"/>
      <c r="ABI97" s="202"/>
      <c r="ABJ97" s="202"/>
      <c r="ABK97" s="202"/>
      <c r="ABL97" s="202"/>
      <c r="ABM97" s="202"/>
      <c r="ABN97" s="202"/>
      <c r="ABO97" s="202"/>
      <c r="ABP97" s="202"/>
      <c r="ABQ97" s="202"/>
      <c r="ABR97" s="202"/>
      <c r="ABS97" s="202"/>
      <c r="ABT97" s="202"/>
      <c r="ABU97" s="202"/>
      <c r="ABV97" s="202"/>
      <c r="ABW97" s="202"/>
      <c r="ABX97" s="202"/>
      <c r="ABY97" s="202"/>
      <c r="ABZ97" s="202"/>
      <c r="ACA97" s="202"/>
      <c r="ACB97" s="202"/>
      <c r="ACC97" s="202"/>
      <c r="ACD97" s="202"/>
      <c r="ACE97" s="202"/>
      <c r="ACF97" s="202"/>
      <c r="ACG97" s="202"/>
      <c r="ACH97" s="202"/>
      <c r="ACI97" s="202"/>
      <c r="ACJ97" s="202"/>
      <c r="ACK97" s="202"/>
      <c r="ACL97" s="202"/>
      <c r="ACM97" s="202"/>
      <c r="ACN97" s="202"/>
      <c r="ACO97" s="202"/>
      <c r="ACP97" s="202"/>
      <c r="ACQ97" s="202"/>
      <c r="ACR97" s="202"/>
      <c r="ACS97" s="202"/>
      <c r="ACT97" s="202"/>
      <c r="ACU97" s="202"/>
      <c r="ACV97" s="202"/>
      <c r="ACW97" s="202"/>
      <c r="ACX97" s="202"/>
      <c r="ACY97" s="202"/>
      <c r="ACZ97" s="202"/>
      <c r="ADA97" s="202"/>
      <c r="ADB97" s="202"/>
      <c r="ADC97" s="202"/>
      <c r="ADD97" s="202"/>
      <c r="ADE97" s="202"/>
      <c r="ADF97" s="202"/>
      <c r="ADG97" s="202"/>
      <c r="ADH97" s="202"/>
      <c r="ADI97" s="202"/>
      <c r="ADJ97" s="202"/>
      <c r="ADK97" s="202"/>
      <c r="ADL97" s="202"/>
      <c r="ADM97" s="202"/>
      <c r="ADN97" s="202"/>
      <c r="ADO97" s="202"/>
      <c r="ADP97" s="202"/>
      <c r="ADQ97" s="202"/>
      <c r="ADR97" s="202"/>
      <c r="ADS97" s="202"/>
      <c r="ADT97" s="202"/>
      <c r="ADU97" s="202"/>
      <c r="ADV97" s="202"/>
      <c r="ADW97" s="202"/>
      <c r="ADX97" s="202"/>
      <c r="ADY97" s="202"/>
      <c r="ADZ97" s="202"/>
      <c r="AEA97" s="202"/>
      <c r="AEB97" s="202"/>
      <c r="AEC97" s="202"/>
      <c r="AED97" s="202"/>
      <c r="AEE97" s="202"/>
      <c r="AEF97" s="202"/>
      <c r="AEG97" s="202"/>
      <c r="AEH97" s="202"/>
      <c r="AEI97" s="202"/>
      <c r="AEJ97" s="202"/>
      <c r="AEK97" s="202"/>
      <c r="AEL97" s="202"/>
      <c r="AEM97" s="202"/>
      <c r="AEN97" s="202"/>
      <c r="AEO97" s="202"/>
      <c r="AEP97" s="202"/>
      <c r="AEQ97" s="202"/>
      <c r="AER97" s="202"/>
      <c r="AES97" s="202"/>
      <c r="AET97" s="202"/>
      <c r="AEU97" s="202"/>
      <c r="AEV97" s="202"/>
      <c r="AEW97" s="202"/>
      <c r="AEX97" s="202"/>
      <c r="AEY97" s="202"/>
      <c r="AEZ97" s="202"/>
      <c r="AFA97" s="202"/>
      <c r="AFB97" s="202"/>
      <c r="AFC97" s="202"/>
      <c r="AFD97" s="202"/>
      <c r="AFE97" s="202"/>
      <c r="AFF97" s="202"/>
      <c r="AFG97" s="202"/>
      <c r="AFH97" s="202"/>
      <c r="AFI97" s="202"/>
      <c r="AFJ97" s="202"/>
      <c r="AFK97" s="202"/>
      <c r="AFL97" s="202"/>
      <c r="AFM97" s="202"/>
      <c r="AFN97" s="202"/>
      <c r="AFO97" s="202"/>
      <c r="AFP97" s="202"/>
      <c r="AFQ97" s="202"/>
      <c r="AFR97" s="202"/>
      <c r="AFS97" s="202"/>
      <c r="AFT97" s="202"/>
      <c r="AFU97" s="202"/>
      <c r="AFV97" s="202"/>
      <c r="AFW97" s="202"/>
      <c r="AFX97" s="202"/>
      <c r="AFY97" s="202"/>
      <c r="AFZ97" s="202"/>
      <c r="AGA97" s="202"/>
      <c r="AGB97" s="202"/>
      <c r="AGC97" s="202"/>
      <c r="AGD97" s="202"/>
      <c r="AGE97" s="202"/>
      <c r="AGF97" s="202"/>
      <c r="AGG97" s="202"/>
      <c r="AGH97" s="202"/>
      <c r="AGI97" s="202"/>
      <c r="AGJ97" s="202"/>
      <c r="AGK97" s="202"/>
      <c r="AGL97" s="202"/>
      <c r="AGM97" s="202"/>
      <c r="AGN97" s="202"/>
      <c r="AGO97" s="202"/>
      <c r="AGP97" s="202"/>
      <c r="AGQ97" s="202"/>
      <c r="AGR97" s="202"/>
      <c r="AGS97" s="202"/>
      <c r="AGT97" s="202"/>
      <c r="AGU97" s="202"/>
      <c r="AGV97" s="202"/>
      <c r="AGW97" s="202"/>
      <c r="AGX97" s="202"/>
      <c r="AGY97" s="202"/>
      <c r="AGZ97" s="202"/>
      <c r="AHA97" s="202"/>
      <c r="AHB97" s="202"/>
      <c r="AHC97" s="202"/>
      <c r="AHD97" s="202"/>
      <c r="AHE97" s="202"/>
      <c r="AHF97" s="202"/>
      <c r="AHG97" s="202"/>
      <c r="AHH97" s="202"/>
      <c r="AHI97" s="202"/>
      <c r="AHJ97" s="202"/>
      <c r="AHK97" s="202"/>
      <c r="AHL97" s="202"/>
      <c r="AHM97" s="202"/>
      <c r="AHN97" s="202"/>
      <c r="AHO97" s="202"/>
      <c r="AHP97" s="202"/>
      <c r="AHQ97" s="202"/>
      <c r="AHR97" s="202"/>
      <c r="AHS97" s="202"/>
      <c r="AHT97" s="202"/>
      <c r="AHU97" s="202"/>
      <c r="AHV97" s="202"/>
      <c r="AHW97" s="202"/>
      <c r="AHX97" s="202"/>
      <c r="AHY97" s="202"/>
      <c r="AHZ97" s="202"/>
      <c r="AIA97" s="202"/>
      <c r="AIB97" s="202"/>
      <c r="AIC97" s="202"/>
      <c r="AID97" s="202"/>
      <c r="AIE97" s="202"/>
      <c r="AIF97" s="202"/>
      <c r="AIG97" s="202"/>
      <c r="AIH97" s="202"/>
      <c r="AII97" s="202"/>
      <c r="AIJ97" s="202"/>
      <c r="AIK97" s="202"/>
      <c r="AIL97" s="202"/>
      <c r="AIM97" s="202"/>
      <c r="AIN97" s="202"/>
      <c r="AIO97" s="202"/>
      <c r="AIP97" s="202"/>
      <c r="AIQ97" s="202"/>
      <c r="AIR97" s="202"/>
      <c r="AIS97" s="202"/>
      <c r="AIT97" s="202"/>
      <c r="AIU97" s="202"/>
      <c r="AIV97" s="202"/>
      <c r="AIW97" s="202"/>
      <c r="AIX97" s="202"/>
      <c r="AIY97" s="202"/>
      <c r="AIZ97" s="202"/>
      <c r="AJA97" s="202"/>
      <c r="AJB97" s="202"/>
      <c r="AJC97" s="202"/>
      <c r="AJD97" s="202"/>
      <c r="AJE97" s="202"/>
      <c r="AJF97" s="202"/>
      <c r="AJG97" s="202"/>
      <c r="AJH97" s="202"/>
      <c r="AJI97" s="202"/>
      <c r="AJJ97" s="202"/>
      <c r="AJK97" s="202"/>
      <c r="AJL97" s="202"/>
      <c r="AJM97" s="202"/>
      <c r="AJN97" s="202"/>
      <c r="AJO97" s="202"/>
      <c r="AJP97" s="202"/>
      <c r="AJQ97" s="202"/>
      <c r="AJR97" s="202"/>
      <c r="AJS97" s="202"/>
      <c r="AJT97" s="202"/>
      <c r="AJU97" s="202"/>
      <c r="AJV97" s="202"/>
      <c r="AJW97" s="202"/>
      <c r="AJX97" s="202"/>
      <c r="AJY97" s="202"/>
      <c r="AJZ97" s="202"/>
      <c r="AKA97" s="202"/>
      <c r="AKB97" s="202"/>
      <c r="AKC97" s="202"/>
      <c r="AKD97" s="202"/>
      <c r="AKE97" s="202"/>
      <c r="AKF97" s="202"/>
      <c r="AKG97" s="202"/>
      <c r="AKH97" s="202"/>
      <c r="AKI97" s="202"/>
      <c r="AKJ97" s="202"/>
      <c r="AKK97" s="202"/>
      <c r="AKL97" s="202"/>
      <c r="AKM97" s="202"/>
      <c r="AKN97" s="202"/>
      <c r="AKO97" s="202"/>
      <c r="AKP97" s="202"/>
      <c r="AKQ97" s="202"/>
      <c r="AKR97" s="202"/>
      <c r="AKS97" s="202"/>
      <c r="AKT97" s="202"/>
      <c r="AKU97" s="202"/>
      <c r="AKV97" s="202"/>
      <c r="AKW97" s="202"/>
      <c r="AKX97" s="202"/>
      <c r="AKY97" s="202"/>
      <c r="AKZ97" s="202"/>
      <c r="ALA97" s="202"/>
      <c r="ALB97" s="202"/>
      <c r="ALC97" s="202"/>
      <c r="ALD97" s="202"/>
      <c r="ALE97" s="202"/>
      <c r="ALF97" s="202"/>
      <c r="ALG97" s="202"/>
      <c r="ALH97" s="202"/>
      <c r="ALI97" s="202"/>
      <c r="ALJ97" s="202"/>
      <c r="ALK97" s="202"/>
      <c r="ALL97" s="202"/>
      <c r="ALM97" s="202"/>
      <c r="ALN97" s="202"/>
      <c r="ALO97" s="202"/>
      <c r="ALP97" s="202"/>
      <c r="ALQ97" s="202"/>
      <c r="ALR97" s="202"/>
      <c r="ALS97" s="202"/>
      <c r="ALT97" s="202"/>
      <c r="ALU97" s="202"/>
      <c r="ALV97" s="202"/>
      <c r="ALW97" s="202"/>
      <c r="ALX97" s="202"/>
      <c r="ALY97" s="202"/>
      <c r="ALZ97" s="202"/>
      <c r="AMA97" s="202"/>
      <c r="AMB97" s="202"/>
      <c r="AMC97" s="202"/>
      <c r="AMD97" s="202"/>
      <c r="AME97" s="202"/>
      <c r="AMF97" s="202"/>
      <c r="AMG97" s="202"/>
      <c r="AMH97" s="202"/>
      <c r="AMI97" s="202"/>
      <c r="AMJ97" s="202"/>
      <c r="AMK97" s="202"/>
      <c r="AML97" s="202"/>
      <c r="AMM97" s="202"/>
      <c r="AMN97" s="202"/>
      <c r="AMO97" s="202"/>
      <c r="AMP97" s="202"/>
      <c r="AMQ97" s="202"/>
      <c r="AMR97" s="202"/>
      <c r="AMS97" s="202"/>
      <c r="AMT97" s="202"/>
      <c r="AMU97" s="202"/>
      <c r="AMV97" s="202"/>
      <c r="AMW97" s="202"/>
      <c r="AMX97" s="202"/>
      <c r="AMY97" s="202"/>
      <c r="AMZ97" s="202"/>
      <c r="ANA97" s="202"/>
      <c r="ANB97" s="202"/>
      <c r="ANC97" s="202"/>
      <c r="AND97" s="202"/>
      <c r="ANE97" s="202"/>
      <c r="ANF97" s="202"/>
      <c r="ANG97" s="202"/>
      <c r="ANH97" s="202"/>
      <c r="ANI97" s="202"/>
      <c r="ANJ97" s="202"/>
      <c r="ANK97" s="202"/>
      <c r="ANL97" s="202"/>
      <c r="ANM97" s="202"/>
      <c r="ANN97" s="202"/>
      <c r="ANO97" s="202"/>
      <c r="ANP97" s="202"/>
      <c r="ANQ97" s="202"/>
      <c r="ANR97" s="202"/>
      <c r="ANS97" s="202"/>
      <c r="ANT97" s="202"/>
      <c r="ANU97" s="202"/>
      <c r="ANV97" s="202"/>
      <c r="ANW97" s="202"/>
      <c r="ANX97" s="202"/>
      <c r="ANY97" s="202"/>
      <c r="ANZ97" s="202"/>
      <c r="AOA97" s="202"/>
      <c r="AOB97" s="202"/>
      <c r="AOC97" s="202"/>
      <c r="AOD97" s="202"/>
      <c r="AOE97" s="202"/>
      <c r="AOF97" s="202"/>
      <c r="AOG97" s="202"/>
      <c r="AOH97" s="202"/>
      <c r="AOI97" s="202"/>
      <c r="AOJ97" s="202"/>
      <c r="AOK97" s="202"/>
      <c r="AOL97" s="202"/>
      <c r="AOM97" s="202"/>
      <c r="AON97" s="202"/>
      <c r="AOO97" s="202"/>
      <c r="AOP97" s="202"/>
      <c r="AOQ97" s="202"/>
      <c r="AOR97" s="202"/>
      <c r="AOS97" s="202"/>
      <c r="AOT97" s="202"/>
      <c r="AOU97" s="202"/>
      <c r="AOV97" s="202"/>
      <c r="AOW97" s="202"/>
      <c r="AOX97" s="202"/>
      <c r="AOY97" s="202"/>
      <c r="AOZ97" s="202"/>
      <c r="APA97" s="202"/>
      <c r="APB97" s="202"/>
      <c r="APC97" s="202"/>
      <c r="APD97" s="202"/>
      <c r="APE97" s="202"/>
      <c r="APF97" s="202"/>
      <c r="APG97" s="202"/>
      <c r="APH97" s="202"/>
      <c r="API97" s="202"/>
      <c r="APJ97" s="202"/>
      <c r="APK97" s="202"/>
      <c r="APL97" s="202"/>
      <c r="APM97" s="202"/>
      <c r="APN97" s="202"/>
      <c r="APO97" s="202"/>
      <c r="APP97" s="202"/>
      <c r="APQ97" s="202"/>
      <c r="APR97" s="202"/>
      <c r="APS97" s="202"/>
      <c r="APT97" s="202"/>
      <c r="APU97" s="202"/>
      <c r="APV97" s="202"/>
      <c r="APW97" s="202"/>
      <c r="APX97" s="202"/>
      <c r="APY97" s="202"/>
      <c r="APZ97" s="202"/>
      <c r="AQA97" s="202"/>
      <c r="AQB97" s="202"/>
      <c r="AQC97" s="202"/>
      <c r="AQD97" s="202"/>
      <c r="AQE97" s="202"/>
      <c r="AQF97" s="202"/>
      <c r="AQG97" s="202"/>
      <c r="AQH97" s="202"/>
      <c r="AQI97" s="202"/>
      <c r="AQJ97" s="202"/>
      <c r="AQK97" s="202"/>
      <c r="AQL97" s="202"/>
      <c r="AQM97" s="202"/>
      <c r="AQN97" s="202"/>
      <c r="AQO97" s="202"/>
      <c r="AQP97" s="202"/>
      <c r="AQQ97" s="202"/>
      <c r="AQR97" s="202"/>
      <c r="AQS97" s="202"/>
      <c r="AQT97" s="202"/>
      <c r="AQU97" s="202"/>
      <c r="AQV97" s="202"/>
      <c r="AQW97" s="202"/>
      <c r="AQX97" s="202"/>
      <c r="AQY97" s="202"/>
      <c r="AQZ97" s="202"/>
      <c r="ARA97" s="202"/>
      <c r="ARB97" s="202"/>
      <c r="ARC97" s="202"/>
      <c r="ARD97" s="202"/>
      <c r="ARE97" s="202"/>
      <c r="ARF97" s="202"/>
      <c r="ARG97" s="202"/>
      <c r="ARH97" s="202"/>
      <c r="ARI97" s="202"/>
      <c r="ARJ97" s="202"/>
      <c r="ARK97" s="202"/>
      <c r="ARL97" s="202"/>
      <c r="ARM97" s="202"/>
      <c r="ARN97" s="202"/>
      <c r="ARO97" s="202"/>
      <c r="ARP97" s="202"/>
      <c r="ARQ97" s="202"/>
      <c r="ARR97" s="202"/>
      <c r="ARS97" s="202"/>
      <c r="ART97" s="202"/>
      <c r="ARU97" s="202"/>
      <c r="ARV97" s="202"/>
      <c r="ARW97" s="202"/>
      <c r="ARX97" s="202"/>
      <c r="ARY97" s="202"/>
      <c r="ARZ97" s="202"/>
      <c r="ASA97" s="202"/>
      <c r="ASB97" s="202"/>
      <c r="ASC97" s="202"/>
      <c r="ASD97" s="202"/>
      <c r="ASE97" s="202"/>
      <c r="ASF97" s="202"/>
      <c r="ASG97" s="202"/>
      <c r="ASH97" s="202"/>
      <c r="ASI97" s="202"/>
      <c r="ASJ97" s="202"/>
      <c r="ASK97" s="202"/>
      <c r="ASL97" s="202"/>
      <c r="ASM97" s="202"/>
      <c r="ASN97" s="202"/>
      <c r="ASO97" s="202"/>
      <c r="ASP97" s="202"/>
      <c r="ASQ97" s="202"/>
      <c r="ASR97" s="202"/>
      <c r="ASS97" s="202"/>
      <c r="AST97" s="202"/>
      <c r="ASU97" s="202"/>
      <c r="ASV97" s="202"/>
      <c r="ASW97" s="202"/>
      <c r="ASX97" s="202"/>
      <c r="ASY97" s="202"/>
      <c r="ASZ97" s="202"/>
      <c r="ATA97" s="202"/>
      <c r="ATB97" s="202"/>
      <c r="ATC97" s="202"/>
      <c r="ATD97" s="202"/>
      <c r="ATE97" s="202"/>
      <c r="ATF97" s="202"/>
      <c r="ATG97" s="202"/>
      <c r="ATH97" s="202"/>
      <c r="ATI97" s="202"/>
      <c r="ATJ97" s="202"/>
      <c r="ATK97" s="202"/>
      <c r="ATL97" s="202"/>
      <c r="ATM97" s="202"/>
      <c r="ATN97" s="202"/>
      <c r="ATO97" s="202"/>
      <c r="ATP97" s="202"/>
      <c r="ATQ97" s="202"/>
      <c r="ATR97" s="202"/>
      <c r="ATS97" s="202"/>
      <c r="ATT97" s="202"/>
      <c r="ATU97" s="202"/>
      <c r="ATV97" s="202"/>
      <c r="ATW97" s="202"/>
      <c r="ATX97" s="202"/>
      <c r="ATY97" s="202"/>
      <c r="ATZ97" s="202"/>
      <c r="AUA97" s="202"/>
      <c r="AUB97" s="202"/>
      <c r="AUC97" s="202"/>
      <c r="AUD97" s="202"/>
      <c r="AUE97" s="202"/>
      <c r="AUF97" s="202"/>
      <c r="AUG97" s="202"/>
      <c r="AUH97" s="202"/>
      <c r="AUI97" s="202"/>
      <c r="AUJ97" s="202"/>
      <c r="AUK97" s="202"/>
      <c r="AUL97" s="202"/>
      <c r="AUM97" s="202"/>
      <c r="AUN97" s="202"/>
      <c r="AUO97" s="202"/>
      <c r="AUP97" s="202"/>
      <c r="AUQ97" s="202"/>
      <c r="AUR97" s="202"/>
      <c r="AUS97" s="202"/>
      <c r="AUT97" s="202"/>
      <c r="AUU97" s="202"/>
      <c r="AUV97" s="202"/>
      <c r="AUW97" s="202"/>
      <c r="AUX97" s="202"/>
      <c r="AUY97" s="202"/>
      <c r="AUZ97" s="202"/>
      <c r="AVA97" s="202"/>
      <c r="AVB97" s="202"/>
      <c r="AVC97" s="202"/>
      <c r="AVD97" s="202"/>
      <c r="AVE97" s="202"/>
      <c r="AVF97" s="202"/>
      <c r="AVG97" s="202"/>
      <c r="AVH97" s="202"/>
      <c r="AVI97" s="202"/>
      <c r="AVJ97" s="202"/>
      <c r="AVK97" s="202"/>
      <c r="AVL97" s="202"/>
      <c r="AVM97" s="202"/>
      <c r="AVN97" s="202"/>
      <c r="AVO97" s="202"/>
      <c r="AVP97" s="202"/>
      <c r="AVQ97" s="202"/>
      <c r="AVR97" s="202"/>
      <c r="AVS97" s="202"/>
      <c r="AVT97" s="202"/>
      <c r="AVU97" s="202"/>
      <c r="AVV97" s="202"/>
      <c r="AVW97" s="202"/>
      <c r="AVX97" s="202"/>
      <c r="AVY97" s="202"/>
      <c r="AVZ97" s="202"/>
      <c r="AWA97" s="202"/>
      <c r="AWB97" s="202"/>
      <c r="AWC97" s="202"/>
      <c r="AWD97" s="202"/>
      <c r="AWE97" s="202"/>
      <c r="AWF97" s="202"/>
      <c r="AWG97" s="202"/>
      <c r="AWH97" s="202"/>
      <c r="AWI97" s="202"/>
      <c r="AWJ97" s="202"/>
      <c r="AWK97" s="202"/>
      <c r="AWL97" s="202"/>
      <c r="AWM97" s="202"/>
      <c r="AWN97" s="202"/>
      <c r="AWO97" s="202"/>
      <c r="AWP97" s="202"/>
      <c r="AWQ97" s="202"/>
      <c r="AWR97" s="202"/>
      <c r="AWS97" s="202"/>
      <c r="AWT97" s="202"/>
      <c r="AWU97" s="202"/>
      <c r="AWV97" s="202"/>
      <c r="AWW97" s="202"/>
      <c r="AWX97" s="202"/>
      <c r="AWY97" s="202"/>
      <c r="AWZ97" s="202"/>
      <c r="AXA97" s="202"/>
      <c r="AXB97" s="202"/>
      <c r="AXC97" s="202"/>
      <c r="AXD97" s="202"/>
      <c r="AXE97" s="202"/>
      <c r="AXF97" s="202"/>
      <c r="AXG97" s="202"/>
      <c r="AXH97" s="202"/>
      <c r="AXI97" s="202"/>
      <c r="AXJ97" s="202"/>
      <c r="AXK97" s="202"/>
      <c r="AXL97" s="202"/>
      <c r="AXM97" s="202"/>
      <c r="AXN97" s="202"/>
      <c r="AXO97" s="202"/>
      <c r="AXP97" s="202"/>
      <c r="AXQ97" s="202"/>
      <c r="AXR97" s="202"/>
      <c r="AXS97" s="202"/>
      <c r="AXT97" s="202"/>
      <c r="AXU97" s="202"/>
      <c r="AXV97" s="202"/>
      <c r="AXW97" s="202"/>
      <c r="AXX97" s="202"/>
      <c r="AXY97" s="202"/>
      <c r="AXZ97" s="202"/>
      <c r="AYA97" s="202"/>
      <c r="AYB97" s="202"/>
      <c r="AYC97" s="202"/>
      <c r="AYD97" s="202"/>
      <c r="AYE97" s="202"/>
      <c r="AYF97" s="202"/>
      <c r="AYG97" s="202"/>
      <c r="AYH97" s="202"/>
      <c r="AYI97" s="202"/>
      <c r="AYJ97" s="202"/>
      <c r="AYK97" s="202"/>
      <c r="AYL97" s="202"/>
      <c r="AYM97" s="202"/>
      <c r="AYN97" s="202"/>
      <c r="AYO97" s="202"/>
      <c r="AYP97" s="202"/>
      <c r="AYQ97" s="202"/>
      <c r="AYR97" s="202"/>
      <c r="AYS97" s="202"/>
      <c r="AYT97" s="202"/>
      <c r="AYU97" s="202"/>
      <c r="AYV97" s="202"/>
      <c r="AYW97" s="202"/>
      <c r="AYX97" s="202"/>
      <c r="AYY97" s="202"/>
      <c r="AYZ97" s="202"/>
      <c r="AZA97" s="202"/>
      <c r="AZB97" s="202"/>
      <c r="AZC97" s="202"/>
      <c r="AZD97" s="202"/>
      <c r="AZE97" s="202"/>
      <c r="AZF97" s="202"/>
      <c r="AZG97" s="202"/>
      <c r="AZH97" s="202"/>
      <c r="AZI97" s="202"/>
      <c r="AZJ97" s="202"/>
      <c r="AZK97" s="202"/>
      <c r="AZL97" s="202"/>
      <c r="AZM97" s="202"/>
      <c r="AZN97" s="202"/>
      <c r="AZO97" s="202"/>
      <c r="AZP97" s="202"/>
      <c r="AZQ97" s="202"/>
      <c r="AZR97" s="202"/>
      <c r="AZS97" s="202"/>
      <c r="AZT97" s="202"/>
      <c r="AZU97" s="202"/>
      <c r="AZV97" s="202"/>
      <c r="AZW97" s="202"/>
      <c r="AZX97" s="202"/>
      <c r="AZY97" s="202"/>
      <c r="AZZ97" s="202"/>
      <c r="BAA97" s="202"/>
      <c r="BAB97" s="202"/>
      <c r="BAC97" s="202"/>
      <c r="BAD97" s="202"/>
      <c r="BAE97" s="202"/>
      <c r="BAF97" s="202"/>
      <c r="BAG97" s="202"/>
      <c r="BAH97" s="202"/>
      <c r="BAI97" s="202"/>
      <c r="BAJ97" s="202"/>
      <c r="BAK97" s="202"/>
      <c r="BAL97" s="202"/>
      <c r="BAM97" s="202"/>
      <c r="BAN97" s="202"/>
      <c r="BAO97" s="202"/>
      <c r="BAP97" s="202"/>
      <c r="BAQ97" s="202"/>
      <c r="BAR97" s="202"/>
      <c r="BAS97" s="202"/>
      <c r="BAT97" s="202"/>
      <c r="BAU97" s="202"/>
      <c r="BAV97" s="202"/>
      <c r="BAW97" s="202"/>
      <c r="BAX97" s="202"/>
      <c r="BAY97" s="202"/>
      <c r="BAZ97" s="202"/>
      <c r="BBA97" s="202"/>
      <c r="BBB97" s="202"/>
      <c r="BBC97" s="202"/>
      <c r="BBD97" s="202"/>
      <c r="BBE97" s="202"/>
      <c r="BBF97" s="202"/>
      <c r="BBG97" s="202"/>
      <c r="BBH97" s="202"/>
      <c r="BBI97" s="202"/>
      <c r="BBJ97" s="202"/>
      <c r="BBK97" s="202"/>
      <c r="BBL97" s="202"/>
      <c r="BBM97" s="202"/>
      <c r="BBN97" s="202"/>
      <c r="BBO97" s="202"/>
      <c r="BBP97" s="202"/>
      <c r="BBQ97" s="202"/>
      <c r="BBR97" s="202"/>
      <c r="BBS97" s="202"/>
      <c r="BBT97" s="202"/>
      <c r="BBU97" s="202"/>
      <c r="BBV97" s="202"/>
      <c r="BBW97" s="202"/>
      <c r="BBX97" s="202"/>
      <c r="BBY97" s="202"/>
      <c r="BBZ97" s="202"/>
      <c r="BCA97" s="202"/>
      <c r="BCB97" s="202"/>
      <c r="BCC97" s="202"/>
      <c r="BCD97" s="202"/>
      <c r="BCE97" s="202"/>
      <c r="BCF97" s="202"/>
      <c r="BCG97" s="202"/>
      <c r="BCH97" s="202"/>
      <c r="BCI97" s="202"/>
      <c r="BCJ97" s="202"/>
      <c r="BCK97" s="202"/>
      <c r="BCL97" s="202"/>
      <c r="BCM97" s="202"/>
      <c r="BCN97" s="202"/>
      <c r="BCO97" s="202"/>
      <c r="BCP97" s="202"/>
      <c r="BCQ97" s="202"/>
      <c r="BCR97" s="202"/>
      <c r="BCS97" s="202"/>
      <c r="BCT97" s="202"/>
      <c r="BCU97" s="202"/>
      <c r="BCV97" s="202"/>
      <c r="BCW97" s="202"/>
      <c r="BCX97" s="202"/>
      <c r="BCY97" s="202"/>
      <c r="BCZ97" s="202"/>
      <c r="BDA97" s="202"/>
      <c r="BDB97" s="202"/>
      <c r="BDC97" s="202"/>
      <c r="BDD97" s="202"/>
      <c r="BDE97" s="202"/>
      <c r="BDF97" s="202"/>
      <c r="BDG97" s="202"/>
      <c r="BDH97" s="202"/>
      <c r="BDI97" s="202"/>
      <c r="BDJ97" s="202"/>
      <c r="BDK97" s="202"/>
      <c r="BDL97" s="202"/>
      <c r="BDM97" s="202"/>
      <c r="BDN97" s="202"/>
      <c r="BDO97" s="202"/>
      <c r="BDP97" s="202"/>
      <c r="BDQ97" s="202"/>
      <c r="BDR97" s="202"/>
      <c r="BDS97" s="202"/>
      <c r="BDT97" s="202"/>
      <c r="BDU97" s="202"/>
      <c r="BDV97" s="202"/>
      <c r="BDW97" s="202"/>
      <c r="BDX97" s="202"/>
      <c r="BDY97" s="202"/>
      <c r="BDZ97" s="202"/>
      <c r="BEA97" s="202"/>
      <c r="BEB97" s="202"/>
      <c r="BEC97" s="202"/>
      <c r="BED97" s="202"/>
      <c r="BEE97" s="202"/>
      <c r="BEF97" s="202"/>
      <c r="BEG97" s="202"/>
      <c r="BEH97" s="202"/>
      <c r="BEI97" s="202"/>
      <c r="BEJ97" s="202"/>
      <c r="BEK97" s="202"/>
      <c r="BEL97" s="202"/>
      <c r="BEM97" s="202"/>
      <c r="BEN97" s="202"/>
      <c r="BEO97" s="202"/>
      <c r="BEP97" s="202"/>
      <c r="BEQ97" s="202"/>
      <c r="BER97" s="202"/>
      <c r="BES97" s="202"/>
      <c r="BET97" s="202"/>
      <c r="BEU97" s="202"/>
      <c r="BEV97" s="202"/>
      <c r="BEW97" s="202"/>
      <c r="BEX97" s="202"/>
      <c r="BEY97" s="202"/>
      <c r="BEZ97" s="202"/>
      <c r="BFA97" s="202"/>
      <c r="BFB97" s="202"/>
      <c r="BFC97" s="202"/>
      <c r="BFD97" s="202"/>
      <c r="BFE97" s="202"/>
      <c r="BFF97" s="202"/>
      <c r="BFG97" s="202"/>
      <c r="BFH97" s="202"/>
      <c r="BFI97" s="202"/>
      <c r="BFJ97" s="202"/>
      <c r="BFK97" s="202"/>
      <c r="BFL97" s="202"/>
      <c r="BFM97" s="202"/>
      <c r="BFN97" s="202"/>
      <c r="BFO97" s="202"/>
      <c r="BFP97" s="202"/>
      <c r="BFQ97" s="202"/>
      <c r="BFR97" s="202"/>
      <c r="BFS97" s="202"/>
      <c r="BFT97" s="202"/>
      <c r="BFU97" s="202"/>
      <c r="BFV97" s="202"/>
      <c r="BFW97" s="202"/>
      <c r="BFX97" s="202"/>
      <c r="BFY97" s="202"/>
      <c r="BFZ97" s="202"/>
      <c r="BGA97" s="202"/>
      <c r="BGB97" s="202"/>
      <c r="BGC97" s="202"/>
      <c r="BGD97" s="202"/>
      <c r="BGE97" s="202"/>
      <c r="BGF97" s="202"/>
      <c r="BGG97" s="202"/>
      <c r="BGH97" s="202"/>
      <c r="BGI97" s="202"/>
      <c r="BGJ97" s="202"/>
      <c r="BGK97" s="202"/>
      <c r="BGL97" s="202"/>
      <c r="BGM97" s="202"/>
      <c r="BGN97" s="202"/>
      <c r="BGO97" s="202"/>
      <c r="BGP97" s="202"/>
      <c r="BGQ97" s="202"/>
      <c r="BGR97" s="202"/>
      <c r="BGS97" s="202"/>
      <c r="BGT97" s="202"/>
      <c r="BGU97" s="202"/>
      <c r="BGV97" s="202"/>
      <c r="BGW97" s="202"/>
      <c r="BGX97" s="202"/>
      <c r="BGY97" s="202"/>
      <c r="BGZ97" s="202"/>
      <c r="BHA97" s="202"/>
      <c r="BHB97" s="202"/>
      <c r="BHC97" s="202"/>
      <c r="BHD97" s="202"/>
      <c r="BHE97" s="202"/>
      <c r="BHF97" s="202"/>
      <c r="BHG97" s="202"/>
      <c r="BHH97" s="202"/>
      <c r="BHI97" s="202"/>
      <c r="BHJ97" s="202"/>
      <c r="BHK97" s="202"/>
      <c r="BHL97" s="202"/>
      <c r="BHM97" s="202"/>
      <c r="BHN97" s="202"/>
      <c r="BHO97" s="202"/>
      <c r="BHP97" s="202"/>
      <c r="BHQ97" s="202"/>
      <c r="BHR97" s="202"/>
      <c r="BHS97" s="202"/>
      <c r="BHT97" s="202"/>
      <c r="BHU97" s="202"/>
      <c r="BHV97" s="202"/>
      <c r="BHW97" s="202"/>
      <c r="BHX97" s="202"/>
      <c r="BHY97" s="202"/>
      <c r="BHZ97" s="202"/>
      <c r="BIA97" s="202"/>
      <c r="BIB97" s="202"/>
      <c r="BIC97" s="202"/>
      <c r="BID97" s="202"/>
      <c r="BIE97" s="202"/>
      <c r="BIF97" s="202"/>
      <c r="BIG97" s="202"/>
      <c r="BIH97" s="202"/>
      <c r="BII97" s="202"/>
      <c r="BIJ97" s="202"/>
      <c r="BIK97" s="202"/>
      <c r="BIL97" s="202"/>
      <c r="BIM97" s="202"/>
      <c r="BIN97" s="202"/>
      <c r="BIO97" s="202"/>
      <c r="BIP97" s="202"/>
      <c r="BIQ97" s="202"/>
      <c r="BIR97" s="202"/>
      <c r="BIS97" s="202"/>
      <c r="BIT97" s="202"/>
      <c r="BIU97" s="202"/>
      <c r="BIV97" s="202"/>
      <c r="BIW97" s="202"/>
      <c r="BIX97" s="202"/>
      <c r="BIY97" s="202"/>
      <c r="BIZ97" s="202"/>
      <c r="BJA97" s="202"/>
      <c r="BJB97" s="202"/>
      <c r="BJC97" s="202"/>
      <c r="BJD97" s="202"/>
      <c r="BJE97" s="202"/>
      <c r="BJF97" s="202"/>
      <c r="BJG97" s="202"/>
      <c r="BJH97" s="202"/>
      <c r="BJI97" s="202"/>
      <c r="BJJ97" s="202"/>
      <c r="BJK97" s="202"/>
      <c r="BJL97" s="202"/>
      <c r="BJM97" s="202"/>
      <c r="BJN97" s="202"/>
      <c r="BJO97" s="202"/>
      <c r="BJP97" s="202"/>
      <c r="BJQ97" s="202"/>
      <c r="BJR97" s="202"/>
      <c r="BJS97" s="202"/>
      <c r="BJT97" s="202"/>
      <c r="BJU97" s="202"/>
      <c r="BJV97" s="202"/>
      <c r="BJW97" s="202"/>
      <c r="BJX97" s="202"/>
      <c r="BJY97" s="202"/>
      <c r="BJZ97" s="202"/>
      <c r="BKA97" s="202"/>
      <c r="BKB97" s="202"/>
      <c r="BKC97" s="202"/>
      <c r="BKD97" s="202"/>
      <c r="BKE97" s="202"/>
      <c r="BKF97" s="202"/>
      <c r="BKG97" s="202"/>
      <c r="BKH97" s="202"/>
      <c r="BKI97" s="202"/>
      <c r="BKJ97" s="202"/>
      <c r="BKK97" s="202"/>
      <c r="BKL97" s="202"/>
      <c r="BKM97" s="202"/>
      <c r="BKN97" s="202"/>
      <c r="BKO97" s="202"/>
      <c r="BKP97" s="202"/>
      <c r="BKQ97" s="202"/>
      <c r="BKR97" s="202"/>
      <c r="BKS97" s="202"/>
      <c r="BKT97" s="202"/>
      <c r="BKU97" s="202"/>
      <c r="BKV97" s="202"/>
      <c r="BKW97" s="202"/>
      <c r="BKX97" s="202"/>
      <c r="BKY97" s="202"/>
      <c r="BKZ97" s="202"/>
      <c r="BLA97" s="202"/>
      <c r="BLB97" s="202"/>
      <c r="BLC97" s="202"/>
      <c r="BLD97" s="202"/>
      <c r="BLE97" s="202"/>
      <c r="BLF97" s="202"/>
      <c r="BLG97" s="202"/>
      <c r="BLH97" s="202"/>
      <c r="BLI97" s="202"/>
      <c r="BLJ97" s="202"/>
      <c r="BLK97" s="202"/>
      <c r="BLL97" s="202"/>
      <c r="BLM97" s="202"/>
      <c r="BLN97" s="202"/>
      <c r="BLO97" s="202"/>
      <c r="BLP97" s="202"/>
      <c r="BLQ97" s="202"/>
      <c r="BLR97" s="202"/>
      <c r="BLS97" s="202"/>
      <c r="BLT97" s="202"/>
      <c r="BLU97" s="202"/>
      <c r="BLV97" s="202"/>
      <c r="BLW97" s="202"/>
      <c r="BLX97" s="202"/>
      <c r="BLY97" s="202"/>
      <c r="BLZ97" s="202"/>
      <c r="BMA97" s="202"/>
      <c r="BMB97" s="202"/>
      <c r="BMC97" s="202"/>
      <c r="BMD97" s="202"/>
      <c r="BME97" s="202"/>
      <c r="BMF97" s="202"/>
      <c r="BMG97" s="202"/>
      <c r="BMH97" s="202"/>
      <c r="BMI97" s="202"/>
      <c r="BMJ97" s="202"/>
      <c r="BMK97" s="202"/>
      <c r="BML97" s="202"/>
      <c r="BMM97" s="202"/>
      <c r="BMN97" s="202"/>
      <c r="BMO97" s="202"/>
      <c r="BMP97" s="202"/>
      <c r="BMQ97" s="202"/>
      <c r="BMR97" s="202"/>
      <c r="BMS97" s="202"/>
      <c r="BMT97" s="202"/>
      <c r="BMU97" s="202"/>
      <c r="BMV97" s="202"/>
      <c r="BMW97" s="202"/>
      <c r="BMX97" s="202"/>
      <c r="BMY97" s="202"/>
      <c r="BMZ97" s="202"/>
      <c r="BNA97" s="202"/>
      <c r="BNB97" s="202"/>
      <c r="BNC97" s="202"/>
      <c r="BND97" s="202"/>
      <c r="BNE97" s="202"/>
      <c r="BNF97" s="202"/>
      <c r="BNG97" s="202"/>
      <c r="BNH97" s="202"/>
      <c r="BNI97" s="202"/>
      <c r="BNJ97" s="202"/>
      <c r="BNK97" s="202"/>
      <c r="BNL97" s="202"/>
      <c r="BNM97" s="202"/>
      <c r="BNN97" s="202"/>
      <c r="BNO97" s="202"/>
      <c r="BNP97" s="202"/>
      <c r="BNQ97" s="202"/>
      <c r="BNR97" s="202"/>
      <c r="BNS97" s="202"/>
      <c r="BNT97" s="202"/>
      <c r="BNU97" s="202"/>
      <c r="BNV97" s="202"/>
      <c r="BNW97" s="202"/>
      <c r="BNX97" s="202"/>
      <c r="BNY97" s="202"/>
      <c r="BNZ97" s="202"/>
      <c r="BOA97" s="202"/>
      <c r="BOB97" s="202"/>
      <c r="BOC97" s="202"/>
      <c r="BOD97" s="202"/>
      <c r="BOE97" s="202"/>
      <c r="BOF97" s="202"/>
      <c r="BOG97" s="202"/>
      <c r="BOH97" s="202"/>
      <c r="BOI97" s="202"/>
      <c r="BOJ97" s="202"/>
      <c r="BOK97" s="202"/>
      <c r="BOL97" s="202"/>
      <c r="BOM97" s="202"/>
      <c r="BON97" s="202"/>
      <c r="BOO97" s="202"/>
      <c r="BOP97" s="202"/>
      <c r="BOQ97" s="202"/>
      <c r="BOR97" s="202"/>
      <c r="BOS97" s="202"/>
      <c r="BOT97" s="202"/>
      <c r="BOU97" s="202"/>
      <c r="BOV97" s="202"/>
      <c r="BOW97" s="202"/>
      <c r="BOX97" s="202"/>
      <c r="BOY97" s="202"/>
      <c r="BOZ97" s="202"/>
      <c r="BPA97" s="202"/>
      <c r="BPB97" s="202"/>
      <c r="BPC97" s="202"/>
      <c r="BPD97" s="202"/>
      <c r="BPE97" s="202"/>
      <c r="BPF97" s="202"/>
      <c r="BPG97" s="202"/>
      <c r="BPH97" s="202"/>
      <c r="BPI97" s="202"/>
      <c r="BPJ97" s="202"/>
      <c r="BPK97" s="202"/>
      <c r="BPL97" s="202"/>
      <c r="BPM97" s="202"/>
      <c r="BPN97" s="202"/>
      <c r="BPO97" s="202"/>
      <c r="BPP97" s="202"/>
      <c r="BPQ97" s="202"/>
      <c r="BPR97" s="202"/>
      <c r="BPS97" s="202"/>
      <c r="BPT97" s="202"/>
      <c r="BPU97" s="202"/>
      <c r="BPV97" s="202"/>
      <c r="BPW97" s="202"/>
      <c r="BPX97" s="202"/>
      <c r="BPY97" s="202"/>
      <c r="BPZ97" s="202"/>
      <c r="BQA97" s="202"/>
      <c r="BQB97" s="202"/>
      <c r="BQC97" s="202"/>
      <c r="BQD97" s="202"/>
      <c r="BQE97" s="202"/>
      <c r="BQF97" s="202"/>
      <c r="BQG97" s="202"/>
      <c r="BQH97" s="202"/>
      <c r="BQI97" s="202"/>
      <c r="BQJ97" s="202"/>
      <c r="BQK97" s="202"/>
      <c r="BQL97" s="202"/>
      <c r="BQM97" s="202"/>
      <c r="BQN97" s="202"/>
      <c r="BQO97" s="202"/>
      <c r="BQP97" s="202"/>
      <c r="BQQ97" s="202"/>
      <c r="BQR97" s="202"/>
      <c r="BQS97" s="202"/>
      <c r="BQT97" s="202"/>
      <c r="BQU97" s="202"/>
      <c r="BQV97" s="202"/>
      <c r="BQW97" s="202"/>
      <c r="BQX97" s="202"/>
      <c r="BQY97" s="202"/>
      <c r="BQZ97" s="202"/>
      <c r="BRA97" s="202"/>
      <c r="BRB97" s="202"/>
      <c r="BRC97" s="202"/>
      <c r="BRD97" s="202"/>
      <c r="BRE97" s="202"/>
      <c r="BRF97" s="202"/>
      <c r="BRG97" s="202"/>
      <c r="BRH97" s="202"/>
      <c r="BRI97" s="202"/>
      <c r="BRJ97" s="202"/>
      <c r="BRK97" s="202"/>
      <c r="BRL97" s="202"/>
      <c r="BRM97" s="202"/>
      <c r="BRN97" s="202"/>
      <c r="BRO97" s="202"/>
      <c r="BRP97" s="202"/>
      <c r="BRQ97" s="202"/>
      <c r="BRR97" s="202"/>
      <c r="BRS97" s="202"/>
      <c r="BRT97" s="202"/>
      <c r="BRU97" s="202"/>
      <c r="BRV97" s="202"/>
      <c r="BRW97" s="202"/>
      <c r="BRX97" s="202"/>
      <c r="BRY97" s="202"/>
      <c r="BRZ97" s="202"/>
      <c r="BSA97" s="202"/>
      <c r="BSB97" s="202"/>
      <c r="BSC97" s="202"/>
      <c r="BSD97" s="202"/>
      <c r="BSE97" s="202"/>
      <c r="BSF97" s="202"/>
      <c r="BSG97" s="202"/>
      <c r="BSH97" s="202"/>
      <c r="BSI97" s="202"/>
      <c r="BSJ97" s="202"/>
      <c r="BSK97" s="202"/>
      <c r="BSL97" s="202"/>
      <c r="BSM97" s="202"/>
      <c r="BSN97" s="202"/>
      <c r="BSO97" s="202"/>
      <c r="BSP97" s="202"/>
      <c r="BSQ97" s="202"/>
      <c r="BSR97" s="202"/>
      <c r="BSS97" s="202"/>
      <c r="BST97" s="202"/>
      <c r="BSU97" s="202"/>
      <c r="BSV97" s="202"/>
      <c r="BSW97" s="202"/>
      <c r="BSX97" s="202"/>
      <c r="BSY97" s="202"/>
      <c r="BSZ97" s="202"/>
      <c r="BTA97" s="202"/>
      <c r="BTB97" s="202"/>
      <c r="BTC97" s="202"/>
      <c r="BTD97" s="202"/>
      <c r="BTE97" s="202"/>
      <c r="BTF97" s="202"/>
      <c r="BTG97" s="202"/>
      <c r="BTH97" s="202"/>
      <c r="BTI97" s="202"/>
      <c r="BTJ97" s="202"/>
      <c r="BTK97" s="202"/>
      <c r="BTL97" s="202"/>
      <c r="BTM97" s="202"/>
      <c r="BTN97" s="202"/>
      <c r="BTO97" s="202"/>
      <c r="BTP97" s="202"/>
      <c r="BTQ97" s="202"/>
      <c r="BTR97" s="202"/>
      <c r="BTS97" s="202"/>
      <c r="BTT97" s="202"/>
      <c r="BTU97" s="202"/>
      <c r="BTV97" s="202"/>
      <c r="BTW97" s="202"/>
      <c r="BTX97" s="202"/>
      <c r="BTY97" s="202"/>
      <c r="BTZ97" s="202"/>
      <c r="BUA97" s="202"/>
      <c r="BUB97" s="202"/>
      <c r="BUC97" s="202"/>
      <c r="BUD97" s="202"/>
      <c r="BUE97" s="202"/>
      <c r="BUF97" s="202"/>
      <c r="BUG97" s="202"/>
      <c r="BUH97" s="202"/>
      <c r="BUI97" s="202"/>
      <c r="BUJ97" s="202"/>
      <c r="BUK97" s="202"/>
      <c r="BUL97" s="202"/>
      <c r="BUM97" s="202"/>
      <c r="BUN97" s="202"/>
      <c r="BUO97" s="202"/>
      <c r="BUP97" s="202"/>
      <c r="BUQ97" s="202"/>
      <c r="BUR97" s="202"/>
      <c r="BUS97" s="202"/>
      <c r="BUT97" s="202"/>
      <c r="BUU97" s="202"/>
      <c r="BUV97" s="202"/>
      <c r="BUW97" s="202"/>
      <c r="BUX97" s="202"/>
      <c r="BUY97" s="202"/>
      <c r="BUZ97" s="202"/>
      <c r="BVA97" s="202"/>
      <c r="BVB97" s="202"/>
      <c r="BVC97" s="202"/>
      <c r="BVD97" s="202"/>
      <c r="BVE97" s="202"/>
      <c r="BVF97" s="202"/>
      <c r="BVG97" s="202"/>
      <c r="BVH97" s="202"/>
      <c r="BVI97" s="202"/>
      <c r="BVJ97" s="202"/>
      <c r="BVK97" s="202"/>
      <c r="BVL97" s="202"/>
      <c r="BVM97" s="202"/>
      <c r="BVN97" s="202"/>
      <c r="BVO97" s="202"/>
      <c r="BVP97" s="202"/>
      <c r="BVQ97" s="202"/>
      <c r="BVR97" s="202"/>
      <c r="BVS97" s="202"/>
      <c r="BVT97" s="202"/>
      <c r="BVU97" s="202"/>
      <c r="BVV97" s="202"/>
      <c r="BVW97" s="202"/>
      <c r="BVX97" s="202"/>
      <c r="BVY97" s="202"/>
      <c r="BVZ97" s="202"/>
      <c r="BWA97" s="202"/>
      <c r="BWB97" s="202"/>
      <c r="BWC97" s="202"/>
      <c r="BWD97" s="202"/>
      <c r="BWE97" s="202"/>
      <c r="BWF97" s="202"/>
      <c r="BWG97" s="202"/>
      <c r="BWH97" s="202"/>
      <c r="BWI97" s="202"/>
      <c r="BWJ97" s="202"/>
      <c r="BWK97" s="202"/>
      <c r="BWL97" s="202"/>
      <c r="BWM97" s="202"/>
      <c r="BWN97" s="202"/>
      <c r="BWO97" s="202"/>
      <c r="BWP97" s="202"/>
      <c r="BWQ97" s="202"/>
      <c r="BWR97" s="202"/>
      <c r="BWS97" s="202"/>
      <c r="BWT97" s="202"/>
      <c r="BWU97" s="202"/>
      <c r="BWV97" s="202"/>
      <c r="BWW97" s="202"/>
      <c r="BWX97" s="202"/>
      <c r="BWY97" s="202"/>
      <c r="BWZ97" s="202"/>
      <c r="BXA97" s="202"/>
      <c r="BXB97" s="202"/>
      <c r="BXC97" s="202"/>
      <c r="BXD97" s="202"/>
      <c r="BXE97" s="202"/>
      <c r="BXF97" s="202"/>
      <c r="BXG97" s="202"/>
      <c r="BXH97" s="202"/>
      <c r="BXI97" s="202"/>
      <c r="BXJ97" s="202"/>
      <c r="BXK97" s="202"/>
      <c r="BXL97" s="202"/>
      <c r="BXM97" s="202"/>
      <c r="BXN97" s="202"/>
      <c r="BXO97" s="202"/>
      <c r="BXP97" s="202"/>
      <c r="BXQ97" s="202"/>
      <c r="BXR97" s="202"/>
      <c r="BXS97" s="202"/>
      <c r="BXT97" s="202"/>
      <c r="BXU97" s="202"/>
      <c r="BXV97" s="202"/>
      <c r="BXW97" s="202"/>
      <c r="BXX97" s="202"/>
      <c r="BXY97" s="202"/>
      <c r="BXZ97" s="202"/>
      <c r="BYA97" s="202"/>
      <c r="BYB97" s="202"/>
      <c r="BYC97" s="202"/>
      <c r="BYD97" s="202"/>
      <c r="BYE97" s="202"/>
      <c r="BYF97" s="202"/>
      <c r="BYG97" s="202"/>
      <c r="BYH97" s="202"/>
      <c r="BYI97" s="202"/>
      <c r="BYJ97" s="202"/>
      <c r="BYK97" s="202"/>
      <c r="BYL97" s="202"/>
      <c r="BYM97" s="202"/>
      <c r="BYN97" s="202"/>
      <c r="BYO97" s="202"/>
      <c r="BYP97" s="202"/>
      <c r="BYQ97" s="202"/>
      <c r="BYR97" s="202"/>
      <c r="BYS97" s="202"/>
      <c r="BYT97" s="202"/>
      <c r="BYU97" s="202"/>
      <c r="BYV97" s="202"/>
      <c r="BYW97" s="202"/>
      <c r="BYX97" s="202"/>
      <c r="BYY97" s="202"/>
      <c r="BYZ97" s="202"/>
      <c r="BZA97" s="202"/>
      <c r="BZB97" s="202"/>
      <c r="BZC97" s="202"/>
      <c r="BZD97" s="202"/>
      <c r="BZE97" s="202"/>
      <c r="BZF97" s="202"/>
      <c r="BZG97" s="202"/>
      <c r="BZH97" s="202"/>
      <c r="BZI97" s="202"/>
      <c r="BZJ97" s="202"/>
      <c r="BZK97" s="202"/>
      <c r="BZL97" s="202"/>
      <c r="BZM97" s="202"/>
      <c r="BZN97" s="202"/>
      <c r="BZO97" s="202"/>
      <c r="BZP97" s="202"/>
      <c r="BZQ97" s="202"/>
      <c r="BZR97" s="202"/>
      <c r="BZS97" s="202"/>
      <c r="BZT97" s="202"/>
      <c r="BZU97" s="202"/>
      <c r="BZV97" s="202"/>
      <c r="BZW97" s="202"/>
      <c r="BZX97" s="202"/>
      <c r="BZY97" s="202"/>
      <c r="BZZ97" s="202"/>
      <c r="CAA97" s="202"/>
      <c r="CAB97" s="202"/>
      <c r="CAC97" s="202"/>
      <c r="CAD97" s="202"/>
      <c r="CAE97" s="202"/>
      <c r="CAF97" s="202"/>
      <c r="CAG97" s="202"/>
      <c r="CAH97" s="202"/>
      <c r="CAI97" s="202"/>
      <c r="CAJ97" s="202"/>
      <c r="CAK97" s="202"/>
      <c r="CAL97" s="202"/>
      <c r="CAM97" s="202"/>
      <c r="CAN97" s="202"/>
      <c r="CAO97" s="202"/>
      <c r="CAP97" s="202"/>
      <c r="CAQ97" s="202"/>
      <c r="CAR97" s="202"/>
      <c r="CAS97" s="202"/>
      <c r="CAT97" s="202"/>
      <c r="CAU97" s="202"/>
      <c r="CAV97" s="202"/>
      <c r="CAW97" s="202"/>
      <c r="CAX97" s="202"/>
      <c r="CAY97" s="202"/>
      <c r="CAZ97" s="202"/>
      <c r="CBA97" s="202"/>
      <c r="CBB97" s="202"/>
      <c r="CBC97" s="202"/>
      <c r="CBD97" s="202"/>
      <c r="CBE97" s="202"/>
      <c r="CBF97" s="202"/>
      <c r="CBG97" s="202"/>
      <c r="CBH97" s="202"/>
      <c r="CBI97" s="202"/>
      <c r="CBJ97" s="202"/>
      <c r="CBK97" s="202"/>
      <c r="CBL97" s="202"/>
      <c r="CBM97" s="202"/>
      <c r="CBN97" s="202"/>
      <c r="CBO97" s="202"/>
      <c r="CBP97" s="202"/>
      <c r="CBQ97" s="202"/>
      <c r="CBR97" s="202"/>
      <c r="CBS97" s="202"/>
      <c r="CBT97" s="202"/>
      <c r="CBU97" s="202"/>
      <c r="CBV97" s="202"/>
      <c r="CBW97" s="202"/>
      <c r="CBX97" s="202"/>
      <c r="CBY97" s="202"/>
      <c r="CBZ97" s="202"/>
      <c r="CCA97" s="202"/>
      <c r="CCB97" s="202"/>
      <c r="CCC97" s="202"/>
      <c r="CCD97" s="202"/>
      <c r="CCE97" s="202"/>
      <c r="CCF97" s="202"/>
      <c r="CCG97" s="202"/>
      <c r="CCH97" s="202"/>
      <c r="CCI97" s="202"/>
      <c r="CCJ97" s="202"/>
      <c r="CCK97" s="202"/>
      <c r="CCL97" s="202"/>
      <c r="CCM97" s="202"/>
      <c r="CCN97" s="202"/>
      <c r="CCO97" s="202"/>
      <c r="CCP97" s="202"/>
      <c r="CCQ97" s="202"/>
      <c r="CCR97" s="202"/>
      <c r="CCS97" s="202"/>
      <c r="CCT97" s="202"/>
      <c r="CCU97" s="202"/>
      <c r="CCV97" s="202"/>
      <c r="CCW97" s="202"/>
      <c r="CCX97" s="202"/>
      <c r="CCY97" s="202"/>
      <c r="CCZ97" s="202"/>
      <c r="CDA97" s="202"/>
      <c r="CDB97" s="202"/>
      <c r="CDC97" s="202"/>
      <c r="CDD97" s="202"/>
      <c r="CDE97" s="202"/>
      <c r="CDF97" s="202"/>
      <c r="CDG97" s="202"/>
      <c r="CDH97" s="202"/>
      <c r="CDI97" s="202"/>
      <c r="CDJ97" s="202"/>
      <c r="CDK97" s="202"/>
      <c r="CDL97" s="202"/>
      <c r="CDM97" s="202"/>
      <c r="CDN97" s="202"/>
      <c r="CDO97" s="202"/>
      <c r="CDP97" s="202"/>
      <c r="CDQ97" s="202"/>
      <c r="CDR97" s="202"/>
      <c r="CDS97" s="202"/>
      <c r="CDT97" s="202"/>
      <c r="CDU97" s="202"/>
      <c r="CDV97" s="202"/>
      <c r="CDW97" s="202"/>
      <c r="CDX97" s="202"/>
      <c r="CDY97" s="202"/>
      <c r="CDZ97" s="202"/>
      <c r="CEA97" s="202"/>
      <c r="CEB97" s="202"/>
      <c r="CEC97" s="202"/>
      <c r="CED97" s="202"/>
      <c r="CEE97" s="202"/>
      <c r="CEF97" s="202"/>
      <c r="CEG97" s="202"/>
      <c r="CEH97" s="202"/>
      <c r="CEI97" s="202"/>
      <c r="CEJ97" s="202"/>
      <c r="CEK97" s="202"/>
      <c r="CEL97" s="202"/>
      <c r="CEM97" s="202"/>
      <c r="CEN97" s="202"/>
      <c r="CEO97" s="202"/>
      <c r="CEP97" s="202"/>
      <c r="CEQ97" s="202"/>
      <c r="CER97" s="202"/>
      <c r="CES97" s="202"/>
      <c r="CET97" s="202"/>
      <c r="CEU97" s="202"/>
      <c r="CEV97" s="202"/>
      <c r="CEW97" s="202"/>
      <c r="CEX97" s="202"/>
      <c r="CEY97" s="202"/>
      <c r="CEZ97" s="202"/>
      <c r="CFA97" s="202"/>
      <c r="CFB97" s="202"/>
      <c r="CFC97" s="202"/>
      <c r="CFD97" s="202"/>
      <c r="CFE97" s="202"/>
      <c r="CFF97" s="202"/>
      <c r="CFG97" s="202"/>
      <c r="CFH97" s="202"/>
      <c r="CFI97" s="202"/>
      <c r="CFJ97" s="202"/>
      <c r="CFK97" s="202"/>
      <c r="CFL97" s="202"/>
      <c r="CFM97" s="202"/>
      <c r="CFN97" s="202"/>
      <c r="CFO97" s="202"/>
      <c r="CFP97" s="202"/>
      <c r="CFQ97" s="202"/>
      <c r="CFR97" s="202"/>
      <c r="CFS97" s="202"/>
      <c r="CFT97" s="202"/>
      <c r="CFU97" s="202"/>
      <c r="CFV97" s="202"/>
      <c r="CFW97" s="202"/>
      <c r="CFX97" s="202"/>
      <c r="CFY97" s="202"/>
      <c r="CFZ97" s="202"/>
      <c r="CGA97" s="202"/>
      <c r="CGB97" s="202"/>
      <c r="CGC97" s="202"/>
      <c r="CGD97" s="202"/>
      <c r="CGE97" s="202"/>
      <c r="CGF97" s="202"/>
      <c r="CGG97" s="202"/>
      <c r="CGH97" s="202"/>
      <c r="CGI97" s="202"/>
      <c r="CGJ97" s="202"/>
      <c r="CGK97" s="202"/>
      <c r="CGL97" s="202"/>
      <c r="CGM97" s="202"/>
      <c r="CGN97" s="202"/>
      <c r="CGO97" s="202"/>
      <c r="CGP97" s="202"/>
      <c r="CGQ97" s="202"/>
      <c r="CGR97" s="202"/>
      <c r="CGS97" s="202"/>
      <c r="CGT97" s="202"/>
      <c r="CGU97" s="202"/>
      <c r="CGV97" s="202"/>
      <c r="CGW97" s="202"/>
      <c r="CGX97" s="202"/>
      <c r="CGY97" s="202"/>
      <c r="CGZ97" s="202"/>
      <c r="CHA97" s="202"/>
      <c r="CHB97" s="202"/>
      <c r="CHC97" s="202"/>
      <c r="CHD97" s="202"/>
      <c r="CHE97" s="202"/>
      <c r="CHF97" s="202"/>
      <c r="CHG97" s="202"/>
      <c r="CHH97" s="202"/>
      <c r="CHI97" s="202"/>
      <c r="CHJ97" s="202"/>
      <c r="CHK97" s="202"/>
      <c r="CHL97" s="202"/>
      <c r="CHM97" s="202"/>
      <c r="CHN97" s="202"/>
      <c r="CHO97" s="202"/>
      <c r="CHP97" s="202"/>
      <c r="CHQ97" s="202"/>
      <c r="CHR97" s="202"/>
      <c r="CHS97" s="202"/>
      <c r="CHT97" s="202"/>
      <c r="CHU97" s="202"/>
      <c r="CHV97" s="202"/>
      <c r="CHW97" s="202"/>
      <c r="CHX97" s="202"/>
      <c r="CHY97" s="202"/>
      <c r="CHZ97" s="202"/>
      <c r="CIA97" s="202"/>
      <c r="CIB97" s="202"/>
      <c r="CIC97" s="202"/>
      <c r="CID97" s="202"/>
      <c r="CIE97" s="202"/>
      <c r="CIF97" s="202"/>
      <c r="CIG97" s="202"/>
      <c r="CIH97" s="202"/>
      <c r="CII97" s="202"/>
      <c r="CIJ97" s="202"/>
      <c r="CIK97" s="202"/>
      <c r="CIL97" s="202"/>
      <c r="CIM97" s="202"/>
      <c r="CIN97" s="202"/>
      <c r="CIO97" s="202"/>
      <c r="CIP97" s="202"/>
      <c r="CIQ97" s="202"/>
      <c r="CIR97" s="202"/>
      <c r="CIS97" s="202"/>
      <c r="CIT97" s="202"/>
      <c r="CIU97" s="202"/>
      <c r="CIV97" s="202"/>
      <c r="CIW97" s="202"/>
      <c r="CIX97" s="202"/>
      <c r="CIY97" s="202"/>
      <c r="CIZ97" s="202"/>
      <c r="CJA97" s="202"/>
      <c r="CJB97" s="202"/>
      <c r="CJC97" s="202"/>
      <c r="CJD97" s="202"/>
      <c r="CJE97" s="202"/>
      <c r="CJF97" s="202"/>
      <c r="CJG97" s="202"/>
      <c r="CJH97" s="202"/>
      <c r="CJI97" s="202"/>
      <c r="CJJ97" s="202"/>
      <c r="CJK97" s="202"/>
      <c r="CJL97" s="202"/>
      <c r="CJM97" s="202"/>
      <c r="CJN97" s="202"/>
      <c r="CJO97" s="202"/>
      <c r="CJP97" s="202"/>
      <c r="CJQ97" s="202"/>
      <c r="CJR97" s="202"/>
      <c r="CJS97" s="202"/>
      <c r="CJT97" s="202"/>
      <c r="CJU97" s="202"/>
      <c r="CJV97" s="202"/>
      <c r="CJW97" s="202"/>
      <c r="CJX97" s="202"/>
      <c r="CJY97" s="202"/>
      <c r="CJZ97" s="202"/>
      <c r="CKA97" s="202"/>
      <c r="CKB97" s="202"/>
      <c r="CKC97" s="202"/>
      <c r="CKD97" s="202"/>
      <c r="CKE97" s="202"/>
      <c r="CKF97" s="202"/>
      <c r="CKG97" s="202"/>
      <c r="CKH97" s="202"/>
      <c r="CKI97" s="202"/>
      <c r="CKJ97" s="202"/>
      <c r="CKK97" s="202"/>
      <c r="CKL97" s="202"/>
      <c r="CKM97" s="202"/>
      <c r="CKN97" s="202"/>
      <c r="CKO97" s="202"/>
      <c r="CKP97" s="202"/>
      <c r="CKQ97" s="202"/>
      <c r="CKR97" s="202"/>
      <c r="CKS97" s="202"/>
      <c r="CKT97" s="202"/>
      <c r="CKU97" s="202"/>
      <c r="CKV97" s="202"/>
      <c r="CKW97" s="202"/>
      <c r="CKX97" s="202"/>
      <c r="CKY97" s="202"/>
      <c r="CKZ97" s="202"/>
      <c r="CLA97" s="202"/>
      <c r="CLB97" s="202"/>
      <c r="CLC97" s="202"/>
      <c r="CLD97" s="202"/>
      <c r="CLE97" s="202"/>
      <c r="CLF97" s="202"/>
      <c r="CLG97" s="202"/>
      <c r="CLH97" s="202"/>
      <c r="CLI97" s="202"/>
      <c r="CLJ97" s="202"/>
      <c r="CLK97" s="202"/>
      <c r="CLL97" s="202"/>
      <c r="CLM97" s="202"/>
      <c r="CLN97" s="202"/>
      <c r="CLO97" s="202"/>
      <c r="CLP97" s="202"/>
      <c r="CLQ97" s="202"/>
      <c r="CLR97" s="202"/>
      <c r="CLS97" s="202"/>
      <c r="CLT97" s="202"/>
      <c r="CLU97" s="202"/>
      <c r="CLV97" s="202"/>
      <c r="CLW97" s="202"/>
      <c r="CLX97" s="202"/>
      <c r="CLY97" s="202"/>
      <c r="CLZ97" s="202"/>
      <c r="CMA97" s="202"/>
      <c r="CMB97" s="202"/>
      <c r="CMC97" s="202"/>
      <c r="CMD97" s="202"/>
      <c r="CME97" s="202"/>
      <c r="CMF97" s="202"/>
      <c r="CMG97" s="202"/>
      <c r="CMH97" s="202"/>
      <c r="CMI97" s="202"/>
      <c r="CMJ97" s="202"/>
      <c r="CMK97" s="202"/>
      <c r="CML97" s="202"/>
      <c r="CMM97" s="202"/>
      <c r="CMN97" s="202"/>
      <c r="CMO97" s="202"/>
      <c r="CMP97" s="202"/>
      <c r="CMQ97" s="202"/>
      <c r="CMR97" s="202"/>
      <c r="CMS97" s="202"/>
      <c r="CMT97" s="202"/>
      <c r="CMU97" s="202"/>
      <c r="CMV97" s="202"/>
      <c r="CMW97" s="202"/>
      <c r="CMX97" s="202"/>
      <c r="CMY97" s="202"/>
      <c r="CMZ97" s="202"/>
      <c r="CNA97" s="202"/>
      <c r="CNB97" s="202"/>
      <c r="CNC97" s="202"/>
      <c r="CND97" s="202"/>
      <c r="CNE97" s="202"/>
      <c r="CNF97" s="202"/>
      <c r="CNG97" s="202"/>
      <c r="CNH97" s="202"/>
      <c r="CNI97" s="202"/>
      <c r="CNJ97" s="202"/>
      <c r="CNK97" s="202"/>
      <c r="CNL97" s="202"/>
      <c r="CNM97" s="202"/>
      <c r="CNN97" s="202"/>
      <c r="CNO97" s="202"/>
      <c r="CNP97" s="202"/>
      <c r="CNQ97" s="202"/>
      <c r="CNR97" s="202"/>
      <c r="CNS97" s="202"/>
      <c r="CNT97" s="202"/>
      <c r="CNU97" s="202"/>
      <c r="CNV97" s="202"/>
      <c r="CNW97" s="202"/>
      <c r="CNX97" s="202"/>
      <c r="CNY97" s="202"/>
      <c r="CNZ97" s="202"/>
      <c r="COA97" s="202"/>
      <c r="COB97" s="202"/>
      <c r="COC97" s="202"/>
      <c r="COD97" s="202"/>
      <c r="COE97" s="202"/>
      <c r="COF97" s="202"/>
      <c r="COG97" s="202"/>
      <c r="COH97" s="202"/>
      <c r="COI97" s="202"/>
      <c r="COJ97" s="202"/>
      <c r="COK97" s="202"/>
      <c r="COL97" s="202"/>
      <c r="COM97" s="202"/>
      <c r="CON97" s="202"/>
      <c r="COO97" s="202"/>
      <c r="COP97" s="202"/>
      <c r="COQ97" s="202"/>
      <c r="COR97" s="202"/>
      <c r="COS97" s="202"/>
      <c r="COT97" s="202"/>
      <c r="COU97" s="202"/>
      <c r="COV97" s="202"/>
      <c r="COW97" s="202"/>
      <c r="COX97" s="202"/>
      <c r="COY97" s="202"/>
      <c r="COZ97" s="202"/>
      <c r="CPA97" s="202"/>
      <c r="CPB97" s="202"/>
      <c r="CPC97" s="202"/>
      <c r="CPD97" s="202"/>
      <c r="CPE97" s="202"/>
      <c r="CPF97" s="202"/>
      <c r="CPG97" s="202"/>
      <c r="CPH97" s="202"/>
      <c r="CPI97" s="202"/>
      <c r="CPJ97" s="202"/>
      <c r="CPK97" s="202"/>
      <c r="CPL97" s="202"/>
      <c r="CPM97" s="202"/>
      <c r="CPN97" s="202"/>
      <c r="CPO97" s="202"/>
      <c r="CPP97" s="202"/>
      <c r="CPQ97" s="202"/>
      <c r="CPR97" s="202"/>
      <c r="CPS97" s="202"/>
      <c r="CPT97" s="202"/>
      <c r="CPU97" s="202"/>
      <c r="CPV97" s="202"/>
      <c r="CPW97" s="202"/>
      <c r="CPX97" s="202"/>
      <c r="CPY97" s="202"/>
      <c r="CPZ97" s="202"/>
      <c r="CQA97" s="202"/>
      <c r="CQB97" s="202"/>
      <c r="CQC97" s="202"/>
      <c r="CQD97" s="202"/>
      <c r="CQE97" s="202"/>
      <c r="CQF97" s="202"/>
      <c r="CQG97" s="202"/>
      <c r="CQH97" s="202"/>
      <c r="CQI97" s="202"/>
      <c r="CQJ97" s="202"/>
      <c r="CQK97" s="202"/>
      <c r="CQL97" s="202"/>
      <c r="CQM97" s="202"/>
      <c r="CQN97" s="202"/>
      <c r="CQO97" s="202"/>
      <c r="CQP97" s="202"/>
      <c r="CQQ97" s="202"/>
      <c r="CQR97" s="202"/>
      <c r="CQS97" s="202"/>
      <c r="CQT97" s="202"/>
      <c r="CQU97" s="202"/>
      <c r="CQV97" s="202"/>
      <c r="CQW97" s="202"/>
      <c r="CQX97" s="202"/>
      <c r="CQY97" s="202"/>
      <c r="CQZ97" s="202"/>
      <c r="CRA97" s="202"/>
      <c r="CRB97" s="202"/>
      <c r="CRC97" s="202"/>
      <c r="CRD97" s="202"/>
      <c r="CRE97" s="202"/>
      <c r="CRF97" s="202"/>
      <c r="CRG97" s="202"/>
      <c r="CRH97" s="202"/>
      <c r="CRI97" s="202"/>
      <c r="CRJ97" s="202"/>
      <c r="CRK97" s="202"/>
      <c r="CRL97" s="202"/>
      <c r="CRM97" s="202"/>
      <c r="CRN97" s="202"/>
      <c r="CRO97" s="202"/>
      <c r="CRP97" s="202"/>
      <c r="CRQ97" s="202"/>
      <c r="CRR97" s="202"/>
      <c r="CRS97" s="202"/>
      <c r="CRT97" s="202"/>
      <c r="CRU97" s="202"/>
      <c r="CRV97" s="202"/>
      <c r="CRW97" s="202"/>
      <c r="CRX97" s="202"/>
      <c r="CRY97" s="202"/>
      <c r="CRZ97" s="202"/>
      <c r="CSA97" s="202"/>
      <c r="CSB97" s="202"/>
      <c r="CSC97" s="202"/>
      <c r="CSD97" s="202"/>
      <c r="CSE97" s="202"/>
      <c r="CSF97" s="202"/>
      <c r="CSG97" s="202"/>
      <c r="CSH97" s="202"/>
      <c r="CSI97" s="202"/>
      <c r="CSJ97" s="202"/>
      <c r="CSK97" s="202"/>
      <c r="CSL97" s="202"/>
      <c r="CSM97" s="202"/>
      <c r="CSN97" s="202"/>
      <c r="CSO97" s="202"/>
      <c r="CSP97" s="202"/>
      <c r="CSQ97" s="202"/>
      <c r="CSR97" s="202"/>
      <c r="CSS97" s="202"/>
      <c r="CST97" s="202"/>
      <c r="CSU97" s="202"/>
      <c r="CSV97" s="202"/>
      <c r="CSW97" s="202"/>
      <c r="CSX97" s="202"/>
      <c r="CSY97" s="202"/>
      <c r="CSZ97" s="202"/>
      <c r="CTA97" s="202"/>
      <c r="CTB97" s="202"/>
      <c r="CTC97" s="202"/>
      <c r="CTD97" s="202"/>
      <c r="CTE97" s="202"/>
      <c r="CTF97" s="202"/>
      <c r="CTG97" s="202"/>
      <c r="CTH97" s="202"/>
      <c r="CTI97" s="202"/>
      <c r="CTJ97" s="202"/>
      <c r="CTK97" s="202"/>
      <c r="CTL97" s="202"/>
      <c r="CTM97" s="202"/>
      <c r="CTN97" s="202"/>
      <c r="CTO97" s="202"/>
      <c r="CTP97" s="202"/>
      <c r="CTQ97" s="202"/>
      <c r="CTR97" s="202"/>
      <c r="CTS97" s="202"/>
      <c r="CTT97" s="202"/>
      <c r="CTU97" s="202"/>
      <c r="CTV97" s="202"/>
      <c r="CTW97" s="202"/>
      <c r="CTX97" s="202"/>
      <c r="CTY97" s="202"/>
      <c r="CTZ97" s="202"/>
      <c r="CUA97" s="202"/>
      <c r="CUB97" s="202"/>
      <c r="CUC97" s="202"/>
      <c r="CUD97" s="202"/>
      <c r="CUE97" s="202"/>
      <c r="CUF97" s="202"/>
      <c r="CUG97" s="202"/>
      <c r="CUH97" s="202"/>
      <c r="CUI97" s="202"/>
      <c r="CUJ97" s="202"/>
      <c r="CUK97" s="202"/>
      <c r="CUL97" s="202"/>
      <c r="CUM97" s="202"/>
      <c r="CUN97" s="202"/>
      <c r="CUO97" s="202"/>
      <c r="CUP97" s="202"/>
      <c r="CUQ97" s="202"/>
      <c r="CUR97" s="202"/>
      <c r="CUS97" s="202"/>
      <c r="CUT97" s="202"/>
      <c r="CUU97" s="202"/>
      <c r="CUV97" s="202"/>
      <c r="CUW97" s="202"/>
      <c r="CUX97" s="202"/>
      <c r="CUY97" s="202"/>
      <c r="CUZ97" s="202"/>
      <c r="CVA97" s="202"/>
      <c r="CVB97" s="202"/>
      <c r="CVC97" s="202"/>
      <c r="CVD97" s="202"/>
      <c r="CVE97" s="202"/>
      <c r="CVF97" s="202"/>
      <c r="CVG97" s="202"/>
      <c r="CVH97" s="202"/>
      <c r="CVI97" s="202"/>
      <c r="CVJ97" s="202"/>
      <c r="CVK97" s="202"/>
      <c r="CVL97" s="202"/>
      <c r="CVM97" s="202"/>
      <c r="CVN97" s="202"/>
      <c r="CVO97" s="202"/>
      <c r="CVP97" s="202"/>
      <c r="CVQ97" s="202"/>
      <c r="CVR97" s="202"/>
      <c r="CVS97" s="202"/>
      <c r="CVT97" s="202"/>
      <c r="CVU97" s="202"/>
      <c r="CVV97" s="202"/>
      <c r="CVW97" s="202"/>
      <c r="CVX97" s="202"/>
      <c r="CVY97" s="202"/>
      <c r="CVZ97" s="202"/>
      <c r="CWA97" s="202"/>
      <c r="CWB97" s="202"/>
      <c r="CWC97" s="202"/>
      <c r="CWD97" s="202"/>
      <c r="CWE97" s="202"/>
      <c r="CWF97" s="202"/>
      <c r="CWG97" s="202"/>
      <c r="CWH97" s="202"/>
      <c r="CWI97" s="202"/>
      <c r="CWJ97" s="202"/>
      <c r="CWK97" s="202"/>
      <c r="CWL97" s="202"/>
      <c r="CWM97" s="202"/>
      <c r="CWN97" s="202"/>
      <c r="CWO97" s="202"/>
      <c r="CWP97" s="202"/>
      <c r="CWQ97" s="202"/>
      <c r="CWR97" s="202"/>
      <c r="CWS97" s="202"/>
      <c r="CWT97" s="202"/>
      <c r="CWU97" s="202"/>
      <c r="CWV97" s="202"/>
      <c r="CWW97" s="202"/>
      <c r="CWX97" s="202"/>
      <c r="CWY97" s="202"/>
      <c r="CWZ97" s="202"/>
      <c r="CXA97" s="202"/>
      <c r="CXB97" s="202"/>
      <c r="CXC97" s="202"/>
      <c r="CXD97" s="202"/>
      <c r="CXE97" s="202"/>
      <c r="CXF97" s="202"/>
      <c r="CXG97" s="202"/>
      <c r="CXH97" s="202"/>
      <c r="CXI97" s="202"/>
      <c r="CXJ97" s="202"/>
      <c r="CXK97" s="202"/>
      <c r="CXL97" s="202"/>
      <c r="CXM97" s="202"/>
      <c r="CXN97" s="202"/>
      <c r="CXO97" s="202"/>
      <c r="CXP97" s="202"/>
      <c r="CXQ97" s="202"/>
      <c r="CXR97" s="202"/>
      <c r="CXS97" s="202"/>
      <c r="CXT97" s="202"/>
      <c r="CXU97" s="202"/>
      <c r="CXV97" s="202"/>
      <c r="CXW97" s="202"/>
      <c r="CXX97" s="202"/>
      <c r="CXY97" s="202"/>
      <c r="CXZ97" s="202"/>
      <c r="CYA97" s="202"/>
      <c r="CYB97" s="202"/>
      <c r="CYC97" s="202"/>
      <c r="CYD97" s="202"/>
      <c r="CYE97" s="202"/>
      <c r="CYF97" s="202"/>
      <c r="CYG97" s="202"/>
      <c r="CYH97" s="202"/>
      <c r="CYI97" s="202"/>
      <c r="CYJ97" s="202"/>
      <c r="CYK97" s="202"/>
      <c r="CYL97" s="202"/>
      <c r="CYM97" s="202"/>
      <c r="CYN97" s="202"/>
      <c r="CYO97" s="202"/>
      <c r="CYP97" s="202"/>
      <c r="CYQ97" s="202"/>
      <c r="CYR97" s="202"/>
      <c r="CYS97" s="202"/>
      <c r="CYT97" s="202"/>
      <c r="CYU97" s="202"/>
      <c r="CYV97" s="202"/>
      <c r="CYW97" s="202"/>
      <c r="CYX97" s="202"/>
      <c r="CYY97" s="202"/>
      <c r="CYZ97" s="202"/>
      <c r="CZA97" s="202"/>
      <c r="CZB97" s="202"/>
      <c r="CZC97" s="202"/>
      <c r="CZD97" s="202"/>
      <c r="CZE97" s="202"/>
      <c r="CZF97" s="202"/>
      <c r="CZG97" s="202"/>
      <c r="CZH97" s="202"/>
      <c r="CZI97" s="202"/>
      <c r="CZJ97" s="202"/>
      <c r="CZK97" s="202"/>
      <c r="CZL97" s="202"/>
      <c r="CZM97" s="202"/>
      <c r="CZN97" s="202"/>
      <c r="CZO97" s="202"/>
      <c r="CZP97" s="202"/>
      <c r="CZQ97" s="202"/>
      <c r="CZR97" s="202"/>
      <c r="CZS97" s="202"/>
      <c r="CZT97" s="202"/>
      <c r="CZU97" s="202"/>
      <c r="CZV97" s="202"/>
      <c r="CZW97" s="202"/>
      <c r="CZX97" s="202"/>
      <c r="CZY97" s="202"/>
      <c r="CZZ97" s="202"/>
      <c r="DAA97" s="202"/>
      <c r="DAB97" s="202"/>
      <c r="DAC97" s="202"/>
      <c r="DAD97" s="202"/>
      <c r="DAE97" s="202"/>
      <c r="DAF97" s="202"/>
      <c r="DAG97" s="202"/>
      <c r="DAH97" s="202"/>
      <c r="DAI97" s="202"/>
      <c r="DAJ97" s="202"/>
      <c r="DAK97" s="202"/>
      <c r="DAL97" s="202"/>
      <c r="DAM97" s="202"/>
      <c r="DAN97" s="202"/>
      <c r="DAO97" s="202"/>
      <c r="DAP97" s="202"/>
      <c r="DAQ97" s="202"/>
      <c r="DAR97" s="202"/>
      <c r="DAS97" s="202"/>
      <c r="DAT97" s="202"/>
      <c r="DAU97" s="202"/>
      <c r="DAV97" s="202"/>
      <c r="DAW97" s="202"/>
      <c r="DAX97" s="202"/>
      <c r="DAY97" s="202"/>
      <c r="DAZ97" s="202"/>
      <c r="DBA97" s="202"/>
      <c r="DBB97" s="202"/>
      <c r="DBC97" s="202"/>
      <c r="DBD97" s="202"/>
      <c r="DBE97" s="202"/>
      <c r="DBF97" s="202"/>
      <c r="DBG97" s="202"/>
      <c r="DBH97" s="202"/>
      <c r="DBI97" s="202"/>
      <c r="DBJ97" s="202"/>
      <c r="DBK97" s="202"/>
      <c r="DBL97" s="202"/>
      <c r="DBM97" s="202"/>
      <c r="DBN97" s="202"/>
      <c r="DBO97" s="202"/>
      <c r="DBP97" s="202"/>
      <c r="DBQ97" s="202"/>
      <c r="DBR97" s="202"/>
      <c r="DBS97" s="202"/>
      <c r="DBT97" s="202"/>
      <c r="DBU97" s="202"/>
      <c r="DBV97" s="202"/>
      <c r="DBW97" s="202"/>
      <c r="DBX97" s="202"/>
      <c r="DBY97" s="202"/>
      <c r="DBZ97" s="202"/>
      <c r="DCA97" s="202"/>
      <c r="DCB97" s="202"/>
      <c r="DCC97" s="202"/>
      <c r="DCD97" s="202"/>
      <c r="DCE97" s="202"/>
      <c r="DCF97" s="202"/>
      <c r="DCG97" s="202"/>
      <c r="DCH97" s="202"/>
      <c r="DCI97" s="202"/>
      <c r="DCJ97" s="202"/>
      <c r="DCK97" s="202"/>
      <c r="DCL97" s="202"/>
      <c r="DCM97" s="202"/>
      <c r="DCN97" s="202"/>
      <c r="DCO97" s="202"/>
      <c r="DCP97" s="202"/>
      <c r="DCQ97" s="202"/>
      <c r="DCR97" s="202"/>
      <c r="DCS97" s="202"/>
      <c r="DCT97" s="202"/>
      <c r="DCU97" s="202"/>
      <c r="DCV97" s="202"/>
      <c r="DCW97" s="202"/>
      <c r="DCX97" s="202"/>
      <c r="DCY97" s="202"/>
      <c r="DCZ97" s="202"/>
      <c r="DDA97" s="202"/>
      <c r="DDB97" s="202"/>
      <c r="DDC97" s="202"/>
      <c r="DDD97" s="202"/>
      <c r="DDE97" s="202"/>
      <c r="DDF97" s="202"/>
      <c r="DDG97" s="202"/>
      <c r="DDH97" s="202"/>
      <c r="DDI97" s="202"/>
      <c r="DDJ97" s="202"/>
      <c r="DDK97" s="202"/>
      <c r="DDL97" s="202"/>
      <c r="DDM97" s="202"/>
      <c r="DDN97" s="202"/>
      <c r="DDO97" s="202"/>
      <c r="DDP97" s="202"/>
      <c r="DDQ97" s="202"/>
      <c r="DDR97" s="202"/>
      <c r="DDS97" s="202"/>
      <c r="DDT97" s="202"/>
      <c r="DDU97" s="202"/>
      <c r="DDV97" s="202"/>
      <c r="DDW97" s="202"/>
      <c r="DDX97" s="202"/>
      <c r="DDY97" s="202"/>
      <c r="DDZ97" s="202"/>
      <c r="DEA97" s="202"/>
      <c r="DEB97" s="202"/>
      <c r="DEC97" s="202"/>
      <c r="DED97" s="202"/>
      <c r="DEE97" s="202"/>
      <c r="DEF97" s="202"/>
      <c r="DEG97" s="202"/>
      <c r="DEH97" s="202"/>
      <c r="DEI97" s="202"/>
      <c r="DEJ97" s="202"/>
      <c r="DEK97" s="202"/>
      <c r="DEL97" s="202"/>
      <c r="DEM97" s="202"/>
      <c r="DEN97" s="202"/>
      <c r="DEO97" s="202"/>
      <c r="DEP97" s="202"/>
      <c r="DEQ97" s="202"/>
      <c r="DER97" s="202"/>
      <c r="DES97" s="202"/>
      <c r="DET97" s="202"/>
      <c r="DEU97" s="202"/>
      <c r="DEV97" s="202"/>
      <c r="DEW97" s="202"/>
      <c r="DEX97" s="202"/>
      <c r="DEY97" s="202"/>
      <c r="DEZ97" s="202"/>
      <c r="DFA97" s="202"/>
      <c r="DFB97" s="202"/>
      <c r="DFC97" s="202"/>
      <c r="DFD97" s="202"/>
      <c r="DFE97" s="202"/>
      <c r="DFF97" s="202"/>
      <c r="DFG97" s="202"/>
      <c r="DFH97" s="202"/>
      <c r="DFI97" s="202"/>
      <c r="DFJ97" s="202"/>
      <c r="DFK97" s="202"/>
      <c r="DFL97" s="202"/>
      <c r="DFM97" s="202"/>
      <c r="DFN97" s="202"/>
      <c r="DFO97" s="202"/>
      <c r="DFP97" s="202"/>
      <c r="DFQ97" s="202"/>
      <c r="DFR97" s="202"/>
      <c r="DFS97" s="202"/>
      <c r="DFT97" s="202"/>
      <c r="DFU97" s="202"/>
      <c r="DFV97" s="202"/>
      <c r="DFW97" s="202"/>
      <c r="DFX97" s="202"/>
      <c r="DFY97" s="202"/>
      <c r="DFZ97" s="202"/>
      <c r="DGA97" s="202"/>
      <c r="DGB97" s="202"/>
      <c r="DGC97" s="202"/>
      <c r="DGD97" s="202"/>
      <c r="DGE97" s="202"/>
      <c r="DGF97" s="202"/>
      <c r="DGG97" s="202"/>
      <c r="DGH97" s="202"/>
      <c r="DGI97" s="202"/>
      <c r="DGJ97" s="202"/>
      <c r="DGK97" s="202"/>
      <c r="DGL97" s="202"/>
      <c r="DGM97" s="202"/>
      <c r="DGN97" s="202"/>
      <c r="DGO97" s="202"/>
      <c r="DGP97" s="202"/>
      <c r="DGQ97" s="202"/>
      <c r="DGR97" s="202"/>
      <c r="DGS97" s="202"/>
      <c r="DGT97" s="202"/>
      <c r="DGU97" s="202"/>
      <c r="DGV97" s="202"/>
      <c r="DGW97" s="202"/>
      <c r="DGX97" s="202"/>
      <c r="DGY97" s="202"/>
      <c r="DGZ97" s="202"/>
      <c r="DHA97" s="202"/>
      <c r="DHB97" s="202"/>
      <c r="DHC97" s="202"/>
      <c r="DHD97" s="202"/>
      <c r="DHE97" s="202"/>
      <c r="DHF97" s="202"/>
      <c r="DHG97" s="202"/>
      <c r="DHH97" s="202"/>
      <c r="DHI97" s="202"/>
      <c r="DHJ97" s="202"/>
      <c r="DHK97" s="202"/>
      <c r="DHL97" s="202"/>
      <c r="DHM97" s="202"/>
      <c r="DHN97" s="202"/>
      <c r="DHO97" s="202"/>
      <c r="DHP97" s="202"/>
      <c r="DHQ97" s="202"/>
      <c r="DHR97" s="202"/>
      <c r="DHS97" s="202"/>
      <c r="DHT97" s="202"/>
      <c r="DHU97" s="202"/>
      <c r="DHV97" s="202"/>
      <c r="DHW97" s="202"/>
      <c r="DHX97" s="202"/>
      <c r="DHY97" s="202"/>
      <c r="DHZ97" s="202"/>
      <c r="DIA97" s="202"/>
      <c r="DIB97" s="202"/>
      <c r="DIC97" s="202"/>
      <c r="DID97" s="202"/>
      <c r="DIE97" s="202"/>
      <c r="DIF97" s="202"/>
      <c r="DIG97" s="202"/>
      <c r="DIH97" s="202"/>
      <c r="DII97" s="202"/>
      <c r="DIJ97" s="202"/>
      <c r="DIK97" s="202"/>
      <c r="DIL97" s="202"/>
      <c r="DIM97" s="202"/>
      <c r="DIN97" s="202"/>
      <c r="DIO97" s="202"/>
      <c r="DIP97" s="202"/>
      <c r="DIQ97" s="202"/>
      <c r="DIR97" s="202"/>
      <c r="DIS97" s="202"/>
      <c r="DIT97" s="202"/>
      <c r="DIU97" s="202"/>
      <c r="DIV97" s="202"/>
      <c r="DIW97" s="202"/>
      <c r="DIX97" s="202"/>
      <c r="DIY97" s="202"/>
      <c r="DIZ97" s="202"/>
      <c r="DJA97" s="202"/>
      <c r="DJB97" s="202"/>
      <c r="DJC97" s="202"/>
      <c r="DJD97" s="202"/>
      <c r="DJE97" s="202"/>
      <c r="DJF97" s="202"/>
      <c r="DJG97" s="202"/>
      <c r="DJH97" s="202"/>
      <c r="DJI97" s="202"/>
      <c r="DJJ97" s="202"/>
      <c r="DJK97" s="202"/>
      <c r="DJL97" s="202"/>
      <c r="DJM97" s="202"/>
      <c r="DJN97" s="202"/>
      <c r="DJO97" s="202"/>
      <c r="DJP97" s="202"/>
      <c r="DJQ97" s="202"/>
      <c r="DJR97" s="202"/>
      <c r="DJS97" s="202"/>
      <c r="DJT97" s="202"/>
      <c r="DJU97" s="202"/>
      <c r="DJV97" s="202"/>
      <c r="DJW97" s="202"/>
      <c r="DJX97" s="202"/>
      <c r="DJY97" s="202"/>
      <c r="DJZ97" s="202"/>
      <c r="DKA97" s="202"/>
      <c r="DKB97" s="202"/>
      <c r="DKC97" s="202"/>
      <c r="DKD97" s="202"/>
      <c r="DKE97" s="202"/>
      <c r="DKF97" s="202"/>
      <c r="DKG97" s="202"/>
      <c r="DKH97" s="202"/>
      <c r="DKI97" s="202"/>
      <c r="DKJ97" s="202"/>
      <c r="DKK97" s="202"/>
      <c r="DKL97" s="202"/>
      <c r="DKM97" s="202"/>
      <c r="DKN97" s="202"/>
      <c r="DKO97" s="202"/>
      <c r="DKP97" s="202"/>
      <c r="DKQ97" s="202"/>
      <c r="DKR97" s="202"/>
      <c r="DKS97" s="202"/>
      <c r="DKT97" s="202"/>
      <c r="DKU97" s="202"/>
      <c r="DKV97" s="202"/>
      <c r="DKW97" s="202"/>
      <c r="DKX97" s="202"/>
      <c r="DKY97" s="202"/>
      <c r="DKZ97" s="202"/>
      <c r="DLA97" s="202"/>
      <c r="DLB97" s="202"/>
      <c r="DLC97" s="202"/>
      <c r="DLD97" s="202"/>
      <c r="DLE97" s="202"/>
      <c r="DLF97" s="202"/>
      <c r="DLG97" s="202"/>
      <c r="DLH97" s="202"/>
      <c r="DLI97" s="202"/>
      <c r="DLJ97" s="202"/>
      <c r="DLK97" s="202"/>
      <c r="DLL97" s="202"/>
      <c r="DLM97" s="202"/>
      <c r="DLN97" s="202"/>
      <c r="DLO97" s="202"/>
      <c r="DLP97" s="202"/>
      <c r="DLQ97" s="202"/>
      <c r="DLR97" s="202"/>
      <c r="DLS97" s="202"/>
      <c r="DLT97" s="202"/>
      <c r="DLU97" s="202"/>
      <c r="DLV97" s="202"/>
      <c r="DLW97" s="202"/>
      <c r="DLX97" s="202"/>
      <c r="DLY97" s="202"/>
      <c r="DLZ97" s="202"/>
      <c r="DMA97" s="202"/>
      <c r="DMB97" s="202"/>
      <c r="DMC97" s="202"/>
      <c r="DMD97" s="202"/>
      <c r="DME97" s="202"/>
      <c r="DMF97" s="202"/>
      <c r="DMG97" s="202"/>
      <c r="DMH97" s="202"/>
      <c r="DMI97" s="202"/>
      <c r="DMJ97" s="202"/>
      <c r="DMK97" s="202"/>
      <c r="DML97" s="202"/>
      <c r="DMM97" s="202"/>
      <c r="DMN97" s="202"/>
      <c r="DMO97" s="202"/>
      <c r="DMP97" s="202"/>
      <c r="DMQ97" s="202"/>
      <c r="DMR97" s="202"/>
      <c r="DMS97" s="202"/>
      <c r="DMT97" s="202"/>
      <c r="DMU97" s="202"/>
      <c r="DMV97" s="202"/>
      <c r="DMW97" s="202"/>
      <c r="DMX97" s="202"/>
      <c r="DMY97" s="202"/>
      <c r="DMZ97" s="202"/>
      <c r="DNA97" s="202"/>
      <c r="DNB97" s="202"/>
      <c r="DNC97" s="202"/>
      <c r="DND97" s="202"/>
      <c r="DNE97" s="202"/>
      <c r="DNF97" s="202"/>
      <c r="DNG97" s="202"/>
      <c r="DNH97" s="202"/>
      <c r="DNI97" s="202"/>
      <c r="DNJ97" s="202"/>
      <c r="DNK97" s="202"/>
      <c r="DNL97" s="202"/>
      <c r="DNM97" s="202"/>
      <c r="DNN97" s="202"/>
      <c r="DNO97" s="202"/>
      <c r="DNP97" s="202"/>
      <c r="DNQ97" s="202"/>
      <c r="DNR97" s="202"/>
      <c r="DNS97" s="202"/>
      <c r="DNT97" s="202"/>
      <c r="DNU97" s="202"/>
      <c r="DNV97" s="202"/>
      <c r="DNW97" s="202"/>
      <c r="DNX97" s="202"/>
      <c r="DNY97" s="202"/>
      <c r="DNZ97" s="202"/>
      <c r="DOA97" s="202"/>
      <c r="DOB97" s="202"/>
      <c r="DOC97" s="202"/>
      <c r="DOD97" s="202"/>
      <c r="DOE97" s="202"/>
      <c r="DOF97" s="202"/>
      <c r="DOG97" s="202"/>
      <c r="DOH97" s="202"/>
      <c r="DOI97" s="202"/>
      <c r="DOJ97" s="202"/>
      <c r="DOK97" s="202"/>
      <c r="DOL97" s="202"/>
      <c r="DOM97" s="202"/>
      <c r="DON97" s="202"/>
      <c r="DOO97" s="202"/>
      <c r="DOP97" s="202"/>
      <c r="DOQ97" s="202"/>
      <c r="DOR97" s="202"/>
      <c r="DOS97" s="202"/>
      <c r="DOT97" s="202"/>
      <c r="DOU97" s="202"/>
      <c r="DOV97" s="202"/>
      <c r="DOW97" s="202"/>
      <c r="DOX97" s="202"/>
      <c r="DOY97" s="202"/>
      <c r="DOZ97" s="202"/>
      <c r="DPA97" s="202"/>
      <c r="DPB97" s="202"/>
      <c r="DPC97" s="202"/>
      <c r="DPD97" s="202"/>
      <c r="DPE97" s="202"/>
      <c r="DPF97" s="202"/>
      <c r="DPG97" s="202"/>
      <c r="DPH97" s="202"/>
      <c r="DPI97" s="202"/>
      <c r="DPJ97" s="202"/>
      <c r="DPK97" s="202"/>
      <c r="DPL97" s="202"/>
      <c r="DPM97" s="202"/>
      <c r="DPN97" s="202"/>
      <c r="DPO97" s="202"/>
      <c r="DPP97" s="202"/>
      <c r="DPQ97" s="202"/>
      <c r="DPR97" s="202"/>
      <c r="DPS97" s="202"/>
      <c r="DPT97" s="202"/>
      <c r="DPU97" s="202"/>
      <c r="DPV97" s="202"/>
      <c r="DPW97" s="202"/>
      <c r="DPX97" s="202"/>
      <c r="DPY97" s="202"/>
      <c r="DPZ97" s="202"/>
      <c r="DQA97" s="202"/>
      <c r="DQB97" s="202"/>
      <c r="DQC97" s="202"/>
      <c r="DQD97" s="202"/>
      <c r="DQE97" s="202"/>
      <c r="DQF97" s="202"/>
      <c r="DQG97" s="202"/>
      <c r="DQH97" s="202"/>
      <c r="DQI97" s="202"/>
      <c r="DQJ97" s="202"/>
      <c r="DQK97" s="202"/>
      <c r="DQL97" s="202"/>
      <c r="DQM97" s="202"/>
      <c r="DQN97" s="202"/>
      <c r="DQO97" s="202"/>
      <c r="DQP97" s="202"/>
      <c r="DQQ97" s="202"/>
      <c r="DQR97" s="202"/>
      <c r="DQS97" s="202"/>
      <c r="DQT97" s="202"/>
      <c r="DQU97" s="202"/>
      <c r="DQV97" s="202"/>
      <c r="DQW97" s="202"/>
      <c r="DQX97" s="202"/>
      <c r="DQY97" s="202"/>
      <c r="DQZ97" s="202"/>
      <c r="DRA97" s="202"/>
      <c r="DRB97" s="202"/>
      <c r="DRC97" s="202"/>
      <c r="DRD97" s="202"/>
      <c r="DRE97" s="202"/>
      <c r="DRF97" s="202"/>
      <c r="DRG97" s="202"/>
      <c r="DRH97" s="202"/>
      <c r="DRI97" s="202"/>
      <c r="DRJ97" s="202"/>
      <c r="DRK97" s="202"/>
      <c r="DRL97" s="202"/>
      <c r="DRM97" s="202"/>
      <c r="DRN97" s="202"/>
      <c r="DRO97" s="202"/>
      <c r="DRP97" s="202"/>
      <c r="DRQ97" s="202"/>
      <c r="DRR97" s="202"/>
      <c r="DRS97" s="202"/>
      <c r="DRT97" s="202"/>
      <c r="DRU97" s="202"/>
      <c r="DRV97" s="202"/>
      <c r="DRW97" s="202"/>
      <c r="DRX97" s="202"/>
      <c r="DRY97" s="202"/>
      <c r="DRZ97" s="202"/>
      <c r="DSA97" s="202"/>
      <c r="DSB97" s="202"/>
      <c r="DSC97" s="202"/>
      <c r="DSD97" s="202"/>
      <c r="DSE97" s="202"/>
      <c r="DSF97" s="202"/>
      <c r="DSG97" s="202"/>
      <c r="DSH97" s="202"/>
      <c r="DSI97" s="202"/>
      <c r="DSJ97" s="202"/>
      <c r="DSK97" s="202"/>
      <c r="DSL97" s="202"/>
      <c r="DSM97" s="202"/>
      <c r="DSN97" s="202"/>
      <c r="DSO97" s="202"/>
      <c r="DSP97" s="202"/>
      <c r="DSQ97" s="202"/>
      <c r="DSR97" s="202"/>
      <c r="DSS97" s="202"/>
      <c r="DST97" s="202"/>
      <c r="DSU97" s="202"/>
      <c r="DSV97" s="202"/>
      <c r="DSW97" s="202"/>
      <c r="DSX97" s="202"/>
      <c r="DSY97" s="202"/>
      <c r="DSZ97" s="202"/>
      <c r="DTA97" s="202"/>
      <c r="DTB97" s="202"/>
      <c r="DTC97" s="202"/>
      <c r="DTD97" s="202"/>
      <c r="DTE97" s="202"/>
      <c r="DTF97" s="202"/>
      <c r="DTG97" s="202"/>
      <c r="DTH97" s="202"/>
      <c r="DTI97" s="202"/>
      <c r="DTJ97" s="202"/>
      <c r="DTK97" s="202"/>
      <c r="DTL97" s="202"/>
      <c r="DTM97" s="202"/>
      <c r="DTN97" s="202"/>
      <c r="DTO97" s="202"/>
      <c r="DTP97" s="202"/>
      <c r="DTQ97" s="202"/>
      <c r="DTR97" s="202"/>
      <c r="DTS97" s="202"/>
      <c r="DTT97" s="202"/>
      <c r="DTU97" s="202"/>
      <c r="DTV97" s="202"/>
      <c r="DTW97" s="202"/>
      <c r="DTX97" s="202"/>
      <c r="DTY97" s="202"/>
      <c r="DTZ97" s="202"/>
      <c r="DUA97" s="202"/>
      <c r="DUB97" s="202"/>
      <c r="DUC97" s="202"/>
      <c r="DUD97" s="202"/>
      <c r="DUE97" s="202"/>
      <c r="DUF97" s="202"/>
      <c r="DUG97" s="202"/>
      <c r="DUH97" s="202"/>
      <c r="DUI97" s="202"/>
      <c r="DUJ97" s="202"/>
      <c r="DUK97" s="202"/>
      <c r="DUL97" s="202"/>
      <c r="DUM97" s="202"/>
      <c r="DUN97" s="202"/>
      <c r="DUO97" s="202"/>
      <c r="DUP97" s="202"/>
      <c r="DUQ97" s="202"/>
      <c r="DUR97" s="202"/>
      <c r="DUS97" s="202"/>
      <c r="DUT97" s="202"/>
      <c r="DUU97" s="202"/>
      <c r="DUV97" s="202"/>
      <c r="DUW97" s="202"/>
      <c r="DUX97" s="202"/>
      <c r="DUY97" s="202"/>
      <c r="DUZ97" s="202"/>
      <c r="DVA97" s="202"/>
      <c r="DVB97" s="202"/>
      <c r="DVC97" s="202"/>
      <c r="DVD97" s="202"/>
      <c r="DVE97" s="202"/>
      <c r="DVF97" s="202"/>
      <c r="DVG97" s="202"/>
      <c r="DVH97" s="202"/>
      <c r="DVI97" s="202"/>
      <c r="DVJ97" s="202"/>
      <c r="DVK97" s="202"/>
      <c r="DVL97" s="202"/>
      <c r="DVM97" s="202"/>
      <c r="DVN97" s="202"/>
      <c r="DVO97" s="202"/>
      <c r="DVP97" s="202"/>
      <c r="DVQ97" s="202"/>
      <c r="DVR97" s="202"/>
      <c r="DVS97" s="202"/>
      <c r="DVT97" s="202"/>
      <c r="DVU97" s="202"/>
      <c r="DVV97" s="202"/>
      <c r="DVW97" s="202"/>
      <c r="DVX97" s="202"/>
      <c r="DVY97" s="202"/>
      <c r="DVZ97" s="202"/>
      <c r="DWA97" s="202"/>
      <c r="DWB97" s="202"/>
      <c r="DWC97" s="202"/>
      <c r="DWD97" s="202"/>
      <c r="DWE97" s="202"/>
      <c r="DWF97" s="202"/>
      <c r="DWG97" s="202"/>
      <c r="DWH97" s="202"/>
      <c r="DWI97" s="202"/>
      <c r="DWJ97" s="202"/>
      <c r="DWK97" s="202"/>
      <c r="DWL97" s="202"/>
      <c r="DWM97" s="202"/>
      <c r="DWN97" s="202"/>
      <c r="DWO97" s="202"/>
      <c r="DWP97" s="202"/>
      <c r="DWQ97" s="202"/>
      <c r="DWR97" s="202"/>
      <c r="DWS97" s="202"/>
      <c r="DWT97" s="202"/>
      <c r="DWU97" s="202"/>
      <c r="DWV97" s="202"/>
      <c r="DWW97" s="202"/>
      <c r="DWX97" s="202"/>
      <c r="DWY97" s="202"/>
      <c r="DWZ97" s="202"/>
      <c r="DXA97" s="202"/>
      <c r="DXB97" s="202"/>
      <c r="DXC97" s="202"/>
      <c r="DXD97" s="202"/>
      <c r="DXE97" s="202"/>
      <c r="DXF97" s="202"/>
      <c r="DXG97" s="202"/>
      <c r="DXH97" s="202"/>
      <c r="DXI97" s="202"/>
      <c r="DXJ97" s="202"/>
      <c r="DXK97" s="202"/>
      <c r="DXL97" s="202"/>
      <c r="DXM97" s="202"/>
      <c r="DXN97" s="202"/>
      <c r="DXO97" s="202"/>
      <c r="DXP97" s="202"/>
      <c r="DXQ97" s="202"/>
      <c r="DXR97" s="202"/>
      <c r="DXS97" s="202"/>
      <c r="DXT97" s="202"/>
      <c r="DXU97" s="202"/>
      <c r="DXV97" s="202"/>
      <c r="DXW97" s="202"/>
      <c r="DXX97" s="202"/>
      <c r="DXY97" s="202"/>
      <c r="DXZ97" s="202"/>
      <c r="DYA97" s="202"/>
      <c r="DYB97" s="202"/>
      <c r="DYC97" s="202"/>
      <c r="DYD97" s="202"/>
      <c r="DYE97" s="202"/>
      <c r="DYF97" s="202"/>
      <c r="DYG97" s="202"/>
      <c r="DYH97" s="202"/>
      <c r="DYI97" s="202"/>
      <c r="DYJ97" s="202"/>
      <c r="DYK97" s="202"/>
      <c r="DYL97" s="202"/>
      <c r="DYM97" s="202"/>
      <c r="DYN97" s="202"/>
      <c r="DYO97" s="202"/>
      <c r="DYP97" s="202"/>
      <c r="DYQ97" s="202"/>
      <c r="DYR97" s="202"/>
      <c r="DYS97" s="202"/>
      <c r="DYT97" s="202"/>
      <c r="DYU97" s="202"/>
      <c r="DYV97" s="202"/>
      <c r="DYW97" s="202"/>
      <c r="DYX97" s="202"/>
      <c r="DYY97" s="202"/>
      <c r="DYZ97" s="202"/>
      <c r="DZA97" s="202"/>
      <c r="DZB97" s="202"/>
      <c r="DZC97" s="202"/>
      <c r="DZD97" s="202"/>
      <c r="DZE97" s="202"/>
      <c r="DZF97" s="202"/>
      <c r="DZG97" s="202"/>
      <c r="DZH97" s="202"/>
      <c r="DZI97" s="202"/>
      <c r="DZJ97" s="202"/>
      <c r="DZK97" s="202"/>
      <c r="DZL97" s="202"/>
      <c r="DZM97" s="202"/>
      <c r="DZN97" s="202"/>
      <c r="DZO97" s="202"/>
      <c r="DZP97" s="202"/>
      <c r="DZQ97" s="202"/>
      <c r="DZR97" s="202"/>
      <c r="DZS97" s="202"/>
      <c r="DZT97" s="202"/>
      <c r="DZU97" s="202"/>
      <c r="DZV97" s="202"/>
      <c r="DZW97" s="202"/>
      <c r="DZX97" s="202"/>
      <c r="DZY97" s="202"/>
      <c r="DZZ97" s="202"/>
      <c r="EAA97" s="202"/>
      <c r="EAB97" s="202"/>
      <c r="EAC97" s="202"/>
      <c r="EAD97" s="202"/>
      <c r="EAE97" s="202"/>
      <c r="EAF97" s="202"/>
      <c r="EAG97" s="202"/>
      <c r="EAH97" s="202"/>
      <c r="EAI97" s="202"/>
      <c r="EAJ97" s="202"/>
      <c r="EAK97" s="202"/>
      <c r="EAL97" s="202"/>
      <c r="EAM97" s="202"/>
      <c r="EAN97" s="202"/>
      <c r="EAO97" s="202"/>
      <c r="EAP97" s="202"/>
      <c r="EAQ97" s="202"/>
      <c r="EAR97" s="202"/>
      <c r="EAS97" s="202"/>
      <c r="EAT97" s="202"/>
      <c r="EAU97" s="202"/>
      <c r="EAV97" s="202"/>
      <c r="EAW97" s="202"/>
      <c r="EAX97" s="202"/>
      <c r="EAY97" s="202"/>
      <c r="EAZ97" s="202"/>
      <c r="EBA97" s="202"/>
      <c r="EBB97" s="202"/>
      <c r="EBC97" s="202"/>
      <c r="EBD97" s="202"/>
      <c r="EBE97" s="202"/>
      <c r="EBF97" s="202"/>
      <c r="EBG97" s="202"/>
      <c r="EBH97" s="202"/>
      <c r="EBI97" s="202"/>
      <c r="EBJ97" s="202"/>
      <c r="EBK97" s="202"/>
      <c r="EBL97" s="202"/>
      <c r="EBM97" s="202"/>
      <c r="EBN97" s="202"/>
      <c r="EBO97" s="202"/>
      <c r="EBP97" s="202"/>
      <c r="EBQ97" s="202"/>
      <c r="EBR97" s="202"/>
      <c r="EBS97" s="202"/>
      <c r="EBT97" s="202"/>
      <c r="EBU97" s="202"/>
      <c r="EBV97" s="202"/>
      <c r="EBW97" s="202"/>
      <c r="EBX97" s="202"/>
      <c r="EBY97" s="202"/>
      <c r="EBZ97" s="202"/>
      <c r="ECA97" s="202"/>
      <c r="ECB97" s="202"/>
      <c r="ECC97" s="202"/>
      <c r="ECD97" s="202"/>
      <c r="ECE97" s="202"/>
      <c r="ECF97" s="202"/>
      <c r="ECG97" s="202"/>
      <c r="ECH97" s="202"/>
      <c r="ECI97" s="202"/>
      <c r="ECJ97" s="202"/>
      <c r="ECK97" s="202"/>
      <c r="ECL97" s="202"/>
      <c r="ECM97" s="202"/>
      <c r="ECN97" s="202"/>
      <c r="ECO97" s="202"/>
      <c r="ECP97" s="202"/>
      <c r="ECQ97" s="202"/>
      <c r="ECR97" s="202"/>
      <c r="ECS97" s="202"/>
      <c r="ECT97" s="202"/>
      <c r="ECU97" s="202"/>
      <c r="ECV97" s="202"/>
      <c r="ECW97" s="202"/>
      <c r="ECX97" s="202"/>
      <c r="ECY97" s="202"/>
      <c r="ECZ97" s="202"/>
      <c r="EDA97" s="202"/>
      <c r="EDB97" s="202"/>
      <c r="EDC97" s="202"/>
      <c r="EDD97" s="202"/>
      <c r="EDE97" s="202"/>
      <c r="EDF97" s="202"/>
      <c r="EDG97" s="202"/>
      <c r="EDH97" s="202"/>
      <c r="EDI97" s="202"/>
      <c r="EDJ97" s="202"/>
      <c r="EDK97" s="202"/>
      <c r="EDL97" s="202"/>
      <c r="EDM97" s="202"/>
      <c r="EDN97" s="202"/>
      <c r="EDO97" s="202"/>
      <c r="EDP97" s="202"/>
      <c r="EDQ97" s="202"/>
      <c r="EDR97" s="202"/>
      <c r="EDS97" s="202"/>
      <c r="EDT97" s="202"/>
      <c r="EDU97" s="202"/>
      <c r="EDV97" s="202"/>
      <c r="EDW97" s="202"/>
      <c r="EDX97" s="202"/>
      <c r="EDY97" s="202"/>
      <c r="EDZ97" s="202"/>
      <c r="EEA97" s="202"/>
      <c r="EEB97" s="202"/>
      <c r="EEC97" s="202"/>
      <c r="EED97" s="202"/>
      <c r="EEE97" s="202"/>
      <c r="EEF97" s="202"/>
      <c r="EEG97" s="202"/>
      <c r="EEH97" s="202"/>
      <c r="EEI97" s="202"/>
      <c r="EEJ97" s="202"/>
      <c r="EEK97" s="202"/>
      <c r="EEL97" s="202"/>
      <c r="EEM97" s="202"/>
      <c r="EEN97" s="202"/>
      <c r="EEO97" s="202"/>
      <c r="EEP97" s="202"/>
      <c r="EEQ97" s="202"/>
      <c r="EER97" s="202"/>
      <c r="EES97" s="202"/>
      <c r="EET97" s="202"/>
      <c r="EEU97" s="202"/>
      <c r="EEV97" s="202"/>
      <c r="EEW97" s="202"/>
      <c r="EEX97" s="202"/>
      <c r="EEY97" s="202"/>
      <c r="EEZ97" s="202"/>
      <c r="EFA97" s="202"/>
      <c r="EFB97" s="202"/>
      <c r="EFC97" s="202"/>
      <c r="EFD97" s="202"/>
      <c r="EFE97" s="202"/>
      <c r="EFF97" s="202"/>
      <c r="EFG97" s="202"/>
      <c r="EFH97" s="202"/>
      <c r="EFI97" s="202"/>
      <c r="EFJ97" s="202"/>
      <c r="EFK97" s="202"/>
      <c r="EFL97" s="202"/>
      <c r="EFM97" s="202"/>
      <c r="EFN97" s="202"/>
      <c r="EFO97" s="202"/>
      <c r="EFP97" s="202"/>
      <c r="EFQ97" s="202"/>
      <c r="EFR97" s="202"/>
      <c r="EFS97" s="202"/>
      <c r="EFT97" s="202"/>
      <c r="EFU97" s="202"/>
      <c r="EFV97" s="202"/>
      <c r="EFW97" s="202"/>
      <c r="EFX97" s="202"/>
      <c r="EFY97" s="202"/>
      <c r="EFZ97" s="202"/>
      <c r="EGA97" s="202"/>
      <c r="EGB97" s="202"/>
      <c r="EGC97" s="202"/>
      <c r="EGD97" s="202"/>
      <c r="EGE97" s="202"/>
      <c r="EGF97" s="202"/>
      <c r="EGG97" s="202"/>
      <c r="EGH97" s="202"/>
      <c r="EGI97" s="202"/>
      <c r="EGJ97" s="202"/>
      <c r="EGK97" s="202"/>
      <c r="EGL97" s="202"/>
      <c r="EGM97" s="202"/>
      <c r="EGN97" s="202"/>
      <c r="EGO97" s="202"/>
      <c r="EGP97" s="202"/>
      <c r="EGQ97" s="202"/>
      <c r="EGR97" s="202"/>
      <c r="EGS97" s="202"/>
      <c r="EGT97" s="202"/>
      <c r="EGU97" s="202"/>
      <c r="EGV97" s="202"/>
      <c r="EGW97" s="202"/>
      <c r="EGX97" s="202"/>
      <c r="EGY97" s="202"/>
      <c r="EGZ97" s="202"/>
      <c r="EHA97" s="202"/>
      <c r="EHB97" s="202"/>
      <c r="EHC97" s="202"/>
      <c r="EHD97" s="202"/>
      <c r="EHE97" s="202"/>
      <c r="EHF97" s="202"/>
      <c r="EHG97" s="202"/>
      <c r="EHH97" s="202"/>
      <c r="EHI97" s="202"/>
      <c r="EHJ97" s="202"/>
      <c r="EHK97" s="202"/>
      <c r="EHL97" s="202"/>
      <c r="EHM97" s="202"/>
      <c r="EHN97" s="202"/>
      <c r="EHO97" s="202"/>
      <c r="EHP97" s="202"/>
      <c r="EHQ97" s="202"/>
      <c r="EHR97" s="202"/>
      <c r="EHS97" s="202"/>
      <c r="EHT97" s="202"/>
      <c r="EHU97" s="202"/>
      <c r="EHV97" s="202"/>
      <c r="EHW97" s="202"/>
      <c r="EHX97" s="202"/>
      <c r="EHY97" s="202"/>
      <c r="EHZ97" s="202"/>
      <c r="EIA97" s="202"/>
      <c r="EIB97" s="202"/>
      <c r="EIC97" s="202"/>
      <c r="EID97" s="202"/>
      <c r="EIE97" s="202"/>
      <c r="EIF97" s="202"/>
      <c r="EIG97" s="202"/>
      <c r="EIH97" s="202"/>
      <c r="EII97" s="202"/>
      <c r="EIJ97" s="202"/>
      <c r="EIK97" s="202"/>
      <c r="EIL97" s="202"/>
      <c r="EIM97" s="202"/>
      <c r="EIN97" s="202"/>
      <c r="EIO97" s="202"/>
      <c r="EIP97" s="202"/>
      <c r="EIQ97" s="202"/>
      <c r="EIR97" s="202"/>
      <c r="EIS97" s="202"/>
      <c r="EIT97" s="202"/>
      <c r="EIU97" s="202"/>
      <c r="EIV97" s="202"/>
      <c r="EIW97" s="202"/>
      <c r="EIX97" s="202"/>
      <c r="EIY97" s="202"/>
      <c r="EIZ97" s="202"/>
      <c r="EJA97" s="202"/>
      <c r="EJB97" s="202"/>
      <c r="EJC97" s="202"/>
      <c r="EJD97" s="202"/>
      <c r="EJE97" s="202"/>
      <c r="EJF97" s="202"/>
      <c r="EJG97" s="202"/>
      <c r="EJH97" s="202"/>
      <c r="EJI97" s="202"/>
      <c r="EJJ97" s="202"/>
      <c r="EJK97" s="202"/>
      <c r="EJL97" s="202"/>
      <c r="EJM97" s="202"/>
      <c r="EJN97" s="202"/>
      <c r="EJO97" s="202"/>
      <c r="EJP97" s="202"/>
      <c r="EJQ97" s="202"/>
      <c r="EJR97" s="202"/>
      <c r="EJS97" s="202"/>
      <c r="EJT97" s="202"/>
      <c r="EJU97" s="202"/>
      <c r="EJV97" s="202"/>
      <c r="EJW97" s="202"/>
      <c r="EJX97" s="202"/>
      <c r="EJY97" s="202"/>
      <c r="EJZ97" s="202"/>
      <c r="EKA97" s="202"/>
      <c r="EKB97" s="202"/>
      <c r="EKC97" s="202"/>
      <c r="EKD97" s="202"/>
      <c r="EKE97" s="202"/>
      <c r="EKF97" s="202"/>
      <c r="EKG97" s="202"/>
      <c r="EKH97" s="202"/>
      <c r="EKI97" s="202"/>
      <c r="EKJ97" s="202"/>
      <c r="EKK97" s="202"/>
      <c r="EKL97" s="202"/>
      <c r="EKM97" s="202"/>
      <c r="EKN97" s="202"/>
      <c r="EKO97" s="202"/>
      <c r="EKP97" s="202"/>
      <c r="EKQ97" s="202"/>
      <c r="EKR97" s="202"/>
      <c r="EKS97" s="202"/>
      <c r="EKT97" s="202"/>
      <c r="EKU97" s="202"/>
      <c r="EKV97" s="202"/>
      <c r="EKW97" s="202"/>
      <c r="EKX97" s="202"/>
      <c r="EKY97" s="202"/>
      <c r="EKZ97" s="202"/>
      <c r="ELA97" s="202"/>
      <c r="ELB97" s="202"/>
      <c r="ELC97" s="202"/>
      <c r="ELD97" s="202"/>
      <c r="ELE97" s="202"/>
      <c r="ELF97" s="202"/>
      <c r="ELG97" s="202"/>
      <c r="ELH97" s="202"/>
      <c r="ELI97" s="202"/>
      <c r="ELJ97" s="202"/>
      <c r="ELK97" s="202"/>
      <c r="ELL97" s="202"/>
      <c r="ELM97" s="202"/>
      <c r="ELN97" s="202"/>
      <c r="ELO97" s="202"/>
      <c r="ELP97" s="202"/>
      <c r="ELQ97" s="202"/>
      <c r="ELR97" s="202"/>
      <c r="ELS97" s="202"/>
      <c r="ELT97" s="202"/>
      <c r="ELU97" s="202"/>
      <c r="ELV97" s="202"/>
      <c r="ELW97" s="202"/>
      <c r="ELX97" s="202"/>
      <c r="ELY97" s="202"/>
      <c r="ELZ97" s="202"/>
      <c r="EMA97" s="202"/>
      <c r="EMB97" s="202"/>
      <c r="EMC97" s="202"/>
      <c r="EMD97" s="202"/>
      <c r="EME97" s="202"/>
      <c r="EMF97" s="202"/>
      <c r="EMG97" s="202"/>
      <c r="EMH97" s="202"/>
      <c r="EMI97" s="202"/>
      <c r="EMJ97" s="202"/>
      <c r="EMK97" s="202"/>
      <c r="EML97" s="202"/>
      <c r="EMM97" s="202"/>
      <c r="EMN97" s="202"/>
      <c r="EMO97" s="202"/>
      <c r="EMP97" s="202"/>
      <c r="EMQ97" s="202"/>
      <c r="EMR97" s="202"/>
      <c r="EMS97" s="202"/>
      <c r="EMT97" s="202"/>
      <c r="EMU97" s="202"/>
      <c r="EMV97" s="202"/>
      <c r="EMW97" s="202"/>
      <c r="EMX97" s="202"/>
      <c r="EMY97" s="202"/>
      <c r="EMZ97" s="202"/>
      <c r="ENA97" s="202"/>
      <c r="ENB97" s="202"/>
      <c r="ENC97" s="202"/>
      <c r="END97" s="202"/>
      <c r="ENE97" s="202"/>
      <c r="ENF97" s="202"/>
      <c r="ENG97" s="202"/>
      <c r="ENH97" s="202"/>
      <c r="ENI97" s="202"/>
      <c r="ENJ97" s="202"/>
      <c r="ENK97" s="202"/>
      <c r="ENL97" s="202"/>
      <c r="ENM97" s="202"/>
      <c r="ENN97" s="202"/>
      <c r="ENO97" s="202"/>
      <c r="ENP97" s="202"/>
      <c r="ENQ97" s="202"/>
      <c r="ENR97" s="202"/>
      <c r="ENS97" s="202"/>
      <c r="ENT97" s="202"/>
      <c r="ENU97" s="202"/>
      <c r="ENV97" s="202"/>
      <c r="ENW97" s="202"/>
      <c r="ENX97" s="202"/>
      <c r="ENY97" s="202"/>
      <c r="ENZ97" s="202"/>
      <c r="EOA97" s="202"/>
      <c r="EOB97" s="202"/>
      <c r="EOC97" s="202"/>
      <c r="EOD97" s="202"/>
      <c r="EOE97" s="202"/>
      <c r="EOF97" s="202"/>
      <c r="EOG97" s="202"/>
      <c r="EOH97" s="202"/>
      <c r="EOI97" s="202"/>
      <c r="EOJ97" s="202"/>
      <c r="EOK97" s="202"/>
      <c r="EOL97" s="202"/>
      <c r="EOM97" s="202"/>
      <c r="EON97" s="202"/>
      <c r="EOO97" s="202"/>
      <c r="EOP97" s="202"/>
      <c r="EOQ97" s="202"/>
      <c r="EOR97" s="202"/>
      <c r="EOS97" s="202"/>
      <c r="EOT97" s="202"/>
      <c r="EOU97" s="202"/>
      <c r="EOV97" s="202"/>
      <c r="EOW97" s="202"/>
      <c r="EOX97" s="202"/>
      <c r="EOY97" s="202"/>
      <c r="EOZ97" s="202"/>
      <c r="EPA97" s="202"/>
      <c r="EPB97" s="202"/>
      <c r="EPC97" s="202"/>
      <c r="EPD97" s="202"/>
      <c r="EPE97" s="202"/>
      <c r="EPF97" s="202"/>
      <c r="EPG97" s="202"/>
      <c r="EPH97" s="202"/>
      <c r="EPI97" s="202"/>
      <c r="EPJ97" s="202"/>
      <c r="EPK97" s="202"/>
      <c r="EPL97" s="202"/>
      <c r="EPM97" s="202"/>
      <c r="EPN97" s="202"/>
      <c r="EPO97" s="202"/>
      <c r="EPP97" s="202"/>
      <c r="EPQ97" s="202"/>
      <c r="EPR97" s="202"/>
      <c r="EPS97" s="202"/>
      <c r="EPT97" s="202"/>
      <c r="EPU97" s="202"/>
      <c r="EPV97" s="202"/>
      <c r="EPW97" s="202"/>
      <c r="EPX97" s="202"/>
      <c r="EPY97" s="202"/>
      <c r="EPZ97" s="202"/>
      <c r="EQA97" s="202"/>
      <c r="EQB97" s="202"/>
      <c r="EQC97" s="202"/>
      <c r="EQD97" s="202"/>
      <c r="EQE97" s="202"/>
      <c r="EQF97" s="202"/>
      <c r="EQG97" s="202"/>
      <c r="EQH97" s="202"/>
      <c r="EQI97" s="202"/>
      <c r="EQJ97" s="202"/>
      <c r="EQK97" s="202"/>
      <c r="EQL97" s="202"/>
      <c r="EQM97" s="202"/>
      <c r="EQN97" s="202"/>
      <c r="EQO97" s="202"/>
      <c r="EQP97" s="202"/>
      <c r="EQQ97" s="202"/>
      <c r="EQR97" s="202"/>
      <c r="EQS97" s="202"/>
      <c r="EQT97" s="202"/>
      <c r="EQU97" s="202"/>
      <c r="EQV97" s="202"/>
      <c r="EQW97" s="202"/>
      <c r="EQX97" s="202"/>
      <c r="EQY97" s="202"/>
      <c r="EQZ97" s="202"/>
      <c r="ERA97" s="202"/>
      <c r="ERB97" s="202"/>
      <c r="ERC97" s="202"/>
      <c r="ERD97" s="202"/>
      <c r="ERE97" s="202"/>
      <c r="ERF97" s="202"/>
      <c r="ERG97" s="202"/>
      <c r="ERH97" s="202"/>
      <c r="ERI97" s="202"/>
      <c r="ERJ97" s="202"/>
      <c r="ERK97" s="202"/>
      <c r="ERL97" s="202"/>
      <c r="ERM97" s="202"/>
      <c r="ERN97" s="202"/>
      <c r="ERO97" s="202"/>
      <c r="ERP97" s="202"/>
      <c r="ERQ97" s="202"/>
      <c r="ERR97" s="202"/>
      <c r="ERS97" s="202"/>
      <c r="ERT97" s="202"/>
      <c r="ERU97" s="202"/>
      <c r="ERV97" s="202"/>
      <c r="ERW97" s="202"/>
      <c r="ERX97" s="202"/>
      <c r="ERY97" s="202"/>
      <c r="ERZ97" s="202"/>
      <c r="ESA97" s="202"/>
      <c r="ESB97" s="202"/>
      <c r="ESC97" s="202"/>
      <c r="ESD97" s="202"/>
      <c r="ESE97" s="202"/>
      <c r="ESF97" s="202"/>
      <c r="ESG97" s="202"/>
      <c r="ESH97" s="202"/>
      <c r="ESI97" s="202"/>
      <c r="ESJ97" s="202"/>
      <c r="ESK97" s="202"/>
      <c r="ESL97" s="202"/>
      <c r="ESM97" s="202"/>
      <c r="ESN97" s="202"/>
      <c r="ESO97" s="202"/>
      <c r="ESP97" s="202"/>
      <c r="ESQ97" s="202"/>
      <c r="ESR97" s="202"/>
      <c r="ESS97" s="202"/>
      <c r="EST97" s="202"/>
      <c r="ESU97" s="202"/>
      <c r="ESV97" s="202"/>
      <c r="ESW97" s="202"/>
      <c r="ESX97" s="202"/>
      <c r="ESY97" s="202"/>
      <c r="ESZ97" s="202"/>
      <c r="ETA97" s="202"/>
      <c r="ETB97" s="202"/>
      <c r="ETC97" s="202"/>
      <c r="ETD97" s="202"/>
      <c r="ETE97" s="202"/>
      <c r="ETF97" s="202"/>
      <c r="ETG97" s="202"/>
      <c r="ETH97" s="202"/>
      <c r="ETI97" s="202"/>
      <c r="ETJ97" s="202"/>
      <c r="ETK97" s="202"/>
      <c r="ETL97" s="202"/>
      <c r="ETM97" s="202"/>
      <c r="ETN97" s="202"/>
      <c r="ETO97" s="202"/>
      <c r="ETP97" s="202"/>
      <c r="ETQ97" s="202"/>
      <c r="ETR97" s="202"/>
      <c r="ETS97" s="202"/>
      <c r="ETT97" s="202"/>
      <c r="ETU97" s="202"/>
      <c r="ETV97" s="202"/>
      <c r="ETW97" s="202"/>
      <c r="ETX97" s="202"/>
      <c r="ETY97" s="202"/>
      <c r="ETZ97" s="202"/>
      <c r="EUA97" s="202"/>
      <c r="EUB97" s="202"/>
      <c r="EUC97" s="202"/>
      <c r="EUD97" s="202"/>
      <c r="EUE97" s="202"/>
      <c r="EUF97" s="202"/>
      <c r="EUG97" s="202"/>
      <c r="EUH97" s="202"/>
      <c r="EUI97" s="202"/>
      <c r="EUJ97" s="202"/>
      <c r="EUK97" s="202"/>
      <c r="EUL97" s="202"/>
      <c r="EUM97" s="202"/>
      <c r="EUN97" s="202"/>
      <c r="EUO97" s="202"/>
      <c r="EUP97" s="202"/>
      <c r="EUQ97" s="202"/>
      <c r="EUR97" s="202"/>
      <c r="EUS97" s="202"/>
      <c r="EUT97" s="202"/>
      <c r="EUU97" s="202"/>
      <c r="EUV97" s="202"/>
      <c r="EUW97" s="202"/>
      <c r="EUX97" s="202"/>
      <c r="EUY97" s="202"/>
      <c r="EUZ97" s="202"/>
      <c r="EVA97" s="202"/>
      <c r="EVB97" s="202"/>
      <c r="EVC97" s="202"/>
      <c r="EVD97" s="202"/>
      <c r="EVE97" s="202"/>
      <c r="EVF97" s="202"/>
      <c r="EVG97" s="202"/>
      <c r="EVH97" s="202"/>
      <c r="EVI97" s="202"/>
      <c r="EVJ97" s="202"/>
      <c r="EVK97" s="202"/>
      <c r="EVL97" s="202"/>
      <c r="EVM97" s="202"/>
      <c r="EVN97" s="202"/>
      <c r="EVO97" s="202"/>
      <c r="EVP97" s="202"/>
      <c r="EVQ97" s="202"/>
      <c r="EVR97" s="202"/>
      <c r="EVS97" s="202"/>
      <c r="EVT97" s="202"/>
      <c r="EVU97" s="202"/>
      <c r="EVV97" s="202"/>
      <c r="EVW97" s="202"/>
      <c r="EVX97" s="202"/>
      <c r="EVY97" s="202"/>
      <c r="EVZ97" s="202"/>
      <c r="EWA97" s="202"/>
      <c r="EWB97" s="202"/>
      <c r="EWC97" s="202"/>
      <c r="EWD97" s="202"/>
      <c r="EWE97" s="202"/>
      <c r="EWF97" s="202"/>
      <c r="EWG97" s="202"/>
      <c r="EWH97" s="202"/>
      <c r="EWI97" s="202"/>
      <c r="EWJ97" s="202"/>
      <c r="EWK97" s="202"/>
      <c r="EWL97" s="202"/>
      <c r="EWM97" s="202"/>
      <c r="EWN97" s="202"/>
      <c r="EWO97" s="202"/>
      <c r="EWP97" s="202"/>
      <c r="EWQ97" s="202"/>
      <c r="EWR97" s="202"/>
      <c r="EWS97" s="202"/>
      <c r="EWT97" s="202"/>
      <c r="EWU97" s="202"/>
      <c r="EWV97" s="202"/>
      <c r="EWW97" s="202"/>
      <c r="EWX97" s="202"/>
      <c r="EWY97" s="202"/>
      <c r="EWZ97" s="202"/>
      <c r="EXA97" s="202"/>
      <c r="EXB97" s="202"/>
      <c r="EXC97" s="202"/>
      <c r="EXD97" s="202"/>
      <c r="EXE97" s="202"/>
      <c r="EXF97" s="202"/>
      <c r="EXG97" s="202"/>
      <c r="EXH97" s="202"/>
      <c r="EXI97" s="202"/>
      <c r="EXJ97" s="202"/>
      <c r="EXK97" s="202"/>
      <c r="EXL97" s="202"/>
      <c r="EXM97" s="202"/>
      <c r="EXN97" s="202"/>
      <c r="EXO97" s="202"/>
      <c r="EXP97" s="202"/>
      <c r="EXQ97" s="202"/>
      <c r="EXR97" s="202"/>
      <c r="EXS97" s="202"/>
      <c r="EXT97" s="202"/>
      <c r="EXU97" s="202"/>
      <c r="EXV97" s="202"/>
      <c r="EXW97" s="202"/>
      <c r="EXX97" s="202"/>
      <c r="EXY97" s="202"/>
      <c r="EXZ97" s="202"/>
      <c r="EYA97" s="202"/>
      <c r="EYB97" s="202"/>
      <c r="EYC97" s="202"/>
      <c r="EYD97" s="202"/>
      <c r="EYE97" s="202"/>
      <c r="EYF97" s="202"/>
      <c r="EYG97" s="202"/>
      <c r="EYH97" s="202"/>
      <c r="EYI97" s="202"/>
      <c r="EYJ97" s="202"/>
      <c r="EYK97" s="202"/>
      <c r="EYL97" s="202"/>
      <c r="EYM97" s="202"/>
      <c r="EYN97" s="202"/>
      <c r="EYO97" s="202"/>
      <c r="EYP97" s="202"/>
      <c r="EYQ97" s="202"/>
      <c r="EYR97" s="202"/>
      <c r="EYS97" s="202"/>
      <c r="EYT97" s="202"/>
      <c r="EYU97" s="202"/>
      <c r="EYV97" s="202"/>
      <c r="EYW97" s="202"/>
      <c r="EYX97" s="202"/>
      <c r="EYY97" s="202"/>
      <c r="EYZ97" s="202"/>
      <c r="EZA97" s="202"/>
      <c r="EZB97" s="202"/>
      <c r="EZC97" s="202"/>
      <c r="EZD97" s="202"/>
      <c r="EZE97" s="202"/>
      <c r="EZF97" s="202"/>
      <c r="EZG97" s="202"/>
      <c r="EZH97" s="202"/>
      <c r="EZI97" s="202"/>
      <c r="EZJ97" s="202"/>
      <c r="EZK97" s="202"/>
      <c r="EZL97" s="202"/>
      <c r="EZM97" s="202"/>
      <c r="EZN97" s="202"/>
      <c r="EZO97" s="202"/>
      <c r="EZP97" s="202"/>
      <c r="EZQ97" s="202"/>
      <c r="EZR97" s="202"/>
      <c r="EZS97" s="202"/>
      <c r="EZT97" s="202"/>
      <c r="EZU97" s="202"/>
      <c r="EZV97" s="202"/>
      <c r="EZW97" s="202"/>
      <c r="EZX97" s="202"/>
      <c r="EZY97" s="202"/>
      <c r="EZZ97" s="202"/>
      <c r="FAA97" s="202"/>
      <c r="FAB97" s="202"/>
      <c r="FAC97" s="202"/>
      <c r="FAD97" s="202"/>
      <c r="FAE97" s="202"/>
      <c r="FAF97" s="202"/>
      <c r="FAG97" s="202"/>
      <c r="FAH97" s="202"/>
      <c r="FAI97" s="202"/>
      <c r="FAJ97" s="202"/>
      <c r="FAK97" s="202"/>
      <c r="FAL97" s="202"/>
      <c r="FAM97" s="202"/>
      <c r="FAN97" s="202"/>
      <c r="FAO97" s="202"/>
      <c r="FAP97" s="202"/>
      <c r="FAQ97" s="202"/>
      <c r="FAR97" s="202"/>
      <c r="FAS97" s="202"/>
      <c r="FAT97" s="202"/>
      <c r="FAU97" s="202"/>
      <c r="FAV97" s="202"/>
      <c r="FAW97" s="202"/>
      <c r="FAX97" s="202"/>
      <c r="FAY97" s="202"/>
      <c r="FAZ97" s="202"/>
      <c r="FBA97" s="202"/>
      <c r="FBB97" s="202"/>
      <c r="FBC97" s="202"/>
      <c r="FBD97" s="202"/>
      <c r="FBE97" s="202"/>
      <c r="FBF97" s="202"/>
      <c r="FBG97" s="202"/>
      <c r="FBH97" s="202"/>
      <c r="FBI97" s="202"/>
      <c r="FBJ97" s="202"/>
      <c r="FBK97" s="202"/>
      <c r="FBL97" s="202"/>
      <c r="FBM97" s="202"/>
      <c r="FBN97" s="202"/>
      <c r="FBO97" s="202"/>
      <c r="FBP97" s="202"/>
      <c r="FBQ97" s="202"/>
      <c r="FBR97" s="202"/>
      <c r="FBS97" s="202"/>
      <c r="FBT97" s="202"/>
      <c r="FBU97" s="202"/>
      <c r="FBV97" s="202"/>
      <c r="FBW97" s="202"/>
      <c r="FBX97" s="202"/>
      <c r="FBY97" s="202"/>
      <c r="FBZ97" s="202"/>
      <c r="FCA97" s="202"/>
      <c r="FCB97" s="202"/>
      <c r="FCC97" s="202"/>
      <c r="FCD97" s="202"/>
      <c r="FCE97" s="202"/>
      <c r="FCF97" s="202"/>
      <c r="FCG97" s="202"/>
      <c r="FCH97" s="202"/>
      <c r="FCI97" s="202"/>
      <c r="FCJ97" s="202"/>
      <c r="FCK97" s="202"/>
      <c r="FCL97" s="202"/>
      <c r="FCM97" s="202"/>
      <c r="FCN97" s="202"/>
      <c r="FCO97" s="202"/>
      <c r="FCP97" s="202"/>
      <c r="FCQ97" s="202"/>
      <c r="FCR97" s="202"/>
      <c r="FCS97" s="202"/>
      <c r="FCT97" s="202"/>
      <c r="FCU97" s="202"/>
      <c r="FCV97" s="202"/>
      <c r="FCW97" s="202"/>
      <c r="FCX97" s="202"/>
      <c r="FCY97" s="202"/>
      <c r="FCZ97" s="202"/>
      <c r="FDA97" s="202"/>
      <c r="FDB97" s="202"/>
      <c r="FDC97" s="202"/>
      <c r="FDD97" s="202"/>
      <c r="FDE97" s="202"/>
      <c r="FDF97" s="202"/>
      <c r="FDG97" s="202"/>
      <c r="FDH97" s="202"/>
      <c r="FDI97" s="202"/>
      <c r="FDJ97" s="202"/>
      <c r="FDK97" s="202"/>
      <c r="FDL97" s="202"/>
      <c r="FDM97" s="202"/>
      <c r="FDN97" s="202"/>
      <c r="FDO97" s="202"/>
      <c r="FDP97" s="202"/>
      <c r="FDQ97" s="202"/>
      <c r="FDR97" s="202"/>
      <c r="FDS97" s="202"/>
      <c r="FDT97" s="202"/>
      <c r="FDU97" s="202"/>
      <c r="FDV97" s="202"/>
      <c r="FDW97" s="202"/>
      <c r="FDX97" s="202"/>
      <c r="FDY97" s="202"/>
      <c r="FDZ97" s="202"/>
      <c r="FEA97" s="202"/>
      <c r="FEB97" s="202"/>
      <c r="FEC97" s="202"/>
      <c r="FED97" s="202"/>
      <c r="FEE97" s="202"/>
      <c r="FEF97" s="202"/>
      <c r="FEG97" s="202"/>
      <c r="FEH97" s="202"/>
      <c r="FEI97" s="202"/>
      <c r="FEJ97" s="202"/>
      <c r="FEK97" s="202"/>
      <c r="FEL97" s="202"/>
      <c r="FEM97" s="202"/>
      <c r="FEN97" s="202"/>
      <c r="FEO97" s="202"/>
      <c r="FEP97" s="202"/>
      <c r="FEQ97" s="202"/>
      <c r="FER97" s="202"/>
      <c r="FES97" s="202"/>
      <c r="FET97" s="202"/>
      <c r="FEU97" s="202"/>
      <c r="FEV97" s="202"/>
      <c r="FEW97" s="202"/>
      <c r="FEX97" s="202"/>
      <c r="FEY97" s="202"/>
      <c r="FEZ97" s="202"/>
      <c r="FFA97" s="202"/>
      <c r="FFB97" s="202"/>
      <c r="FFC97" s="202"/>
      <c r="FFD97" s="202"/>
      <c r="FFE97" s="202"/>
      <c r="FFF97" s="202"/>
      <c r="FFG97" s="202"/>
      <c r="FFH97" s="202"/>
      <c r="FFI97" s="202"/>
      <c r="FFJ97" s="202"/>
      <c r="FFK97" s="202"/>
      <c r="FFL97" s="202"/>
      <c r="FFM97" s="202"/>
      <c r="FFN97" s="202"/>
      <c r="FFO97" s="202"/>
      <c r="FFP97" s="202"/>
      <c r="FFQ97" s="202"/>
      <c r="FFR97" s="202"/>
      <c r="FFS97" s="202"/>
      <c r="FFT97" s="202"/>
      <c r="FFU97" s="202"/>
      <c r="FFV97" s="202"/>
      <c r="FFW97" s="202"/>
      <c r="FFX97" s="202"/>
      <c r="FFY97" s="202"/>
      <c r="FFZ97" s="202"/>
      <c r="FGA97" s="202"/>
      <c r="FGB97" s="202"/>
      <c r="FGC97" s="202"/>
      <c r="FGD97" s="202"/>
      <c r="FGE97" s="202"/>
      <c r="FGF97" s="202"/>
      <c r="FGG97" s="202"/>
      <c r="FGH97" s="202"/>
      <c r="FGI97" s="202"/>
      <c r="FGJ97" s="202"/>
      <c r="FGK97" s="202"/>
      <c r="FGL97" s="202"/>
      <c r="FGM97" s="202"/>
      <c r="FGN97" s="202"/>
      <c r="FGO97" s="202"/>
      <c r="FGP97" s="202"/>
      <c r="FGQ97" s="202"/>
      <c r="FGR97" s="202"/>
      <c r="FGS97" s="202"/>
      <c r="FGT97" s="202"/>
      <c r="FGU97" s="202"/>
      <c r="FGV97" s="202"/>
      <c r="FGW97" s="202"/>
      <c r="FGX97" s="202"/>
      <c r="FGY97" s="202"/>
      <c r="FGZ97" s="202"/>
      <c r="FHA97" s="202"/>
      <c r="FHB97" s="202"/>
      <c r="FHC97" s="202"/>
      <c r="FHD97" s="202"/>
      <c r="FHE97" s="202"/>
      <c r="FHF97" s="202"/>
      <c r="FHG97" s="202"/>
      <c r="FHH97" s="202"/>
      <c r="FHI97" s="202"/>
      <c r="FHJ97" s="202"/>
      <c r="FHK97" s="202"/>
      <c r="FHL97" s="202"/>
      <c r="FHM97" s="202"/>
      <c r="FHN97" s="202"/>
      <c r="FHO97" s="202"/>
      <c r="FHP97" s="202"/>
      <c r="FHQ97" s="202"/>
      <c r="FHR97" s="202"/>
      <c r="FHS97" s="202"/>
      <c r="FHT97" s="202"/>
      <c r="FHU97" s="202"/>
      <c r="FHV97" s="202"/>
      <c r="FHW97" s="202"/>
      <c r="FHX97" s="202"/>
      <c r="FHY97" s="202"/>
      <c r="FHZ97" s="202"/>
      <c r="FIA97" s="202"/>
      <c r="FIB97" s="202"/>
      <c r="FIC97" s="202"/>
      <c r="FID97" s="202"/>
      <c r="FIE97" s="202"/>
      <c r="FIF97" s="202"/>
      <c r="FIG97" s="202"/>
      <c r="FIH97" s="202"/>
      <c r="FII97" s="202"/>
      <c r="FIJ97" s="202"/>
      <c r="FIK97" s="202"/>
      <c r="FIL97" s="202"/>
      <c r="FIM97" s="202"/>
      <c r="FIN97" s="202"/>
      <c r="FIO97" s="202"/>
      <c r="FIP97" s="202"/>
      <c r="FIQ97" s="202"/>
      <c r="FIR97" s="202"/>
      <c r="FIS97" s="202"/>
      <c r="FIT97" s="202"/>
      <c r="FIU97" s="202"/>
      <c r="FIV97" s="202"/>
      <c r="FIW97" s="202"/>
      <c r="FIX97" s="202"/>
      <c r="FIY97" s="202"/>
      <c r="FIZ97" s="202"/>
      <c r="FJA97" s="202"/>
      <c r="FJB97" s="202"/>
      <c r="FJC97" s="202"/>
      <c r="FJD97" s="202"/>
      <c r="FJE97" s="202"/>
      <c r="FJF97" s="202"/>
      <c r="FJG97" s="202"/>
      <c r="FJH97" s="202"/>
      <c r="FJI97" s="202"/>
      <c r="FJJ97" s="202"/>
      <c r="FJK97" s="202"/>
      <c r="FJL97" s="202"/>
      <c r="FJM97" s="202"/>
      <c r="FJN97" s="202"/>
      <c r="FJO97" s="202"/>
      <c r="FJP97" s="202"/>
      <c r="FJQ97" s="202"/>
      <c r="FJR97" s="202"/>
      <c r="FJS97" s="202"/>
      <c r="FJT97" s="202"/>
      <c r="FJU97" s="202"/>
      <c r="FJV97" s="202"/>
      <c r="FJW97" s="202"/>
      <c r="FJX97" s="202"/>
      <c r="FJY97" s="202"/>
      <c r="FJZ97" s="202"/>
      <c r="FKA97" s="202"/>
      <c r="FKB97" s="202"/>
      <c r="FKC97" s="202"/>
      <c r="FKD97" s="202"/>
      <c r="FKE97" s="202"/>
      <c r="FKF97" s="202"/>
      <c r="FKG97" s="202"/>
      <c r="FKH97" s="202"/>
      <c r="FKI97" s="202"/>
      <c r="FKJ97" s="202"/>
      <c r="FKK97" s="202"/>
      <c r="FKL97" s="202"/>
      <c r="FKM97" s="202"/>
      <c r="FKN97" s="202"/>
      <c r="FKO97" s="202"/>
      <c r="FKP97" s="202"/>
      <c r="FKQ97" s="202"/>
      <c r="FKR97" s="202"/>
      <c r="FKS97" s="202"/>
      <c r="FKT97" s="202"/>
      <c r="FKU97" s="202"/>
      <c r="FKV97" s="202"/>
      <c r="FKW97" s="202"/>
      <c r="FKX97" s="202"/>
      <c r="FKY97" s="202"/>
      <c r="FKZ97" s="202"/>
      <c r="FLA97" s="202"/>
      <c r="FLB97" s="202"/>
      <c r="FLC97" s="202"/>
      <c r="FLD97" s="202"/>
      <c r="FLE97" s="202"/>
      <c r="FLF97" s="202"/>
      <c r="FLG97" s="202"/>
      <c r="FLH97" s="202"/>
      <c r="FLI97" s="202"/>
      <c r="FLJ97" s="202"/>
      <c r="FLK97" s="202"/>
      <c r="FLL97" s="202"/>
      <c r="FLM97" s="202"/>
      <c r="FLN97" s="202"/>
      <c r="FLO97" s="202"/>
      <c r="FLP97" s="202"/>
      <c r="FLQ97" s="202"/>
      <c r="FLR97" s="202"/>
      <c r="FLS97" s="202"/>
      <c r="FLT97" s="202"/>
      <c r="FLU97" s="202"/>
      <c r="FLV97" s="202"/>
      <c r="FLW97" s="202"/>
      <c r="FLX97" s="202"/>
      <c r="FLY97" s="202"/>
      <c r="FLZ97" s="202"/>
      <c r="FMA97" s="202"/>
      <c r="FMB97" s="202"/>
      <c r="FMC97" s="202"/>
      <c r="FMD97" s="202"/>
      <c r="FME97" s="202"/>
      <c r="FMF97" s="202"/>
      <c r="FMG97" s="202"/>
      <c r="FMH97" s="202"/>
      <c r="FMI97" s="202"/>
      <c r="FMJ97" s="202"/>
      <c r="FMK97" s="202"/>
      <c r="FML97" s="202"/>
      <c r="FMM97" s="202"/>
      <c r="FMN97" s="202"/>
      <c r="FMO97" s="202"/>
      <c r="FMP97" s="202"/>
      <c r="FMQ97" s="202"/>
      <c r="FMR97" s="202"/>
      <c r="FMS97" s="202"/>
      <c r="FMT97" s="202"/>
      <c r="FMU97" s="202"/>
      <c r="FMV97" s="202"/>
      <c r="FMW97" s="202"/>
      <c r="FMX97" s="202"/>
      <c r="FMY97" s="202"/>
      <c r="FMZ97" s="202"/>
      <c r="FNA97" s="202"/>
      <c r="FNB97" s="202"/>
      <c r="FNC97" s="202"/>
      <c r="FND97" s="202"/>
      <c r="FNE97" s="202"/>
      <c r="FNF97" s="202"/>
      <c r="FNG97" s="202"/>
      <c r="FNH97" s="202"/>
      <c r="FNI97" s="202"/>
      <c r="FNJ97" s="202"/>
      <c r="FNK97" s="202"/>
      <c r="FNL97" s="202"/>
      <c r="FNM97" s="202"/>
      <c r="FNN97" s="202"/>
      <c r="FNO97" s="202"/>
      <c r="FNP97" s="202"/>
      <c r="FNQ97" s="202"/>
      <c r="FNR97" s="202"/>
      <c r="FNS97" s="202"/>
      <c r="FNT97" s="202"/>
      <c r="FNU97" s="202"/>
      <c r="FNV97" s="202"/>
      <c r="FNW97" s="202"/>
      <c r="FNX97" s="202"/>
      <c r="FNY97" s="202"/>
      <c r="FNZ97" s="202"/>
      <c r="FOA97" s="202"/>
      <c r="FOB97" s="202"/>
      <c r="FOC97" s="202"/>
      <c r="FOD97" s="202"/>
      <c r="FOE97" s="202"/>
      <c r="FOF97" s="202"/>
      <c r="FOG97" s="202"/>
      <c r="FOH97" s="202"/>
      <c r="FOI97" s="202"/>
      <c r="FOJ97" s="202"/>
      <c r="FOK97" s="202"/>
      <c r="FOL97" s="202"/>
      <c r="FOM97" s="202"/>
      <c r="FON97" s="202"/>
      <c r="FOO97" s="202"/>
      <c r="FOP97" s="202"/>
      <c r="FOQ97" s="202"/>
      <c r="FOR97" s="202"/>
      <c r="FOS97" s="202"/>
      <c r="FOT97" s="202"/>
      <c r="FOU97" s="202"/>
      <c r="FOV97" s="202"/>
      <c r="FOW97" s="202"/>
      <c r="FOX97" s="202"/>
      <c r="FOY97" s="202"/>
      <c r="FOZ97" s="202"/>
      <c r="FPA97" s="202"/>
      <c r="FPB97" s="202"/>
      <c r="FPC97" s="202"/>
      <c r="FPD97" s="202"/>
      <c r="FPE97" s="202"/>
      <c r="FPF97" s="202"/>
      <c r="FPG97" s="202"/>
      <c r="FPH97" s="202"/>
      <c r="FPI97" s="202"/>
      <c r="FPJ97" s="202"/>
      <c r="FPK97" s="202"/>
      <c r="FPL97" s="202"/>
      <c r="FPM97" s="202"/>
      <c r="FPN97" s="202"/>
      <c r="FPO97" s="202"/>
      <c r="FPP97" s="202"/>
      <c r="FPQ97" s="202"/>
      <c r="FPR97" s="202"/>
      <c r="FPS97" s="202"/>
      <c r="FPT97" s="202"/>
      <c r="FPU97" s="202"/>
      <c r="FPV97" s="202"/>
      <c r="FPW97" s="202"/>
      <c r="FPX97" s="202"/>
      <c r="FPY97" s="202"/>
      <c r="FPZ97" s="202"/>
      <c r="FQA97" s="202"/>
      <c r="FQB97" s="202"/>
      <c r="FQC97" s="202"/>
      <c r="FQD97" s="202"/>
      <c r="FQE97" s="202"/>
      <c r="FQF97" s="202"/>
      <c r="FQG97" s="202"/>
      <c r="FQH97" s="202"/>
      <c r="FQI97" s="202"/>
      <c r="FQJ97" s="202"/>
      <c r="FQK97" s="202"/>
      <c r="FQL97" s="202"/>
      <c r="FQM97" s="202"/>
      <c r="FQN97" s="202"/>
      <c r="FQO97" s="202"/>
      <c r="FQP97" s="202"/>
      <c r="FQQ97" s="202"/>
      <c r="FQR97" s="202"/>
      <c r="FQS97" s="202"/>
      <c r="FQT97" s="202"/>
      <c r="FQU97" s="202"/>
      <c r="FQV97" s="202"/>
      <c r="FQW97" s="202"/>
      <c r="FQX97" s="202"/>
      <c r="FQY97" s="202"/>
      <c r="FQZ97" s="202"/>
      <c r="FRA97" s="202"/>
      <c r="FRB97" s="202"/>
      <c r="FRC97" s="202"/>
      <c r="FRD97" s="202"/>
      <c r="FRE97" s="202"/>
      <c r="FRF97" s="202"/>
      <c r="FRG97" s="202"/>
      <c r="FRH97" s="202"/>
      <c r="FRI97" s="202"/>
      <c r="FRJ97" s="202"/>
      <c r="FRK97" s="202"/>
      <c r="FRL97" s="202"/>
      <c r="FRM97" s="202"/>
      <c r="FRN97" s="202"/>
      <c r="FRO97" s="202"/>
      <c r="FRP97" s="202"/>
      <c r="FRQ97" s="202"/>
      <c r="FRR97" s="202"/>
      <c r="FRS97" s="202"/>
      <c r="FRT97" s="202"/>
      <c r="FRU97" s="202"/>
      <c r="FRV97" s="202"/>
      <c r="FRW97" s="202"/>
      <c r="FRX97" s="202"/>
      <c r="FRY97" s="202"/>
      <c r="FRZ97" s="202"/>
      <c r="FSA97" s="202"/>
      <c r="FSB97" s="202"/>
      <c r="FSC97" s="202"/>
      <c r="FSD97" s="202"/>
      <c r="FSE97" s="202"/>
      <c r="FSF97" s="202"/>
      <c r="FSG97" s="202"/>
      <c r="FSH97" s="202"/>
      <c r="FSI97" s="202"/>
      <c r="FSJ97" s="202"/>
      <c r="FSK97" s="202"/>
      <c r="FSL97" s="202"/>
      <c r="FSM97" s="202"/>
      <c r="FSN97" s="202"/>
      <c r="FSO97" s="202"/>
      <c r="FSP97" s="202"/>
      <c r="FSQ97" s="202"/>
      <c r="FSR97" s="202"/>
      <c r="FSS97" s="202"/>
      <c r="FST97" s="202"/>
      <c r="FSU97" s="202"/>
      <c r="FSV97" s="202"/>
      <c r="FSW97" s="202"/>
      <c r="FSX97" s="202"/>
      <c r="FSY97" s="202"/>
      <c r="FSZ97" s="202"/>
      <c r="FTA97" s="202"/>
      <c r="FTB97" s="202"/>
      <c r="FTC97" s="202"/>
      <c r="FTD97" s="202"/>
      <c r="FTE97" s="202"/>
      <c r="FTF97" s="202"/>
      <c r="FTG97" s="202"/>
      <c r="FTH97" s="202"/>
      <c r="FTI97" s="202"/>
      <c r="FTJ97" s="202"/>
      <c r="FTK97" s="202"/>
      <c r="FTL97" s="202"/>
      <c r="FTM97" s="202"/>
      <c r="FTN97" s="202"/>
      <c r="FTO97" s="202"/>
      <c r="FTP97" s="202"/>
      <c r="FTQ97" s="202"/>
      <c r="FTR97" s="202"/>
      <c r="FTS97" s="202"/>
      <c r="FTT97" s="202"/>
      <c r="FTU97" s="202"/>
      <c r="FTV97" s="202"/>
      <c r="FTW97" s="202"/>
      <c r="FTX97" s="202"/>
      <c r="FTY97" s="202"/>
      <c r="FTZ97" s="202"/>
      <c r="FUA97" s="202"/>
      <c r="FUB97" s="202"/>
      <c r="FUC97" s="202"/>
      <c r="FUD97" s="202"/>
      <c r="FUE97" s="202"/>
      <c r="FUF97" s="202"/>
      <c r="FUG97" s="202"/>
      <c r="FUH97" s="202"/>
      <c r="FUI97" s="202"/>
      <c r="FUJ97" s="202"/>
      <c r="FUK97" s="202"/>
      <c r="FUL97" s="202"/>
      <c r="FUM97" s="202"/>
      <c r="FUN97" s="202"/>
      <c r="FUO97" s="202"/>
      <c r="FUP97" s="202"/>
      <c r="FUQ97" s="202"/>
      <c r="FUR97" s="202"/>
      <c r="FUS97" s="202"/>
      <c r="FUT97" s="202"/>
      <c r="FUU97" s="202"/>
      <c r="FUV97" s="202"/>
      <c r="FUW97" s="202"/>
      <c r="FUX97" s="202"/>
      <c r="FUY97" s="202"/>
      <c r="FUZ97" s="202"/>
      <c r="FVA97" s="202"/>
      <c r="FVB97" s="202"/>
      <c r="FVC97" s="202"/>
      <c r="FVD97" s="202"/>
      <c r="FVE97" s="202"/>
      <c r="FVF97" s="202"/>
      <c r="FVG97" s="202"/>
      <c r="FVH97" s="202"/>
      <c r="FVI97" s="202"/>
      <c r="FVJ97" s="202"/>
      <c r="FVK97" s="202"/>
      <c r="FVL97" s="202"/>
      <c r="FVM97" s="202"/>
      <c r="FVN97" s="202"/>
      <c r="FVO97" s="202"/>
      <c r="FVP97" s="202"/>
      <c r="FVQ97" s="202"/>
      <c r="FVR97" s="202"/>
      <c r="FVS97" s="202"/>
      <c r="FVT97" s="202"/>
      <c r="FVU97" s="202"/>
      <c r="FVV97" s="202"/>
      <c r="FVW97" s="202"/>
      <c r="FVX97" s="202"/>
      <c r="FVY97" s="202"/>
      <c r="FVZ97" s="202"/>
      <c r="FWA97" s="202"/>
      <c r="FWB97" s="202"/>
      <c r="FWC97" s="202"/>
      <c r="FWD97" s="202"/>
      <c r="FWE97" s="202"/>
      <c r="FWF97" s="202"/>
      <c r="FWG97" s="202"/>
      <c r="FWH97" s="202"/>
      <c r="FWI97" s="202"/>
      <c r="FWJ97" s="202"/>
      <c r="FWK97" s="202"/>
      <c r="FWL97" s="202"/>
      <c r="FWM97" s="202"/>
      <c r="FWN97" s="202"/>
      <c r="FWO97" s="202"/>
      <c r="FWP97" s="202"/>
      <c r="FWQ97" s="202"/>
      <c r="FWR97" s="202"/>
      <c r="FWS97" s="202"/>
      <c r="FWT97" s="202"/>
      <c r="FWU97" s="202"/>
      <c r="FWV97" s="202"/>
      <c r="FWW97" s="202"/>
      <c r="FWX97" s="202"/>
      <c r="FWY97" s="202"/>
      <c r="FWZ97" s="202"/>
      <c r="FXA97" s="202"/>
      <c r="FXB97" s="202"/>
      <c r="FXC97" s="202"/>
      <c r="FXD97" s="202"/>
      <c r="FXE97" s="202"/>
      <c r="FXF97" s="202"/>
      <c r="FXG97" s="202"/>
      <c r="FXH97" s="202"/>
      <c r="FXI97" s="202"/>
      <c r="FXJ97" s="202"/>
      <c r="FXK97" s="202"/>
      <c r="FXL97" s="202"/>
      <c r="FXM97" s="202"/>
      <c r="FXN97" s="202"/>
      <c r="FXO97" s="202"/>
      <c r="FXP97" s="202"/>
      <c r="FXQ97" s="202"/>
      <c r="FXR97" s="202"/>
      <c r="FXS97" s="202"/>
      <c r="FXT97" s="202"/>
      <c r="FXU97" s="202"/>
      <c r="FXV97" s="202"/>
      <c r="FXW97" s="202"/>
      <c r="FXX97" s="202"/>
      <c r="FXY97" s="202"/>
      <c r="FXZ97" s="202"/>
      <c r="FYA97" s="202"/>
      <c r="FYB97" s="202"/>
      <c r="FYC97" s="202"/>
      <c r="FYD97" s="202"/>
      <c r="FYE97" s="202"/>
      <c r="FYF97" s="202"/>
      <c r="FYG97" s="202"/>
      <c r="FYH97" s="202"/>
      <c r="FYI97" s="202"/>
      <c r="FYJ97" s="202"/>
      <c r="FYK97" s="202"/>
      <c r="FYL97" s="202"/>
      <c r="FYM97" s="202"/>
      <c r="FYN97" s="202"/>
      <c r="FYO97" s="202"/>
      <c r="FYP97" s="202"/>
      <c r="FYQ97" s="202"/>
      <c r="FYR97" s="202"/>
      <c r="FYS97" s="202"/>
      <c r="FYT97" s="202"/>
      <c r="FYU97" s="202"/>
      <c r="FYV97" s="202"/>
      <c r="FYW97" s="202"/>
      <c r="FYX97" s="202"/>
      <c r="FYY97" s="202"/>
      <c r="FYZ97" s="202"/>
      <c r="FZA97" s="202"/>
      <c r="FZB97" s="202"/>
      <c r="FZC97" s="202"/>
      <c r="FZD97" s="202"/>
      <c r="FZE97" s="202"/>
      <c r="FZF97" s="202"/>
      <c r="FZG97" s="202"/>
      <c r="FZH97" s="202"/>
      <c r="FZI97" s="202"/>
      <c r="FZJ97" s="202"/>
      <c r="FZK97" s="202"/>
      <c r="FZL97" s="202"/>
      <c r="FZM97" s="202"/>
      <c r="FZN97" s="202"/>
      <c r="FZO97" s="202"/>
      <c r="FZP97" s="202"/>
      <c r="FZQ97" s="202"/>
      <c r="FZR97" s="202"/>
      <c r="FZS97" s="202"/>
      <c r="FZT97" s="202"/>
      <c r="FZU97" s="202"/>
      <c r="FZV97" s="202"/>
      <c r="FZW97" s="202"/>
      <c r="FZX97" s="202"/>
      <c r="FZY97" s="202"/>
      <c r="FZZ97" s="202"/>
      <c r="GAA97" s="202"/>
      <c r="GAB97" s="202"/>
      <c r="GAC97" s="202"/>
      <c r="GAD97" s="202"/>
      <c r="GAE97" s="202"/>
      <c r="GAF97" s="202"/>
      <c r="GAG97" s="202"/>
      <c r="GAH97" s="202"/>
      <c r="GAI97" s="202"/>
      <c r="GAJ97" s="202"/>
      <c r="GAK97" s="202"/>
      <c r="GAL97" s="202"/>
      <c r="GAM97" s="202"/>
      <c r="GAN97" s="202"/>
      <c r="GAO97" s="202"/>
      <c r="GAP97" s="202"/>
      <c r="GAQ97" s="202"/>
      <c r="GAR97" s="202"/>
      <c r="GAS97" s="202"/>
      <c r="GAT97" s="202"/>
      <c r="GAU97" s="202"/>
      <c r="GAV97" s="202"/>
      <c r="GAW97" s="202"/>
      <c r="GAX97" s="202"/>
      <c r="GAY97" s="202"/>
      <c r="GAZ97" s="202"/>
      <c r="GBA97" s="202"/>
      <c r="GBB97" s="202"/>
      <c r="GBC97" s="202"/>
      <c r="GBD97" s="202"/>
      <c r="GBE97" s="202"/>
      <c r="GBF97" s="202"/>
      <c r="GBG97" s="202"/>
      <c r="GBH97" s="202"/>
      <c r="GBI97" s="202"/>
      <c r="GBJ97" s="202"/>
      <c r="GBK97" s="202"/>
      <c r="GBL97" s="202"/>
      <c r="GBM97" s="202"/>
      <c r="GBN97" s="202"/>
      <c r="GBO97" s="202"/>
      <c r="GBP97" s="202"/>
      <c r="GBQ97" s="202"/>
      <c r="GBR97" s="202"/>
      <c r="GBS97" s="202"/>
      <c r="GBT97" s="202"/>
      <c r="GBU97" s="202"/>
      <c r="GBV97" s="202"/>
      <c r="GBW97" s="202"/>
      <c r="GBX97" s="202"/>
      <c r="GBY97" s="202"/>
      <c r="GBZ97" s="202"/>
      <c r="GCA97" s="202"/>
      <c r="GCB97" s="202"/>
      <c r="GCC97" s="202"/>
      <c r="GCD97" s="202"/>
      <c r="GCE97" s="202"/>
      <c r="GCF97" s="202"/>
      <c r="GCG97" s="202"/>
      <c r="GCH97" s="202"/>
      <c r="GCI97" s="202"/>
      <c r="GCJ97" s="202"/>
      <c r="GCK97" s="202"/>
      <c r="GCL97" s="202"/>
      <c r="GCM97" s="202"/>
      <c r="GCN97" s="202"/>
      <c r="GCO97" s="202"/>
      <c r="GCP97" s="202"/>
      <c r="GCQ97" s="202"/>
      <c r="GCR97" s="202"/>
      <c r="GCS97" s="202"/>
      <c r="GCT97" s="202"/>
      <c r="GCU97" s="202"/>
      <c r="GCV97" s="202"/>
      <c r="GCW97" s="202"/>
      <c r="GCX97" s="202"/>
      <c r="GCY97" s="202"/>
      <c r="GCZ97" s="202"/>
      <c r="GDA97" s="202"/>
      <c r="GDB97" s="202"/>
      <c r="GDC97" s="202"/>
      <c r="GDD97" s="202"/>
      <c r="GDE97" s="202"/>
      <c r="GDF97" s="202"/>
      <c r="GDG97" s="202"/>
      <c r="GDH97" s="202"/>
      <c r="GDI97" s="202"/>
      <c r="GDJ97" s="202"/>
      <c r="GDK97" s="202"/>
      <c r="GDL97" s="202"/>
      <c r="GDM97" s="202"/>
      <c r="GDN97" s="202"/>
      <c r="GDO97" s="202"/>
      <c r="GDP97" s="202"/>
      <c r="GDQ97" s="202"/>
      <c r="GDR97" s="202"/>
      <c r="GDS97" s="202"/>
      <c r="GDT97" s="202"/>
      <c r="GDU97" s="202"/>
      <c r="GDV97" s="202"/>
      <c r="GDW97" s="202"/>
      <c r="GDX97" s="202"/>
      <c r="GDY97" s="202"/>
      <c r="GDZ97" s="202"/>
      <c r="GEA97" s="202"/>
      <c r="GEB97" s="202"/>
      <c r="GEC97" s="202"/>
      <c r="GED97" s="202"/>
      <c r="GEE97" s="202"/>
      <c r="GEF97" s="202"/>
      <c r="GEG97" s="202"/>
      <c r="GEH97" s="202"/>
      <c r="GEI97" s="202"/>
      <c r="GEJ97" s="202"/>
      <c r="GEK97" s="202"/>
      <c r="GEL97" s="202"/>
      <c r="GEM97" s="202"/>
      <c r="GEN97" s="202"/>
      <c r="GEO97" s="202"/>
      <c r="GEP97" s="202"/>
      <c r="GEQ97" s="202"/>
      <c r="GER97" s="202"/>
      <c r="GES97" s="202"/>
      <c r="GET97" s="202"/>
      <c r="GEU97" s="202"/>
      <c r="GEV97" s="202"/>
      <c r="GEW97" s="202"/>
      <c r="GEX97" s="202"/>
      <c r="GEY97" s="202"/>
      <c r="GEZ97" s="202"/>
      <c r="GFA97" s="202"/>
      <c r="GFB97" s="202"/>
      <c r="GFC97" s="202"/>
      <c r="GFD97" s="202"/>
      <c r="GFE97" s="202"/>
      <c r="GFF97" s="202"/>
      <c r="GFG97" s="202"/>
      <c r="GFH97" s="202"/>
      <c r="GFI97" s="202"/>
      <c r="GFJ97" s="202"/>
      <c r="GFK97" s="202"/>
      <c r="GFL97" s="202"/>
      <c r="GFM97" s="202"/>
      <c r="GFN97" s="202"/>
      <c r="GFO97" s="202"/>
      <c r="GFP97" s="202"/>
      <c r="GFQ97" s="202"/>
      <c r="GFR97" s="202"/>
      <c r="GFS97" s="202"/>
      <c r="GFT97" s="202"/>
      <c r="GFU97" s="202"/>
      <c r="GFV97" s="202"/>
      <c r="GFW97" s="202"/>
      <c r="GFX97" s="202"/>
      <c r="GFY97" s="202"/>
      <c r="GFZ97" s="202"/>
      <c r="GGA97" s="202"/>
      <c r="GGB97" s="202"/>
      <c r="GGC97" s="202"/>
      <c r="GGD97" s="202"/>
      <c r="GGE97" s="202"/>
      <c r="GGF97" s="202"/>
      <c r="GGG97" s="202"/>
      <c r="GGH97" s="202"/>
      <c r="GGI97" s="202"/>
      <c r="GGJ97" s="202"/>
      <c r="GGK97" s="202"/>
      <c r="GGL97" s="202"/>
      <c r="GGM97" s="202"/>
      <c r="GGN97" s="202"/>
      <c r="GGO97" s="202"/>
      <c r="GGP97" s="202"/>
      <c r="GGQ97" s="202"/>
      <c r="GGR97" s="202"/>
      <c r="GGS97" s="202"/>
      <c r="GGT97" s="202"/>
      <c r="GGU97" s="202"/>
      <c r="GGV97" s="202"/>
      <c r="GGW97" s="202"/>
      <c r="GGX97" s="202"/>
      <c r="GGY97" s="202"/>
      <c r="GGZ97" s="202"/>
      <c r="GHA97" s="202"/>
      <c r="GHB97" s="202"/>
      <c r="GHC97" s="202"/>
      <c r="GHD97" s="202"/>
      <c r="GHE97" s="202"/>
      <c r="GHF97" s="202"/>
      <c r="GHG97" s="202"/>
      <c r="GHH97" s="202"/>
      <c r="GHI97" s="202"/>
      <c r="GHJ97" s="202"/>
      <c r="GHK97" s="202"/>
      <c r="GHL97" s="202"/>
      <c r="GHM97" s="202"/>
      <c r="GHN97" s="202"/>
      <c r="GHO97" s="202"/>
      <c r="GHP97" s="202"/>
      <c r="GHQ97" s="202"/>
      <c r="GHR97" s="202"/>
      <c r="GHS97" s="202"/>
      <c r="GHT97" s="202"/>
      <c r="GHU97" s="202"/>
      <c r="GHV97" s="202"/>
      <c r="GHW97" s="202"/>
      <c r="GHX97" s="202"/>
      <c r="GHY97" s="202"/>
      <c r="GHZ97" s="202"/>
      <c r="GIA97" s="202"/>
      <c r="GIB97" s="202"/>
      <c r="GIC97" s="202"/>
      <c r="GID97" s="202"/>
      <c r="GIE97" s="202"/>
      <c r="GIF97" s="202"/>
      <c r="GIG97" s="202"/>
      <c r="GIH97" s="202"/>
      <c r="GII97" s="202"/>
      <c r="GIJ97" s="202"/>
      <c r="GIK97" s="202"/>
      <c r="GIL97" s="202"/>
      <c r="GIM97" s="202"/>
      <c r="GIN97" s="202"/>
      <c r="GIO97" s="202"/>
      <c r="GIP97" s="202"/>
      <c r="GIQ97" s="202"/>
      <c r="GIR97" s="202"/>
      <c r="GIS97" s="202"/>
      <c r="GIT97" s="202"/>
      <c r="GIU97" s="202"/>
      <c r="GIV97" s="202"/>
      <c r="GIW97" s="202"/>
      <c r="GIX97" s="202"/>
      <c r="GIY97" s="202"/>
      <c r="GIZ97" s="202"/>
      <c r="GJA97" s="202"/>
      <c r="GJB97" s="202"/>
      <c r="GJC97" s="202"/>
      <c r="GJD97" s="202"/>
      <c r="GJE97" s="202"/>
      <c r="GJF97" s="202"/>
      <c r="GJG97" s="202"/>
      <c r="GJH97" s="202"/>
      <c r="GJI97" s="202"/>
      <c r="GJJ97" s="202"/>
      <c r="GJK97" s="202"/>
      <c r="GJL97" s="202"/>
      <c r="GJM97" s="202"/>
      <c r="GJN97" s="202"/>
      <c r="GJO97" s="202"/>
      <c r="GJP97" s="202"/>
      <c r="GJQ97" s="202"/>
      <c r="GJR97" s="202"/>
      <c r="GJS97" s="202"/>
      <c r="GJT97" s="202"/>
      <c r="GJU97" s="202"/>
      <c r="GJV97" s="202"/>
      <c r="GJW97" s="202"/>
      <c r="GJX97" s="202"/>
      <c r="GJY97" s="202"/>
      <c r="GJZ97" s="202"/>
      <c r="GKA97" s="202"/>
      <c r="GKB97" s="202"/>
      <c r="GKC97" s="202"/>
      <c r="GKD97" s="202"/>
      <c r="GKE97" s="202"/>
      <c r="GKF97" s="202"/>
      <c r="GKG97" s="202"/>
      <c r="GKH97" s="202"/>
      <c r="GKI97" s="202"/>
      <c r="GKJ97" s="202"/>
      <c r="GKK97" s="202"/>
      <c r="GKL97" s="202"/>
      <c r="GKM97" s="202"/>
      <c r="GKN97" s="202"/>
      <c r="GKO97" s="202"/>
      <c r="GKP97" s="202"/>
      <c r="GKQ97" s="202"/>
      <c r="GKR97" s="202"/>
      <c r="GKS97" s="202"/>
      <c r="GKT97" s="202"/>
      <c r="GKU97" s="202"/>
      <c r="GKV97" s="202"/>
      <c r="GKW97" s="202"/>
      <c r="GKX97" s="202"/>
      <c r="GKY97" s="202"/>
      <c r="GKZ97" s="202"/>
      <c r="GLA97" s="202"/>
      <c r="GLB97" s="202"/>
      <c r="GLC97" s="202"/>
      <c r="GLD97" s="202"/>
      <c r="GLE97" s="202"/>
      <c r="GLF97" s="202"/>
      <c r="GLG97" s="202"/>
      <c r="GLH97" s="202"/>
      <c r="GLI97" s="202"/>
      <c r="GLJ97" s="202"/>
      <c r="GLK97" s="202"/>
      <c r="GLL97" s="202"/>
      <c r="GLM97" s="202"/>
      <c r="GLN97" s="202"/>
      <c r="GLO97" s="202"/>
      <c r="GLP97" s="202"/>
      <c r="GLQ97" s="202"/>
      <c r="GLR97" s="202"/>
      <c r="GLS97" s="202"/>
      <c r="GLT97" s="202"/>
      <c r="GLU97" s="202"/>
      <c r="GLV97" s="202"/>
      <c r="GLW97" s="202"/>
      <c r="GLX97" s="202"/>
      <c r="GLY97" s="202"/>
      <c r="GLZ97" s="202"/>
      <c r="GMA97" s="202"/>
      <c r="GMB97" s="202"/>
      <c r="GMC97" s="202"/>
      <c r="GMD97" s="202"/>
      <c r="GME97" s="202"/>
      <c r="GMF97" s="202"/>
      <c r="GMG97" s="202"/>
      <c r="GMH97" s="202"/>
      <c r="GMI97" s="202"/>
      <c r="GMJ97" s="202"/>
      <c r="GMK97" s="202"/>
      <c r="GML97" s="202"/>
      <c r="GMM97" s="202"/>
      <c r="GMN97" s="202"/>
      <c r="GMO97" s="202"/>
      <c r="GMP97" s="202"/>
      <c r="GMQ97" s="202"/>
      <c r="GMR97" s="202"/>
      <c r="GMS97" s="202"/>
      <c r="GMT97" s="202"/>
      <c r="GMU97" s="202"/>
      <c r="GMV97" s="202"/>
      <c r="GMW97" s="202"/>
      <c r="GMX97" s="202"/>
      <c r="GMY97" s="202"/>
      <c r="GMZ97" s="202"/>
      <c r="GNA97" s="202"/>
      <c r="GNB97" s="202"/>
      <c r="GNC97" s="202"/>
      <c r="GND97" s="202"/>
      <c r="GNE97" s="202"/>
      <c r="GNF97" s="202"/>
      <c r="GNG97" s="202"/>
      <c r="GNH97" s="202"/>
      <c r="GNI97" s="202"/>
      <c r="GNJ97" s="202"/>
      <c r="GNK97" s="202"/>
      <c r="GNL97" s="202"/>
      <c r="GNM97" s="202"/>
      <c r="GNN97" s="202"/>
      <c r="GNO97" s="202"/>
      <c r="GNP97" s="202"/>
      <c r="GNQ97" s="202"/>
      <c r="GNR97" s="202"/>
      <c r="GNS97" s="202"/>
      <c r="GNT97" s="202"/>
      <c r="GNU97" s="202"/>
      <c r="GNV97" s="202"/>
      <c r="GNW97" s="202"/>
      <c r="GNX97" s="202"/>
      <c r="GNY97" s="202"/>
      <c r="GNZ97" s="202"/>
      <c r="GOA97" s="202"/>
      <c r="GOB97" s="202"/>
      <c r="GOC97" s="202"/>
      <c r="GOD97" s="202"/>
      <c r="GOE97" s="202"/>
      <c r="GOF97" s="202"/>
      <c r="GOG97" s="202"/>
      <c r="GOH97" s="202"/>
      <c r="GOI97" s="202"/>
      <c r="GOJ97" s="202"/>
      <c r="GOK97" s="202"/>
      <c r="GOL97" s="202"/>
      <c r="GOM97" s="202"/>
      <c r="GON97" s="202"/>
      <c r="GOO97" s="202"/>
      <c r="GOP97" s="202"/>
      <c r="GOQ97" s="202"/>
      <c r="GOR97" s="202"/>
      <c r="GOS97" s="202"/>
      <c r="GOT97" s="202"/>
      <c r="GOU97" s="202"/>
      <c r="GOV97" s="202"/>
      <c r="GOW97" s="202"/>
      <c r="GOX97" s="202"/>
      <c r="GOY97" s="202"/>
      <c r="GOZ97" s="202"/>
      <c r="GPA97" s="202"/>
      <c r="GPB97" s="202"/>
      <c r="GPC97" s="202"/>
      <c r="GPD97" s="202"/>
      <c r="GPE97" s="202"/>
      <c r="GPF97" s="202"/>
      <c r="GPG97" s="202"/>
      <c r="GPH97" s="202"/>
      <c r="GPI97" s="202"/>
      <c r="GPJ97" s="202"/>
      <c r="GPK97" s="202"/>
      <c r="GPL97" s="202"/>
      <c r="GPM97" s="202"/>
      <c r="GPN97" s="202"/>
      <c r="GPO97" s="202"/>
      <c r="GPP97" s="202"/>
      <c r="GPQ97" s="202"/>
      <c r="GPR97" s="202"/>
      <c r="GPS97" s="202"/>
      <c r="GPT97" s="202"/>
      <c r="GPU97" s="202"/>
      <c r="GPV97" s="202"/>
      <c r="GPW97" s="202"/>
      <c r="GPX97" s="202"/>
      <c r="GPY97" s="202"/>
      <c r="GPZ97" s="202"/>
      <c r="GQA97" s="202"/>
      <c r="GQB97" s="202"/>
      <c r="GQC97" s="202"/>
      <c r="GQD97" s="202"/>
      <c r="GQE97" s="202"/>
      <c r="GQF97" s="202"/>
      <c r="GQG97" s="202"/>
      <c r="GQH97" s="202"/>
      <c r="GQI97" s="202"/>
      <c r="GQJ97" s="202"/>
      <c r="GQK97" s="202"/>
      <c r="GQL97" s="202"/>
      <c r="GQM97" s="202"/>
      <c r="GQN97" s="202"/>
      <c r="GQO97" s="202"/>
      <c r="GQP97" s="202"/>
      <c r="GQQ97" s="202"/>
      <c r="GQR97" s="202"/>
      <c r="GQS97" s="202"/>
      <c r="GQT97" s="202"/>
      <c r="GQU97" s="202"/>
      <c r="GQV97" s="202"/>
      <c r="GQW97" s="202"/>
      <c r="GQX97" s="202"/>
      <c r="GQY97" s="202"/>
      <c r="GQZ97" s="202"/>
      <c r="GRA97" s="202"/>
      <c r="GRB97" s="202"/>
      <c r="GRC97" s="202"/>
      <c r="GRD97" s="202"/>
      <c r="GRE97" s="202"/>
      <c r="GRF97" s="202"/>
      <c r="GRG97" s="202"/>
      <c r="GRH97" s="202"/>
      <c r="GRI97" s="202"/>
      <c r="GRJ97" s="202"/>
      <c r="GRK97" s="202"/>
      <c r="GRL97" s="202"/>
      <c r="GRM97" s="202"/>
      <c r="GRN97" s="202"/>
      <c r="GRO97" s="202"/>
      <c r="GRP97" s="202"/>
      <c r="GRQ97" s="202"/>
      <c r="GRR97" s="202"/>
      <c r="GRS97" s="202"/>
      <c r="GRT97" s="202"/>
      <c r="GRU97" s="202"/>
      <c r="GRV97" s="202"/>
      <c r="GRW97" s="202"/>
      <c r="GRX97" s="202"/>
      <c r="GRY97" s="202"/>
      <c r="GRZ97" s="202"/>
      <c r="GSA97" s="202"/>
      <c r="GSB97" s="202"/>
      <c r="GSC97" s="202"/>
      <c r="GSD97" s="202"/>
      <c r="GSE97" s="202"/>
      <c r="GSF97" s="202"/>
      <c r="GSG97" s="202"/>
      <c r="GSH97" s="202"/>
      <c r="GSI97" s="202"/>
      <c r="GSJ97" s="202"/>
      <c r="GSK97" s="202"/>
      <c r="GSL97" s="202"/>
      <c r="GSM97" s="202"/>
      <c r="GSN97" s="202"/>
      <c r="GSO97" s="202"/>
      <c r="GSP97" s="202"/>
      <c r="GSQ97" s="202"/>
      <c r="GSR97" s="202"/>
      <c r="GSS97" s="202"/>
      <c r="GST97" s="202"/>
      <c r="GSU97" s="202"/>
      <c r="GSV97" s="202"/>
      <c r="GSW97" s="202"/>
      <c r="GSX97" s="202"/>
      <c r="GSY97" s="202"/>
      <c r="GSZ97" s="202"/>
      <c r="GTA97" s="202"/>
      <c r="GTB97" s="202"/>
      <c r="GTC97" s="202"/>
      <c r="GTD97" s="202"/>
      <c r="GTE97" s="202"/>
      <c r="GTF97" s="202"/>
      <c r="GTG97" s="202"/>
      <c r="GTH97" s="202"/>
      <c r="GTI97" s="202"/>
      <c r="GTJ97" s="202"/>
      <c r="GTK97" s="202"/>
      <c r="GTL97" s="202"/>
      <c r="GTM97" s="202"/>
      <c r="GTN97" s="202"/>
      <c r="GTO97" s="202"/>
      <c r="GTP97" s="202"/>
      <c r="GTQ97" s="202"/>
      <c r="GTR97" s="202"/>
      <c r="GTS97" s="202"/>
      <c r="GTT97" s="202"/>
      <c r="GTU97" s="202"/>
      <c r="GTV97" s="202"/>
      <c r="GTW97" s="202"/>
      <c r="GTX97" s="202"/>
      <c r="GTY97" s="202"/>
      <c r="GTZ97" s="202"/>
      <c r="GUA97" s="202"/>
      <c r="GUB97" s="202"/>
      <c r="GUC97" s="202"/>
      <c r="GUD97" s="202"/>
      <c r="GUE97" s="202"/>
      <c r="GUF97" s="202"/>
      <c r="GUG97" s="202"/>
      <c r="GUH97" s="202"/>
      <c r="GUI97" s="202"/>
      <c r="GUJ97" s="202"/>
      <c r="GUK97" s="202"/>
      <c r="GUL97" s="202"/>
      <c r="GUM97" s="202"/>
      <c r="GUN97" s="202"/>
      <c r="GUO97" s="202"/>
      <c r="GUP97" s="202"/>
      <c r="GUQ97" s="202"/>
      <c r="GUR97" s="202"/>
      <c r="GUS97" s="202"/>
      <c r="GUT97" s="202"/>
      <c r="GUU97" s="202"/>
      <c r="GUV97" s="202"/>
      <c r="GUW97" s="202"/>
      <c r="GUX97" s="202"/>
      <c r="GUY97" s="202"/>
      <c r="GUZ97" s="202"/>
      <c r="GVA97" s="202"/>
      <c r="GVB97" s="202"/>
      <c r="GVC97" s="202"/>
      <c r="GVD97" s="202"/>
      <c r="GVE97" s="202"/>
      <c r="GVF97" s="202"/>
      <c r="GVG97" s="202"/>
      <c r="GVH97" s="202"/>
      <c r="GVI97" s="202"/>
      <c r="GVJ97" s="202"/>
      <c r="GVK97" s="202"/>
      <c r="GVL97" s="202"/>
      <c r="GVM97" s="202"/>
      <c r="GVN97" s="202"/>
      <c r="GVO97" s="202"/>
      <c r="GVP97" s="202"/>
      <c r="GVQ97" s="202"/>
      <c r="GVR97" s="202"/>
      <c r="GVS97" s="202"/>
      <c r="GVT97" s="202"/>
      <c r="GVU97" s="202"/>
      <c r="GVV97" s="202"/>
      <c r="GVW97" s="202"/>
      <c r="GVX97" s="202"/>
      <c r="GVY97" s="202"/>
      <c r="GVZ97" s="202"/>
      <c r="GWA97" s="202"/>
      <c r="GWB97" s="202"/>
      <c r="GWC97" s="202"/>
      <c r="GWD97" s="202"/>
      <c r="GWE97" s="202"/>
      <c r="GWF97" s="202"/>
      <c r="GWG97" s="202"/>
      <c r="GWH97" s="202"/>
      <c r="GWI97" s="202"/>
      <c r="GWJ97" s="202"/>
      <c r="GWK97" s="202"/>
      <c r="GWL97" s="202"/>
      <c r="GWM97" s="202"/>
      <c r="GWN97" s="202"/>
      <c r="GWO97" s="202"/>
      <c r="GWP97" s="202"/>
      <c r="GWQ97" s="202"/>
      <c r="GWR97" s="202"/>
      <c r="GWS97" s="202"/>
      <c r="GWT97" s="202"/>
      <c r="GWU97" s="202"/>
      <c r="GWV97" s="202"/>
      <c r="GWW97" s="202"/>
      <c r="GWX97" s="202"/>
      <c r="GWY97" s="202"/>
      <c r="GWZ97" s="202"/>
      <c r="GXA97" s="202"/>
      <c r="GXB97" s="202"/>
      <c r="GXC97" s="202"/>
      <c r="GXD97" s="202"/>
      <c r="GXE97" s="202"/>
      <c r="GXF97" s="202"/>
      <c r="GXG97" s="202"/>
      <c r="GXH97" s="202"/>
      <c r="GXI97" s="202"/>
      <c r="GXJ97" s="202"/>
      <c r="GXK97" s="202"/>
      <c r="GXL97" s="202"/>
      <c r="GXM97" s="202"/>
      <c r="GXN97" s="202"/>
      <c r="GXO97" s="202"/>
      <c r="GXP97" s="202"/>
      <c r="GXQ97" s="202"/>
      <c r="GXR97" s="202"/>
      <c r="GXS97" s="202"/>
      <c r="GXT97" s="202"/>
      <c r="GXU97" s="202"/>
      <c r="GXV97" s="202"/>
      <c r="GXW97" s="202"/>
      <c r="GXX97" s="202"/>
      <c r="GXY97" s="202"/>
      <c r="GXZ97" s="202"/>
      <c r="GYA97" s="202"/>
      <c r="GYB97" s="202"/>
      <c r="GYC97" s="202"/>
      <c r="GYD97" s="202"/>
      <c r="GYE97" s="202"/>
      <c r="GYF97" s="202"/>
      <c r="GYG97" s="202"/>
      <c r="GYH97" s="202"/>
      <c r="GYI97" s="202"/>
      <c r="GYJ97" s="202"/>
      <c r="GYK97" s="202"/>
      <c r="GYL97" s="202"/>
      <c r="GYM97" s="202"/>
      <c r="GYN97" s="202"/>
      <c r="GYO97" s="202"/>
      <c r="GYP97" s="202"/>
      <c r="GYQ97" s="202"/>
      <c r="GYR97" s="202"/>
      <c r="GYS97" s="202"/>
      <c r="GYT97" s="202"/>
      <c r="GYU97" s="202"/>
      <c r="GYV97" s="202"/>
      <c r="GYW97" s="202"/>
      <c r="GYX97" s="202"/>
      <c r="GYY97" s="202"/>
      <c r="GYZ97" s="202"/>
      <c r="GZA97" s="202"/>
      <c r="GZB97" s="202"/>
      <c r="GZC97" s="202"/>
      <c r="GZD97" s="202"/>
      <c r="GZE97" s="202"/>
      <c r="GZF97" s="202"/>
      <c r="GZG97" s="202"/>
      <c r="GZH97" s="202"/>
      <c r="GZI97" s="202"/>
      <c r="GZJ97" s="202"/>
      <c r="GZK97" s="202"/>
      <c r="GZL97" s="202"/>
      <c r="GZM97" s="202"/>
      <c r="GZN97" s="202"/>
      <c r="GZO97" s="202"/>
      <c r="GZP97" s="202"/>
      <c r="GZQ97" s="202"/>
      <c r="GZR97" s="202"/>
      <c r="GZS97" s="202"/>
      <c r="GZT97" s="202"/>
      <c r="GZU97" s="202"/>
      <c r="GZV97" s="202"/>
      <c r="GZW97" s="202"/>
      <c r="GZX97" s="202"/>
      <c r="GZY97" s="202"/>
      <c r="GZZ97" s="202"/>
      <c r="HAA97" s="202"/>
      <c r="HAB97" s="202"/>
      <c r="HAC97" s="202"/>
      <c r="HAD97" s="202"/>
      <c r="HAE97" s="202"/>
      <c r="HAF97" s="202"/>
      <c r="HAG97" s="202"/>
      <c r="HAH97" s="202"/>
      <c r="HAI97" s="202"/>
      <c r="HAJ97" s="202"/>
      <c r="HAK97" s="202"/>
      <c r="HAL97" s="202"/>
      <c r="HAM97" s="202"/>
      <c r="HAN97" s="202"/>
      <c r="HAO97" s="202"/>
      <c r="HAP97" s="202"/>
      <c r="HAQ97" s="202"/>
      <c r="HAR97" s="202"/>
      <c r="HAS97" s="202"/>
      <c r="HAT97" s="202"/>
      <c r="HAU97" s="202"/>
      <c r="HAV97" s="202"/>
      <c r="HAW97" s="202"/>
      <c r="HAX97" s="202"/>
      <c r="HAY97" s="202"/>
      <c r="HAZ97" s="202"/>
      <c r="HBA97" s="202"/>
      <c r="HBB97" s="202"/>
      <c r="HBC97" s="202"/>
      <c r="HBD97" s="202"/>
      <c r="HBE97" s="202"/>
      <c r="HBF97" s="202"/>
      <c r="HBG97" s="202"/>
      <c r="HBH97" s="202"/>
      <c r="HBI97" s="202"/>
      <c r="HBJ97" s="202"/>
      <c r="HBK97" s="202"/>
      <c r="HBL97" s="202"/>
      <c r="HBM97" s="202"/>
      <c r="HBN97" s="202"/>
      <c r="HBO97" s="202"/>
      <c r="HBP97" s="202"/>
      <c r="HBQ97" s="202"/>
      <c r="HBR97" s="202"/>
      <c r="HBS97" s="202"/>
      <c r="HBT97" s="202"/>
      <c r="HBU97" s="202"/>
      <c r="HBV97" s="202"/>
      <c r="HBW97" s="202"/>
      <c r="HBX97" s="202"/>
      <c r="HBY97" s="202"/>
      <c r="HBZ97" s="202"/>
      <c r="HCA97" s="202"/>
      <c r="HCB97" s="202"/>
      <c r="HCC97" s="202"/>
      <c r="HCD97" s="202"/>
      <c r="HCE97" s="202"/>
      <c r="HCF97" s="202"/>
      <c r="HCG97" s="202"/>
      <c r="HCH97" s="202"/>
      <c r="HCI97" s="202"/>
      <c r="HCJ97" s="202"/>
      <c r="HCK97" s="202"/>
      <c r="HCL97" s="202"/>
      <c r="HCM97" s="202"/>
      <c r="HCN97" s="202"/>
      <c r="HCO97" s="202"/>
      <c r="HCP97" s="202"/>
      <c r="HCQ97" s="202"/>
      <c r="HCR97" s="202"/>
      <c r="HCS97" s="202"/>
      <c r="HCT97" s="202"/>
      <c r="HCU97" s="202"/>
      <c r="HCV97" s="202"/>
      <c r="HCW97" s="202"/>
      <c r="HCX97" s="202"/>
      <c r="HCY97" s="202"/>
      <c r="HCZ97" s="202"/>
      <c r="HDA97" s="202"/>
      <c r="HDB97" s="202"/>
      <c r="HDC97" s="202"/>
      <c r="HDD97" s="202"/>
      <c r="HDE97" s="202"/>
      <c r="HDF97" s="202"/>
      <c r="HDG97" s="202"/>
      <c r="HDH97" s="202"/>
      <c r="HDI97" s="202"/>
      <c r="HDJ97" s="202"/>
      <c r="HDK97" s="202"/>
      <c r="HDL97" s="202"/>
      <c r="HDM97" s="202"/>
      <c r="HDN97" s="202"/>
      <c r="HDO97" s="202"/>
      <c r="HDP97" s="202"/>
      <c r="HDQ97" s="202"/>
      <c r="HDR97" s="202"/>
      <c r="HDS97" s="202"/>
      <c r="HDT97" s="202"/>
      <c r="HDU97" s="202"/>
      <c r="HDV97" s="202"/>
      <c r="HDW97" s="202"/>
      <c r="HDX97" s="202"/>
      <c r="HDY97" s="202"/>
      <c r="HDZ97" s="202"/>
      <c r="HEA97" s="202"/>
      <c r="HEB97" s="202"/>
      <c r="HEC97" s="202"/>
      <c r="HED97" s="202"/>
      <c r="HEE97" s="202"/>
      <c r="HEF97" s="202"/>
      <c r="HEG97" s="202"/>
      <c r="HEH97" s="202"/>
      <c r="HEI97" s="202"/>
      <c r="HEJ97" s="202"/>
      <c r="HEK97" s="202"/>
      <c r="HEL97" s="202"/>
      <c r="HEM97" s="202"/>
      <c r="HEN97" s="202"/>
      <c r="HEO97" s="202"/>
      <c r="HEP97" s="202"/>
      <c r="HEQ97" s="202"/>
      <c r="HER97" s="202"/>
      <c r="HES97" s="202"/>
      <c r="HET97" s="202"/>
      <c r="HEU97" s="202"/>
      <c r="HEV97" s="202"/>
      <c r="HEW97" s="202"/>
      <c r="HEX97" s="202"/>
      <c r="HEY97" s="202"/>
      <c r="HEZ97" s="202"/>
      <c r="HFA97" s="202"/>
      <c r="HFB97" s="202"/>
      <c r="HFC97" s="202"/>
      <c r="HFD97" s="202"/>
      <c r="HFE97" s="202"/>
      <c r="HFF97" s="202"/>
      <c r="HFG97" s="202"/>
      <c r="HFH97" s="202"/>
      <c r="HFI97" s="202"/>
      <c r="HFJ97" s="202"/>
      <c r="HFK97" s="202"/>
      <c r="HFL97" s="202"/>
      <c r="HFM97" s="202"/>
      <c r="HFN97" s="202"/>
      <c r="HFO97" s="202"/>
      <c r="HFP97" s="202"/>
      <c r="HFQ97" s="202"/>
      <c r="HFR97" s="202"/>
      <c r="HFS97" s="202"/>
      <c r="HFT97" s="202"/>
      <c r="HFU97" s="202"/>
      <c r="HFV97" s="202"/>
      <c r="HFW97" s="202"/>
      <c r="HFX97" s="202"/>
      <c r="HFY97" s="202"/>
      <c r="HFZ97" s="202"/>
      <c r="HGA97" s="202"/>
      <c r="HGB97" s="202"/>
      <c r="HGC97" s="202"/>
      <c r="HGD97" s="202"/>
      <c r="HGE97" s="202"/>
      <c r="HGF97" s="202"/>
      <c r="HGG97" s="202"/>
      <c r="HGH97" s="202"/>
      <c r="HGI97" s="202"/>
      <c r="HGJ97" s="202"/>
      <c r="HGK97" s="202"/>
      <c r="HGL97" s="202"/>
      <c r="HGM97" s="202"/>
      <c r="HGN97" s="202"/>
      <c r="HGO97" s="202"/>
      <c r="HGP97" s="202"/>
      <c r="HGQ97" s="202"/>
      <c r="HGR97" s="202"/>
      <c r="HGS97" s="202"/>
      <c r="HGT97" s="202"/>
      <c r="HGU97" s="202"/>
      <c r="HGV97" s="202"/>
      <c r="HGW97" s="202"/>
      <c r="HGX97" s="202"/>
      <c r="HGY97" s="202"/>
      <c r="HGZ97" s="202"/>
      <c r="HHA97" s="202"/>
      <c r="HHB97" s="202"/>
      <c r="HHC97" s="202"/>
      <c r="HHD97" s="202"/>
      <c r="HHE97" s="202"/>
      <c r="HHF97" s="202"/>
      <c r="HHG97" s="202"/>
      <c r="HHH97" s="202"/>
      <c r="HHI97" s="202"/>
      <c r="HHJ97" s="202"/>
      <c r="HHK97" s="202"/>
      <c r="HHL97" s="202"/>
      <c r="HHM97" s="202"/>
      <c r="HHN97" s="202"/>
      <c r="HHO97" s="202"/>
      <c r="HHP97" s="202"/>
      <c r="HHQ97" s="202"/>
      <c r="HHR97" s="202"/>
      <c r="HHS97" s="202"/>
      <c r="HHT97" s="202"/>
      <c r="HHU97" s="202"/>
      <c r="HHV97" s="202"/>
      <c r="HHW97" s="202"/>
      <c r="HHX97" s="202"/>
      <c r="HHY97" s="202"/>
      <c r="HHZ97" s="202"/>
      <c r="HIA97" s="202"/>
      <c r="HIB97" s="202"/>
      <c r="HIC97" s="202"/>
      <c r="HID97" s="202"/>
      <c r="HIE97" s="202"/>
      <c r="HIF97" s="202"/>
      <c r="HIG97" s="202"/>
      <c r="HIH97" s="202"/>
      <c r="HII97" s="202"/>
      <c r="HIJ97" s="202"/>
      <c r="HIK97" s="202"/>
      <c r="HIL97" s="202"/>
      <c r="HIM97" s="202"/>
      <c r="HIN97" s="202"/>
      <c r="HIO97" s="202"/>
      <c r="HIP97" s="202"/>
      <c r="HIQ97" s="202"/>
      <c r="HIR97" s="202"/>
      <c r="HIS97" s="202"/>
      <c r="HIT97" s="202"/>
      <c r="HIU97" s="202"/>
      <c r="HIV97" s="202"/>
      <c r="HIW97" s="202"/>
      <c r="HIX97" s="202"/>
      <c r="HIY97" s="202"/>
      <c r="HIZ97" s="202"/>
      <c r="HJA97" s="202"/>
      <c r="HJB97" s="202"/>
      <c r="HJC97" s="202"/>
      <c r="HJD97" s="202"/>
      <c r="HJE97" s="202"/>
      <c r="HJF97" s="202"/>
      <c r="HJG97" s="202"/>
      <c r="HJH97" s="202"/>
      <c r="HJI97" s="202"/>
      <c r="HJJ97" s="202"/>
      <c r="HJK97" s="202"/>
      <c r="HJL97" s="202"/>
      <c r="HJM97" s="202"/>
      <c r="HJN97" s="202"/>
      <c r="HJO97" s="202"/>
      <c r="HJP97" s="202"/>
      <c r="HJQ97" s="202"/>
      <c r="HJR97" s="202"/>
      <c r="HJS97" s="202"/>
      <c r="HJT97" s="202"/>
      <c r="HJU97" s="202"/>
      <c r="HJV97" s="202"/>
      <c r="HJW97" s="202"/>
      <c r="HJX97" s="202"/>
      <c r="HJY97" s="202"/>
      <c r="HJZ97" s="202"/>
      <c r="HKA97" s="202"/>
      <c r="HKB97" s="202"/>
      <c r="HKC97" s="202"/>
      <c r="HKD97" s="202"/>
      <c r="HKE97" s="202"/>
      <c r="HKF97" s="202"/>
      <c r="HKG97" s="202"/>
      <c r="HKH97" s="202"/>
      <c r="HKI97" s="202"/>
      <c r="HKJ97" s="202"/>
      <c r="HKK97" s="202"/>
      <c r="HKL97" s="202"/>
      <c r="HKM97" s="202"/>
      <c r="HKN97" s="202"/>
      <c r="HKO97" s="202"/>
      <c r="HKP97" s="202"/>
      <c r="HKQ97" s="202"/>
      <c r="HKR97" s="202"/>
      <c r="HKS97" s="202"/>
      <c r="HKT97" s="202"/>
      <c r="HKU97" s="202"/>
      <c r="HKV97" s="202"/>
      <c r="HKW97" s="202"/>
      <c r="HKX97" s="202"/>
      <c r="HKY97" s="202"/>
      <c r="HKZ97" s="202"/>
      <c r="HLA97" s="202"/>
      <c r="HLB97" s="202"/>
      <c r="HLC97" s="202"/>
      <c r="HLD97" s="202"/>
      <c r="HLE97" s="202"/>
      <c r="HLF97" s="202"/>
      <c r="HLG97" s="202"/>
      <c r="HLH97" s="202"/>
      <c r="HLI97" s="202"/>
      <c r="HLJ97" s="202"/>
      <c r="HLK97" s="202"/>
      <c r="HLL97" s="202"/>
      <c r="HLM97" s="202"/>
      <c r="HLN97" s="202"/>
      <c r="HLO97" s="202"/>
      <c r="HLP97" s="202"/>
      <c r="HLQ97" s="202"/>
      <c r="HLR97" s="202"/>
      <c r="HLS97" s="202"/>
      <c r="HLT97" s="202"/>
      <c r="HLU97" s="202"/>
      <c r="HLV97" s="202"/>
      <c r="HLW97" s="202"/>
      <c r="HLX97" s="202"/>
      <c r="HLY97" s="202"/>
      <c r="HLZ97" s="202"/>
      <c r="HMA97" s="202"/>
      <c r="HMB97" s="202"/>
      <c r="HMC97" s="202"/>
      <c r="HMD97" s="202"/>
      <c r="HME97" s="202"/>
      <c r="HMF97" s="202"/>
      <c r="HMG97" s="202"/>
      <c r="HMH97" s="202"/>
      <c r="HMI97" s="202"/>
      <c r="HMJ97" s="202"/>
      <c r="HMK97" s="202"/>
      <c r="HML97" s="202"/>
      <c r="HMM97" s="202"/>
      <c r="HMN97" s="202"/>
      <c r="HMO97" s="202"/>
      <c r="HMP97" s="202"/>
      <c r="HMQ97" s="202"/>
      <c r="HMR97" s="202"/>
      <c r="HMS97" s="202"/>
      <c r="HMT97" s="202"/>
      <c r="HMU97" s="202"/>
      <c r="HMV97" s="202"/>
      <c r="HMW97" s="202"/>
      <c r="HMX97" s="202"/>
      <c r="HMY97" s="202"/>
      <c r="HMZ97" s="202"/>
      <c r="HNA97" s="202"/>
      <c r="HNB97" s="202"/>
      <c r="HNC97" s="202"/>
      <c r="HND97" s="202"/>
      <c r="HNE97" s="202"/>
      <c r="HNF97" s="202"/>
      <c r="HNG97" s="202"/>
      <c r="HNH97" s="202"/>
      <c r="HNI97" s="202"/>
      <c r="HNJ97" s="202"/>
      <c r="HNK97" s="202"/>
      <c r="HNL97" s="202"/>
      <c r="HNM97" s="202"/>
      <c r="HNN97" s="202"/>
      <c r="HNO97" s="202"/>
      <c r="HNP97" s="202"/>
      <c r="HNQ97" s="202"/>
      <c r="HNR97" s="202"/>
      <c r="HNS97" s="202"/>
      <c r="HNT97" s="202"/>
      <c r="HNU97" s="202"/>
      <c r="HNV97" s="202"/>
      <c r="HNW97" s="202"/>
      <c r="HNX97" s="202"/>
      <c r="HNY97" s="202"/>
      <c r="HNZ97" s="202"/>
      <c r="HOA97" s="202"/>
      <c r="HOB97" s="202"/>
      <c r="HOC97" s="202"/>
      <c r="HOD97" s="202"/>
      <c r="HOE97" s="202"/>
      <c r="HOF97" s="202"/>
      <c r="HOG97" s="202"/>
      <c r="HOH97" s="202"/>
      <c r="HOI97" s="202"/>
      <c r="HOJ97" s="202"/>
      <c r="HOK97" s="202"/>
      <c r="HOL97" s="202"/>
      <c r="HOM97" s="202"/>
      <c r="HON97" s="202"/>
      <c r="HOO97" s="202"/>
      <c r="HOP97" s="202"/>
      <c r="HOQ97" s="202"/>
      <c r="HOR97" s="202"/>
      <c r="HOS97" s="202"/>
      <c r="HOT97" s="202"/>
      <c r="HOU97" s="202"/>
      <c r="HOV97" s="202"/>
      <c r="HOW97" s="202"/>
      <c r="HOX97" s="202"/>
      <c r="HOY97" s="202"/>
      <c r="HOZ97" s="202"/>
      <c r="HPA97" s="202"/>
      <c r="HPB97" s="202"/>
      <c r="HPC97" s="202"/>
      <c r="HPD97" s="202"/>
      <c r="HPE97" s="202"/>
      <c r="HPF97" s="202"/>
      <c r="HPG97" s="202"/>
      <c r="HPH97" s="202"/>
      <c r="HPI97" s="202"/>
      <c r="HPJ97" s="202"/>
      <c r="HPK97" s="202"/>
      <c r="HPL97" s="202"/>
      <c r="HPM97" s="202"/>
      <c r="HPN97" s="202"/>
      <c r="HPO97" s="202"/>
      <c r="HPP97" s="202"/>
      <c r="HPQ97" s="202"/>
      <c r="HPR97" s="202"/>
      <c r="HPS97" s="202"/>
      <c r="HPT97" s="202"/>
      <c r="HPU97" s="202"/>
      <c r="HPV97" s="202"/>
      <c r="HPW97" s="202"/>
      <c r="HPX97" s="202"/>
      <c r="HPY97" s="202"/>
      <c r="HPZ97" s="202"/>
      <c r="HQA97" s="202"/>
      <c r="HQB97" s="202"/>
      <c r="HQC97" s="202"/>
      <c r="HQD97" s="202"/>
      <c r="HQE97" s="202"/>
      <c r="HQF97" s="202"/>
      <c r="HQG97" s="202"/>
      <c r="HQH97" s="202"/>
      <c r="HQI97" s="202"/>
      <c r="HQJ97" s="202"/>
      <c r="HQK97" s="202"/>
      <c r="HQL97" s="202"/>
      <c r="HQM97" s="202"/>
      <c r="HQN97" s="202"/>
      <c r="HQO97" s="202"/>
      <c r="HQP97" s="202"/>
      <c r="HQQ97" s="202"/>
      <c r="HQR97" s="202"/>
      <c r="HQS97" s="202"/>
      <c r="HQT97" s="202"/>
      <c r="HQU97" s="202"/>
      <c r="HQV97" s="202"/>
      <c r="HQW97" s="202"/>
      <c r="HQX97" s="202"/>
      <c r="HQY97" s="202"/>
      <c r="HQZ97" s="202"/>
      <c r="HRA97" s="202"/>
      <c r="HRB97" s="202"/>
      <c r="HRC97" s="202"/>
      <c r="HRD97" s="202"/>
      <c r="HRE97" s="202"/>
      <c r="HRF97" s="202"/>
      <c r="HRG97" s="202"/>
      <c r="HRH97" s="202"/>
      <c r="HRI97" s="202"/>
      <c r="HRJ97" s="202"/>
      <c r="HRK97" s="202"/>
      <c r="HRL97" s="202"/>
      <c r="HRM97" s="202"/>
      <c r="HRN97" s="202"/>
      <c r="HRO97" s="202"/>
      <c r="HRP97" s="202"/>
      <c r="HRQ97" s="202"/>
      <c r="HRR97" s="202"/>
      <c r="HRS97" s="202"/>
      <c r="HRT97" s="202"/>
      <c r="HRU97" s="202"/>
      <c r="HRV97" s="202"/>
      <c r="HRW97" s="202"/>
      <c r="HRX97" s="202"/>
      <c r="HRY97" s="202"/>
      <c r="HRZ97" s="202"/>
      <c r="HSA97" s="202"/>
      <c r="HSB97" s="202"/>
      <c r="HSC97" s="202"/>
      <c r="HSD97" s="202"/>
      <c r="HSE97" s="202"/>
      <c r="HSF97" s="202"/>
      <c r="HSG97" s="202"/>
      <c r="HSH97" s="202"/>
      <c r="HSI97" s="202"/>
      <c r="HSJ97" s="202"/>
      <c r="HSK97" s="202"/>
      <c r="HSL97" s="202"/>
      <c r="HSM97" s="202"/>
      <c r="HSN97" s="202"/>
      <c r="HSO97" s="202"/>
      <c r="HSP97" s="202"/>
      <c r="HSQ97" s="202"/>
      <c r="HSR97" s="202"/>
      <c r="HSS97" s="202"/>
      <c r="HST97" s="202"/>
      <c r="HSU97" s="202"/>
      <c r="HSV97" s="202"/>
      <c r="HSW97" s="202"/>
      <c r="HSX97" s="202"/>
      <c r="HSY97" s="202"/>
      <c r="HSZ97" s="202"/>
      <c r="HTA97" s="202"/>
      <c r="HTB97" s="202"/>
      <c r="HTC97" s="202"/>
      <c r="HTD97" s="202"/>
      <c r="HTE97" s="202"/>
      <c r="HTF97" s="202"/>
      <c r="HTG97" s="202"/>
      <c r="HTH97" s="202"/>
      <c r="HTI97" s="202"/>
      <c r="HTJ97" s="202"/>
      <c r="HTK97" s="202"/>
      <c r="HTL97" s="202"/>
      <c r="HTM97" s="202"/>
      <c r="HTN97" s="202"/>
      <c r="HTO97" s="202"/>
      <c r="HTP97" s="202"/>
      <c r="HTQ97" s="202"/>
      <c r="HTR97" s="202"/>
      <c r="HTS97" s="202"/>
      <c r="HTT97" s="202"/>
      <c r="HTU97" s="202"/>
      <c r="HTV97" s="202"/>
      <c r="HTW97" s="202"/>
      <c r="HTX97" s="202"/>
      <c r="HTY97" s="202"/>
      <c r="HTZ97" s="202"/>
      <c r="HUA97" s="202"/>
      <c r="HUB97" s="202"/>
      <c r="HUC97" s="202"/>
      <c r="HUD97" s="202"/>
      <c r="HUE97" s="202"/>
      <c r="HUF97" s="202"/>
      <c r="HUG97" s="202"/>
      <c r="HUH97" s="202"/>
      <c r="HUI97" s="202"/>
      <c r="HUJ97" s="202"/>
      <c r="HUK97" s="202"/>
      <c r="HUL97" s="202"/>
      <c r="HUM97" s="202"/>
      <c r="HUN97" s="202"/>
      <c r="HUO97" s="202"/>
      <c r="HUP97" s="202"/>
      <c r="HUQ97" s="202"/>
      <c r="HUR97" s="202"/>
      <c r="HUS97" s="202"/>
      <c r="HUT97" s="202"/>
      <c r="HUU97" s="202"/>
      <c r="HUV97" s="202"/>
      <c r="HUW97" s="202"/>
      <c r="HUX97" s="202"/>
      <c r="HUY97" s="202"/>
      <c r="HUZ97" s="202"/>
      <c r="HVA97" s="202"/>
      <c r="HVB97" s="202"/>
      <c r="HVC97" s="202"/>
      <c r="HVD97" s="202"/>
      <c r="HVE97" s="202"/>
      <c r="HVF97" s="202"/>
      <c r="HVG97" s="202"/>
      <c r="HVH97" s="202"/>
      <c r="HVI97" s="202"/>
      <c r="HVJ97" s="202"/>
      <c r="HVK97" s="202"/>
      <c r="HVL97" s="202"/>
      <c r="HVM97" s="202"/>
      <c r="HVN97" s="202"/>
      <c r="HVO97" s="202"/>
      <c r="HVP97" s="202"/>
      <c r="HVQ97" s="202"/>
      <c r="HVR97" s="202"/>
      <c r="HVS97" s="202"/>
      <c r="HVT97" s="202"/>
      <c r="HVU97" s="202"/>
      <c r="HVV97" s="202"/>
      <c r="HVW97" s="202"/>
      <c r="HVX97" s="202"/>
      <c r="HVY97" s="202"/>
      <c r="HVZ97" s="202"/>
      <c r="HWA97" s="202"/>
      <c r="HWB97" s="202"/>
      <c r="HWC97" s="202"/>
      <c r="HWD97" s="202"/>
      <c r="HWE97" s="202"/>
      <c r="HWF97" s="202"/>
      <c r="HWG97" s="202"/>
      <c r="HWH97" s="202"/>
      <c r="HWI97" s="202"/>
      <c r="HWJ97" s="202"/>
      <c r="HWK97" s="202"/>
      <c r="HWL97" s="202"/>
      <c r="HWM97" s="202"/>
      <c r="HWN97" s="202"/>
      <c r="HWO97" s="202"/>
      <c r="HWP97" s="202"/>
      <c r="HWQ97" s="202"/>
      <c r="HWR97" s="202"/>
      <c r="HWS97" s="202"/>
      <c r="HWT97" s="202"/>
      <c r="HWU97" s="202"/>
      <c r="HWV97" s="202"/>
      <c r="HWW97" s="202"/>
      <c r="HWX97" s="202"/>
      <c r="HWY97" s="202"/>
      <c r="HWZ97" s="202"/>
      <c r="HXA97" s="202"/>
      <c r="HXB97" s="202"/>
      <c r="HXC97" s="202"/>
      <c r="HXD97" s="202"/>
      <c r="HXE97" s="202"/>
      <c r="HXF97" s="202"/>
      <c r="HXG97" s="202"/>
      <c r="HXH97" s="202"/>
      <c r="HXI97" s="202"/>
      <c r="HXJ97" s="202"/>
      <c r="HXK97" s="202"/>
      <c r="HXL97" s="202"/>
      <c r="HXM97" s="202"/>
      <c r="HXN97" s="202"/>
      <c r="HXO97" s="202"/>
      <c r="HXP97" s="202"/>
      <c r="HXQ97" s="202"/>
      <c r="HXR97" s="202"/>
      <c r="HXS97" s="202"/>
      <c r="HXT97" s="202"/>
      <c r="HXU97" s="202"/>
      <c r="HXV97" s="202"/>
      <c r="HXW97" s="202"/>
      <c r="HXX97" s="202"/>
      <c r="HXY97" s="202"/>
      <c r="HXZ97" s="202"/>
      <c r="HYA97" s="202"/>
      <c r="HYB97" s="202"/>
      <c r="HYC97" s="202"/>
      <c r="HYD97" s="202"/>
      <c r="HYE97" s="202"/>
      <c r="HYF97" s="202"/>
      <c r="HYG97" s="202"/>
      <c r="HYH97" s="202"/>
      <c r="HYI97" s="202"/>
      <c r="HYJ97" s="202"/>
      <c r="HYK97" s="202"/>
      <c r="HYL97" s="202"/>
      <c r="HYM97" s="202"/>
      <c r="HYN97" s="202"/>
      <c r="HYO97" s="202"/>
      <c r="HYP97" s="202"/>
      <c r="HYQ97" s="202"/>
      <c r="HYR97" s="202"/>
      <c r="HYS97" s="202"/>
      <c r="HYT97" s="202"/>
      <c r="HYU97" s="202"/>
      <c r="HYV97" s="202"/>
      <c r="HYW97" s="202"/>
      <c r="HYX97" s="202"/>
      <c r="HYY97" s="202"/>
      <c r="HYZ97" s="202"/>
      <c r="HZA97" s="202"/>
      <c r="HZB97" s="202"/>
      <c r="HZC97" s="202"/>
      <c r="HZD97" s="202"/>
      <c r="HZE97" s="202"/>
      <c r="HZF97" s="202"/>
      <c r="HZG97" s="202"/>
      <c r="HZH97" s="202"/>
      <c r="HZI97" s="202"/>
      <c r="HZJ97" s="202"/>
      <c r="HZK97" s="202"/>
      <c r="HZL97" s="202"/>
      <c r="HZM97" s="202"/>
      <c r="HZN97" s="202"/>
      <c r="HZO97" s="202"/>
      <c r="HZP97" s="202"/>
      <c r="HZQ97" s="202"/>
      <c r="HZR97" s="202"/>
      <c r="HZS97" s="202"/>
      <c r="HZT97" s="202"/>
      <c r="HZU97" s="202"/>
      <c r="HZV97" s="202"/>
      <c r="HZW97" s="202"/>
      <c r="HZX97" s="202"/>
      <c r="HZY97" s="202"/>
      <c r="HZZ97" s="202"/>
      <c r="IAA97" s="202"/>
      <c r="IAB97" s="202"/>
      <c r="IAC97" s="202"/>
      <c r="IAD97" s="202"/>
      <c r="IAE97" s="202"/>
      <c r="IAF97" s="202"/>
      <c r="IAG97" s="202"/>
      <c r="IAH97" s="202"/>
      <c r="IAI97" s="202"/>
      <c r="IAJ97" s="202"/>
      <c r="IAK97" s="202"/>
      <c r="IAL97" s="202"/>
      <c r="IAM97" s="202"/>
      <c r="IAN97" s="202"/>
      <c r="IAO97" s="202"/>
      <c r="IAP97" s="202"/>
      <c r="IAQ97" s="202"/>
      <c r="IAR97" s="202"/>
      <c r="IAS97" s="202"/>
      <c r="IAT97" s="202"/>
      <c r="IAU97" s="202"/>
      <c r="IAV97" s="202"/>
      <c r="IAW97" s="202"/>
      <c r="IAX97" s="202"/>
      <c r="IAY97" s="202"/>
      <c r="IAZ97" s="202"/>
      <c r="IBA97" s="202"/>
      <c r="IBB97" s="202"/>
      <c r="IBC97" s="202"/>
      <c r="IBD97" s="202"/>
      <c r="IBE97" s="202"/>
      <c r="IBF97" s="202"/>
      <c r="IBG97" s="202"/>
      <c r="IBH97" s="202"/>
      <c r="IBI97" s="202"/>
      <c r="IBJ97" s="202"/>
      <c r="IBK97" s="202"/>
      <c r="IBL97" s="202"/>
      <c r="IBM97" s="202"/>
      <c r="IBN97" s="202"/>
      <c r="IBO97" s="202"/>
      <c r="IBP97" s="202"/>
      <c r="IBQ97" s="202"/>
      <c r="IBR97" s="202"/>
      <c r="IBS97" s="202"/>
      <c r="IBT97" s="202"/>
      <c r="IBU97" s="202"/>
      <c r="IBV97" s="202"/>
      <c r="IBW97" s="202"/>
      <c r="IBX97" s="202"/>
      <c r="IBY97" s="202"/>
      <c r="IBZ97" s="202"/>
      <c r="ICA97" s="202"/>
      <c r="ICB97" s="202"/>
      <c r="ICC97" s="202"/>
      <c r="ICD97" s="202"/>
      <c r="ICE97" s="202"/>
      <c r="ICF97" s="202"/>
      <c r="ICG97" s="202"/>
      <c r="ICH97" s="202"/>
      <c r="ICI97" s="202"/>
      <c r="ICJ97" s="202"/>
      <c r="ICK97" s="202"/>
      <c r="ICL97" s="202"/>
      <c r="ICM97" s="202"/>
      <c r="ICN97" s="202"/>
      <c r="ICO97" s="202"/>
      <c r="ICP97" s="202"/>
      <c r="ICQ97" s="202"/>
      <c r="ICR97" s="202"/>
      <c r="ICS97" s="202"/>
      <c r="ICT97" s="202"/>
      <c r="ICU97" s="202"/>
      <c r="ICV97" s="202"/>
      <c r="ICW97" s="202"/>
      <c r="ICX97" s="202"/>
      <c r="ICY97" s="202"/>
      <c r="ICZ97" s="202"/>
      <c r="IDA97" s="202"/>
      <c r="IDB97" s="202"/>
      <c r="IDC97" s="202"/>
      <c r="IDD97" s="202"/>
      <c r="IDE97" s="202"/>
      <c r="IDF97" s="202"/>
      <c r="IDG97" s="202"/>
      <c r="IDH97" s="202"/>
      <c r="IDI97" s="202"/>
      <c r="IDJ97" s="202"/>
      <c r="IDK97" s="202"/>
      <c r="IDL97" s="202"/>
      <c r="IDM97" s="202"/>
      <c r="IDN97" s="202"/>
      <c r="IDO97" s="202"/>
      <c r="IDP97" s="202"/>
      <c r="IDQ97" s="202"/>
      <c r="IDR97" s="202"/>
      <c r="IDS97" s="202"/>
      <c r="IDT97" s="202"/>
      <c r="IDU97" s="202"/>
      <c r="IDV97" s="202"/>
      <c r="IDW97" s="202"/>
      <c r="IDX97" s="202"/>
      <c r="IDY97" s="202"/>
      <c r="IDZ97" s="202"/>
      <c r="IEA97" s="202"/>
      <c r="IEB97" s="202"/>
      <c r="IEC97" s="202"/>
      <c r="IED97" s="202"/>
      <c r="IEE97" s="202"/>
      <c r="IEF97" s="202"/>
      <c r="IEG97" s="202"/>
      <c r="IEH97" s="202"/>
      <c r="IEI97" s="202"/>
      <c r="IEJ97" s="202"/>
      <c r="IEK97" s="202"/>
      <c r="IEL97" s="202"/>
      <c r="IEM97" s="202"/>
      <c r="IEN97" s="202"/>
      <c r="IEO97" s="202"/>
      <c r="IEP97" s="202"/>
      <c r="IEQ97" s="202"/>
      <c r="IER97" s="202"/>
      <c r="IES97" s="202"/>
      <c r="IET97" s="202"/>
      <c r="IEU97" s="202"/>
      <c r="IEV97" s="202"/>
      <c r="IEW97" s="202"/>
      <c r="IEX97" s="202"/>
      <c r="IEY97" s="202"/>
      <c r="IEZ97" s="202"/>
      <c r="IFA97" s="202"/>
      <c r="IFB97" s="202"/>
      <c r="IFC97" s="202"/>
      <c r="IFD97" s="202"/>
      <c r="IFE97" s="202"/>
      <c r="IFF97" s="202"/>
      <c r="IFG97" s="202"/>
      <c r="IFH97" s="202"/>
      <c r="IFI97" s="202"/>
      <c r="IFJ97" s="202"/>
      <c r="IFK97" s="202"/>
      <c r="IFL97" s="202"/>
      <c r="IFM97" s="202"/>
      <c r="IFN97" s="202"/>
      <c r="IFO97" s="202"/>
      <c r="IFP97" s="202"/>
      <c r="IFQ97" s="202"/>
      <c r="IFR97" s="202"/>
      <c r="IFS97" s="202"/>
      <c r="IFT97" s="202"/>
      <c r="IFU97" s="202"/>
      <c r="IFV97" s="202"/>
      <c r="IFW97" s="202"/>
      <c r="IFX97" s="202"/>
      <c r="IFY97" s="202"/>
      <c r="IFZ97" s="202"/>
      <c r="IGA97" s="202"/>
      <c r="IGB97" s="202"/>
      <c r="IGC97" s="202"/>
      <c r="IGD97" s="202"/>
      <c r="IGE97" s="202"/>
      <c r="IGF97" s="202"/>
      <c r="IGG97" s="202"/>
      <c r="IGH97" s="202"/>
      <c r="IGI97" s="202"/>
      <c r="IGJ97" s="202"/>
      <c r="IGK97" s="202"/>
      <c r="IGL97" s="202"/>
      <c r="IGM97" s="202"/>
      <c r="IGN97" s="202"/>
      <c r="IGO97" s="202"/>
      <c r="IGP97" s="202"/>
      <c r="IGQ97" s="202"/>
      <c r="IGR97" s="202"/>
      <c r="IGS97" s="202"/>
      <c r="IGT97" s="202"/>
      <c r="IGU97" s="202"/>
      <c r="IGV97" s="202"/>
      <c r="IGW97" s="202"/>
      <c r="IGX97" s="202"/>
      <c r="IGY97" s="202"/>
      <c r="IGZ97" s="202"/>
      <c r="IHA97" s="202"/>
      <c r="IHB97" s="202"/>
      <c r="IHC97" s="202"/>
      <c r="IHD97" s="202"/>
      <c r="IHE97" s="202"/>
      <c r="IHF97" s="202"/>
      <c r="IHG97" s="202"/>
      <c r="IHH97" s="202"/>
      <c r="IHI97" s="202"/>
      <c r="IHJ97" s="202"/>
      <c r="IHK97" s="202"/>
      <c r="IHL97" s="202"/>
      <c r="IHM97" s="202"/>
      <c r="IHN97" s="202"/>
      <c r="IHO97" s="202"/>
      <c r="IHP97" s="202"/>
      <c r="IHQ97" s="202"/>
      <c r="IHR97" s="202"/>
      <c r="IHS97" s="202"/>
      <c r="IHT97" s="202"/>
      <c r="IHU97" s="202"/>
      <c r="IHV97" s="202"/>
      <c r="IHW97" s="202"/>
      <c r="IHX97" s="202"/>
      <c r="IHY97" s="202"/>
      <c r="IHZ97" s="202"/>
      <c r="IIA97" s="202"/>
      <c r="IIB97" s="202"/>
      <c r="IIC97" s="202"/>
      <c r="IID97" s="202"/>
      <c r="IIE97" s="202"/>
      <c r="IIF97" s="202"/>
      <c r="IIG97" s="202"/>
      <c r="IIH97" s="202"/>
      <c r="III97" s="202"/>
      <c r="IIJ97" s="202"/>
      <c r="IIK97" s="202"/>
      <c r="IIL97" s="202"/>
      <c r="IIM97" s="202"/>
      <c r="IIN97" s="202"/>
      <c r="IIO97" s="202"/>
      <c r="IIP97" s="202"/>
      <c r="IIQ97" s="202"/>
      <c r="IIR97" s="202"/>
      <c r="IIS97" s="202"/>
      <c r="IIT97" s="202"/>
      <c r="IIU97" s="202"/>
      <c r="IIV97" s="202"/>
      <c r="IIW97" s="202"/>
      <c r="IIX97" s="202"/>
      <c r="IIY97" s="202"/>
      <c r="IIZ97" s="202"/>
      <c r="IJA97" s="202"/>
      <c r="IJB97" s="202"/>
      <c r="IJC97" s="202"/>
      <c r="IJD97" s="202"/>
      <c r="IJE97" s="202"/>
      <c r="IJF97" s="202"/>
      <c r="IJG97" s="202"/>
      <c r="IJH97" s="202"/>
      <c r="IJI97" s="202"/>
      <c r="IJJ97" s="202"/>
      <c r="IJK97" s="202"/>
      <c r="IJL97" s="202"/>
      <c r="IJM97" s="202"/>
      <c r="IJN97" s="202"/>
      <c r="IJO97" s="202"/>
      <c r="IJP97" s="202"/>
      <c r="IJQ97" s="202"/>
      <c r="IJR97" s="202"/>
      <c r="IJS97" s="202"/>
      <c r="IJT97" s="202"/>
      <c r="IJU97" s="202"/>
      <c r="IJV97" s="202"/>
      <c r="IJW97" s="202"/>
      <c r="IJX97" s="202"/>
      <c r="IJY97" s="202"/>
      <c r="IJZ97" s="202"/>
      <c r="IKA97" s="202"/>
      <c r="IKB97" s="202"/>
      <c r="IKC97" s="202"/>
      <c r="IKD97" s="202"/>
      <c r="IKE97" s="202"/>
      <c r="IKF97" s="202"/>
      <c r="IKG97" s="202"/>
      <c r="IKH97" s="202"/>
      <c r="IKI97" s="202"/>
      <c r="IKJ97" s="202"/>
      <c r="IKK97" s="202"/>
      <c r="IKL97" s="202"/>
      <c r="IKM97" s="202"/>
      <c r="IKN97" s="202"/>
      <c r="IKO97" s="202"/>
      <c r="IKP97" s="202"/>
      <c r="IKQ97" s="202"/>
      <c r="IKR97" s="202"/>
      <c r="IKS97" s="202"/>
      <c r="IKT97" s="202"/>
      <c r="IKU97" s="202"/>
      <c r="IKV97" s="202"/>
      <c r="IKW97" s="202"/>
      <c r="IKX97" s="202"/>
      <c r="IKY97" s="202"/>
      <c r="IKZ97" s="202"/>
      <c r="ILA97" s="202"/>
      <c r="ILB97" s="202"/>
      <c r="ILC97" s="202"/>
      <c r="ILD97" s="202"/>
      <c r="ILE97" s="202"/>
      <c r="ILF97" s="202"/>
      <c r="ILG97" s="202"/>
      <c r="ILH97" s="202"/>
      <c r="ILI97" s="202"/>
      <c r="ILJ97" s="202"/>
      <c r="ILK97" s="202"/>
      <c r="ILL97" s="202"/>
      <c r="ILM97" s="202"/>
      <c r="ILN97" s="202"/>
      <c r="ILO97" s="202"/>
      <c r="ILP97" s="202"/>
      <c r="ILQ97" s="202"/>
      <c r="ILR97" s="202"/>
      <c r="ILS97" s="202"/>
      <c r="ILT97" s="202"/>
      <c r="ILU97" s="202"/>
      <c r="ILV97" s="202"/>
      <c r="ILW97" s="202"/>
      <c r="ILX97" s="202"/>
      <c r="ILY97" s="202"/>
      <c r="ILZ97" s="202"/>
      <c r="IMA97" s="202"/>
      <c r="IMB97" s="202"/>
      <c r="IMC97" s="202"/>
      <c r="IMD97" s="202"/>
      <c r="IME97" s="202"/>
      <c r="IMF97" s="202"/>
      <c r="IMG97" s="202"/>
      <c r="IMH97" s="202"/>
      <c r="IMI97" s="202"/>
      <c r="IMJ97" s="202"/>
      <c r="IMK97" s="202"/>
      <c r="IML97" s="202"/>
      <c r="IMM97" s="202"/>
      <c r="IMN97" s="202"/>
      <c r="IMO97" s="202"/>
      <c r="IMP97" s="202"/>
      <c r="IMQ97" s="202"/>
      <c r="IMR97" s="202"/>
      <c r="IMS97" s="202"/>
      <c r="IMT97" s="202"/>
      <c r="IMU97" s="202"/>
      <c r="IMV97" s="202"/>
      <c r="IMW97" s="202"/>
      <c r="IMX97" s="202"/>
      <c r="IMY97" s="202"/>
      <c r="IMZ97" s="202"/>
      <c r="INA97" s="202"/>
      <c r="INB97" s="202"/>
      <c r="INC97" s="202"/>
      <c r="IND97" s="202"/>
      <c r="INE97" s="202"/>
      <c r="INF97" s="202"/>
      <c r="ING97" s="202"/>
      <c r="INH97" s="202"/>
      <c r="INI97" s="202"/>
      <c r="INJ97" s="202"/>
      <c r="INK97" s="202"/>
      <c r="INL97" s="202"/>
      <c r="INM97" s="202"/>
      <c r="INN97" s="202"/>
      <c r="INO97" s="202"/>
      <c r="INP97" s="202"/>
      <c r="INQ97" s="202"/>
      <c r="INR97" s="202"/>
      <c r="INS97" s="202"/>
      <c r="INT97" s="202"/>
      <c r="INU97" s="202"/>
      <c r="INV97" s="202"/>
      <c r="INW97" s="202"/>
      <c r="INX97" s="202"/>
      <c r="INY97" s="202"/>
      <c r="INZ97" s="202"/>
      <c r="IOA97" s="202"/>
      <c r="IOB97" s="202"/>
      <c r="IOC97" s="202"/>
      <c r="IOD97" s="202"/>
      <c r="IOE97" s="202"/>
      <c r="IOF97" s="202"/>
      <c r="IOG97" s="202"/>
      <c r="IOH97" s="202"/>
      <c r="IOI97" s="202"/>
      <c r="IOJ97" s="202"/>
      <c r="IOK97" s="202"/>
      <c r="IOL97" s="202"/>
      <c r="IOM97" s="202"/>
      <c r="ION97" s="202"/>
      <c r="IOO97" s="202"/>
      <c r="IOP97" s="202"/>
      <c r="IOQ97" s="202"/>
      <c r="IOR97" s="202"/>
      <c r="IOS97" s="202"/>
      <c r="IOT97" s="202"/>
      <c r="IOU97" s="202"/>
      <c r="IOV97" s="202"/>
      <c r="IOW97" s="202"/>
      <c r="IOX97" s="202"/>
      <c r="IOY97" s="202"/>
      <c r="IOZ97" s="202"/>
      <c r="IPA97" s="202"/>
      <c r="IPB97" s="202"/>
      <c r="IPC97" s="202"/>
      <c r="IPD97" s="202"/>
      <c r="IPE97" s="202"/>
      <c r="IPF97" s="202"/>
      <c r="IPG97" s="202"/>
      <c r="IPH97" s="202"/>
      <c r="IPI97" s="202"/>
      <c r="IPJ97" s="202"/>
      <c r="IPK97" s="202"/>
      <c r="IPL97" s="202"/>
      <c r="IPM97" s="202"/>
      <c r="IPN97" s="202"/>
      <c r="IPO97" s="202"/>
      <c r="IPP97" s="202"/>
      <c r="IPQ97" s="202"/>
      <c r="IPR97" s="202"/>
      <c r="IPS97" s="202"/>
      <c r="IPT97" s="202"/>
      <c r="IPU97" s="202"/>
      <c r="IPV97" s="202"/>
      <c r="IPW97" s="202"/>
      <c r="IPX97" s="202"/>
      <c r="IPY97" s="202"/>
      <c r="IPZ97" s="202"/>
      <c r="IQA97" s="202"/>
      <c r="IQB97" s="202"/>
      <c r="IQC97" s="202"/>
      <c r="IQD97" s="202"/>
      <c r="IQE97" s="202"/>
      <c r="IQF97" s="202"/>
      <c r="IQG97" s="202"/>
      <c r="IQH97" s="202"/>
      <c r="IQI97" s="202"/>
      <c r="IQJ97" s="202"/>
      <c r="IQK97" s="202"/>
      <c r="IQL97" s="202"/>
      <c r="IQM97" s="202"/>
      <c r="IQN97" s="202"/>
      <c r="IQO97" s="202"/>
      <c r="IQP97" s="202"/>
      <c r="IQQ97" s="202"/>
      <c r="IQR97" s="202"/>
      <c r="IQS97" s="202"/>
      <c r="IQT97" s="202"/>
      <c r="IQU97" s="202"/>
      <c r="IQV97" s="202"/>
      <c r="IQW97" s="202"/>
      <c r="IQX97" s="202"/>
      <c r="IQY97" s="202"/>
      <c r="IQZ97" s="202"/>
      <c r="IRA97" s="202"/>
      <c r="IRB97" s="202"/>
      <c r="IRC97" s="202"/>
      <c r="IRD97" s="202"/>
      <c r="IRE97" s="202"/>
      <c r="IRF97" s="202"/>
      <c r="IRG97" s="202"/>
      <c r="IRH97" s="202"/>
      <c r="IRI97" s="202"/>
      <c r="IRJ97" s="202"/>
      <c r="IRK97" s="202"/>
      <c r="IRL97" s="202"/>
      <c r="IRM97" s="202"/>
      <c r="IRN97" s="202"/>
      <c r="IRO97" s="202"/>
      <c r="IRP97" s="202"/>
      <c r="IRQ97" s="202"/>
      <c r="IRR97" s="202"/>
      <c r="IRS97" s="202"/>
      <c r="IRT97" s="202"/>
      <c r="IRU97" s="202"/>
      <c r="IRV97" s="202"/>
      <c r="IRW97" s="202"/>
      <c r="IRX97" s="202"/>
      <c r="IRY97" s="202"/>
      <c r="IRZ97" s="202"/>
      <c r="ISA97" s="202"/>
      <c r="ISB97" s="202"/>
      <c r="ISC97" s="202"/>
      <c r="ISD97" s="202"/>
      <c r="ISE97" s="202"/>
      <c r="ISF97" s="202"/>
      <c r="ISG97" s="202"/>
      <c r="ISH97" s="202"/>
      <c r="ISI97" s="202"/>
      <c r="ISJ97" s="202"/>
      <c r="ISK97" s="202"/>
      <c r="ISL97" s="202"/>
      <c r="ISM97" s="202"/>
      <c r="ISN97" s="202"/>
      <c r="ISO97" s="202"/>
      <c r="ISP97" s="202"/>
      <c r="ISQ97" s="202"/>
      <c r="ISR97" s="202"/>
      <c r="ISS97" s="202"/>
      <c r="IST97" s="202"/>
      <c r="ISU97" s="202"/>
      <c r="ISV97" s="202"/>
      <c r="ISW97" s="202"/>
      <c r="ISX97" s="202"/>
      <c r="ISY97" s="202"/>
      <c r="ISZ97" s="202"/>
      <c r="ITA97" s="202"/>
      <c r="ITB97" s="202"/>
      <c r="ITC97" s="202"/>
      <c r="ITD97" s="202"/>
      <c r="ITE97" s="202"/>
      <c r="ITF97" s="202"/>
      <c r="ITG97" s="202"/>
      <c r="ITH97" s="202"/>
      <c r="ITI97" s="202"/>
      <c r="ITJ97" s="202"/>
      <c r="ITK97" s="202"/>
      <c r="ITL97" s="202"/>
      <c r="ITM97" s="202"/>
      <c r="ITN97" s="202"/>
      <c r="ITO97" s="202"/>
      <c r="ITP97" s="202"/>
      <c r="ITQ97" s="202"/>
      <c r="ITR97" s="202"/>
      <c r="ITS97" s="202"/>
      <c r="ITT97" s="202"/>
      <c r="ITU97" s="202"/>
      <c r="ITV97" s="202"/>
      <c r="ITW97" s="202"/>
      <c r="ITX97" s="202"/>
      <c r="ITY97" s="202"/>
      <c r="ITZ97" s="202"/>
      <c r="IUA97" s="202"/>
      <c r="IUB97" s="202"/>
      <c r="IUC97" s="202"/>
      <c r="IUD97" s="202"/>
      <c r="IUE97" s="202"/>
      <c r="IUF97" s="202"/>
      <c r="IUG97" s="202"/>
      <c r="IUH97" s="202"/>
      <c r="IUI97" s="202"/>
      <c r="IUJ97" s="202"/>
      <c r="IUK97" s="202"/>
      <c r="IUL97" s="202"/>
      <c r="IUM97" s="202"/>
      <c r="IUN97" s="202"/>
      <c r="IUO97" s="202"/>
      <c r="IUP97" s="202"/>
      <c r="IUQ97" s="202"/>
      <c r="IUR97" s="202"/>
      <c r="IUS97" s="202"/>
      <c r="IUT97" s="202"/>
      <c r="IUU97" s="202"/>
      <c r="IUV97" s="202"/>
      <c r="IUW97" s="202"/>
      <c r="IUX97" s="202"/>
      <c r="IUY97" s="202"/>
      <c r="IUZ97" s="202"/>
      <c r="IVA97" s="202"/>
      <c r="IVB97" s="202"/>
      <c r="IVC97" s="202"/>
      <c r="IVD97" s="202"/>
      <c r="IVE97" s="202"/>
      <c r="IVF97" s="202"/>
      <c r="IVG97" s="202"/>
      <c r="IVH97" s="202"/>
      <c r="IVI97" s="202"/>
      <c r="IVJ97" s="202"/>
      <c r="IVK97" s="202"/>
      <c r="IVL97" s="202"/>
      <c r="IVM97" s="202"/>
      <c r="IVN97" s="202"/>
      <c r="IVO97" s="202"/>
      <c r="IVP97" s="202"/>
      <c r="IVQ97" s="202"/>
      <c r="IVR97" s="202"/>
      <c r="IVS97" s="202"/>
      <c r="IVT97" s="202"/>
      <c r="IVU97" s="202"/>
      <c r="IVV97" s="202"/>
      <c r="IVW97" s="202"/>
      <c r="IVX97" s="202"/>
      <c r="IVY97" s="202"/>
      <c r="IVZ97" s="202"/>
      <c r="IWA97" s="202"/>
      <c r="IWB97" s="202"/>
      <c r="IWC97" s="202"/>
      <c r="IWD97" s="202"/>
      <c r="IWE97" s="202"/>
      <c r="IWF97" s="202"/>
      <c r="IWG97" s="202"/>
      <c r="IWH97" s="202"/>
      <c r="IWI97" s="202"/>
      <c r="IWJ97" s="202"/>
      <c r="IWK97" s="202"/>
      <c r="IWL97" s="202"/>
      <c r="IWM97" s="202"/>
      <c r="IWN97" s="202"/>
      <c r="IWO97" s="202"/>
      <c r="IWP97" s="202"/>
      <c r="IWQ97" s="202"/>
      <c r="IWR97" s="202"/>
      <c r="IWS97" s="202"/>
      <c r="IWT97" s="202"/>
      <c r="IWU97" s="202"/>
      <c r="IWV97" s="202"/>
      <c r="IWW97" s="202"/>
      <c r="IWX97" s="202"/>
      <c r="IWY97" s="202"/>
      <c r="IWZ97" s="202"/>
      <c r="IXA97" s="202"/>
      <c r="IXB97" s="202"/>
      <c r="IXC97" s="202"/>
      <c r="IXD97" s="202"/>
      <c r="IXE97" s="202"/>
      <c r="IXF97" s="202"/>
      <c r="IXG97" s="202"/>
      <c r="IXH97" s="202"/>
      <c r="IXI97" s="202"/>
      <c r="IXJ97" s="202"/>
      <c r="IXK97" s="202"/>
      <c r="IXL97" s="202"/>
      <c r="IXM97" s="202"/>
      <c r="IXN97" s="202"/>
      <c r="IXO97" s="202"/>
      <c r="IXP97" s="202"/>
      <c r="IXQ97" s="202"/>
      <c r="IXR97" s="202"/>
      <c r="IXS97" s="202"/>
      <c r="IXT97" s="202"/>
      <c r="IXU97" s="202"/>
      <c r="IXV97" s="202"/>
      <c r="IXW97" s="202"/>
      <c r="IXX97" s="202"/>
      <c r="IXY97" s="202"/>
      <c r="IXZ97" s="202"/>
      <c r="IYA97" s="202"/>
      <c r="IYB97" s="202"/>
      <c r="IYC97" s="202"/>
      <c r="IYD97" s="202"/>
      <c r="IYE97" s="202"/>
      <c r="IYF97" s="202"/>
      <c r="IYG97" s="202"/>
      <c r="IYH97" s="202"/>
      <c r="IYI97" s="202"/>
      <c r="IYJ97" s="202"/>
      <c r="IYK97" s="202"/>
      <c r="IYL97" s="202"/>
      <c r="IYM97" s="202"/>
      <c r="IYN97" s="202"/>
      <c r="IYO97" s="202"/>
      <c r="IYP97" s="202"/>
      <c r="IYQ97" s="202"/>
      <c r="IYR97" s="202"/>
      <c r="IYS97" s="202"/>
      <c r="IYT97" s="202"/>
      <c r="IYU97" s="202"/>
      <c r="IYV97" s="202"/>
      <c r="IYW97" s="202"/>
      <c r="IYX97" s="202"/>
      <c r="IYY97" s="202"/>
      <c r="IYZ97" s="202"/>
      <c r="IZA97" s="202"/>
      <c r="IZB97" s="202"/>
      <c r="IZC97" s="202"/>
      <c r="IZD97" s="202"/>
      <c r="IZE97" s="202"/>
      <c r="IZF97" s="202"/>
      <c r="IZG97" s="202"/>
      <c r="IZH97" s="202"/>
      <c r="IZI97" s="202"/>
      <c r="IZJ97" s="202"/>
      <c r="IZK97" s="202"/>
      <c r="IZL97" s="202"/>
      <c r="IZM97" s="202"/>
      <c r="IZN97" s="202"/>
      <c r="IZO97" s="202"/>
      <c r="IZP97" s="202"/>
      <c r="IZQ97" s="202"/>
      <c r="IZR97" s="202"/>
      <c r="IZS97" s="202"/>
      <c r="IZT97" s="202"/>
      <c r="IZU97" s="202"/>
      <c r="IZV97" s="202"/>
      <c r="IZW97" s="202"/>
      <c r="IZX97" s="202"/>
      <c r="IZY97" s="202"/>
      <c r="IZZ97" s="202"/>
      <c r="JAA97" s="202"/>
      <c r="JAB97" s="202"/>
      <c r="JAC97" s="202"/>
      <c r="JAD97" s="202"/>
      <c r="JAE97" s="202"/>
      <c r="JAF97" s="202"/>
      <c r="JAG97" s="202"/>
      <c r="JAH97" s="202"/>
      <c r="JAI97" s="202"/>
      <c r="JAJ97" s="202"/>
      <c r="JAK97" s="202"/>
      <c r="JAL97" s="202"/>
      <c r="JAM97" s="202"/>
      <c r="JAN97" s="202"/>
      <c r="JAO97" s="202"/>
      <c r="JAP97" s="202"/>
      <c r="JAQ97" s="202"/>
      <c r="JAR97" s="202"/>
      <c r="JAS97" s="202"/>
      <c r="JAT97" s="202"/>
      <c r="JAU97" s="202"/>
      <c r="JAV97" s="202"/>
      <c r="JAW97" s="202"/>
      <c r="JAX97" s="202"/>
      <c r="JAY97" s="202"/>
      <c r="JAZ97" s="202"/>
      <c r="JBA97" s="202"/>
      <c r="JBB97" s="202"/>
      <c r="JBC97" s="202"/>
      <c r="JBD97" s="202"/>
      <c r="JBE97" s="202"/>
      <c r="JBF97" s="202"/>
      <c r="JBG97" s="202"/>
      <c r="JBH97" s="202"/>
      <c r="JBI97" s="202"/>
      <c r="JBJ97" s="202"/>
      <c r="JBK97" s="202"/>
      <c r="JBL97" s="202"/>
      <c r="JBM97" s="202"/>
      <c r="JBN97" s="202"/>
      <c r="JBO97" s="202"/>
      <c r="JBP97" s="202"/>
      <c r="JBQ97" s="202"/>
      <c r="JBR97" s="202"/>
      <c r="JBS97" s="202"/>
      <c r="JBT97" s="202"/>
      <c r="JBU97" s="202"/>
      <c r="JBV97" s="202"/>
      <c r="JBW97" s="202"/>
      <c r="JBX97" s="202"/>
      <c r="JBY97" s="202"/>
      <c r="JBZ97" s="202"/>
      <c r="JCA97" s="202"/>
      <c r="JCB97" s="202"/>
      <c r="JCC97" s="202"/>
      <c r="JCD97" s="202"/>
      <c r="JCE97" s="202"/>
      <c r="JCF97" s="202"/>
      <c r="JCG97" s="202"/>
      <c r="JCH97" s="202"/>
      <c r="JCI97" s="202"/>
      <c r="JCJ97" s="202"/>
      <c r="JCK97" s="202"/>
      <c r="JCL97" s="202"/>
      <c r="JCM97" s="202"/>
      <c r="JCN97" s="202"/>
      <c r="JCO97" s="202"/>
      <c r="JCP97" s="202"/>
      <c r="JCQ97" s="202"/>
      <c r="JCR97" s="202"/>
      <c r="JCS97" s="202"/>
      <c r="JCT97" s="202"/>
      <c r="JCU97" s="202"/>
      <c r="JCV97" s="202"/>
      <c r="JCW97" s="202"/>
      <c r="JCX97" s="202"/>
      <c r="JCY97" s="202"/>
      <c r="JCZ97" s="202"/>
      <c r="JDA97" s="202"/>
      <c r="JDB97" s="202"/>
      <c r="JDC97" s="202"/>
      <c r="JDD97" s="202"/>
      <c r="JDE97" s="202"/>
      <c r="JDF97" s="202"/>
      <c r="JDG97" s="202"/>
      <c r="JDH97" s="202"/>
      <c r="JDI97" s="202"/>
      <c r="JDJ97" s="202"/>
      <c r="JDK97" s="202"/>
      <c r="JDL97" s="202"/>
      <c r="JDM97" s="202"/>
      <c r="JDN97" s="202"/>
      <c r="JDO97" s="202"/>
      <c r="JDP97" s="202"/>
      <c r="JDQ97" s="202"/>
      <c r="JDR97" s="202"/>
      <c r="JDS97" s="202"/>
      <c r="JDT97" s="202"/>
      <c r="JDU97" s="202"/>
      <c r="JDV97" s="202"/>
      <c r="JDW97" s="202"/>
      <c r="JDX97" s="202"/>
      <c r="JDY97" s="202"/>
      <c r="JDZ97" s="202"/>
      <c r="JEA97" s="202"/>
      <c r="JEB97" s="202"/>
      <c r="JEC97" s="202"/>
      <c r="JED97" s="202"/>
      <c r="JEE97" s="202"/>
      <c r="JEF97" s="202"/>
      <c r="JEG97" s="202"/>
      <c r="JEH97" s="202"/>
      <c r="JEI97" s="202"/>
      <c r="JEJ97" s="202"/>
      <c r="JEK97" s="202"/>
      <c r="JEL97" s="202"/>
      <c r="JEM97" s="202"/>
      <c r="JEN97" s="202"/>
      <c r="JEO97" s="202"/>
      <c r="JEP97" s="202"/>
      <c r="JEQ97" s="202"/>
      <c r="JER97" s="202"/>
      <c r="JES97" s="202"/>
      <c r="JET97" s="202"/>
      <c r="JEU97" s="202"/>
      <c r="JEV97" s="202"/>
      <c r="JEW97" s="202"/>
      <c r="JEX97" s="202"/>
      <c r="JEY97" s="202"/>
      <c r="JEZ97" s="202"/>
      <c r="JFA97" s="202"/>
      <c r="JFB97" s="202"/>
      <c r="JFC97" s="202"/>
      <c r="JFD97" s="202"/>
      <c r="JFE97" s="202"/>
      <c r="JFF97" s="202"/>
      <c r="JFG97" s="202"/>
      <c r="JFH97" s="202"/>
      <c r="JFI97" s="202"/>
      <c r="JFJ97" s="202"/>
      <c r="JFK97" s="202"/>
      <c r="JFL97" s="202"/>
      <c r="JFM97" s="202"/>
      <c r="JFN97" s="202"/>
      <c r="JFO97" s="202"/>
      <c r="JFP97" s="202"/>
      <c r="JFQ97" s="202"/>
      <c r="JFR97" s="202"/>
      <c r="JFS97" s="202"/>
      <c r="JFT97" s="202"/>
      <c r="JFU97" s="202"/>
      <c r="JFV97" s="202"/>
      <c r="JFW97" s="202"/>
      <c r="JFX97" s="202"/>
      <c r="JFY97" s="202"/>
      <c r="JFZ97" s="202"/>
      <c r="JGA97" s="202"/>
      <c r="JGB97" s="202"/>
      <c r="JGC97" s="202"/>
      <c r="JGD97" s="202"/>
      <c r="JGE97" s="202"/>
      <c r="JGF97" s="202"/>
      <c r="JGG97" s="202"/>
      <c r="JGH97" s="202"/>
      <c r="JGI97" s="202"/>
      <c r="JGJ97" s="202"/>
      <c r="JGK97" s="202"/>
      <c r="JGL97" s="202"/>
      <c r="JGM97" s="202"/>
      <c r="JGN97" s="202"/>
      <c r="JGO97" s="202"/>
      <c r="JGP97" s="202"/>
      <c r="JGQ97" s="202"/>
      <c r="JGR97" s="202"/>
      <c r="JGS97" s="202"/>
      <c r="JGT97" s="202"/>
      <c r="JGU97" s="202"/>
      <c r="JGV97" s="202"/>
      <c r="JGW97" s="202"/>
      <c r="JGX97" s="202"/>
      <c r="JGY97" s="202"/>
      <c r="JGZ97" s="202"/>
      <c r="JHA97" s="202"/>
      <c r="JHB97" s="202"/>
      <c r="JHC97" s="202"/>
      <c r="JHD97" s="202"/>
      <c r="JHE97" s="202"/>
      <c r="JHF97" s="202"/>
      <c r="JHG97" s="202"/>
      <c r="JHH97" s="202"/>
      <c r="JHI97" s="202"/>
      <c r="JHJ97" s="202"/>
      <c r="JHK97" s="202"/>
      <c r="JHL97" s="202"/>
      <c r="JHM97" s="202"/>
      <c r="JHN97" s="202"/>
      <c r="JHO97" s="202"/>
      <c r="JHP97" s="202"/>
      <c r="JHQ97" s="202"/>
      <c r="JHR97" s="202"/>
      <c r="JHS97" s="202"/>
      <c r="JHT97" s="202"/>
      <c r="JHU97" s="202"/>
      <c r="JHV97" s="202"/>
      <c r="JHW97" s="202"/>
      <c r="JHX97" s="202"/>
      <c r="JHY97" s="202"/>
      <c r="JHZ97" s="202"/>
      <c r="JIA97" s="202"/>
      <c r="JIB97" s="202"/>
      <c r="JIC97" s="202"/>
      <c r="JID97" s="202"/>
      <c r="JIE97" s="202"/>
      <c r="JIF97" s="202"/>
      <c r="JIG97" s="202"/>
      <c r="JIH97" s="202"/>
      <c r="JII97" s="202"/>
      <c r="JIJ97" s="202"/>
      <c r="JIK97" s="202"/>
      <c r="JIL97" s="202"/>
      <c r="JIM97" s="202"/>
      <c r="JIN97" s="202"/>
      <c r="JIO97" s="202"/>
      <c r="JIP97" s="202"/>
      <c r="JIQ97" s="202"/>
      <c r="JIR97" s="202"/>
      <c r="JIS97" s="202"/>
      <c r="JIT97" s="202"/>
      <c r="JIU97" s="202"/>
      <c r="JIV97" s="202"/>
      <c r="JIW97" s="202"/>
      <c r="JIX97" s="202"/>
      <c r="JIY97" s="202"/>
      <c r="JIZ97" s="202"/>
      <c r="JJA97" s="202"/>
      <c r="JJB97" s="202"/>
      <c r="JJC97" s="202"/>
      <c r="JJD97" s="202"/>
      <c r="JJE97" s="202"/>
      <c r="JJF97" s="202"/>
      <c r="JJG97" s="202"/>
      <c r="JJH97" s="202"/>
      <c r="JJI97" s="202"/>
      <c r="JJJ97" s="202"/>
      <c r="JJK97" s="202"/>
      <c r="JJL97" s="202"/>
      <c r="JJM97" s="202"/>
      <c r="JJN97" s="202"/>
      <c r="JJO97" s="202"/>
      <c r="JJP97" s="202"/>
      <c r="JJQ97" s="202"/>
      <c r="JJR97" s="202"/>
      <c r="JJS97" s="202"/>
      <c r="JJT97" s="202"/>
      <c r="JJU97" s="202"/>
      <c r="JJV97" s="202"/>
      <c r="JJW97" s="202"/>
      <c r="JJX97" s="202"/>
      <c r="JJY97" s="202"/>
      <c r="JJZ97" s="202"/>
      <c r="JKA97" s="202"/>
      <c r="JKB97" s="202"/>
      <c r="JKC97" s="202"/>
      <c r="JKD97" s="202"/>
      <c r="JKE97" s="202"/>
      <c r="JKF97" s="202"/>
      <c r="JKG97" s="202"/>
      <c r="JKH97" s="202"/>
      <c r="JKI97" s="202"/>
      <c r="JKJ97" s="202"/>
      <c r="JKK97" s="202"/>
      <c r="JKL97" s="202"/>
      <c r="JKM97" s="202"/>
      <c r="JKN97" s="202"/>
      <c r="JKO97" s="202"/>
      <c r="JKP97" s="202"/>
      <c r="JKQ97" s="202"/>
      <c r="JKR97" s="202"/>
      <c r="JKS97" s="202"/>
      <c r="JKT97" s="202"/>
      <c r="JKU97" s="202"/>
      <c r="JKV97" s="202"/>
      <c r="JKW97" s="202"/>
      <c r="JKX97" s="202"/>
      <c r="JKY97" s="202"/>
      <c r="JKZ97" s="202"/>
      <c r="JLA97" s="202"/>
      <c r="JLB97" s="202"/>
      <c r="JLC97" s="202"/>
      <c r="JLD97" s="202"/>
      <c r="JLE97" s="202"/>
      <c r="JLF97" s="202"/>
      <c r="JLG97" s="202"/>
      <c r="JLH97" s="202"/>
      <c r="JLI97" s="202"/>
      <c r="JLJ97" s="202"/>
      <c r="JLK97" s="202"/>
      <c r="JLL97" s="202"/>
      <c r="JLM97" s="202"/>
      <c r="JLN97" s="202"/>
      <c r="JLO97" s="202"/>
      <c r="JLP97" s="202"/>
      <c r="JLQ97" s="202"/>
      <c r="JLR97" s="202"/>
      <c r="JLS97" s="202"/>
      <c r="JLT97" s="202"/>
      <c r="JLU97" s="202"/>
      <c r="JLV97" s="202"/>
      <c r="JLW97" s="202"/>
      <c r="JLX97" s="202"/>
      <c r="JLY97" s="202"/>
      <c r="JLZ97" s="202"/>
      <c r="JMA97" s="202"/>
      <c r="JMB97" s="202"/>
      <c r="JMC97" s="202"/>
      <c r="JMD97" s="202"/>
      <c r="JME97" s="202"/>
      <c r="JMF97" s="202"/>
      <c r="JMG97" s="202"/>
      <c r="JMH97" s="202"/>
      <c r="JMI97" s="202"/>
      <c r="JMJ97" s="202"/>
      <c r="JMK97" s="202"/>
      <c r="JML97" s="202"/>
      <c r="JMM97" s="202"/>
      <c r="JMN97" s="202"/>
      <c r="JMO97" s="202"/>
      <c r="JMP97" s="202"/>
      <c r="JMQ97" s="202"/>
      <c r="JMR97" s="202"/>
      <c r="JMS97" s="202"/>
      <c r="JMT97" s="202"/>
      <c r="JMU97" s="202"/>
      <c r="JMV97" s="202"/>
      <c r="JMW97" s="202"/>
      <c r="JMX97" s="202"/>
      <c r="JMY97" s="202"/>
      <c r="JMZ97" s="202"/>
      <c r="JNA97" s="202"/>
      <c r="JNB97" s="202"/>
      <c r="JNC97" s="202"/>
      <c r="JND97" s="202"/>
      <c r="JNE97" s="202"/>
      <c r="JNF97" s="202"/>
      <c r="JNG97" s="202"/>
      <c r="JNH97" s="202"/>
      <c r="JNI97" s="202"/>
      <c r="JNJ97" s="202"/>
      <c r="JNK97" s="202"/>
      <c r="JNL97" s="202"/>
      <c r="JNM97" s="202"/>
      <c r="JNN97" s="202"/>
      <c r="JNO97" s="202"/>
      <c r="JNP97" s="202"/>
      <c r="JNQ97" s="202"/>
      <c r="JNR97" s="202"/>
      <c r="JNS97" s="202"/>
      <c r="JNT97" s="202"/>
      <c r="JNU97" s="202"/>
      <c r="JNV97" s="202"/>
      <c r="JNW97" s="202"/>
      <c r="JNX97" s="202"/>
      <c r="JNY97" s="202"/>
      <c r="JNZ97" s="202"/>
      <c r="JOA97" s="202"/>
      <c r="JOB97" s="202"/>
      <c r="JOC97" s="202"/>
      <c r="JOD97" s="202"/>
      <c r="JOE97" s="202"/>
      <c r="JOF97" s="202"/>
      <c r="JOG97" s="202"/>
      <c r="JOH97" s="202"/>
      <c r="JOI97" s="202"/>
      <c r="JOJ97" s="202"/>
      <c r="JOK97" s="202"/>
      <c r="JOL97" s="202"/>
      <c r="JOM97" s="202"/>
      <c r="JON97" s="202"/>
      <c r="JOO97" s="202"/>
      <c r="JOP97" s="202"/>
      <c r="JOQ97" s="202"/>
      <c r="JOR97" s="202"/>
      <c r="JOS97" s="202"/>
      <c r="JOT97" s="202"/>
      <c r="JOU97" s="202"/>
      <c r="JOV97" s="202"/>
      <c r="JOW97" s="202"/>
      <c r="JOX97" s="202"/>
      <c r="JOY97" s="202"/>
      <c r="JOZ97" s="202"/>
      <c r="JPA97" s="202"/>
      <c r="JPB97" s="202"/>
      <c r="JPC97" s="202"/>
      <c r="JPD97" s="202"/>
      <c r="JPE97" s="202"/>
      <c r="JPF97" s="202"/>
      <c r="JPG97" s="202"/>
      <c r="JPH97" s="202"/>
      <c r="JPI97" s="202"/>
      <c r="JPJ97" s="202"/>
      <c r="JPK97" s="202"/>
      <c r="JPL97" s="202"/>
      <c r="JPM97" s="202"/>
      <c r="JPN97" s="202"/>
      <c r="JPO97" s="202"/>
      <c r="JPP97" s="202"/>
      <c r="JPQ97" s="202"/>
      <c r="JPR97" s="202"/>
      <c r="JPS97" s="202"/>
      <c r="JPT97" s="202"/>
      <c r="JPU97" s="202"/>
      <c r="JPV97" s="202"/>
      <c r="JPW97" s="202"/>
      <c r="JPX97" s="202"/>
      <c r="JPY97" s="202"/>
      <c r="JPZ97" s="202"/>
      <c r="JQA97" s="202"/>
      <c r="JQB97" s="202"/>
      <c r="JQC97" s="202"/>
      <c r="JQD97" s="202"/>
      <c r="JQE97" s="202"/>
      <c r="JQF97" s="202"/>
      <c r="JQG97" s="202"/>
      <c r="JQH97" s="202"/>
      <c r="JQI97" s="202"/>
      <c r="JQJ97" s="202"/>
      <c r="JQK97" s="202"/>
      <c r="JQL97" s="202"/>
      <c r="JQM97" s="202"/>
      <c r="JQN97" s="202"/>
      <c r="JQO97" s="202"/>
      <c r="JQP97" s="202"/>
      <c r="JQQ97" s="202"/>
      <c r="JQR97" s="202"/>
      <c r="JQS97" s="202"/>
      <c r="JQT97" s="202"/>
      <c r="JQU97" s="202"/>
      <c r="JQV97" s="202"/>
      <c r="JQW97" s="202"/>
      <c r="JQX97" s="202"/>
      <c r="JQY97" s="202"/>
      <c r="JQZ97" s="202"/>
      <c r="JRA97" s="202"/>
      <c r="JRB97" s="202"/>
      <c r="JRC97" s="202"/>
      <c r="JRD97" s="202"/>
      <c r="JRE97" s="202"/>
      <c r="JRF97" s="202"/>
      <c r="JRG97" s="202"/>
      <c r="JRH97" s="202"/>
      <c r="JRI97" s="202"/>
      <c r="JRJ97" s="202"/>
      <c r="JRK97" s="202"/>
      <c r="JRL97" s="202"/>
      <c r="JRM97" s="202"/>
      <c r="JRN97" s="202"/>
      <c r="JRO97" s="202"/>
      <c r="JRP97" s="202"/>
      <c r="JRQ97" s="202"/>
      <c r="JRR97" s="202"/>
      <c r="JRS97" s="202"/>
      <c r="JRT97" s="202"/>
      <c r="JRU97" s="202"/>
      <c r="JRV97" s="202"/>
      <c r="JRW97" s="202"/>
      <c r="JRX97" s="202"/>
      <c r="JRY97" s="202"/>
      <c r="JRZ97" s="202"/>
      <c r="JSA97" s="202"/>
      <c r="JSB97" s="202"/>
      <c r="JSC97" s="202"/>
      <c r="JSD97" s="202"/>
      <c r="JSE97" s="202"/>
      <c r="JSF97" s="202"/>
      <c r="JSG97" s="202"/>
      <c r="JSH97" s="202"/>
      <c r="JSI97" s="202"/>
      <c r="JSJ97" s="202"/>
      <c r="JSK97" s="202"/>
      <c r="JSL97" s="202"/>
      <c r="JSM97" s="202"/>
      <c r="JSN97" s="202"/>
      <c r="JSO97" s="202"/>
      <c r="JSP97" s="202"/>
      <c r="JSQ97" s="202"/>
      <c r="JSR97" s="202"/>
      <c r="JSS97" s="202"/>
      <c r="JST97" s="202"/>
      <c r="JSU97" s="202"/>
      <c r="JSV97" s="202"/>
      <c r="JSW97" s="202"/>
      <c r="JSX97" s="202"/>
      <c r="JSY97" s="202"/>
      <c r="JSZ97" s="202"/>
      <c r="JTA97" s="202"/>
      <c r="JTB97" s="202"/>
      <c r="JTC97" s="202"/>
      <c r="JTD97" s="202"/>
      <c r="JTE97" s="202"/>
      <c r="JTF97" s="202"/>
      <c r="JTG97" s="202"/>
      <c r="JTH97" s="202"/>
      <c r="JTI97" s="202"/>
      <c r="JTJ97" s="202"/>
      <c r="JTK97" s="202"/>
      <c r="JTL97" s="202"/>
      <c r="JTM97" s="202"/>
      <c r="JTN97" s="202"/>
      <c r="JTO97" s="202"/>
      <c r="JTP97" s="202"/>
      <c r="JTQ97" s="202"/>
      <c r="JTR97" s="202"/>
      <c r="JTS97" s="202"/>
      <c r="JTT97" s="202"/>
      <c r="JTU97" s="202"/>
      <c r="JTV97" s="202"/>
      <c r="JTW97" s="202"/>
      <c r="JTX97" s="202"/>
      <c r="JTY97" s="202"/>
      <c r="JTZ97" s="202"/>
      <c r="JUA97" s="202"/>
      <c r="JUB97" s="202"/>
      <c r="JUC97" s="202"/>
      <c r="JUD97" s="202"/>
      <c r="JUE97" s="202"/>
      <c r="JUF97" s="202"/>
      <c r="JUG97" s="202"/>
      <c r="JUH97" s="202"/>
      <c r="JUI97" s="202"/>
      <c r="JUJ97" s="202"/>
      <c r="JUK97" s="202"/>
      <c r="JUL97" s="202"/>
      <c r="JUM97" s="202"/>
      <c r="JUN97" s="202"/>
      <c r="JUO97" s="202"/>
      <c r="JUP97" s="202"/>
      <c r="JUQ97" s="202"/>
      <c r="JUR97" s="202"/>
      <c r="JUS97" s="202"/>
      <c r="JUT97" s="202"/>
      <c r="JUU97" s="202"/>
      <c r="JUV97" s="202"/>
      <c r="JUW97" s="202"/>
      <c r="JUX97" s="202"/>
      <c r="JUY97" s="202"/>
      <c r="JUZ97" s="202"/>
      <c r="JVA97" s="202"/>
      <c r="JVB97" s="202"/>
      <c r="JVC97" s="202"/>
      <c r="JVD97" s="202"/>
      <c r="JVE97" s="202"/>
      <c r="JVF97" s="202"/>
      <c r="JVG97" s="202"/>
      <c r="JVH97" s="202"/>
      <c r="JVI97" s="202"/>
      <c r="JVJ97" s="202"/>
      <c r="JVK97" s="202"/>
      <c r="JVL97" s="202"/>
      <c r="JVM97" s="202"/>
      <c r="JVN97" s="202"/>
      <c r="JVO97" s="202"/>
      <c r="JVP97" s="202"/>
      <c r="JVQ97" s="202"/>
      <c r="JVR97" s="202"/>
      <c r="JVS97" s="202"/>
      <c r="JVT97" s="202"/>
      <c r="JVU97" s="202"/>
      <c r="JVV97" s="202"/>
      <c r="JVW97" s="202"/>
      <c r="JVX97" s="202"/>
      <c r="JVY97" s="202"/>
      <c r="JVZ97" s="202"/>
      <c r="JWA97" s="202"/>
      <c r="JWB97" s="202"/>
      <c r="JWC97" s="202"/>
      <c r="JWD97" s="202"/>
      <c r="JWE97" s="202"/>
      <c r="JWF97" s="202"/>
      <c r="JWG97" s="202"/>
      <c r="JWH97" s="202"/>
      <c r="JWI97" s="202"/>
      <c r="JWJ97" s="202"/>
      <c r="JWK97" s="202"/>
      <c r="JWL97" s="202"/>
      <c r="JWM97" s="202"/>
      <c r="JWN97" s="202"/>
      <c r="JWO97" s="202"/>
      <c r="JWP97" s="202"/>
      <c r="JWQ97" s="202"/>
      <c r="JWR97" s="202"/>
      <c r="JWS97" s="202"/>
      <c r="JWT97" s="202"/>
      <c r="JWU97" s="202"/>
      <c r="JWV97" s="202"/>
      <c r="JWW97" s="202"/>
      <c r="JWX97" s="202"/>
      <c r="JWY97" s="202"/>
      <c r="JWZ97" s="202"/>
      <c r="JXA97" s="202"/>
      <c r="JXB97" s="202"/>
      <c r="JXC97" s="202"/>
      <c r="JXD97" s="202"/>
      <c r="JXE97" s="202"/>
      <c r="JXF97" s="202"/>
      <c r="JXG97" s="202"/>
      <c r="JXH97" s="202"/>
      <c r="JXI97" s="202"/>
      <c r="JXJ97" s="202"/>
      <c r="JXK97" s="202"/>
      <c r="JXL97" s="202"/>
      <c r="JXM97" s="202"/>
      <c r="JXN97" s="202"/>
      <c r="JXO97" s="202"/>
      <c r="JXP97" s="202"/>
      <c r="JXQ97" s="202"/>
      <c r="JXR97" s="202"/>
      <c r="JXS97" s="202"/>
      <c r="JXT97" s="202"/>
      <c r="JXU97" s="202"/>
      <c r="JXV97" s="202"/>
      <c r="JXW97" s="202"/>
      <c r="JXX97" s="202"/>
      <c r="JXY97" s="202"/>
      <c r="JXZ97" s="202"/>
      <c r="JYA97" s="202"/>
      <c r="JYB97" s="202"/>
      <c r="JYC97" s="202"/>
      <c r="JYD97" s="202"/>
      <c r="JYE97" s="202"/>
      <c r="JYF97" s="202"/>
      <c r="JYG97" s="202"/>
      <c r="JYH97" s="202"/>
      <c r="JYI97" s="202"/>
      <c r="JYJ97" s="202"/>
      <c r="JYK97" s="202"/>
      <c r="JYL97" s="202"/>
      <c r="JYM97" s="202"/>
      <c r="JYN97" s="202"/>
      <c r="JYO97" s="202"/>
      <c r="JYP97" s="202"/>
      <c r="JYQ97" s="202"/>
      <c r="JYR97" s="202"/>
      <c r="JYS97" s="202"/>
      <c r="JYT97" s="202"/>
      <c r="JYU97" s="202"/>
      <c r="JYV97" s="202"/>
      <c r="JYW97" s="202"/>
      <c r="JYX97" s="202"/>
      <c r="JYY97" s="202"/>
      <c r="JYZ97" s="202"/>
      <c r="JZA97" s="202"/>
      <c r="JZB97" s="202"/>
      <c r="JZC97" s="202"/>
      <c r="JZD97" s="202"/>
      <c r="JZE97" s="202"/>
      <c r="JZF97" s="202"/>
      <c r="JZG97" s="202"/>
      <c r="JZH97" s="202"/>
      <c r="JZI97" s="202"/>
      <c r="JZJ97" s="202"/>
      <c r="JZK97" s="202"/>
      <c r="JZL97" s="202"/>
      <c r="JZM97" s="202"/>
      <c r="JZN97" s="202"/>
      <c r="JZO97" s="202"/>
      <c r="JZP97" s="202"/>
      <c r="JZQ97" s="202"/>
      <c r="JZR97" s="202"/>
      <c r="JZS97" s="202"/>
      <c r="JZT97" s="202"/>
      <c r="JZU97" s="202"/>
      <c r="JZV97" s="202"/>
      <c r="JZW97" s="202"/>
      <c r="JZX97" s="202"/>
      <c r="JZY97" s="202"/>
      <c r="JZZ97" s="202"/>
      <c r="KAA97" s="202"/>
      <c r="KAB97" s="202"/>
      <c r="KAC97" s="202"/>
      <c r="KAD97" s="202"/>
      <c r="KAE97" s="202"/>
      <c r="KAF97" s="202"/>
      <c r="KAG97" s="202"/>
      <c r="KAH97" s="202"/>
      <c r="KAI97" s="202"/>
      <c r="KAJ97" s="202"/>
      <c r="KAK97" s="202"/>
      <c r="KAL97" s="202"/>
      <c r="KAM97" s="202"/>
      <c r="KAN97" s="202"/>
      <c r="KAO97" s="202"/>
      <c r="KAP97" s="202"/>
      <c r="KAQ97" s="202"/>
      <c r="KAR97" s="202"/>
      <c r="KAS97" s="202"/>
      <c r="KAT97" s="202"/>
      <c r="KAU97" s="202"/>
      <c r="KAV97" s="202"/>
      <c r="KAW97" s="202"/>
      <c r="KAX97" s="202"/>
      <c r="KAY97" s="202"/>
      <c r="KAZ97" s="202"/>
      <c r="KBA97" s="202"/>
      <c r="KBB97" s="202"/>
      <c r="KBC97" s="202"/>
      <c r="KBD97" s="202"/>
      <c r="KBE97" s="202"/>
      <c r="KBF97" s="202"/>
      <c r="KBG97" s="202"/>
      <c r="KBH97" s="202"/>
      <c r="KBI97" s="202"/>
      <c r="KBJ97" s="202"/>
      <c r="KBK97" s="202"/>
      <c r="KBL97" s="202"/>
      <c r="KBM97" s="202"/>
      <c r="KBN97" s="202"/>
      <c r="KBO97" s="202"/>
      <c r="KBP97" s="202"/>
      <c r="KBQ97" s="202"/>
      <c r="KBR97" s="202"/>
      <c r="KBS97" s="202"/>
      <c r="KBT97" s="202"/>
      <c r="KBU97" s="202"/>
      <c r="KBV97" s="202"/>
      <c r="KBW97" s="202"/>
      <c r="KBX97" s="202"/>
      <c r="KBY97" s="202"/>
      <c r="KBZ97" s="202"/>
      <c r="KCA97" s="202"/>
      <c r="KCB97" s="202"/>
      <c r="KCC97" s="202"/>
      <c r="KCD97" s="202"/>
      <c r="KCE97" s="202"/>
      <c r="KCF97" s="202"/>
      <c r="KCG97" s="202"/>
      <c r="KCH97" s="202"/>
      <c r="KCI97" s="202"/>
      <c r="KCJ97" s="202"/>
      <c r="KCK97" s="202"/>
      <c r="KCL97" s="202"/>
      <c r="KCM97" s="202"/>
      <c r="KCN97" s="202"/>
      <c r="KCO97" s="202"/>
      <c r="KCP97" s="202"/>
      <c r="KCQ97" s="202"/>
      <c r="KCR97" s="202"/>
      <c r="KCS97" s="202"/>
      <c r="KCT97" s="202"/>
      <c r="KCU97" s="202"/>
      <c r="KCV97" s="202"/>
      <c r="KCW97" s="202"/>
      <c r="KCX97" s="202"/>
      <c r="KCY97" s="202"/>
      <c r="KCZ97" s="202"/>
      <c r="KDA97" s="202"/>
      <c r="KDB97" s="202"/>
      <c r="KDC97" s="202"/>
      <c r="KDD97" s="202"/>
      <c r="KDE97" s="202"/>
      <c r="KDF97" s="202"/>
      <c r="KDG97" s="202"/>
      <c r="KDH97" s="202"/>
      <c r="KDI97" s="202"/>
      <c r="KDJ97" s="202"/>
      <c r="KDK97" s="202"/>
      <c r="KDL97" s="202"/>
      <c r="KDM97" s="202"/>
      <c r="KDN97" s="202"/>
      <c r="KDO97" s="202"/>
      <c r="KDP97" s="202"/>
      <c r="KDQ97" s="202"/>
      <c r="KDR97" s="202"/>
      <c r="KDS97" s="202"/>
      <c r="KDT97" s="202"/>
      <c r="KDU97" s="202"/>
      <c r="KDV97" s="202"/>
      <c r="KDW97" s="202"/>
      <c r="KDX97" s="202"/>
      <c r="KDY97" s="202"/>
      <c r="KDZ97" s="202"/>
      <c r="KEA97" s="202"/>
      <c r="KEB97" s="202"/>
      <c r="KEC97" s="202"/>
      <c r="KED97" s="202"/>
      <c r="KEE97" s="202"/>
      <c r="KEF97" s="202"/>
      <c r="KEG97" s="202"/>
      <c r="KEH97" s="202"/>
      <c r="KEI97" s="202"/>
      <c r="KEJ97" s="202"/>
      <c r="KEK97" s="202"/>
      <c r="KEL97" s="202"/>
      <c r="KEM97" s="202"/>
      <c r="KEN97" s="202"/>
      <c r="KEO97" s="202"/>
      <c r="KEP97" s="202"/>
      <c r="KEQ97" s="202"/>
      <c r="KER97" s="202"/>
      <c r="KES97" s="202"/>
      <c r="KET97" s="202"/>
      <c r="KEU97" s="202"/>
      <c r="KEV97" s="202"/>
      <c r="KEW97" s="202"/>
      <c r="KEX97" s="202"/>
      <c r="KEY97" s="202"/>
      <c r="KEZ97" s="202"/>
      <c r="KFA97" s="202"/>
      <c r="KFB97" s="202"/>
      <c r="KFC97" s="202"/>
      <c r="KFD97" s="202"/>
      <c r="KFE97" s="202"/>
      <c r="KFF97" s="202"/>
      <c r="KFG97" s="202"/>
      <c r="KFH97" s="202"/>
      <c r="KFI97" s="202"/>
      <c r="KFJ97" s="202"/>
      <c r="KFK97" s="202"/>
      <c r="KFL97" s="202"/>
      <c r="KFM97" s="202"/>
      <c r="KFN97" s="202"/>
      <c r="KFO97" s="202"/>
      <c r="KFP97" s="202"/>
      <c r="KFQ97" s="202"/>
      <c r="KFR97" s="202"/>
      <c r="KFS97" s="202"/>
      <c r="KFT97" s="202"/>
      <c r="KFU97" s="202"/>
      <c r="KFV97" s="202"/>
      <c r="KFW97" s="202"/>
      <c r="KFX97" s="202"/>
      <c r="KFY97" s="202"/>
      <c r="KFZ97" s="202"/>
      <c r="KGA97" s="202"/>
      <c r="KGB97" s="202"/>
      <c r="KGC97" s="202"/>
      <c r="KGD97" s="202"/>
      <c r="KGE97" s="202"/>
      <c r="KGF97" s="202"/>
      <c r="KGG97" s="202"/>
      <c r="KGH97" s="202"/>
      <c r="KGI97" s="202"/>
      <c r="KGJ97" s="202"/>
      <c r="KGK97" s="202"/>
      <c r="KGL97" s="202"/>
      <c r="KGM97" s="202"/>
      <c r="KGN97" s="202"/>
      <c r="KGO97" s="202"/>
      <c r="KGP97" s="202"/>
      <c r="KGQ97" s="202"/>
      <c r="KGR97" s="202"/>
      <c r="KGS97" s="202"/>
      <c r="KGT97" s="202"/>
      <c r="KGU97" s="202"/>
      <c r="KGV97" s="202"/>
      <c r="KGW97" s="202"/>
      <c r="KGX97" s="202"/>
      <c r="KGY97" s="202"/>
      <c r="KGZ97" s="202"/>
      <c r="KHA97" s="202"/>
      <c r="KHB97" s="202"/>
      <c r="KHC97" s="202"/>
      <c r="KHD97" s="202"/>
      <c r="KHE97" s="202"/>
      <c r="KHF97" s="202"/>
      <c r="KHG97" s="202"/>
      <c r="KHH97" s="202"/>
      <c r="KHI97" s="202"/>
      <c r="KHJ97" s="202"/>
      <c r="KHK97" s="202"/>
      <c r="KHL97" s="202"/>
      <c r="KHM97" s="202"/>
      <c r="KHN97" s="202"/>
      <c r="KHO97" s="202"/>
      <c r="KHP97" s="202"/>
      <c r="KHQ97" s="202"/>
      <c r="KHR97" s="202"/>
      <c r="KHS97" s="202"/>
      <c r="KHT97" s="202"/>
      <c r="KHU97" s="202"/>
      <c r="KHV97" s="202"/>
      <c r="KHW97" s="202"/>
      <c r="KHX97" s="202"/>
      <c r="KHY97" s="202"/>
      <c r="KHZ97" s="202"/>
      <c r="KIA97" s="202"/>
      <c r="KIB97" s="202"/>
      <c r="KIC97" s="202"/>
      <c r="KID97" s="202"/>
      <c r="KIE97" s="202"/>
      <c r="KIF97" s="202"/>
      <c r="KIG97" s="202"/>
      <c r="KIH97" s="202"/>
      <c r="KII97" s="202"/>
      <c r="KIJ97" s="202"/>
      <c r="KIK97" s="202"/>
      <c r="KIL97" s="202"/>
      <c r="KIM97" s="202"/>
      <c r="KIN97" s="202"/>
      <c r="KIO97" s="202"/>
      <c r="KIP97" s="202"/>
      <c r="KIQ97" s="202"/>
      <c r="KIR97" s="202"/>
      <c r="KIS97" s="202"/>
      <c r="KIT97" s="202"/>
      <c r="KIU97" s="202"/>
      <c r="KIV97" s="202"/>
      <c r="KIW97" s="202"/>
      <c r="KIX97" s="202"/>
      <c r="KIY97" s="202"/>
      <c r="KIZ97" s="202"/>
      <c r="KJA97" s="202"/>
      <c r="KJB97" s="202"/>
      <c r="KJC97" s="202"/>
      <c r="KJD97" s="202"/>
      <c r="KJE97" s="202"/>
      <c r="KJF97" s="202"/>
      <c r="KJG97" s="202"/>
      <c r="KJH97" s="202"/>
      <c r="KJI97" s="202"/>
      <c r="KJJ97" s="202"/>
      <c r="KJK97" s="202"/>
      <c r="KJL97" s="202"/>
      <c r="KJM97" s="202"/>
      <c r="KJN97" s="202"/>
      <c r="KJO97" s="202"/>
      <c r="KJP97" s="202"/>
      <c r="KJQ97" s="202"/>
      <c r="KJR97" s="202"/>
      <c r="KJS97" s="202"/>
      <c r="KJT97" s="202"/>
      <c r="KJU97" s="202"/>
      <c r="KJV97" s="202"/>
      <c r="KJW97" s="202"/>
      <c r="KJX97" s="202"/>
      <c r="KJY97" s="202"/>
      <c r="KJZ97" s="202"/>
      <c r="KKA97" s="202"/>
      <c r="KKB97" s="202"/>
      <c r="KKC97" s="202"/>
      <c r="KKD97" s="202"/>
      <c r="KKE97" s="202"/>
      <c r="KKF97" s="202"/>
      <c r="KKG97" s="202"/>
      <c r="KKH97" s="202"/>
      <c r="KKI97" s="202"/>
      <c r="KKJ97" s="202"/>
      <c r="KKK97" s="202"/>
      <c r="KKL97" s="202"/>
      <c r="KKM97" s="202"/>
      <c r="KKN97" s="202"/>
      <c r="KKO97" s="202"/>
      <c r="KKP97" s="202"/>
      <c r="KKQ97" s="202"/>
      <c r="KKR97" s="202"/>
      <c r="KKS97" s="202"/>
      <c r="KKT97" s="202"/>
      <c r="KKU97" s="202"/>
      <c r="KKV97" s="202"/>
      <c r="KKW97" s="202"/>
      <c r="KKX97" s="202"/>
      <c r="KKY97" s="202"/>
      <c r="KKZ97" s="202"/>
      <c r="KLA97" s="202"/>
      <c r="KLB97" s="202"/>
      <c r="KLC97" s="202"/>
      <c r="KLD97" s="202"/>
      <c r="KLE97" s="202"/>
      <c r="KLF97" s="202"/>
      <c r="KLG97" s="202"/>
      <c r="KLH97" s="202"/>
      <c r="KLI97" s="202"/>
      <c r="KLJ97" s="202"/>
      <c r="KLK97" s="202"/>
      <c r="KLL97" s="202"/>
      <c r="KLM97" s="202"/>
      <c r="KLN97" s="202"/>
      <c r="KLO97" s="202"/>
      <c r="KLP97" s="202"/>
      <c r="KLQ97" s="202"/>
      <c r="KLR97" s="202"/>
      <c r="KLS97" s="202"/>
      <c r="KLT97" s="202"/>
      <c r="KLU97" s="202"/>
      <c r="KLV97" s="202"/>
      <c r="KLW97" s="202"/>
      <c r="KLX97" s="202"/>
      <c r="KLY97" s="202"/>
      <c r="KLZ97" s="202"/>
      <c r="KMA97" s="202"/>
      <c r="KMB97" s="202"/>
      <c r="KMC97" s="202"/>
      <c r="KMD97" s="202"/>
      <c r="KME97" s="202"/>
      <c r="KMF97" s="202"/>
      <c r="KMG97" s="202"/>
      <c r="KMH97" s="202"/>
      <c r="KMI97" s="202"/>
      <c r="KMJ97" s="202"/>
      <c r="KMK97" s="202"/>
      <c r="KML97" s="202"/>
      <c r="KMM97" s="202"/>
      <c r="KMN97" s="202"/>
      <c r="KMO97" s="202"/>
      <c r="KMP97" s="202"/>
      <c r="KMQ97" s="202"/>
      <c r="KMR97" s="202"/>
      <c r="KMS97" s="202"/>
      <c r="KMT97" s="202"/>
      <c r="KMU97" s="202"/>
      <c r="KMV97" s="202"/>
      <c r="KMW97" s="202"/>
      <c r="KMX97" s="202"/>
      <c r="KMY97" s="202"/>
      <c r="KMZ97" s="202"/>
      <c r="KNA97" s="202"/>
      <c r="KNB97" s="202"/>
      <c r="KNC97" s="202"/>
      <c r="KND97" s="202"/>
      <c r="KNE97" s="202"/>
      <c r="KNF97" s="202"/>
      <c r="KNG97" s="202"/>
      <c r="KNH97" s="202"/>
      <c r="KNI97" s="202"/>
      <c r="KNJ97" s="202"/>
      <c r="KNK97" s="202"/>
      <c r="KNL97" s="202"/>
      <c r="KNM97" s="202"/>
      <c r="KNN97" s="202"/>
      <c r="KNO97" s="202"/>
      <c r="KNP97" s="202"/>
      <c r="KNQ97" s="202"/>
      <c r="KNR97" s="202"/>
      <c r="KNS97" s="202"/>
      <c r="KNT97" s="202"/>
      <c r="KNU97" s="202"/>
      <c r="KNV97" s="202"/>
      <c r="KNW97" s="202"/>
      <c r="KNX97" s="202"/>
      <c r="KNY97" s="202"/>
      <c r="KNZ97" s="202"/>
      <c r="KOA97" s="202"/>
      <c r="KOB97" s="202"/>
      <c r="KOC97" s="202"/>
      <c r="KOD97" s="202"/>
      <c r="KOE97" s="202"/>
      <c r="KOF97" s="202"/>
      <c r="KOG97" s="202"/>
      <c r="KOH97" s="202"/>
      <c r="KOI97" s="202"/>
      <c r="KOJ97" s="202"/>
      <c r="KOK97" s="202"/>
      <c r="KOL97" s="202"/>
      <c r="KOM97" s="202"/>
      <c r="KON97" s="202"/>
      <c r="KOO97" s="202"/>
      <c r="KOP97" s="202"/>
      <c r="KOQ97" s="202"/>
      <c r="KOR97" s="202"/>
      <c r="KOS97" s="202"/>
      <c r="KOT97" s="202"/>
      <c r="KOU97" s="202"/>
      <c r="KOV97" s="202"/>
      <c r="KOW97" s="202"/>
      <c r="KOX97" s="202"/>
      <c r="KOY97" s="202"/>
      <c r="KOZ97" s="202"/>
      <c r="KPA97" s="202"/>
      <c r="KPB97" s="202"/>
      <c r="KPC97" s="202"/>
      <c r="KPD97" s="202"/>
      <c r="KPE97" s="202"/>
      <c r="KPF97" s="202"/>
      <c r="KPG97" s="202"/>
      <c r="KPH97" s="202"/>
      <c r="KPI97" s="202"/>
      <c r="KPJ97" s="202"/>
      <c r="KPK97" s="202"/>
      <c r="KPL97" s="202"/>
      <c r="KPM97" s="202"/>
      <c r="KPN97" s="202"/>
      <c r="KPO97" s="202"/>
      <c r="KPP97" s="202"/>
      <c r="KPQ97" s="202"/>
      <c r="KPR97" s="202"/>
      <c r="KPS97" s="202"/>
      <c r="KPT97" s="202"/>
      <c r="KPU97" s="202"/>
      <c r="KPV97" s="202"/>
      <c r="KPW97" s="202"/>
      <c r="KPX97" s="202"/>
      <c r="KPY97" s="202"/>
      <c r="KPZ97" s="202"/>
      <c r="KQA97" s="202"/>
      <c r="KQB97" s="202"/>
      <c r="KQC97" s="202"/>
      <c r="KQD97" s="202"/>
      <c r="KQE97" s="202"/>
      <c r="KQF97" s="202"/>
      <c r="KQG97" s="202"/>
      <c r="KQH97" s="202"/>
      <c r="KQI97" s="202"/>
      <c r="KQJ97" s="202"/>
      <c r="KQK97" s="202"/>
      <c r="KQL97" s="202"/>
      <c r="KQM97" s="202"/>
      <c r="KQN97" s="202"/>
      <c r="KQO97" s="202"/>
      <c r="KQP97" s="202"/>
      <c r="KQQ97" s="202"/>
      <c r="KQR97" s="202"/>
      <c r="KQS97" s="202"/>
      <c r="KQT97" s="202"/>
      <c r="KQU97" s="202"/>
      <c r="KQV97" s="202"/>
      <c r="KQW97" s="202"/>
      <c r="KQX97" s="202"/>
      <c r="KQY97" s="202"/>
      <c r="KQZ97" s="202"/>
      <c r="KRA97" s="202"/>
      <c r="KRB97" s="202"/>
      <c r="KRC97" s="202"/>
      <c r="KRD97" s="202"/>
      <c r="KRE97" s="202"/>
      <c r="KRF97" s="202"/>
      <c r="KRG97" s="202"/>
      <c r="KRH97" s="202"/>
      <c r="KRI97" s="202"/>
      <c r="KRJ97" s="202"/>
      <c r="KRK97" s="202"/>
      <c r="KRL97" s="202"/>
      <c r="KRM97" s="202"/>
      <c r="KRN97" s="202"/>
      <c r="KRO97" s="202"/>
      <c r="KRP97" s="202"/>
      <c r="KRQ97" s="202"/>
      <c r="KRR97" s="202"/>
      <c r="KRS97" s="202"/>
      <c r="KRT97" s="202"/>
      <c r="KRU97" s="202"/>
      <c r="KRV97" s="202"/>
      <c r="KRW97" s="202"/>
      <c r="KRX97" s="202"/>
      <c r="KRY97" s="202"/>
      <c r="KRZ97" s="202"/>
      <c r="KSA97" s="202"/>
      <c r="KSB97" s="202"/>
      <c r="KSC97" s="202"/>
      <c r="KSD97" s="202"/>
      <c r="KSE97" s="202"/>
      <c r="KSF97" s="202"/>
      <c r="KSG97" s="202"/>
      <c r="KSH97" s="202"/>
      <c r="KSI97" s="202"/>
      <c r="KSJ97" s="202"/>
      <c r="KSK97" s="202"/>
      <c r="KSL97" s="202"/>
      <c r="KSM97" s="202"/>
      <c r="KSN97" s="202"/>
      <c r="KSO97" s="202"/>
      <c r="KSP97" s="202"/>
      <c r="KSQ97" s="202"/>
      <c r="KSR97" s="202"/>
      <c r="KSS97" s="202"/>
      <c r="KST97" s="202"/>
      <c r="KSU97" s="202"/>
      <c r="KSV97" s="202"/>
      <c r="KSW97" s="202"/>
      <c r="KSX97" s="202"/>
      <c r="KSY97" s="202"/>
      <c r="KSZ97" s="202"/>
      <c r="KTA97" s="202"/>
      <c r="KTB97" s="202"/>
      <c r="KTC97" s="202"/>
      <c r="KTD97" s="202"/>
      <c r="KTE97" s="202"/>
      <c r="KTF97" s="202"/>
      <c r="KTG97" s="202"/>
      <c r="KTH97" s="202"/>
      <c r="KTI97" s="202"/>
      <c r="KTJ97" s="202"/>
      <c r="KTK97" s="202"/>
      <c r="KTL97" s="202"/>
      <c r="KTM97" s="202"/>
      <c r="KTN97" s="202"/>
      <c r="KTO97" s="202"/>
      <c r="KTP97" s="202"/>
      <c r="KTQ97" s="202"/>
      <c r="KTR97" s="202"/>
      <c r="KTS97" s="202"/>
      <c r="KTT97" s="202"/>
      <c r="KTU97" s="202"/>
      <c r="KTV97" s="202"/>
      <c r="KTW97" s="202"/>
      <c r="KTX97" s="202"/>
      <c r="KTY97" s="202"/>
      <c r="KTZ97" s="202"/>
      <c r="KUA97" s="202"/>
      <c r="KUB97" s="202"/>
      <c r="KUC97" s="202"/>
      <c r="KUD97" s="202"/>
      <c r="KUE97" s="202"/>
      <c r="KUF97" s="202"/>
      <c r="KUG97" s="202"/>
      <c r="KUH97" s="202"/>
      <c r="KUI97" s="202"/>
      <c r="KUJ97" s="202"/>
      <c r="KUK97" s="202"/>
      <c r="KUL97" s="202"/>
      <c r="KUM97" s="202"/>
      <c r="KUN97" s="202"/>
      <c r="KUO97" s="202"/>
      <c r="KUP97" s="202"/>
      <c r="KUQ97" s="202"/>
      <c r="KUR97" s="202"/>
      <c r="KUS97" s="202"/>
      <c r="KUT97" s="202"/>
      <c r="KUU97" s="202"/>
      <c r="KUV97" s="202"/>
      <c r="KUW97" s="202"/>
      <c r="KUX97" s="202"/>
      <c r="KUY97" s="202"/>
      <c r="KUZ97" s="202"/>
      <c r="KVA97" s="202"/>
      <c r="KVB97" s="202"/>
      <c r="KVC97" s="202"/>
      <c r="KVD97" s="202"/>
      <c r="KVE97" s="202"/>
      <c r="KVF97" s="202"/>
      <c r="KVG97" s="202"/>
      <c r="KVH97" s="202"/>
      <c r="KVI97" s="202"/>
      <c r="KVJ97" s="202"/>
      <c r="KVK97" s="202"/>
      <c r="KVL97" s="202"/>
      <c r="KVM97" s="202"/>
      <c r="KVN97" s="202"/>
      <c r="KVO97" s="202"/>
      <c r="KVP97" s="202"/>
      <c r="KVQ97" s="202"/>
      <c r="KVR97" s="202"/>
      <c r="KVS97" s="202"/>
      <c r="KVT97" s="202"/>
      <c r="KVU97" s="202"/>
      <c r="KVV97" s="202"/>
      <c r="KVW97" s="202"/>
      <c r="KVX97" s="202"/>
      <c r="KVY97" s="202"/>
      <c r="KVZ97" s="202"/>
      <c r="KWA97" s="202"/>
      <c r="KWB97" s="202"/>
      <c r="KWC97" s="202"/>
      <c r="KWD97" s="202"/>
      <c r="KWE97" s="202"/>
      <c r="KWF97" s="202"/>
      <c r="KWG97" s="202"/>
      <c r="KWH97" s="202"/>
      <c r="KWI97" s="202"/>
      <c r="KWJ97" s="202"/>
      <c r="KWK97" s="202"/>
      <c r="KWL97" s="202"/>
      <c r="KWM97" s="202"/>
      <c r="KWN97" s="202"/>
      <c r="KWO97" s="202"/>
      <c r="KWP97" s="202"/>
      <c r="KWQ97" s="202"/>
      <c r="KWR97" s="202"/>
      <c r="KWS97" s="202"/>
      <c r="KWT97" s="202"/>
      <c r="KWU97" s="202"/>
      <c r="KWV97" s="202"/>
      <c r="KWW97" s="202"/>
      <c r="KWX97" s="202"/>
      <c r="KWY97" s="202"/>
      <c r="KWZ97" s="202"/>
      <c r="KXA97" s="202"/>
      <c r="KXB97" s="202"/>
      <c r="KXC97" s="202"/>
      <c r="KXD97" s="202"/>
      <c r="KXE97" s="202"/>
      <c r="KXF97" s="202"/>
      <c r="KXG97" s="202"/>
      <c r="KXH97" s="202"/>
      <c r="KXI97" s="202"/>
      <c r="KXJ97" s="202"/>
      <c r="KXK97" s="202"/>
      <c r="KXL97" s="202"/>
      <c r="KXM97" s="202"/>
      <c r="KXN97" s="202"/>
      <c r="KXO97" s="202"/>
      <c r="KXP97" s="202"/>
      <c r="KXQ97" s="202"/>
      <c r="KXR97" s="202"/>
      <c r="KXS97" s="202"/>
      <c r="KXT97" s="202"/>
      <c r="KXU97" s="202"/>
      <c r="KXV97" s="202"/>
      <c r="KXW97" s="202"/>
      <c r="KXX97" s="202"/>
      <c r="KXY97" s="202"/>
      <c r="KXZ97" s="202"/>
      <c r="KYA97" s="202"/>
      <c r="KYB97" s="202"/>
      <c r="KYC97" s="202"/>
      <c r="KYD97" s="202"/>
      <c r="KYE97" s="202"/>
      <c r="KYF97" s="202"/>
      <c r="KYG97" s="202"/>
      <c r="KYH97" s="202"/>
      <c r="KYI97" s="202"/>
      <c r="KYJ97" s="202"/>
      <c r="KYK97" s="202"/>
      <c r="KYL97" s="202"/>
      <c r="KYM97" s="202"/>
      <c r="KYN97" s="202"/>
      <c r="KYO97" s="202"/>
      <c r="KYP97" s="202"/>
      <c r="KYQ97" s="202"/>
      <c r="KYR97" s="202"/>
      <c r="KYS97" s="202"/>
      <c r="KYT97" s="202"/>
      <c r="KYU97" s="202"/>
      <c r="KYV97" s="202"/>
      <c r="KYW97" s="202"/>
      <c r="KYX97" s="202"/>
      <c r="KYY97" s="202"/>
      <c r="KYZ97" s="202"/>
      <c r="KZA97" s="202"/>
      <c r="KZB97" s="202"/>
      <c r="KZC97" s="202"/>
      <c r="KZD97" s="202"/>
      <c r="KZE97" s="202"/>
      <c r="KZF97" s="202"/>
      <c r="KZG97" s="202"/>
      <c r="KZH97" s="202"/>
      <c r="KZI97" s="202"/>
      <c r="KZJ97" s="202"/>
      <c r="KZK97" s="202"/>
      <c r="KZL97" s="202"/>
      <c r="KZM97" s="202"/>
      <c r="KZN97" s="202"/>
      <c r="KZO97" s="202"/>
      <c r="KZP97" s="202"/>
      <c r="KZQ97" s="202"/>
      <c r="KZR97" s="202"/>
      <c r="KZS97" s="202"/>
      <c r="KZT97" s="202"/>
      <c r="KZU97" s="202"/>
      <c r="KZV97" s="202"/>
      <c r="KZW97" s="202"/>
      <c r="KZX97" s="202"/>
      <c r="KZY97" s="202"/>
      <c r="KZZ97" s="202"/>
      <c r="LAA97" s="202"/>
      <c r="LAB97" s="202"/>
      <c r="LAC97" s="202"/>
      <c r="LAD97" s="202"/>
      <c r="LAE97" s="202"/>
      <c r="LAF97" s="202"/>
      <c r="LAG97" s="202"/>
      <c r="LAH97" s="202"/>
      <c r="LAI97" s="202"/>
      <c r="LAJ97" s="202"/>
      <c r="LAK97" s="202"/>
      <c r="LAL97" s="202"/>
      <c r="LAM97" s="202"/>
      <c r="LAN97" s="202"/>
      <c r="LAO97" s="202"/>
      <c r="LAP97" s="202"/>
      <c r="LAQ97" s="202"/>
      <c r="LAR97" s="202"/>
      <c r="LAS97" s="202"/>
      <c r="LAT97" s="202"/>
      <c r="LAU97" s="202"/>
      <c r="LAV97" s="202"/>
      <c r="LAW97" s="202"/>
      <c r="LAX97" s="202"/>
      <c r="LAY97" s="202"/>
      <c r="LAZ97" s="202"/>
      <c r="LBA97" s="202"/>
      <c r="LBB97" s="202"/>
      <c r="LBC97" s="202"/>
      <c r="LBD97" s="202"/>
      <c r="LBE97" s="202"/>
      <c r="LBF97" s="202"/>
      <c r="LBG97" s="202"/>
      <c r="LBH97" s="202"/>
      <c r="LBI97" s="202"/>
      <c r="LBJ97" s="202"/>
      <c r="LBK97" s="202"/>
      <c r="LBL97" s="202"/>
      <c r="LBM97" s="202"/>
      <c r="LBN97" s="202"/>
      <c r="LBO97" s="202"/>
      <c r="LBP97" s="202"/>
      <c r="LBQ97" s="202"/>
      <c r="LBR97" s="202"/>
      <c r="LBS97" s="202"/>
      <c r="LBT97" s="202"/>
      <c r="LBU97" s="202"/>
      <c r="LBV97" s="202"/>
      <c r="LBW97" s="202"/>
      <c r="LBX97" s="202"/>
      <c r="LBY97" s="202"/>
      <c r="LBZ97" s="202"/>
      <c r="LCA97" s="202"/>
      <c r="LCB97" s="202"/>
      <c r="LCC97" s="202"/>
      <c r="LCD97" s="202"/>
      <c r="LCE97" s="202"/>
      <c r="LCF97" s="202"/>
      <c r="LCG97" s="202"/>
      <c r="LCH97" s="202"/>
      <c r="LCI97" s="202"/>
      <c r="LCJ97" s="202"/>
      <c r="LCK97" s="202"/>
      <c r="LCL97" s="202"/>
      <c r="LCM97" s="202"/>
      <c r="LCN97" s="202"/>
      <c r="LCO97" s="202"/>
      <c r="LCP97" s="202"/>
      <c r="LCQ97" s="202"/>
      <c r="LCR97" s="202"/>
      <c r="LCS97" s="202"/>
      <c r="LCT97" s="202"/>
      <c r="LCU97" s="202"/>
      <c r="LCV97" s="202"/>
      <c r="LCW97" s="202"/>
      <c r="LCX97" s="202"/>
      <c r="LCY97" s="202"/>
      <c r="LCZ97" s="202"/>
      <c r="LDA97" s="202"/>
      <c r="LDB97" s="202"/>
      <c r="LDC97" s="202"/>
      <c r="LDD97" s="202"/>
      <c r="LDE97" s="202"/>
      <c r="LDF97" s="202"/>
      <c r="LDG97" s="202"/>
      <c r="LDH97" s="202"/>
      <c r="LDI97" s="202"/>
      <c r="LDJ97" s="202"/>
      <c r="LDK97" s="202"/>
      <c r="LDL97" s="202"/>
      <c r="LDM97" s="202"/>
      <c r="LDN97" s="202"/>
      <c r="LDO97" s="202"/>
      <c r="LDP97" s="202"/>
      <c r="LDQ97" s="202"/>
      <c r="LDR97" s="202"/>
      <c r="LDS97" s="202"/>
      <c r="LDT97" s="202"/>
      <c r="LDU97" s="202"/>
      <c r="LDV97" s="202"/>
      <c r="LDW97" s="202"/>
      <c r="LDX97" s="202"/>
      <c r="LDY97" s="202"/>
      <c r="LDZ97" s="202"/>
      <c r="LEA97" s="202"/>
      <c r="LEB97" s="202"/>
      <c r="LEC97" s="202"/>
      <c r="LED97" s="202"/>
      <c r="LEE97" s="202"/>
      <c r="LEF97" s="202"/>
      <c r="LEG97" s="202"/>
      <c r="LEH97" s="202"/>
      <c r="LEI97" s="202"/>
      <c r="LEJ97" s="202"/>
      <c r="LEK97" s="202"/>
      <c r="LEL97" s="202"/>
      <c r="LEM97" s="202"/>
      <c r="LEN97" s="202"/>
      <c r="LEO97" s="202"/>
      <c r="LEP97" s="202"/>
      <c r="LEQ97" s="202"/>
      <c r="LER97" s="202"/>
      <c r="LES97" s="202"/>
      <c r="LET97" s="202"/>
      <c r="LEU97" s="202"/>
      <c r="LEV97" s="202"/>
      <c r="LEW97" s="202"/>
      <c r="LEX97" s="202"/>
      <c r="LEY97" s="202"/>
      <c r="LEZ97" s="202"/>
      <c r="LFA97" s="202"/>
      <c r="LFB97" s="202"/>
      <c r="LFC97" s="202"/>
      <c r="LFD97" s="202"/>
      <c r="LFE97" s="202"/>
      <c r="LFF97" s="202"/>
      <c r="LFG97" s="202"/>
      <c r="LFH97" s="202"/>
      <c r="LFI97" s="202"/>
      <c r="LFJ97" s="202"/>
      <c r="LFK97" s="202"/>
      <c r="LFL97" s="202"/>
      <c r="LFM97" s="202"/>
      <c r="LFN97" s="202"/>
      <c r="LFO97" s="202"/>
      <c r="LFP97" s="202"/>
      <c r="LFQ97" s="202"/>
      <c r="LFR97" s="202"/>
      <c r="LFS97" s="202"/>
      <c r="LFT97" s="202"/>
      <c r="LFU97" s="202"/>
      <c r="LFV97" s="202"/>
      <c r="LFW97" s="202"/>
      <c r="LFX97" s="202"/>
      <c r="LFY97" s="202"/>
      <c r="LFZ97" s="202"/>
      <c r="LGA97" s="202"/>
      <c r="LGB97" s="202"/>
      <c r="LGC97" s="202"/>
      <c r="LGD97" s="202"/>
      <c r="LGE97" s="202"/>
      <c r="LGF97" s="202"/>
      <c r="LGG97" s="202"/>
      <c r="LGH97" s="202"/>
      <c r="LGI97" s="202"/>
      <c r="LGJ97" s="202"/>
      <c r="LGK97" s="202"/>
      <c r="LGL97" s="202"/>
      <c r="LGM97" s="202"/>
      <c r="LGN97" s="202"/>
      <c r="LGO97" s="202"/>
      <c r="LGP97" s="202"/>
      <c r="LGQ97" s="202"/>
      <c r="LGR97" s="202"/>
      <c r="LGS97" s="202"/>
      <c r="LGT97" s="202"/>
      <c r="LGU97" s="202"/>
      <c r="LGV97" s="202"/>
      <c r="LGW97" s="202"/>
      <c r="LGX97" s="202"/>
      <c r="LGY97" s="202"/>
      <c r="LGZ97" s="202"/>
      <c r="LHA97" s="202"/>
      <c r="LHB97" s="202"/>
      <c r="LHC97" s="202"/>
      <c r="LHD97" s="202"/>
      <c r="LHE97" s="202"/>
      <c r="LHF97" s="202"/>
      <c r="LHG97" s="202"/>
      <c r="LHH97" s="202"/>
      <c r="LHI97" s="202"/>
      <c r="LHJ97" s="202"/>
      <c r="LHK97" s="202"/>
      <c r="LHL97" s="202"/>
      <c r="LHM97" s="202"/>
      <c r="LHN97" s="202"/>
      <c r="LHO97" s="202"/>
      <c r="LHP97" s="202"/>
      <c r="LHQ97" s="202"/>
      <c r="LHR97" s="202"/>
      <c r="LHS97" s="202"/>
      <c r="LHT97" s="202"/>
      <c r="LHU97" s="202"/>
      <c r="LHV97" s="202"/>
      <c r="LHW97" s="202"/>
      <c r="LHX97" s="202"/>
      <c r="LHY97" s="202"/>
      <c r="LHZ97" s="202"/>
      <c r="LIA97" s="202"/>
      <c r="LIB97" s="202"/>
      <c r="LIC97" s="202"/>
      <c r="LID97" s="202"/>
      <c r="LIE97" s="202"/>
      <c r="LIF97" s="202"/>
      <c r="LIG97" s="202"/>
      <c r="LIH97" s="202"/>
      <c r="LII97" s="202"/>
      <c r="LIJ97" s="202"/>
      <c r="LIK97" s="202"/>
      <c r="LIL97" s="202"/>
      <c r="LIM97" s="202"/>
      <c r="LIN97" s="202"/>
      <c r="LIO97" s="202"/>
      <c r="LIP97" s="202"/>
      <c r="LIQ97" s="202"/>
      <c r="LIR97" s="202"/>
      <c r="LIS97" s="202"/>
      <c r="LIT97" s="202"/>
      <c r="LIU97" s="202"/>
      <c r="LIV97" s="202"/>
      <c r="LIW97" s="202"/>
      <c r="LIX97" s="202"/>
      <c r="LIY97" s="202"/>
      <c r="LIZ97" s="202"/>
      <c r="LJA97" s="202"/>
      <c r="LJB97" s="202"/>
      <c r="LJC97" s="202"/>
      <c r="LJD97" s="202"/>
      <c r="LJE97" s="202"/>
      <c r="LJF97" s="202"/>
      <c r="LJG97" s="202"/>
      <c r="LJH97" s="202"/>
      <c r="LJI97" s="202"/>
      <c r="LJJ97" s="202"/>
      <c r="LJK97" s="202"/>
      <c r="LJL97" s="202"/>
      <c r="LJM97" s="202"/>
      <c r="LJN97" s="202"/>
      <c r="LJO97" s="202"/>
      <c r="LJP97" s="202"/>
      <c r="LJQ97" s="202"/>
      <c r="LJR97" s="202"/>
      <c r="LJS97" s="202"/>
      <c r="LJT97" s="202"/>
      <c r="LJU97" s="202"/>
      <c r="LJV97" s="202"/>
      <c r="LJW97" s="202"/>
      <c r="LJX97" s="202"/>
      <c r="LJY97" s="202"/>
      <c r="LJZ97" s="202"/>
      <c r="LKA97" s="202"/>
      <c r="LKB97" s="202"/>
      <c r="LKC97" s="202"/>
      <c r="LKD97" s="202"/>
      <c r="LKE97" s="202"/>
      <c r="LKF97" s="202"/>
      <c r="LKG97" s="202"/>
      <c r="LKH97" s="202"/>
      <c r="LKI97" s="202"/>
      <c r="LKJ97" s="202"/>
      <c r="LKK97" s="202"/>
      <c r="LKL97" s="202"/>
      <c r="LKM97" s="202"/>
      <c r="LKN97" s="202"/>
      <c r="LKO97" s="202"/>
      <c r="LKP97" s="202"/>
      <c r="LKQ97" s="202"/>
      <c r="LKR97" s="202"/>
      <c r="LKS97" s="202"/>
      <c r="LKT97" s="202"/>
      <c r="LKU97" s="202"/>
      <c r="LKV97" s="202"/>
      <c r="LKW97" s="202"/>
      <c r="LKX97" s="202"/>
      <c r="LKY97" s="202"/>
      <c r="LKZ97" s="202"/>
      <c r="LLA97" s="202"/>
      <c r="LLB97" s="202"/>
      <c r="LLC97" s="202"/>
      <c r="LLD97" s="202"/>
      <c r="LLE97" s="202"/>
      <c r="LLF97" s="202"/>
      <c r="LLG97" s="202"/>
      <c r="LLH97" s="202"/>
      <c r="LLI97" s="202"/>
      <c r="LLJ97" s="202"/>
      <c r="LLK97" s="202"/>
      <c r="LLL97" s="202"/>
      <c r="LLM97" s="202"/>
      <c r="LLN97" s="202"/>
      <c r="LLO97" s="202"/>
      <c r="LLP97" s="202"/>
      <c r="LLQ97" s="202"/>
      <c r="LLR97" s="202"/>
      <c r="LLS97" s="202"/>
      <c r="LLT97" s="202"/>
      <c r="LLU97" s="202"/>
      <c r="LLV97" s="202"/>
      <c r="LLW97" s="202"/>
      <c r="LLX97" s="202"/>
      <c r="LLY97" s="202"/>
      <c r="LLZ97" s="202"/>
      <c r="LMA97" s="202"/>
      <c r="LMB97" s="202"/>
      <c r="LMC97" s="202"/>
      <c r="LMD97" s="202"/>
      <c r="LME97" s="202"/>
      <c r="LMF97" s="202"/>
      <c r="LMG97" s="202"/>
      <c r="LMH97" s="202"/>
      <c r="LMI97" s="202"/>
      <c r="LMJ97" s="202"/>
      <c r="LMK97" s="202"/>
      <c r="LML97" s="202"/>
      <c r="LMM97" s="202"/>
      <c r="LMN97" s="202"/>
      <c r="LMO97" s="202"/>
      <c r="LMP97" s="202"/>
      <c r="LMQ97" s="202"/>
      <c r="LMR97" s="202"/>
      <c r="LMS97" s="202"/>
      <c r="LMT97" s="202"/>
      <c r="LMU97" s="202"/>
      <c r="LMV97" s="202"/>
      <c r="LMW97" s="202"/>
      <c r="LMX97" s="202"/>
      <c r="LMY97" s="202"/>
      <c r="LMZ97" s="202"/>
      <c r="LNA97" s="202"/>
      <c r="LNB97" s="202"/>
      <c r="LNC97" s="202"/>
      <c r="LND97" s="202"/>
      <c r="LNE97" s="202"/>
      <c r="LNF97" s="202"/>
      <c r="LNG97" s="202"/>
      <c r="LNH97" s="202"/>
      <c r="LNI97" s="202"/>
      <c r="LNJ97" s="202"/>
      <c r="LNK97" s="202"/>
      <c r="LNL97" s="202"/>
      <c r="LNM97" s="202"/>
      <c r="LNN97" s="202"/>
      <c r="LNO97" s="202"/>
      <c r="LNP97" s="202"/>
      <c r="LNQ97" s="202"/>
      <c r="LNR97" s="202"/>
      <c r="LNS97" s="202"/>
      <c r="LNT97" s="202"/>
      <c r="LNU97" s="202"/>
      <c r="LNV97" s="202"/>
      <c r="LNW97" s="202"/>
      <c r="LNX97" s="202"/>
      <c r="LNY97" s="202"/>
      <c r="LNZ97" s="202"/>
      <c r="LOA97" s="202"/>
      <c r="LOB97" s="202"/>
      <c r="LOC97" s="202"/>
      <c r="LOD97" s="202"/>
      <c r="LOE97" s="202"/>
      <c r="LOF97" s="202"/>
      <c r="LOG97" s="202"/>
      <c r="LOH97" s="202"/>
      <c r="LOI97" s="202"/>
      <c r="LOJ97" s="202"/>
      <c r="LOK97" s="202"/>
      <c r="LOL97" s="202"/>
      <c r="LOM97" s="202"/>
      <c r="LON97" s="202"/>
      <c r="LOO97" s="202"/>
      <c r="LOP97" s="202"/>
      <c r="LOQ97" s="202"/>
      <c r="LOR97" s="202"/>
      <c r="LOS97" s="202"/>
      <c r="LOT97" s="202"/>
      <c r="LOU97" s="202"/>
      <c r="LOV97" s="202"/>
      <c r="LOW97" s="202"/>
      <c r="LOX97" s="202"/>
      <c r="LOY97" s="202"/>
      <c r="LOZ97" s="202"/>
      <c r="LPA97" s="202"/>
      <c r="LPB97" s="202"/>
      <c r="LPC97" s="202"/>
      <c r="LPD97" s="202"/>
      <c r="LPE97" s="202"/>
      <c r="LPF97" s="202"/>
      <c r="LPG97" s="202"/>
      <c r="LPH97" s="202"/>
      <c r="LPI97" s="202"/>
      <c r="LPJ97" s="202"/>
      <c r="LPK97" s="202"/>
      <c r="LPL97" s="202"/>
      <c r="LPM97" s="202"/>
      <c r="LPN97" s="202"/>
      <c r="LPO97" s="202"/>
      <c r="LPP97" s="202"/>
      <c r="LPQ97" s="202"/>
      <c r="LPR97" s="202"/>
      <c r="LPS97" s="202"/>
      <c r="LPT97" s="202"/>
      <c r="LPU97" s="202"/>
      <c r="LPV97" s="202"/>
      <c r="LPW97" s="202"/>
      <c r="LPX97" s="202"/>
      <c r="LPY97" s="202"/>
      <c r="LPZ97" s="202"/>
      <c r="LQA97" s="202"/>
      <c r="LQB97" s="202"/>
      <c r="LQC97" s="202"/>
      <c r="LQD97" s="202"/>
      <c r="LQE97" s="202"/>
      <c r="LQF97" s="202"/>
      <c r="LQG97" s="202"/>
      <c r="LQH97" s="202"/>
      <c r="LQI97" s="202"/>
      <c r="LQJ97" s="202"/>
      <c r="LQK97" s="202"/>
      <c r="LQL97" s="202"/>
      <c r="LQM97" s="202"/>
      <c r="LQN97" s="202"/>
      <c r="LQO97" s="202"/>
      <c r="LQP97" s="202"/>
      <c r="LQQ97" s="202"/>
      <c r="LQR97" s="202"/>
      <c r="LQS97" s="202"/>
      <c r="LQT97" s="202"/>
      <c r="LQU97" s="202"/>
      <c r="LQV97" s="202"/>
      <c r="LQW97" s="202"/>
      <c r="LQX97" s="202"/>
      <c r="LQY97" s="202"/>
      <c r="LQZ97" s="202"/>
      <c r="LRA97" s="202"/>
      <c r="LRB97" s="202"/>
      <c r="LRC97" s="202"/>
      <c r="LRD97" s="202"/>
      <c r="LRE97" s="202"/>
      <c r="LRF97" s="202"/>
      <c r="LRG97" s="202"/>
      <c r="LRH97" s="202"/>
      <c r="LRI97" s="202"/>
      <c r="LRJ97" s="202"/>
      <c r="LRK97" s="202"/>
      <c r="LRL97" s="202"/>
      <c r="LRM97" s="202"/>
      <c r="LRN97" s="202"/>
      <c r="LRO97" s="202"/>
      <c r="LRP97" s="202"/>
      <c r="LRQ97" s="202"/>
      <c r="LRR97" s="202"/>
      <c r="LRS97" s="202"/>
      <c r="LRT97" s="202"/>
      <c r="LRU97" s="202"/>
      <c r="LRV97" s="202"/>
      <c r="LRW97" s="202"/>
      <c r="LRX97" s="202"/>
      <c r="LRY97" s="202"/>
      <c r="LRZ97" s="202"/>
      <c r="LSA97" s="202"/>
      <c r="LSB97" s="202"/>
      <c r="LSC97" s="202"/>
      <c r="LSD97" s="202"/>
      <c r="LSE97" s="202"/>
      <c r="LSF97" s="202"/>
      <c r="LSG97" s="202"/>
      <c r="LSH97" s="202"/>
      <c r="LSI97" s="202"/>
      <c r="LSJ97" s="202"/>
      <c r="LSK97" s="202"/>
      <c r="LSL97" s="202"/>
      <c r="LSM97" s="202"/>
      <c r="LSN97" s="202"/>
      <c r="LSO97" s="202"/>
      <c r="LSP97" s="202"/>
      <c r="LSQ97" s="202"/>
      <c r="LSR97" s="202"/>
      <c r="LSS97" s="202"/>
      <c r="LST97" s="202"/>
      <c r="LSU97" s="202"/>
      <c r="LSV97" s="202"/>
      <c r="LSW97" s="202"/>
      <c r="LSX97" s="202"/>
      <c r="LSY97" s="202"/>
      <c r="LSZ97" s="202"/>
      <c r="LTA97" s="202"/>
      <c r="LTB97" s="202"/>
      <c r="LTC97" s="202"/>
      <c r="LTD97" s="202"/>
      <c r="LTE97" s="202"/>
      <c r="LTF97" s="202"/>
      <c r="LTG97" s="202"/>
      <c r="LTH97" s="202"/>
      <c r="LTI97" s="202"/>
      <c r="LTJ97" s="202"/>
      <c r="LTK97" s="202"/>
      <c r="LTL97" s="202"/>
      <c r="LTM97" s="202"/>
      <c r="LTN97" s="202"/>
      <c r="LTO97" s="202"/>
      <c r="LTP97" s="202"/>
      <c r="LTQ97" s="202"/>
      <c r="LTR97" s="202"/>
      <c r="LTS97" s="202"/>
      <c r="LTT97" s="202"/>
      <c r="LTU97" s="202"/>
      <c r="LTV97" s="202"/>
      <c r="LTW97" s="202"/>
      <c r="LTX97" s="202"/>
      <c r="LTY97" s="202"/>
      <c r="LTZ97" s="202"/>
      <c r="LUA97" s="202"/>
      <c r="LUB97" s="202"/>
      <c r="LUC97" s="202"/>
      <c r="LUD97" s="202"/>
      <c r="LUE97" s="202"/>
      <c r="LUF97" s="202"/>
      <c r="LUG97" s="202"/>
      <c r="LUH97" s="202"/>
      <c r="LUI97" s="202"/>
      <c r="LUJ97" s="202"/>
      <c r="LUK97" s="202"/>
      <c r="LUL97" s="202"/>
      <c r="LUM97" s="202"/>
      <c r="LUN97" s="202"/>
      <c r="LUO97" s="202"/>
      <c r="LUP97" s="202"/>
      <c r="LUQ97" s="202"/>
      <c r="LUR97" s="202"/>
      <c r="LUS97" s="202"/>
      <c r="LUT97" s="202"/>
      <c r="LUU97" s="202"/>
      <c r="LUV97" s="202"/>
      <c r="LUW97" s="202"/>
      <c r="LUX97" s="202"/>
      <c r="LUY97" s="202"/>
      <c r="LUZ97" s="202"/>
      <c r="LVA97" s="202"/>
      <c r="LVB97" s="202"/>
      <c r="LVC97" s="202"/>
      <c r="LVD97" s="202"/>
      <c r="LVE97" s="202"/>
      <c r="LVF97" s="202"/>
      <c r="LVG97" s="202"/>
      <c r="LVH97" s="202"/>
      <c r="LVI97" s="202"/>
      <c r="LVJ97" s="202"/>
      <c r="LVK97" s="202"/>
      <c r="LVL97" s="202"/>
      <c r="LVM97" s="202"/>
      <c r="LVN97" s="202"/>
      <c r="LVO97" s="202"/>
      <c r="LVP97" s="202"/>
      <c r="LVQ97" s="202"/>
      <c r="LVR97" s="202"/>
      <c r="LVS97" s="202"/>
      <c r="LVT97" s="202"/>
      <c r="LVU97" s="202"/>
      <c r="LVV97" s="202"/>
      <c r="LVW97" s="202"/>
      <c r="LVX97" s="202"/>
      <c r="LVY97" s="202"/>
      <c r="LVZ97" s="202"/>
      <c r="LWA97" s="202"/>
      <c r="LWB97" s="202"/>
      <c r="LWC97" s="202"/>
      <c r="LWD97" s="202"/>
      <c r="LWE97" s="202"/>
      <c r="LWF97" s="202"/>
      <c r="LWG97" s="202"/>
      <c r="LWH97" s="202"/>
      <c r="LWI97" s="202"/>
      <c r="LWJ97" s="202"/>
      <c r="LWK97" s="202"/>
      <c r="LWL97" s="202"/>
      <c r="LWM97" s="202"/>
      <c r="LWN97" s="202"/>
      <c r="LWO97" s="202"/>
      <c r="LWP97" s="202"/>
      <c r="LWQ97" s="202"/>
      <c r="LWR97" s="202"/>
      <c r="LWS97" s="202"/>
      <c r="LWT97" s="202"/>
      <c r="LWU97" s="202"/>
      <c r="LWV97" s="202"/>
      <c r="LWW97" s="202"/>
      <c r="LWX97" s="202"/>
      <c r="LWY97" s="202"/>
      <c r="LWZ97" s="202"/>
      <c r="LXA97" s="202"/>
      <c r="LXB97" s="202"/>
      <c r="LXC97" s="202"/>
      <c r="LXD97" s="202"/>
      <c r="LXE97" s="202"/>
      <c r="LXF97" s="202"/>
      <c r="LXG97" s="202"/>
      <c r="LXH97" s="202"/>
      <c r="LXI97" s="202"/>
      <c r="LXJ97" s="202"/>
      <c r="LXK97" s="202"/>
      <c r="LXL97" s="202"/>
      <c r="LXM97" s="202"/>
      <c r="LXN97" s="202"/>
      <c r="LXO97" s="202"/>
      <c r="LXP97" s="202"/>
      <c r="LXQ97" s="202"/>
      <c r="LXR97" s="202"/>
      <c r="LXS97" s="202"/>
      <c r="LXT97" s="202"/>
      <c r="LXU97" s="202"/>
      <c r="LXV97" s="202"/>
      <c r="LXW97" s="202"/>
      <c r="LXX97" s="202"/>
      <c r="LXY97" s="202"/>
      <c r="LXZ97" s="202"/>
      <c r="LYA97" s="202"/>
      <c r="LYB97" s="202"/>
      <c r="LYC97" s="202"/>
      <c r="LYD97" s="202"/>
      <c r="LYE97" s="202"/>
      <c r="LYF97" s="202"/>
      <c r="LYG97" s="202"/>
      <c r="LYH97" s="202"/>
      <c r="LYI97" s="202"/>
      <c r="LYJ97" s="202"/>
      <c r="LYK97" s="202"/>
      <c r="LYL97" s="202"/>
      <c r="LYM97" s="202"/>
      <c r="LYN97" s="202"/>
      <c r="LYO97" s="202"/>
      <c r="LYP97" s="202"/>
      <c r="LYQ97" s="202"/>
      <c r="LYR97" s="202"/>
      <c r="LYS97" s="202"/>
      <c r="LYT97" s="202"/>
      <c r="LYU97" s="202"/>
      <c r="LYV97" s="202"/>
      <c r="LYW97" s="202"/>
      <c r="LYX97" s="202"/>
      <c r="LYY97" s="202"/>
      <c r="LYZ97" s="202"/>
      <c r="LZA97" s="202"/>
      <c r="LZB97" s="202"/>
      <c r="LZC97" s="202"/>
      <c r="LZD97" s="202"/>
      <c r="LZE97" s="202"/>
      <c r="LZF97" s="202"/>
      <c r="LZG97" s="202"/>
      <c r="LZH97" s="202"/>
      <c r="LZI97" s="202"/>
      <c r="LZJ97" s="202"/>
      <c r="LZK97" s="202"/>
      <c r="LZL97" s="202"/>
      <c r="LZM97" s="202"/>
      <c r="LZN97" s="202"/>
      <c r="LZO97" s="202"/>
      <c r="LZP97" s="202"/>
      <c r="LZQ97" s="202"/>
      <c r="LZR97" s="202"/>
      <c r="LZS97" s="202"/>
      <c r="LZT97" s="202"/>
      <c r="LZU97" s="202"/>
      <c r="LZV97" s="202"/>
      <c r="LZW97" s="202"/>
      <c r="LZX97" s="202"/>
      <c r="LZY97" s="202"/>
      <c r="LZZ97" s="202"/>
      <c r="MAA97" s="202"/>
      <c r="MAB97" s="202"/>
      <c r="MAC97" s="202"/>
      <c r="MAD97" s="202"/>
      <c r="MAE97" s="202"/>
      <c r="MAF97" s="202"/>
      <c r="MAG97" s="202"/>
      <c r="MAH97" s="202"/>
      <c r="MAI97" s="202"/>
      <c r="MAJ97" s="202"/>
      <c r="MAK97" s="202"/>
      <c r="MAL97" s="202"/>
      <c r="MAM97" s="202"/>
      <c r="MAN97" s="202"/>
      <c r="MAO97" s="202"/>
      <c r="MAP97" s="202"/>
      <c r="MAQ97" s="202"/>
      <c r="MAR97" s="202"/>
      <c r="MAS97" s="202"/>
      <c r="MAT97" s="202"/>
      <c r="MAU97" s="202"/>
      <c r="MAV97" s="202"/>
      <c r="MAW97" s="202"/>
      <c r="MAX97" s="202"/>
      <c r="MAY97" s="202"/>
      <c r="MAZ97" s="202"/>
      <c r="MBA97" s="202"/>
      <c r="MBB97" s="202"/>
      <c r="MBC97" s="202"/>
      <c r="MBD97" s="202"/>
      <c r="MBE97" s="202"/>
      <c r="MBF97" s="202"/>
      <c r="MBG97" s="202"/>
      <c r="MBH97" s="202"/>
      <c r="MBI97" s="202"/>
      <c r="MBJ97" s="202"/>
      <c r="MBK97" s="202"/>
      <c r="MBL97" s="202"/>
      <c r="MBM97" s="202"/>
      <c r="MBN97" s="202"/>
      <c r="MBO97" s="202"/>
      <c r="MBP97" s="202"/>
      <c r="MBQ97" s="202"/>
      <c r="MBR97" s="202"/>
      <c r="MBS97" s="202"/>
      <c r="MBT97" s="202"/>
      <c r="MBU97" s="202"/>
      <c r="MBV97" s="202"/>
      <c r="MBW97" s="202"/>
      <c r="MBX97" s="202"/>
      <c r="MBY97" s="202"/>
      <c r="MBZ97" s="202"/>
      <c r="MCA97" s="202"/>
      <c r="MCB97" s="202"/>
      <c r="MCC97" s="202"/>
      <c r="MCD97" s="202"/>
      <c r="MCE97" s="202"/>
      <c r="MCF97" s="202"/>
      <c r="MCG97" s="202"/>
      <c r="MCH97" s="202"/>
      <c r="MCI97" s="202"/>
      <c r="MCJ97" s="202"/>
      <c r="MCK97" s="202"/>
      <c r="MCL97" s="202"/>
      <c r="MCM97" s="202"/>
      <c r="MCN97" s="202"/>
      <c r="MCO97" s="202"/>
      <c r="MCP97" s="202"/>
      <c r="MCQ97" s="202"/>
      <c r="MCR97" s="202"/>
      <c r="MCS97" s="202"/>
      <c r="MCT97" s="202"/>
      <c r="MCU97" s="202"/>
      <c r="MCV97" s="202"/>
      <c r="MCW97" s="202"/>
      <c r="MCX97" s="202"/>
      <c r="MCY97" s="202"/>
      <c r="MCZ97" s="202"/>
      <c r="MDA97" s="202"/>
      <c r="MDB97" s="202"/>
      <c r="MDC97" s="202"/>
      <c r="MDD97" s="202"/>
      <c r="MDE97" s="202"/>
      <c r="MDF97" s="202"/>
      <c r="MDG97" s="202"/>
      <c r="MDH97" s="202"/>
      <c r="MDI97" s="202"/>
      <c r="MDJ97" s="202"/>
      <c r="MDK97" s="202"/>
      <c r="MDL97" s="202"/>
      <c r="MDM97" s="202"/>
      <c r="MDN97" s="202"/>
      <c r="MDO97" s="202"/>
      <c r="MDP97" s="202"/>
      <c r="MDQ97" s="202"/>
      <c r="MDR97" s="202"/>
      <c r="MDS97" s="202"/>
      <c r="MDT97" s="202"/>
      <c r="MDU97" s="202"/>
      <c r="MDV97" s="202"/>
      <c r="MDW97" s="202"/>
      <c r="MDX97" s="202"/>
      <c r="MDY97" s="202"/>
      <c r="MDZ97" s="202"/>
      <c r="MEA97" s="202"/>
      <c r="MEB97" s="202"/>
      <c r="MEC97" s="202"/>
      <c r="MED97" s="202"/>
      <c r="MEE97" s="202"/>
      <c r="MEF97" s="202"/>
      <c r="MEG97" s="202"/>
      <c r="MEH97" s="202"/>
      <c r="MEI97" s="202"/>
      <c r="MEJ97" s="202"/>
      <c r="MEK97" s="202"/>
      <c r="MEL97" s="202"/>
      <c r="MEM97" s="202"/>
      <c r="MEN97" s="202"/>
      <c r="MEO97" s="202"/>
      <c r="MEP97" s="202"/>
      <c r="MEQ97" s="202"/>
      <c r="MER97" s="202"/>
      <c r="MES97" s="202"/>
      <c r="MET97" s="202"/>
      <c r="MEU97" s="202"/>
      <c r="MEV97" s="202"/>
      <c r="MEW97" s="202"/>
      <c r="MEX97" s="202"/>
      <c r="MEY97" s="202"/>
      <c r="MEZ97" s="202"/>
      <c r="MFA97" s="202"/>
      <c r="MFB97" s="202"/>
      <c r="MFC97" s="202"/>
      <c r="MFD97" s="202"/>
      <c r="MFE97" s="202"/>
      <c r="MFF97" s="202"/>
      <c r="MFG97" s="202"/>
      <c r="MFH97" s="202"/>
      <c r="MFI97" s="202"/>
      <c r="MFJ97" s="202"/>
      <c r="MFK97" s="202"/>
      <c r="MFL97" s="202"/>
      <c r="MFM97" s="202"/>
      <c r="MFN97" s="202"/>
      <c r="MFO97" s="202"/>
      <c r="MFP97" s="202"/>
      <c r="MFQ97" s="202"/>
      <c r="MFR97" s="202"/>
      <c r="MFS97" s="202"/>
      <c r="MFT97" s="202"/>
      <c r="MFU97" s="202"/>
      <c r="MFV97" s="202"/>
      <c r="MFW97" s="202"/>
      <c r="MFX97" s="202"/>
      <c r="MFY97" s="202"/>
      <c r="MFZ97" s="202"/>
      <c r="MGA97" s="202"/>
      <c r="MGB97" s="202"/>
      <c r="MGC97" s="202"/>
      <c r="MGD97" s="202"/>
      <c r="MGE97" s="202"/>
      <c r="MGF97" s="202"/>
      <c r="MGG97" s="202"/>
      <c r="MGH97" s="202"/>
      <c r="MGI97" s="202"/>
      <c r="MGJ97" s="202"/>
      <c r="MGK97" s="202"/>
      <c r="MGL97" s="202"/>
      <c r="MGM97" s="202"/>
      <c r="MGN97" s="202"/>
      <c r="MGO97" s="202"/>
      <c r="MGP97" s="202"/>
      <c r="MGQ97" s="202"/>
      <c r="MGR97" s="202"/>
      <c r="MGS97" s="202"/>
      <c r="MGT97" s="202"/>
      <c r="MGU97" s="202"/>
      <c r="MGV97" s="202"/>
      <c r="MGW97" s="202"/>
      <c r="MGX97" s="202"/>
      <c r="MGY97" s="202"/>
      <c r="MGZ97" s="202"/>
      <c r="MHA97" s="202"/>
      <c r="MHB97" s="202"/>
      <c r="MHC97" s="202"/>
      <c r="MHD97" s="202"/>
      <c r="MHE97" s="202"/>
      <c r="MHF97" s="202"/>
      <c r="MHG97" s="202"/>
      <c r="MHH97" s="202"/>
      <c r="MHI97" s="202"/>
      <c r="MHJ97" s="202"/>
      <c r="MHK97" s="202"/>
      <c r="MHL97" s="202"/>
      <c r="MHM97" s="202"/>
      <c r="MHN97" s="202"/>
      <c r="MHO97" s="202"/>
      <c r="MHP97" s="202"/>
      <c r="MHQ97" s="202"/>
      <c r="MHR97" s="202"/>
      <c r="MHS97" s="202"/>
      <c r="MHT97" s="202"/>
      <c r="MHU97" s="202"/>
      <c r="MHV97" s="202"/>
      <c r="MHW97" s="202"/>
      <c r="MHX97" s="202"/>
      <c r="MHY97" s="202"/>
      <c r="MHZ97" s="202"/>
      <c r="MIA97" s="202"/>
      <c r="MIB97" s="202"/>
      <c r="MIC97" s="202"/>
      <c r="MID97" s="202"/>
      <c r="MIE97" s="202"/>
      <c r="MIF97" s="202"/>
      <c r="MIG97" s="202"/>
      <c r="MIH97" s="202"/>
      <c r="MII97" s="202"/>
      <c r="MIJ97" s="202"/>
      <c r="MIK97" s="202"/>
      <c r="MIL97" s="202"/>
      <c r="MIM97" s="202"/>
      <c r="MIN97" s="202"/>
      <c r="MIO97" s="202"/>
      <c r="MIP97" s="202"/>
      <c r="MIQ97" s="202"/>
      <c r="MIR97" s="202"/>
      <c r="MIS97" s="202"/>
      <c r="MIT97" s="202"/>
      <c r="MIU97" s="202"/>
      <c r="MIV97" s="202"/>
      <c r="MIW97" s="202"/>
      <c r="MIX97" s="202"/>
      <c r="MIY97" s="202"/>
      <c r="MIZ97" s="202"/>
      <c r="MJA97" s="202"/>
      <c r="MJB97" s="202"/>
      <c r="MJC97" s="202"/>
      <c r="MJD97" s="202"/>
      <c r="MJE97" s="202"/>
      <c r="MJF97" s="202"/>
      <c r="MJG97" s="202"/>
      <c r="MJH97" s="202"/>
      <c r="MJI97" s="202"/>
      <c r="MJJ97" s="202"/>
      <c r="MJK97" s="202"/>
      <c r="MJL97" s="202"/>
      <c r="MJM97" s="202"/>
      <c r="MJN97" s="202"/>
      <c r="MJO97" s="202"/>
      <c r="MJP97" s="202"/>
      <c r="MJQ97" s="202"/>
      <c r="MJR97" s="202"/>
      <c r="MJS97" s="202"/>
      <c r="MJT97" s="202"/>
      <c r="MJU97" s="202"/>
      <c r="MJV97" s="202"/>
      <c r="MJW97" s="202"/>
      <c r="MJX97" s="202"/>
      <c r="MJY97" s="202"/>
      <c r="MJZ97" s="202"/>
      <c r="MKA97" s="202"/>
      <c r="MKB97" s="202"/>
      <c r="MKC97" s="202"/>
      <c r="MKD97" s="202"/>
      <c r="MKE97" s="202"/>
      <c r="MKF97" s="202"/>
      <c r="MKG97" s="202"/>
      <c r="MKH97" s="202"/>
      <c r="MKI97" s="202"/>
      <c r="MKJ97" s="202"/>
      <c r="MKK97" s="202"/>
      <c r="MKL97" s="202"/>
      <c r="MKM97" s="202"/>
      <c r="MKN97" s="202"/>
      <c r="MKO97" s="202"/>
      <c r="MKP97" s="202"/>
      <c r="MKQ97" s="202"/>
      <c r="MKR97" s="202"/>
      <c r="MKS97" s="202"/>
      <c r="MKT97" s="202"/>
      <c r="MKU97" s="202"/>
      <c r="MKV97" s="202"/>
      <c r="MKW97" s="202"/>
      <c r="MKX97" s="202"/>
      <c r="MKY97" s="202"/>
      <c r="MKZ97" s="202"/>
      <c r="MLA97" s="202"/>
      <c r="MLB97" s="202"/>
      <c r="MLC97" s="202"/>
      <c r="MLD97" s="202"/>
      <c r="MLE97" s="202"/>
      <c r="MLF97" s="202"/>
      <c r="MLG97" s="202"/>
      <c r="MLH97" s="202"/>
      <c r="MLI97" s="202"/>
      <c r="MLJ97" s="202"/>
      <c r="MLK97" s="202"/>
      <c r="MLL97" s="202"/>
      <c r="MLM97" s="202"/>
      <c r="MLN97" s="202"/>
      <c r="MLO97" s="202"/>
      <c r="MLP97" s="202"/>
      <c r="MLQ97" s="202"/>
      <c r="MLR97" s="202"/>
      <c r="MLS97" s="202"/>
      <c r="MLT97" s="202"/>
      <c r="MLU97" s="202"/>
      <c r="MLV97" s="202"/>
      <c r="MLW97" s="202"/>
      <c r="MLX97" s="202"/>
      <c r="MLY97" s="202"/>
      <c r="MLZ97" s="202"/>
      <c r="MMA97" s="202"/>
      <c r="MMB97" s="202"/>
      <c r="MMC97" s="202"/>
      <c r="MMD97" s="202"/>
      <c r="MME97" s="202"/>
      <c r="MMF97" s="202"/>
      <c r="MMG97" s="202"/>
      <c r="MMH97" s="202"/>
      <c r="MMI97" s="202"/>
      <c r="MMJ97" s="202"/>
      <c r="MMK97" s="202"/>
      <c r="MML97" s="202"/>
      <c r="MMM97" s="202"/>
      <c r="MMN97" s="202"/>
      <c r="MMO97" s="202"/>
      <c r="MMP97" s="202"/>
      <c r="MMQ97" s="202"/>
      <c r="MMR97" s="202"/>
      <c r="MMS97" s="202"/>
      <c r="MMT97" s="202"/>
      <c r="MMU97" s="202"/>
      <c r="MMV97" s="202"/>
      <c r="MMW97" s="202"/>
      <c r="MMX97" s="202"/>
      <c r="MMY97" s="202"/>
      <c r="MMZ97" s="202"/>
      <c r="MNA97" s="202"/>
      <c r="MNB97" s="202"/>
      <c r="MNC97" s="202"/>
      <c r="MND97" s="202"/>
      <c r="MNE97" s="202"/>
      <c r="MNF97" s="202"/>
      <c r="MNG97" s="202"/>
      <c r="MNH97" s="202"/>
      <c r="MNI97" s="202"/>
      <c r="MNJ97" s="202"/>
      <c r="MNK97" s="202"/>
      <c r="MNL97" s="202"/>
      <c r="MNM97" s="202"/>
      <c r="MNN97" s="202"/>
      <c r="MNO97" s="202"/>
      <c r="MNP97" s="202"/>
      <c r="MNQ97" s="202"/>
      <c r="MNR97" s="202"/>
      <c r="MNS97" s="202"/>
      <c r="MNT97" s="202"/>
      <c r="MNU97" s="202"/>
      <c r="MNV97" s="202"/>
      <c r="MNW97" s="202"/>
      <c r="MNX97" s="202"/>
      <c r="MNY97" s="202"/>
      <c r="MNZ97" s="202"/>
      <c r="MOA97" s="202"/>
      <c r="MOB97" s="202"/>
      <c r="MOC97" s="202"/>
      <c r="MOD97" s="202"/>
      <c r="MOE97" s="202"/>
      <c r="MOF97" s="202"/>
      <c r="MOG97" s="202"/>
      <c r="MOH97" s="202"/>
      <c r="MOI97" s="202"/>
      <c r="MOJ97" s="202"/>
      <c r="MOK97" s="202"/>
      <c r="MOL97" s="202"/>
      <c r="MOM97" s="202"/>
      <c r="MON97" s="202"/>
      <c r="MOO97" s="202"/>
      <c r="MOP97" s="202"/>
      <c r="MOQ97" s="202"/>
      <c r="MOR97" s="202"/>
      <c r="MOS97" s="202"/>
      <c r="MOT97" s="202"/>
      <c r="MOU97" s="202"/>
      <c r="MOV97" s="202"/>
      <c r="MOW97" s="202"/>
      <c r="MOX97" s="202"/>
      <c r="MOY97" s="202"/>
      <c r="MOZ97" s="202"/>
      <c r="MPA97" s="202"/>
      <c r="MPB97" s="202"/>
      <c r="MPC97" s="202"/>
      <c r="MPD97" s="202"/>
      <c r="MPE97" s="202"/>
      <c r="MPF97" s="202"/>
      <c r="MPG97" s="202"/>
      <c r="MPH97" s="202"/>
      <c r="MPI97" s="202"/>
      <c r="MPJ97" s="202"/>
      <c r="MPK97" s="202"/>
      <c r="MPL97" s="202"/>
      <c r="MPM97" s="202"/>
      <c r="MPN97" s="202"/>
      <c r="MPO97" s="202"/>
      <c r="MPP97" s="202"/>
      <c r="MPQ97" s="202"/>
      <c r="MPR97" s="202"/>
      <c r="MPS97" s="202"/>
      <c r="MPT97" s="202"/>
      <c r="MPU97" s="202"/>
      <c r="MPV97" s="202"/>
      <c r="MPW97" s="202"/>
      <c r="MPX97" s="202"/>
      <c r="MPY97" s="202"/>
      <c r="MPZ97" s="202"/>
      <c r="MQA97" s="202"/>
      <c r="MQB97" s="202"/>
      <c r="MQC97" s="202"/>
      <c r="MQD97" s="202"/>
      <c r="MQE97" s="202"/>
      <c r="MQF97" s="202"/>
      <c r="MQG97" s="202"/>
      <c r="MQH97" s="202"/>
      <c r="MQI97" s="202"/>
      <c r="MQJ97" s="202"/>
      <c r="MQK97" s="202"/>
      <c r="MQL97" s="202"/>
      <c r="MQM97" s="202"/>
      <c r="MQN97" s="202"/>
      <c r="MQO97" s="202"/>
      <c r="MQP97" s="202"/>
      <c r="MQQ97" s="202"/>
      <c r="MQR97" s="202"/>
      <c r="MQS97" s="202"/>
      <c r="MQT97" s="202"/>
      <c r="MQU97" s="202"/>
      <c r="MQV97" s="202"/>
      <c r="MQW97" s="202"/>
      <c r="MQX97" s="202"/>
      <c r="MQY97" s="202"/>
      <c r="MQZ97" s="202"/>
      <c r="MRA97" s="202"/>
      <c r="MRB97" s="202"/>
      <c r="MRC97" s="202"/>
      <c r="MRD97" s="202"/>
      <c r="MRE97" s="202"/>
      <c r="MRF97" s="202"/>
      <c r="MRG97" s="202"/>
      <c r="MRH97" s="202"/>
      <c r="MRI97" s="202"/>
      <c r="MRJ97" s="202"/>
      <c r="MRK97" s="202"/>
      <c r="MRL97" s="202"/>
      <c r="MRM97" s="202"/>
      <c r="MRN97" s="202"/>
      <c r="MRO97" s="202"/>
      <c r="MRP97" s="202"/>
      <c r="MRQ97" s="202"/>
      <c r="MRR97" s="202"/>
      <c r="MRS97" s="202"/>
      <c r="MRT97" s="202"/>
      <c r="MRU97" s="202"/>
      <c r="MRV97" s="202"/>
      <c r="MRW97" s="202"/>
      <c r="MRX97" s="202"/>
      <c r="MRY97" s="202"/>
      <c r="MRZ97" s="202"/>
      <c r="MSA97" s="202"/>
      <c r="MSB97" s="202"/>
      <c r="MSC97" s="202"/>
      <c r="MSD97" s="202"/>
      <c r="MSE97" s="202"/>
      <c r="MSF97" s="202"/>
      <c r="MSG97" s="202"/>
      <c r="MSH97" s="202"/>
      <c r="MSI97" s="202"/>
      <c r="MSJ97" s="202"/>
      <c r="MSK97" s="202"/>
      <c r="MSL97" s="202"/>
      <c r="MSM97" s="202"/>
      <c r="MSN97" s="202"/>
      <c r="MSO97" s="202"/>
      <c r="MSP97" s="202"/>
      <c r="MSQ97" s="202"/>
      <c r="MSR97" s="202"/>
      <c r="MSS97" s="202"/>
      <c r="MST97" s="202"/>
      <c r="MSU97" s="202"/>
      <c r="MSV97" s="202"/>
      <c r="MSW97" s="202"/>
      <c r="MSX97" s="202"/>
      <c r="MSY97" s="202"/>
      <c r="MSZ97" s="202"/>
      <c r="MTA97" s="202"/>
      <c r="MTB97" s="202"/>
      <c r="MTC97" s="202"/>
      <c r="MTD97" s="202"/>
      <c r="MTE97" s="202"/>
      <c r="MTF97" s="202"/>
      <c r="MTG97" s="202"/>
      <c r="MTH97" s="202"/>
      <c r="MTI97" s="202"/>
      <c r="MTJ97" s="202"/>
      <c r="MTK97" s="202"/>
      <c r="MTL97" s="202"/>
      <c r="MTM97" s="202"/>
      <c r="MTN97" s="202"/>
      <c r="MTO97" s="202"/>
      <c r="MTP97" s="202"/>
      <c r="MTQ97" s="202"/>
      <c r="MTR97" s="202"/>
      <c r="MTS97" s="202"/>
      <c r="MTT97" s="202"/>
      <c r="MTU97" s="202"/>
      <c r="MTV97" s="202"/>
      <c r="MTW97" s="202"/>
      <c r="MTX97" s="202"/>
      <c r="MTY97" s="202"/>
      <c r="MTZ97" s="202"/>
      <c r="MUA97" s="202"/>
      <c r="MUB97" s="202"/>
      <c r="MUC97" s="202"/>
      <c r="MUD97" s="202"/>
      <c r="MUE97" s="202"/>
      <c r="MUF97" s="202"/>
      <c r="MUG97" s="202"/>
      <c r="MUH97" s="202"/>
      <c r="MUI97" s="202"/>
      <c r="MUJ97" s="202"/>
      <c r="MUK97" s="202"/>
      <c r="MUL97" s="202"/>
      <c r="MUM97" s="202"/>
      <c r="MUN97" s="202"/>
      <c r="MUO97" s="202"/>
      <c r="MUP97" s="202"/>
      <c r="MUQ97" s="202"/>
      <c r="MUR97" s="202"/>
      <c r="MUS97" s="202"/>
      <c r="MUT97" s="202"/>
      <c r="MUU97" s="202"/>
      <c r="MUV97" s="202"/>
      <c r="MUW97" s="202"/>
      <c r="MUX97" s="202"/>
      <c r="MUY97" s="202"/>
      <c r="MUZ97" s="202"/>
      <c r="MVA97" s="202"/>
      <c r="MVB97" s="202"/>
      <c r="MVC97" s="202"/>
      <c r="MVD97" s="202"/>
      <c r="MVE97" s="202"/>
      <c r="MVF97" s="202"/>
      <c r="MVG97" s="202"/>
      <c r="MVH97" s="202"/>
      <c r="MVI97" s="202"/>
      <c r="MVJ97" s="202"/>
      <c r="MVK97" s="202"/>
      <c r="MVL97" s="202"/>
      <c r="MVM97" s="202"/>
      <c r="MVN97" s="202"/>
      <c r="MVO97" s="202"/>
      <c r="MVP97" s="202"/>
      <c r="MVQ97" s="202"/>
      <c r="MVR97" s="202"/>
      <c r="MVS97" s="202"/>
      <c r="MVT97" s="202"/>
      <c r="MVU97" s="202"/>
      <c r="MVV97" s="202"/>
      <c r="MVW97" s="202"/>
      <c r="MVX97" s="202"/>
      <c r="MVY97" s="202"/>
      <c r="MVZ97" s="202"/>
      <c r="MWA97" s="202"/>
      <c r="MWB97" s="202"/>
      <c r="MWC97" s="202"/>
      <c r="MWD97" s="202"/>
      <c r="MWE97" s="202"/>
      <c r="MWF97" s="202"/>
      <c r="MWG97" s="202"/>
      <c r="MWH97" s="202"/>
      <c r="MWI97" s="202"/>
      <c r="MWJ97" s="202"/>
      <c r="MWK97" s="202"/>
      <c r="MWL97" s="202"/>
      <c r="MWM97" s="202"/>
      <c r="MWN97" s="202"/>
      <c r="MWO97" s="202"/>
      <c r="MWP97" s="202"/>
      <c r="MWQ97" s="202"/>
      <c r="MWR97" s="202"/>
      <c r="MWS97" s="202"/>
      <c r="MWT97" s="202"/>
      <c r="MWU97" s="202"/>
      <c r="MWV97" s="202"/>
      <c r="MWW97" s="202"/>
      <c r="MWX97" s="202"/>
      <c r="MWY97" s="202"/>
      <c r="MWZ97" s="202"/>
      <c r="MXA97" s="202"/>
      <c r="MXB97" s="202"/>
      <c r="MXC97" s="202"/>
      <c r="MXD97" s="202"/>
      <c r="MXE97" s="202"/>
      <c r="MXF97" s="202"/>
      <c r="MXG97" s="202"/>
      <c r="MXH97" s="202"/>
      <c r="MXI97" s="202"/>
      <c r="MXJ97" s="202"/>
      <c r="MXK97" s="202"/>
      <c r="MXL97" s="202"/>
      <c r="MXM97" s="202"/>
      <c r="MXN97" s="202"/>
      <c r="MXO97" s="202"/>
      <c r="MXP97" s="202"/>
      <c r="MXQ97" s="202"/>
      <c r="MXR97" s="202"/>
      <c r="MXS97" s="202"/>
      <c r="MXT97" s="202"/>
      <c r="MXU97" s="202"/>
      <c r="MXV97" s="202"/>
      <c r="MXW97" s="202"/>
      <c r="MXX97" s="202"/>
      <c r="MXY97" s="202"/>
      <c r="MXZ97" s="202"/>
      <c r="MYA97" s="202"/>
      <c r="MYB97" s="202"/>
      <c r="MYC97" s="202"/>
      <c r="MYD97" s="202"/>
      <c r="MYE97" s="202"/>
      <c r="MYF97" s="202"/>
      <c r="MYG97" s="202"/>
      <c r="MYH97" s="202"/>
      <c r="MYI97" s="202"/>
      <c r="MYJ97" s="202"/>
      <c r="MYK97" s="202"/>
      <c r="MYL97" s="202"/>
      <c r="MYM97" s="202"/>
      <c r="MYN97" s="202"/>
      <c r="MYO97" s="202"/>
      <c r="MYP97" s="202"/>
      <c r="MYQ97" s="202"/>
      <c r="MYR97" s="202"/>
      <c r="MYS97" s="202"/>
      <c r="MYT97" s="202"/>
      <c r="MYU97" s="202"/>
      <c r="MYV97" s="202"/>
      <c r="MYW97" s="202"/>
      <c r="MYX97" s="202"/>
      <c r="MYY97" s="202"/>
      <c r="MYZ97" s="202"/>
      <c r="MZA97" s="202"/>
      <c r="MZB97" s="202"/>
      <c r="MZC97" s="202"/>
      <c r="MZD97" s="202"/>
      <c r="MZE97" s="202"/>
      <c r="MZF97" s="202"/>
      <c r="MZG97" s="202"/>
      <c r="MZH97" s="202"/>
      <c r="MZI97" s="202"/>
      <c r="MZJ97" s="202"/>
      <c r="MZK97" s="202"/>
      <c r="MZL97" s="202"/>
      <c r="MZM97" s="202"/>
      <c r="MZN97" s="202"/>
      <c r="MZO97" s="202"/>
      <c r="MZP97" s="202"/>
      <c r="MZQ97" s="202"/>
      <c r="MZR97" s="202"/>
      <c r="MZS97" s="202"/>
      <c r="MZT97" s="202"/>
      <c r="MZU97" s="202"/>
      <c r="MZV97" s="202"/>
      <c r="MZW97" s="202"/>
      <c r="MZX97" s="202"/>
      <c r="MZY97" s="202"/>
      <c r="MZZ97" s="202"/>
      <c r="NAA97" s="202"/>
      <c r="NAB97" s="202"/>
      <c r="NAC97" s="202"/>
      <c r="NAD97" s="202"/>
      <c r="NAE97" s="202"/>
      <c r="NAF97" s="202"/>
      <c r="NAG97" s="202"/>
      <c r="NAH97" s="202"/>
      <c r="NAI97" s="202"/>
      <c r="NAJ97" s="202"/>
      <c r="NAK97" s="202"/>
      <c r="NAL97" s="202"/>
      <c r="NAM97" s="202"/>
      <c r="NAN97" s="202"/>
      <c r="NAO97" s="202"/>
      <c r="NAP97" s="202"/>
      <c r="NAQ97" s="202"/>
      <c r="NAR97" s="202"/>
      <c r="NAS97" s="202"/>
      <c r="NAT97" s="202"/>
      <c r="NAU97" s="202"/>
      <c r="NAV97" s="202"/>
      <c r="NAW97" s="202"/>
      <c r="NAX97" s="202"/>
      <c r="NAY97" s="202"/>
      <c r="NAZ97" s="202"/>
      <c r="NBA97" s="202"/>
      <c r="NBB97" s="202"/>
      <c r="NBC97" s="202"/>
      <c r="NBD97" s="202"/>
      <c r="NBE97" s="202"/>
      <c r="NBF97" s="202"/>
      <c r="NBG97" s="202"/>
      <c r="NBH97" s="202"/>
      <c r="NBI97" s="202"/>
      <c r="NBJ97" s="202"/>
      <c r="NBK97" s="202"/>
      <c r="NBL97" s="202"/>
      <c r="NBM97" s="202"/>
      <c r="NBN97" s="202"/>
      <c r="NBO97" s="202"/>
      <c r="NBP97" s="202"/>
      <c r="NBQ97" s="202"/>
      <c r="NBR97" s="202"/>
      <c r="NBS97" s="202"/>
      <c r="NBT97" s="202"/>
      <c r="NBU97" s="202"/>
      <c r="NBV97" s="202"/>
      <c r="NBW97" s="202"/>
      <c r="NBX97" s="202"/>
      <c r="NBY97" s="202"/>
      <c r="NBZ97" s="202"/>
      <c r="NCA97" s="202"/>
      <c r="NCB97" s="202"/>
      <c r="NCC97" s="202"/>
      <c r="NCD97" s="202"/>
      <c r="NCE97" s="202"/>
      <c r="NCF97" s="202"/>
      <c r="NCG97" s="202"/>
      <c r="NCH97" s="202"/>
      <c r="NCI97" s="202"/>
      <c r="NCJ97" s="202"/>
      <c r="NCK97" s="202"/>
      <c r="NCL97" s="202"/>
      <c r="NCM97" s="202"/>
      <c r="NCN97" s="202"/>
      <c r="NCO97" s="202"/>
      <c r="NCP97" s="202"/>
      <c r="NCQ97" s="202"/>
      <c r="NCR97" s="202"/>
      <c r="NCS97" s="202"/>
      <c r="NCT97" s="202"/>
      <c r="NCU97" s="202"/>
      <c r="NCV97" s="202"/>
      <c r="NCW97" s="202"/>
      <c r="NCX97" s="202"/>
      <c r="NCY97" s="202"/>
      <c r="NCZ97" s="202"/>
      <c r="NDA97" s="202"/>
      <c r="NDB97" s="202"/>
      <c r="NDC97" s="202"/>
      <c r="NDD97" s="202"/>
      <c r="NDE97" s="202"/>
      <c r="NDF97" s="202"/>
      <c r="NDG97" s="202"/>
      <c r="NDH97" s="202"/>
      <c r="NDI97" s="202"/>
      <c r="NDJ97" s="202"/>
      <c r="NDK97" s="202"/>
      <c r="NDL97" s="202"/>
      <c r="NDM97" s="202"/>
      <c r="NDN97" s="202"/>
      <c r="NDO97" s="202"/>
      <c r="NDP97" s="202"/>
      <c r="NDQ97" s="202"/>
      <c r="NDR97" s="202"/>
      <c r="NDS97" s="202"/>
      <c r="NDT97" s="202"/>
      <c r="NDU97" s="202"/>
      <c r="NDV97" s="202"/>
      <c r="NDW97" s="202"/>
      <c r="NDX97" s="202"/>
      <c r="NDY97" s="202"/>
      <c r="NDZ97" s="202"/>
      <c r="NEA97" s="202"/>
      <c r="NEB97" s="202"/>
      <c r="NEC97" s="202"/>
      <c r="NED97" s="202"/>
      <c r="NEE97" s="202"/>
      <c r="NEF97" s="202"/>
      <c r="NEG97" s="202"/>
      <c r="NEH97" s="202"/>
      <c r="NEI97" s="202"/>
      <c r="NEJ97" s="202"/>
      <c r="NEK97" s="202"/>
      <c r="NEL97" s="202"/>
      <c r="NEM97" s="202"/>
      <c r="NEN97" s="202"/>
      <c r="NEO97" s="202"/>
      <c r="NEP97" s="202"/>
      <c r="NEQ97" s="202"/>
      <c r="NER97" s="202"/>
      <c r="NES97" s="202"/>
      <c r="NET97" s="202"/>
      <c r="NEU97" s="202"/>
      <c r="NEV97" s="202"/>
      <c r="NEW97" s="202"/>
      <c r="NEX97" s="202"/>
      <c r="NEY97" s="202"/>
      <c r="NEZ97" s="202"/>
      <c r="NFA97" s="202"/>
      <c r="NFB97" s="202"/>
      <c r="NFC97" s="202"/>
      <c r="NFD97" s="202"/>
      <c r="NFE97" s="202"/>
      <c r="NFF97" s="202"/>
      <c r="NFG97" s="202"/>
      <c r="NFH97" s="202"/>
      <c r="NFI97" s="202"/>
      <c r="NFJ97" s="202"/>
      <c r="NFK97" s="202"/>
      <c r="NFL97" s="202"/>
      <c r="NFM97" s="202"/>
      <c r="NFN97" s="202"/>
      <c r="NFO97" s="202"/>
      <c r="NFP97" s="202"/>
      <c r="NFQ97" s="202"/>
      <c r="NFR97" s="202"/>
      <c r="NFS97" s="202"/>
      <c r="NFT97" s="202"/>
      <c r="NFU97" s="202"/>
      <c r="NFV97" s="202"/>
      <c r="NFW97" s="202"/>
      <c r="NFX97" s="202"/>
      <c r="NFY97" s="202"/>
      <c r="NFZ97" s="202"/>
      <c r="NGA97" s="202"/>
      <c r="NGB97" s="202"/>
      <c r="NGC97" s="202"/>
      <c r="NGD97" s="202"/>
      <c r="NGE97" s="202"/>
      <c r="NGF97" s="202"/>
      <c r="NGG97" s="202"/>
      <c r="NGH97" s="202"/>
      <c r="NGI97" s="202"/>
      <c r="NGJ97" s="202"/>
      <c r="NGK97" s="202"/>
      <c r="NGL97" s="202"/>
      <c r="NGM97" s="202"/>
      <c r="NGN97" s="202"/>
      <c r="NGO97" s="202"/>
      <c r="NGP97" s="202"/>
      <c r="NGQ97" s="202"/>
      <c r="NGR97" s="202"/>
      <c r="NGS97" s="202"/>
      <c r="NGT97" s="202"/>
      <c r="NGU97" s="202"/>
      <c r="NGV97" s="202"/>
      <c r="NGW97" s="202"/>
      <c r="NGX97" s="202"/>
      <c r="NGY97" s="202"/>
      <c r="NGZ97" s="202"/>
      <c r="NHA97" s="202"/>
      <c r="NHB97" s="202"/>
      <c r="NHC97" s="202"/>
      <c r="NHD97" s="202"/>
      <c r="NHE97" s="202"/>
      <c r="NHF97" s="202"/>
      <c r="NHG97" s="202"/>
      <c r="NHH97" s="202"/>
      <c r="NHI97" s="202"/>
      <c r="NHJ97" s="202"/>
      <c r="NHK97" s="202"/>
      <c r="NHL97" s="202"/>
      <c r="NHM97" s="202"/>
      <c r="NHN97" s="202"/>
      <c r="NHO97" s="202"/>
      <c r="NHP97" s="202"/>
      <c r="NHQ97" s="202"/>
      <c r="NHR97" s="202"/>
      <c r="NHS97" s="202"/>
      <c r="NHT97" s="202"/>
      <c r="NHU97" s="202"/>
      <c r="NHV97" s="202"/>
      <c r="NHW97" s="202"/>
      <c r="NHX97" s="202"/>
      <c r="NHY97" s="202"/>
      <c r="NHZ97" s="202"/>
      <c r="NIA97" s="202"/>
      <c r="NIB97" s="202"/>
      <c r="NIC97" s="202"/>
      <c r="NID97" s="202"/>
      <c r="NIE97" s="202"/>
      <c r="NIF97" s="202"/>
      <c r="NIG97" s="202"/>
      <c r="NIH97" s="202"/>
      <c r="NII97" s="202"/>
      <c r="NIJ97" s="202"/>
      <c r="NIK97" s="202"/>
      <c r="NIL97" s="202"/>
      <c r="NIM97" s="202"/>
      <c r="NIN97" s="202"/>
      <c r="NIO97" s="202"/>
      <c r="NIP97" s="202"/>
      <c r="NIQ97" s="202"/>
      <c r="NIR97" s="202"/>
      <c r="NIS97" s="202"/>
      <c r="NIT97" s="202"/>
      <c r="NIU97" s="202"/>
      <c r="NIV97" s="202"/>
      <c r="NIW97" s="202"/>
      <c r="NIX97" s="202"/>
      <c r="NIY97" s="202"/>
      <c r="NIZ97" s="202"/>
      <c r="NJA97" s="202"/>
      <c r="NJB97" s="202"/>
      <c r="NJC97" s="202"/>
      <c r="NJD97" s="202"/>
      <c r="NJE97" s="202"/>
      <c r="NJF97" s="202"/>
      <c r="NJG97" s="202"/>
      <c r="NJH97" s="202"/>
      <c r="NJI97" s="202"/>
      <c r="NJJ97" s="202"/>
      <c r="NJK97" s="202"/>
      <c r="NJL97" s="202"/>
      <c r="NJM97" s="202"/>
      <c r="NJN97" s="202"/>
      <c r="NJO97" s="202"/>
      <c r="NJP97" s="202"/>
      <c r="NJQ97" s="202"/>
      <c r="NJR97" s="202"/>
      <c r="NJS97" s="202"/>
      <c r="NJT97" s="202"/>
      <c r="NJU97" s="202"/>
      <c r="NJV97" s="202"/>
      <c r="NJW97" s="202"/>
      <c r="NJX97" s="202"/>
      <c r="NJY97" s="202"/>
      <c r="NJZ97" s="202"/>
      <c r="NKA97" s="202"/>
      <c r="NKB97" s="202"/>
      <c r="NKC97" s="202"/>
      <c r="NKD97" s="202"/>
      <c r="NKE97" s="202"/>
      <c r="NKF97" s="202"/>
      <c r="NKG97" s="202"/>
      <c r="NKH97" s="202"/>
      <c r="NKI97" s="202"/>
      <c r="NKJ97" s="202"/>
      <c r="NKK97" s="202"/>
      <c r="NKL97" s="202"/>
      <c r="NKM97" s="202"/>
      <c r="NKN97" s="202"/>
      <c r="NKO97" s="202"/>
      <c r="NKP97" s="202"/>
      <c r="NKQ97" s="202"/>
      <c r="NKR97" s="202"/>
      <c r="NKS97" s="202"/>
      <c r="NKT97" s="202"/>
      <c r="NKU97" s="202"/>
      <c r="NKV97" s="202"/>
      <c r="NKW97" s="202"/>
      <c r="NKX97" s="202"/>
      <c r="NKY97" s="202"/>
      <c r="NKZ97" s="202"/>
      <c r="NLA97" s="202"/>
      <c r="NLB97" s="202"/>
      <c r="NLC97" s="202"/>
      <c r="NLD97" s="202"/>
      <c r="NLE97" s="202"/>
      <c r="NLF97" s="202"/>
      <c r="NLG97" s="202"/>
      <c r="NLH97" s="202"/>
      <c r="NLI97" s="202"/>
      <c r="NLJ97" s="202"/>
      <c r="NLK97" s="202"/>
      <c r="NLL97" s="202"/>
      <c r="NLM97" s="202"/>
      <c r="NLN97" s="202"/>
      <c r="NLO97" s="202"/>
      <c r="NLP97" s="202"/>
      <c r="NLQ97" s="202"/>
      <c r="NLR97" s="202"/>
      <c r="NLS97" s="202"/>
      <c r="NLT97" s="202"/>
      <c r="NLU97" s="202"/>
      <c r="NLV97" s="202"/>
      <c r="NLW97" s="202"/>
      <c r="NLX97" s="202"/>
      <c r="NLY97" s="202"/>
      <c r="NLZ97" s="202"/>
      <c r="NMA97" s="202"/>
      <c r="NMB97" s="202"/>
      <c r="NMC97" s="202"/>
      <c r="NMD97" s="202"/>
      <c r="NME97" s="202"/>
      <c r="NMF97" s="202"/>
      <c r="NMG97" s="202"/>
      <c r="NMH97" s="202"/>
      <c r="NMI97" s="202"/>
      <c r="NMJ97" s="202"/>
      <c r="NMK97" s="202"/>
      <c r="NML97" s="202"/>
      <c r="NMM97" s="202"/>
      <c r="NMN97" s="202"/>
      <c r="NMO97" s="202"/>
      <c r="NMP97" s="202"/>
      <c r="NMQ97" s="202"/>
      <c r="NMR97" s="202"/>
      <c r="NMS97" s="202"/>
      <c r="NMT97" s="202"/>
      <c r="NMU97" s="202"/>
      <c r="NMV97" s="202"/>
      <c r="NMW97" s="202"/>
      <c r="NMX97" s="202"/>
      <c r="NMY97" s="202"/>
      <c r="NMZ97" s="202"/>
      <c r="NNA97" s="202"/>
      <c r="NNB97" s="202"/>
      <c r="NNC97" s="202"/>
      <c r="NND97" s="202"/>
      <c r="NNE97" s="202"/>
      <c r="NNF97" s="202"/>
      <c r="NNG97" s="202"/>
      <c r="NNH97" s="202"/>
      <c r="NNI97" s="202"/>
      <c r="NNJ97" s="202"/>
      <c r="NNK97" s="202"/>
      <c r="NNL97" s="202"/>
      <c r="NNM97" s="202"/>
      <c r="NNN97" s="202"/>
      <c r="NNO97" s="202"/>
      <c r="NNP97" s="202"/>
      <c r="NNQ97" s="202"/>
      <c r="NNR97" s="202"/>
      <c r="NNS97" s="202"/>
      <c r="NNT97" s="202"/>
      <c r="NNU97" s="202"/>
      <c r="NNV97" s="202"/>
      <c r="NNW97" s="202"/>
      <c r="NNX97" s="202"/>
      <c r="NNY97" s="202"/>
      <c r="NNZ97" s="202"/>
      <c r="NOA97" s="202"/>
      <c r="NOB97" s="202"/>
      <c r="NOC97" s="202"/>
      <c r="NOD97" s="202"/>
      <c r="NOE97" s="202"/>
      <c r="NOF97" s="202"/>
      <c r="NOG97" s="202"/>
      <c r="NOH97" s="202"/>
      <c r="NOI97" s="202"/>
      <c r="NOJ97" s="202"/>
      <c r="NOK97" s="202"/>
      <c r="NOL97" s="202"/>
      <c r="NOM97" s="202"/>
      <c r="NON97" s="202"/>
      <c r="NOO97" s="202"/>
      <c r="NOP97" s="202"/>
      <c r="NOQ97" s="202"/>
      <c r="NOR97" s="202"/>
      <c r="NOS97" s="202"/>
      <c r="NOT97" s="202"/>
      <c r="NOU97" s="202"/>
      <c r="NOV97" s="202"/>
      <c r="NOW97" s="202"/>
      <c r="NOX97" s="202"/>
      <c r="NOY97" s="202"/>
      <c r="NOZ97" s="202"/>
      <c r="NPA97" s="202"/>
      <c r="NPB97" s="202"/>
      <c r="NPC97" s="202"/>
      <c r="NPD97" s="202"/>
      <c r="NPE97" s="202"/>
      <c r="NPF97" s="202"/>
      <c r="NPG97" s="202"/>
      <c r="NPH97" s="202"/>
      <c r="NPI97" s="202"/>
      <c r="NPJ97" s="202"/>
      <c r="NPK97" s="202"/>
      <c r="NPL97" s="202"/>
      <c r="NPM97" s="202"/>
      <c r="NPN97" s="202"/>
      <c r="NPO97" s="202"/>
      <c r="NPP97" s="202"/>
      <c r="NPQ97" s="202"/>
      <c r="NPR97" s="202"/>
      <c r="NPS97" s="202"/>
      <c r="NPT97" s="202"/>
      <c r="NPU97" s="202"/>
      <c r="NPV97" s="202"/>
      <c r="NPW97" s="202"/>
      <c r="NPX97" s="202"/>
      <c r="NPY97" s="202"/>
      <c r="NPZ97" s="202"/>
      <c r="NQA97" s="202"/>
      <c r="NQB97" s="202"/>
      <c r="NQC97" s="202"/>
      <c r="NQD97" s="202"/>
      <c r="NQE97" s="202"/>
      <c r="NQF97" s="202"/>
      <c r="NQG97" s="202"/>
      <c r="NQH97" s="202"/>
      <c r="NQI97" s="202"/>
      <c r="NQJ97" s="202"/>
      <c r="NQK97" s="202"/>
      <c r="NQL97" s="202"/>
      <c r="NQM97" s="202"/>
      <c r="NQN97" s="202"/>
      <c r="NQO97" s="202"/>
      <c r="NQP97" s="202"/>
      <c r="NQQ97" s="202"/>
      <c r="NQR97" s="202"/>
      <c r="NQS97" s="202"/>
      <c r="NQT97" s="202"/>
      <c r="NQU97" s="202"/>
      <c r="NQV97" s="202"/>
      <c r="NQW97" s="202"/>
      <c r="NQX97" s="202"/>
      <c r="NQY97" s="202"/>
      <c r="NQZ97" s="202"/>
      <c r="NRA97" s="202"/>
      <c r="NRB97" s="202"/>
      <c r="NRC97" s="202"/>
      <c r="NRD97" s="202"/>
      <c r="NRE97" s="202"/>
      <c r="NRF97" s="202"/>
      <c r="NRG97" s="202"/>
      <c r="NRH97" s="202"/>
      <c r="NRI97" s="202"/>
      <c r="NRJ97" s="202"/>
      <c r="NRK97" s="202"/>
      <c r="NRL97" s="202"/>
      <c r="NRM97" s="202"/>
      <c r="NRN97" s="202"/>
      <c r="NRO97" s="202"/>
      <c r="NRP97" s="202"/>
      <c r="NRQ97" s="202"/>
      <c r="NRR97" s="202"/>
      <c r="NRS97" s="202"/>
      <c r="NRT97" s="202"/>
      <c r="NRU97" s="202"/>
      <c r="NRV97" s="202"/>
      <c r="NRW97" s="202"/>
      <c r="NRX97" s="202"/>
      <c r="NRY97" s="202"/>
      <c r="NRZ97" s="202"/>
      <c r="NSA97" s="202"/>
      <c r="NSB97" s="202"/>
      <c r="NSC97" s="202"/>
      <c r="NSD97" s="202"/>
      <c r="NSE97" s="202"/>
      <c r="NSF97" s="202"/>
      <c r="NSG97" s="202"/>
      <c r="NSH97" s="202"/>
      <c r="NSI97" s="202"/>
      <c r="NSJ97" s="202"/>
      <c r="NSK97" s="202"/>
      <c r="NSL97" s="202"/>
      <c r="NSM97" s="202"/>
      <c r="NSN97" s="202"/>
      <c r="NSO97" s="202"/>
      <c r="NSP97" s="202"/>
      <c r="NSQ97" s="202"/>
      <c r="NSR97" s="202"/>
      <c r="NSS97" s="202"/>
      <c r="NST97" s="202"/>
      <c r="NSU97" s="202"/>
      <c r="NSV97" s="202"/>
      <c r="NSW97" s="202"/>
      <c r="NSX97" s="202"/>
      <c r="NSY97" s="202"/>
      <c r="NSZ97" s="202"/>
      <c r="NTA97" s="202"/>
      <c r="NTB97" s="202"/>
      <c r="NTC97" s="202"/>
      <c r="NTD97" s="202"/>
      <c r="NTE97" s="202"/>
      <c r="NTF97" s="202"/>
      <c r="NTG97" s="202"/>
      <c r="NTH97" s="202"/>
      <c r="NTI97" s="202"/>
      <c r="NTJ97" s="202"/>
      <c r="NTK97" s="202"/>
      <c r="NTL97" s="202"/>
      <c r="NTM97" s="202"/>
      <c r="NTN97" s="202"/>
      <c r="NTO97" s="202"/>
      <c r="NTP97" s="202"/>
      <c r="NTQ97" s="202"/>
      <c r="NTR97" s="202"/>
      <c r="NTS97" s="202"/>
      <c r="NTT97" s="202"/>
      <c r="NTU97" s="202"/>
      <c r="NTV97" s="202"/>
      <c r="NTW97" s="202"/>
      <c r="NTX97" s="202"/>
      <c r="NTY97" s="202"/>
      <c r="NTZ97" s="202"/>
      <c r="NUA97" s="202"/>
      <c r="NUB97" s="202"/>
      <c r="NUC97" s="202"/>
      <c r="NUD97" s="202"/>
      <c r="NUE97" s="202"/>
      <c r="NUF97" s="202"/>
      <c r="NUG97" s="202"/>
      <c r="NUH97" s="202"/>
      <c r="NUI97" s="202"/>
      <c r="NUJ97" s="202"/>
      <c r="NUK97" s="202"/>
      <c r="NUL97" s="202"/>
      <c r="NUM97" s="202"/>
      <c r="NUN97" s="202"/>
      <c r="NUO97" s="202"/>
      <c r="NUP97" s="202"/>
      <c r="NUQ97" s="202"/>
      <c r="NUR97" s="202"/>
      <c r="NUS97" s="202"/>
      <c r="NUT97" s="202"/>
      <c r="NUU97" s="202"/>
      <c r="NUV97" s="202"/>
      <c r="NUW97" s="202"/>
      <c r="NUX97" s="202"/>
      <c r="NUY97" s="202"/>
      <c r="NUZ97" s="202"/>
      <c r="NVA97" s="202"/>
      <c r="NVB97" s="202"/>
      <c r="NVC97" s="202"/>
      <c r="NVD97" s="202"/>
      <c r="NVE97" s="202"/>
      <c r="NVF97" s="202"/>
      <c r="NVG97" s="202"/>
      <c r="NVH97" s="202"/>
      <c r="NVI97" s="202"/>
      <c r="NVJ97" s="202"/>
      <c r="NVK97" s="202"/>
      <c r="NVL97" s="202"/>
      <c r="NVM97" s="202"/>
      <c r="NVN97" s="202"/>
      <c r="NVO97" s="202"/>
      <c r="NVP97" s="202"/>
      <c r="NVQ97" s="202"/>
      <c r="NVR97" s="202"/>
      <c r="NVS97" s="202"/>
      <c r="NVT97" s="202"/>
      <c r="NVU97" s="202"/>
      <c r="NVV97" s="202"/>
      <c r="NVW97" s="202"/>
      <c r="NVX97" s="202"/>
      <c r="NVY97" s="202"/>
      <c r="NVZ97" s="202"/>
      <c r="NWA97" s="202"/>
      <c r="NWB97" s="202"/>
      <c r="NWC97" s="202"/>
      <c r="NWD97" s="202"/>
      <c r="NWE97" s="202"/>
      <c r="NWF97" s="202"/>
      <c r="NWG97" s="202"/>
      <c r="NWH97" s="202"/>
      <c r="NWI97" s="202"/>
      <c r="NWJ97" s="202"/>
      <c r="NWK97" s="202"/>
      <c r="NWL97" s="202"/>
      <c r="NWM97" s="202"/>
      <c r="NWN97" s="202"/>
      <c r="NWO97" s="202"/>
      <c r="NWP97" s="202"/>
      <c r="NWQ97" s="202"/>
      <c r="NWR97" s="202"/>
      <c r="NWS97" s="202"/>
      <c r="NWT97" s="202"/>
      <c r="NWU97" s="202"/>
      <c r="NWV97" s="202"/>
      <c r="NWW97" s="202"/>
      <c r="NWX97" s="202"/>
      <c r="NWY97" s="202"/>
      <c r="NWZ97" s="202"/>
      <c r="NXA97" s="202"/>
      <c r="NXB97" s="202"/>
      <c r="NXC97" s="202"/>
      <c r="NXD97" s="202"/>
      <c r="NXE97" s="202"/>
      <c r="NXF97" s="202"/>
      <c r="NXG97" s="202"/>
      <c r="NXH97" s="202"/>
      <c r="NXI97" s="202"/>
      <c r="NXJ97" s="202"/>
      <c r="NXK97" s="202"/>
      <c r="NXL97" s="202"/>
      <c r="NXM97" s="202"/>
      <c r="NXN97" s="202"/>
      <c r="NXO97" s="202"/>
      <c r="NXP97" s="202"/>
      <c r="NXQ97" s="202"/>
      <c r="NXR97" s="202"/>
      <c r="NXS97" s="202"/>
      <c r="NXT97" s="202"/>
      <c r="NXU97" s="202"/>
      <c r="NXV97" s="202"/>
      <c r="NXW97" s="202"/>
      <c r="NXX97" s="202"/>
      <c r="NXY97" s="202"/>
      <c r="NXZ97" s="202"/>
      <c r="NYA97" s="202"/>
      <c r="NYB97" s="202"/>
      <c r="NYC97" s="202"/>
      <c r="NYD97" s="202"/>
      <c r="NYE97" s="202"/>
      <c r="NYF97" s="202"/>
      <c r="NYG97" s="202"/>
      <c r="NYH97" s="202"/>
      <c r="NYI97" s="202"/>
      <c r="NYJ97" s="202"/>
      <c r="NYK97" s="202"/>
      <c r="NYL97" s="202"/>
      <c r="NYM97" s="202"/>
      <c r="NYN97" s="202"/>
      <c r="NYO97" s="202"/>
      <c r="NYP97" s="202"/>
      <c r="NYQ97" s="202"/>
      <c r="NYR97" s="202"/>
      <c r="NYS97" s="202"/>
      <c r="NYT97" s="202"/>
      <c r="NYU97" s="202"/>
      <c r="NYV97" s="202"/>
      <c r="NYW97" s="202"/>
      <c r="NYX97" s="202"/>
      <c r="NYY97" s="202"/>
      <c r="NYZ97" s="202"/>
      <c r="NZA97" s="202"/>
      <c r="NZB97" s="202"/>
      <c r="NZC97" s="202"/>
      <c r="NZD97" s="202"/>
      <c r="NZE97" s="202"/>
      <c r="NZF97" s="202"/>
      <c r="NZG97" s="202"/>
      <c r="NZH97" s="202"/>
      <c r="NZI97" s="202"/>
      <c r="NZJ97" s="202"/>
      <c r="NZK97" s="202"/>
      <c r="NZL97" s="202"/>
      <c r="NZM97" s="202"/>
      <c r="NZN97" s="202"/>
      <c r="NZO97" s="202"/>
      <c r="NZP97" s="202"/>
      <c r="NZQ97" s="202"/>
      <c r="NZR97" s="202"/>
      <c r="NZS97" s="202"/>
      <c r="NZT97" s="202"/>
      <c r="NZU97" s="202"/>
      <c r="NZV97" s="202"/>
      <c r="NZW97" s="202"/>
      <c r="NZX97" s="202"/>
      <c r="NZY97" s="202"/>
      <c r="NZZ97" s="202"/>
      <c r="OAA97" s="202"/>
      <c r="OAB97" s="202"/>
      <c r="OAC97" s="202"/>
      <c r="OAD97" s="202"/>
      <c r="OAE97" s="202"/>
      <c r="OAF97" s="202"/>
      <c r="OAG97" s="202"/>
      <c r="OAH97" s="202"/>
      <c r="OAI97" s="202"/>
      <c r="OAJ97" s="202"/>
      <c r="OAK97" s="202"/>
      <c r="OAL97" s="202"/>
      <c r="OAM97" s="202"/>
      <c r="OAN97" s="202"/>
      <c r="OAO97" s="202"/>
      <c r="OAP97" s="202"/>
      <c r="OAQ97" s="202"/>
      <c r="OAR97" s="202"/>
      <c r="OAS97" s="202"/>
      <c r="OAT97" s="202"/>
      <c r="OAU97" s="202"/>
      <c r="OAV97" s="202"/>
      <c r="OAW97" s="202"/>
      <c r="OAX97" s="202"/>
      <c r="OAY97" s="202"/>
      <c r="OAZ97" s="202"/>
      <c r="OBA97" s="202"/>
      <c r="OBB97" s="202"/>
      <c r="OBC97" s="202"/>
      <c r="OBD97" s="202"/>
      <c r="OBE97" s="202"/>
      <c r="OBF97" s="202"/>
      <c r="OBG97" s="202"/>
      <c r="OBH97" s="202"/>
      <c r="OBI97" s="202"/>
      <c r="OBJ97" s="202"/>
      <c r="OBK97" s="202"/>
      <c r="OBL97" s="202"/>
      <c r="OBM97" s="202"/>
      <c r="OBN97" s="202"/>
      <c r="OBO97" s="202"/>
      <c r="OBP97" s="202"/>
      <c r="OBQ97" s="202"/>
      <c r="OBR97" s="202"/>
      <c r="OBS97" s="202"/>
      <c r="OBT97" s="202"/>
      <c r="OBU97" s="202"/>
      <c r="OBV97" s="202"/>
      <c r="OBW97" s="202"/>
      <c r="OBX97" s="202"/>
      <c r="OBY97" s="202"/>
      <c r="OBZ97" s="202"/>
      <c r="OCA97" s="202"/>
      <c r="OCB97" s="202"/>
      <c r="OCC97" s="202"/>
      <c r="OCD97" s="202"/>
      <c r="OCE97" s="202"/>
      <c r="OCF97" s="202"/>
      <c r="OCG97" s="202"/>
      <c r="OCH97" s="202"/>
      <c r="OCI97" s="202"/>
      <c r="OCJ97" s="202"/>
      <c r="OCK97" s="202"/>
      <c r="OCL97" s="202"/>
      <c r="OCM97" s="202"/>
      <c r="OCN97" s="202"/>
      <c r="OCO97" s="202"/>
      <c r="OCP97" s="202"/>
      <c r="OCQ97" s="202"/>
      <c r="OCR97" s="202"/>
      <c r="OCS97" s="202"/>
      <c r="OCT97" s="202"/>
      <c r="OCU97" s="202"/>
      <c r="OCV97" s="202"/>
      <c r="OCW97" s="202"/>
      <c r="OCX97" s="202"/>
      <c r="OCY97" s="202"/>
      <c r="OCZ97" s="202"/>
      <c r="ODA97" s="202"/>
      <c r="ODB97" s="202"/>
      <c r="ODC97" s="202"/>
      <c r="ODD97" s="202"/>
      <c r="ODE97" s="202"/>
      <c r="ODF97" s="202"/>
      <c r="ODG97" s="202"/>
      <c r="ODH97" s="202"/>
      <c r="ODI97" s="202"/>
      <c r="ODJ97" s="202"/>
      <c r="ODK97" s="202"/>
      <c r="ODL97" s="202"/>
      <c r="ODM97" s="202"/>
      <c r="ODN97" s="202"/>
      <c r="ODO97" s="202"/>
      <c r="ODP97" s="202"/>
      <c r="ODQ97" s="202"/>
      <c r="ODR97" s="202"/>
      <c r="ODS97" s="202"/>
      <c r="ODT97" s="202"/>
      <c r="ODU97" s="202"/>
      <c r="ODV97" s="202"/>
      <c r="ODW97" s="202"/>
      <c r="ODX97" s="202"/>
      <c r="ODY97" s="202"/>
      <c r="ODZ97" s="202"/>
      <c r="OEA97" s="202"/>
      <c r="OEB97" s="202"/>
      <c r="OEC97" s="202"/>
      <c r="OED97" s="202"/>
      <c r="OEE97" s="202"/>
      <c r="OEF97" s="202"/>
      <c r="OEG97" s="202"/>
      <c r="OEH97" s="202"/>
      <c r="OEI97" s="202"/>
      <c r="OEJ97" s="202"/>
      <c r="OEK97" s="202"/>
      <c r="OEL97" s="202"/>
      <c r="OEM97" s="202"/>
      <c r="OEN97" s="202"/>
      <c r="OEO97" s="202"/>
      <c r="OEP97" s="202"/>
      <c r="OEQ97" s="202"/>
      <c r="OER97" s="202"/>
      <c r="OES97" s="202"/>
      <c r="OET97" s="202"/>
      <c r="OEU97" s="202"/>
      <c r="OEV97" s="202"/>
      <c r="OEW97" s="202"/>
      <c r="OEX97" s="202"/>
      <c r="OEY97" s="202"/>
      <c r="OEZ97" s="202"/>
      <c r="OFA97" s="202"/>
      <c r="OFB97" s="202"/>
      <c r="OFC97" s="202"/>
      <c r="OFD97" s="202"/>
      <c r="OFE97" s="202"/>
      <c r="OFF97" s="202"/>
      <c r="OFG97" s="202"/>
      <c r="OFH97" s="202"/>
      <c r="OFI97" s="202"/>
      <c r="OFJ97" s="202"/>
      <c r="OFK97" s="202"/>
      <c r="OFL97" s="202"/>
      <c r="OFM97" s="202"/>
      <c r="OFN97" s="202"/>
      <c r="OFO97" s="202"/>
      <c r="OFP97" s="202"/>
      <c r="OFQ97" s="202"/>
      <c r="OFR97" s="202"/>
      <c r="OFS97" s="202"/>
      <c r="OFT97" s="202"/>
      <c r="OFU97" s="202"/>
      <c r="OFV97" s="202"/>
      <c r="OFW97" s="202"/>
      <c r="OFX97" s="202"/>
      <c r="OFY97" s="202"/>
      <c r="OFZ97" s="202"/>
      <c r="OGA97" s="202"/>
      <c r="OGB97" s="202"/>
      <c r="OGC97" s="202"/>
      <c r="OGD97" s="202"/>
      <c r="OGE97" s="202"/>
      <c r="OGF97" s="202"/>
      <c r="OGG97" s="202"/>
      <c r="OGH97" s="202"/>
      <c r="OGI97" s="202"/>
      <c r="OGJ97" s="202"/>
      <c r="OGK97" s="202"/>
      <c r="OGL97" s="202"/>
      <c r="OGM97" s="202"/>
      <c r="OGN97" s="202"/>
      <c r="OGO97" s="202"/>
      <c r="OGP97" s="202"/>
      <c r="OGQ97" s="202"/>
      <c r="OGR97" s="202"/>
      <c r="OGS97" s="202"/>
      <c r="OGT97" s="202"/>
      <c r="OGU97" s="202"/>
      <c r="OGV97" s="202"/>
      <c r="OGW97" s="202"/>
      <c r="OGX97" s="202"/>
      <c r="OGY97" s="202"/>
      <c r="OGZ97" s="202"/>
      <c r="OHA97" s="202"/>
      <c r="OHB97" s="202"/>
      <c r="OHC97" s="202"/>
      <c r="OHD97" s="202"/>
      <c r="OHE97" s="202"/>
      <c r="OHF97" s="202"/>
      <c r="OHG97" s="202"/>
      <c r="OHH97" s="202"/>
      <c r="OHI97" s="202"/>
      <c r="OHJ97" s="202"/>
      <c r="OHK97" s="202"/>
      <c r="OHL97" s="202"/>
      <c r="OHM97" s="202"/>
      <c r="OHN97" s="202"/>
      <c r="OHO97" s="202"/>
      <c r="OHP97" s="202"/>
      <c r="OHQ97" s="202"/>
      <c r="OHR97" s="202"/>
      <c r="OHS97" s="202"/>
      <c r="OHT97" s="202"/>
      <c r="OHU97" s="202"/>
      <c r="OHV97" s="202"/>
      <c r="OHW97" s="202"/>
      <c r="OHX97" s="202"/>
      <c r="OHY97" s="202"/>
      <c r="OHZ97" s="202"/>
      <c r="OIA97" s="202"/>
      <c r="OIB97" s="202"/>
      <c r="OIC97" s="202"/>
      <c r="OID97" s="202"/>
      <c r="OIE97" s="202"/>
      <c r="OIF97" s="202"/>
      <c r="OIG97" s="202"/>
      <c r="OIH97" s="202"/>
      <c r="OII97" s="202"/>
      <c r="OIJ97" s="202"/>
      <c r="OIK97" s="202"/>
      <c r="OIL97" s="202"/>
      <c r="OIM97" s="202"/>
      <c r="OIN97" s="202"/>
      <c r="OIO97" s="202"/>
      <c r="OIP97" s="202"/>
      <c r="OIQ97" s="202"/>
      <c r="OIR97" s="202"/>
      <c r="OIS97" s="202"/>
      <c r="OIT97" s="202"/>
      <c r="OIU97" s="202"/>
      <c r="OIV97" s="202"/>
      <c r="OIW97" s="202"/>
      <c r="OIX97" s="202"/>
      <c r="OIY97" s="202"/>
      <c r="OIZ97" s="202"/>
      <c r="OJA97" s="202"/>
      <c r="OJB97" s="202"/>
      <c r="OJC97" s="202"/>
      <c r="OJD97" s="202"/>
      <c r="OJE97" s="202"/>
      <c r="OJF97" s="202"/>
      <c r="OJG97" s="202"/>
      <c r="OJH97" s="202"/>
      <c r="OJI97" s="202"/>
      <c r="OJJ97" s="202"/>
      <c r="OJK97" s="202"/>
      <c r="OJL97" s="202"/>
      <c r="OJM97" s="202"/>
      <c r="OJN97" s="202"/>
      <c r="OJO97" s="202"/>
      <c r="OJP97" s="202"/>
      <c r="OJQ97" s="202"/>
      <c r="OJR97" s="202"/>
      <c r="OJS97" s="202"/>
      <c r="OJT97" s="202"/>
      <c r="OJU97" s="202"/>
      <c r="OJV97" s="202"/>
      <c r="OJW97" s="202"/>
      <c r="OJX97" s="202"/>
      <c r="OJY97" s="202"/>
      <c r="OJZ97" s="202"/>
      <c r="OKA97" s="202"/>
      <c r="OKB97" s="202"/>
      <c r="OKC97" s="202"/>
      <c r="OKD97" s="202"/>
      <c r="OKE97" s="202"/>
      <c r="OKF97" s="202"/>
      <c r="OKG97" s="202"/>
      <c r="OKH97" s="202"/>
      <c r="OKI97" s="202"/>
      <c r="OKJ97" s="202"/>
      <c r="OKK97" s="202"/>
      <c r="OKL97" s="202"/>
      <c r="OKM97" s="202"/>
      <c r="OKN97" s="202"/>
      <c r="OKO97" s="202"/>
      <c r="OKP97" s="202"/>
      <c r="OKQ97" s="202"/>
      <c r="OKR97" s="202"/>
      <c r="OKS97" s="202"/>
      <c r="OKT97" s="202"/>
      <c r="OKU97" s="202"/>
      <c r="OKV97" s="202"/>
      <c r="OKW97" s="202"/>
      <c r="OKX97" s="202"/>
      <c r="OKY97" s="202"/>
      <c r="OKZ97" s="202"/>
      <c r="OLA97" s="202"/>
      <c r="OLB97" s="202"/>
      <c r="OLC97" s="202"/>
      <c r="OLD97" s="202"/>
      <c r="OLE97" s="202"/>
      <c r="OLF97" s="202"/>
      <c r="OLG97" s="202"/>
      <c r="OLH97" s="202"/>
      <c r="OLI97" s="202"/>
      <c r="OLJ97" s="202"/>
      <c r="OLK97" s="202"/>
      <c r="OLL97" s="202"/>
      <c r="OLM97" s="202"/>
      <c r="OLN97" s="202"/>
      <c r="OLO97" s="202"/>
      <c r="OLP97" s="202"/>
      <c r="OLQ97" s="202"/>
      <c r="OLR97" s="202"/>
      <c r="OLS97" s="202"/>
      <c r="OLT97" s="202"/>
      <c r="OLU97" s="202"/>
      <c r="OLV97" s="202"/>
      <c r="OLW97" s="202"/>
      <c r="OLX97" s="202"/>
      <c r="OLY97" s="202"/>
      <c r="OLZ97" s="202"/>
      <c r="OMA97" s="202"/>
      <c r="OMB97" s="202"/>
      <c r="OMC97" s="202"/>
      <c r="OMD97" s="202"/>
      <c r="OME97" s="202"/>
      <c r="OMF97" s="202"/>
      <c r="OMG97" s="202"/>
      <c r="OMH97" s="202"/>
      <c r="OMI97" s="202"/>
      <c r="OMJ97" s="202"/>
      <c r="OMK97" s="202"/>
      <c r="OML97" s="202"/>
      <c r="OMM97" s="202"/>
      <c r="OMN97" s="202"/>
      <c r="OMO97" s="202"/>
      <c r="OMP97" s="202"/>
      <c r="OMQ97" s="202"/>
      <c r="OMR97" s="202"/>
      <c r="OMS97" s="202"/>
      <c r="OMT97" s="202"/>
      <c r="OMU97" s="202"/>
      <c r="OMV97" s="202"/>
      <c r="OMW97" s="202"/>
      <c r="OMX97" s="202"/>
      <c r="OMY97" s="202"/>
      <c r="OMZ97" s="202"/>
      <c r="ONA97" s="202"/>
      <c r="ONB97" s="202"/>
      <c r="ONC97" s="202"/>
      <c r="OND97" s="202"/>
      <c r="ONE97" s="202"/>
      <c r="ONF97" s="202"/>
      <c r="ONG97" s="202"/>
      <c r="ONH97" s="202"/>
      <c r="ONI97" s="202"/>
      <c r="ONJ97" s="202"/>
      <c r="ONK97" s="202"/>
      <c r="ONL97" s="202"/>
      <c r="ONM97" s="202"/>
      <c r="ONN97" s="202"/>
      <c r="ONO97" s="202"/>
      <c r="ONP97" s="202"/>
      <c r="ONQ97" s="202"/>
      <c r="ONR97" s="202"/>
      <c r="ONS97" s="202"/>
      <c r="ONT97" s="202"/>
      <c r="ONU97" s="202"/>
      <c r="ONV97" s="202"/>
      <c r="ONW97" s="202"/>
      <c r="ONX97" s="202"/>
      <c r="ONY97" s="202"/>
      <c r="ONZ97" s="202"/>
      <c r="OOA97" s="202"/>
      <c r="OOB97" s="202"/>
      <c r="OOC97" s="202"/>
      <c r="OOD97" s="202"/>
      <c r="OOE97" s="202"/>
      <c r="OOF97" s="202"/>
      <c r="OOG97" s="202"/>
      <c r="OOH97" s="202"/>
      <c r="OOI97" s="202"/>
      <c r="OOJ97" s="202"/>
      <c r="OOK97" s="202"/>
      <c r="OOL97" s="202"/>
      <c r="OOM97" s="202"/>
      <c r="OON97" s="202"/>
      <c r="OOO97" s="202"/>
      <c r="OOP97" s="202"/>
      <c r="OOQ97" s="202"/>
      <c r="OOR97" s="202"/>
      <c r="OOS97" s="202"/>
      <c r="OOT97" s="202"/>
      <c r="OOU97" s="202"/>
      <c r="OOV97" s="202"/>
      <c r="OOW97" s="202"/>
      <c r="OOX97" s="202"/>
      <c r="OOY97" s="202"/>
      <c r="OOZ97" s="202"/>
      <c r="OPA97" s="202"/>
      <c r="OPB97" s="202"/>
      <c r="OPC97" s="202"/>
      <c r="OPD97" s="202"/>
      <c r="OPE97" s="202"/>
      <c r="OPF97" s="202"/>
      <c r="OPG97" s="202"/>
      <c r="OPH97" s="202"/>
      <c r="OPI97" s="202"/>
      <c r="OPJ97" s="202"/>
      <c r="OPK97" s="202"/>
      <c r="OPL97" s="202"/>
      <c r="OPM97" s="202"/>
      <c r="OPN97" s="202"/>
      <c r="OPO97" s="202"/>
      <c r="OPP97" s="202"/>
      <c r="OPQ97" s="202"/>
      <c r="OPR97" s="202"/>
      <c r="OPS97" s="202"/>
      <c r="OPT97" s="202"/>
      <c r="OPU97" s="202"/>
      <c r="OPV97" s="202"/>
      <c r="OPW97" s="202"/>
      <c r="OPX97" s="202"/>
      <c r="OPY97" s="202"/>
      <c r="OPZ97" s="202"/>
      <c r="OQA97" s="202"/>
      <c r="OQB97" s="202"/>
      <c r="OQC97" s="202"/>
      <c r="OQD97" s="202"/>
      <c r="OQE97" s="202"/>
      <c r="OQF97" s="202"/>
      <c r="OQG97" s="202"/>
      <c r="OQH97" s="202"/>
      <c r="OQI97" s="202"/>
      <c r="OQJ97" s="202"/>
      <c r="OQK97" s="202"/>
      <c r="OQL97" s="202"/>
      <c r="OQM97" s="202"/>
      <c r="OQN97" s="202"/>
      <c r="OQO97" s="202"/>
      <c r="OQP97" s="202"/>
      <c r="OQQ97" s="202"/>
      <c r="OQR97" s="202"/>
      <c r="OQS97" s="202"/>
      <c r="OQT97" s="202"/>
      <c r="OQU97" s="202"/>
      <c r="OQV97" s="202"/>
      <c r="OQW97" s="202"/>
      <c r="OQX97" s="202"/>
      <c r="OQY97" s="202"/>
      <c r="OQZ97" s="202"/>
      <c r="ORA97" s="202"/>
      <c r="ORB97" s="202"/>
      <c r="ORC97" s="202"/>
      <c r="ORD97" s="202"/>
      <c r="ORE97" s="202"/>
      <c r="ORF97" s="202"/>
      <c r="ORG97" s="202"/>
      <c r="ORH97" s="202"/>
      <c r="ORI97" s="202"/>
      <c r="ORJ97" s="202"/>
      <c r="ORK97" s="202"/>
      <c r="ORL97" s="202"/>
      <c r="ORM97" s="202"/>
      <c r="ORN97" s="202"/>
      <c r="ORO97" s="202"/>
      <c r="ORP97" s="202"/>
      <c r="ORQ97" s="202"/>
      <c r="ORR97" s="202"/>
      <c r="ORS97" s="202"/>
      <c r="ORT97" s="202"/>
      <c r="ORU97" s="202"/>
      <c r="ORV97" s="202"/>
      <c r="ORW97" s="202"/>
      <c r="ORX97" s="202"/>
      <c r="ORY97" s="202"/>
      <c r="ORZ97" s="202"/>
      <c r="OSA97" s="202"/>
      <c r="OSB97" s="202"/>
      <c r="OSC97" s="202"/>
      <c r="OSD97" s="202"/>
      <c r="OSE97" s="202"/>
      <c r="OSF97" s="202"/>
      <c r="OSG97" s="202"/>
      <c r="OSH97" s="202"/>
      <c r="OSI97" s="202"/>
      <c r="OSJ97" s="202"/>
      <c r="OSK97" s="202"/>
      <c r="OSL97" s="202"/>
      <c r="OSM97" s="202"/>
      <c r="OSN97" s="202"/>
      <c r="OSO97" s="202"/>
      <c r="OSP97" s="202"/>
      <c r="OSQ97" s="202"/>
      <c r="OSR97" s="202"/>
      <c r="OSS97" s="202"/>
      <c r="OST97" s="202"/>
      <c r="OSU97" s="202"/>
      <c r="OSV97" s="202"/>
      <c r="OSW97" s="202"/>
      <c r="OSX97" s="202"/>
      <c r="OSY97" s="202"/>
      <c r="OSZ97" s="202"/>
      <c r="OTA97" s="202"/>
      <c r="OTB97" s="202"/>
      <c r="OTC97" s="202"/>
      <c r="OTD97" s="202"/>
      <c r="OTE97" s="202"/>
      <c r="OTF97" s="202"/>
      <c r="OTG97" s="202"/>
      <c r="OTH97" s="202"/>
      <c r="OTI97" s="202"/>
      <c r="OTJ97" s="202"/>
      <c r="OTK97" s="202"/>
      <c r="OTL97" s="202"/>
      <c r="OTM97" s="202"/>
      <c r="OTN97" s="202"/>
      <c r="OTO97" s="202"/>
      <c r="OTP97" s="202"/>
      <c r="OTQ97" s="202"/>
      <c r="OTR97" s="202"/>
      <c r="OTS97" s="202"/>
      <c r="OTT97" s="202"/>
      <c r="OTU97" s="202"/>
      <c r="OTV97" s="202"/>
      <c r="OTW97" s="202"/>
      <c r="OTX97" s="202"/>
      <c r="OTY97" s="202"/>
      <c r="OTZ97" s="202"/>
      <c r="OUA97" s="202"/>
      <c r="OUB97" s="202"/>
      <c r="OUC97" s="202"/>
      <c r="OUD97" s="202"/>
      <c r="OUE97" s="202"/>
      <c r="OUF97" s="202"/>
      <c r="OUG97" s="202"/>
      <c r="OUH97" s="202"/>
      <c r="OUI97" s="202"/>
      <c r="OUJ97" s="202"/>
      <c r="OUK97" s="202"/>
      <c r="OUL97" s="202"/>
      <c r="OUM97" s="202"/>
      <c r="OUN97" s="202"/>
      <c r="OUO97" s="202"/>
      <c r="OUP97" s="202"/>
      <c r="OUQ97" s="202"/>
      <c r="OUR97" s="202"/>
      <c r="OUS97" s="202"/>
      <c r="OUT97" s="202"/>
      <c r="OUU97" s="202"/>
      <c r="OUV97" s="202"/>
      <c r="OUW97" s="202"/>
      <c r="OUX97" s="202"/>
      <c r="OUY97" s="202"/>
      <c r="OUZ97" s="202"/>
      <c r="OVA97" s="202"/>
      <c r="OVB97" s="202"/>
      <c r="OVC97" s="202"/>
      <c r="OVD97" s="202"/>
      <c r="OVE97" s="202"/>
      <c r="OVF97" s="202"/>
      <c r="OVG97" s="202"/>
      <c r="OVH97" s="202"/>
      <c r="OVI97" s="202"/>
      <c r="OVJ97" s="202"/>
      <c r="OVK97" s="202"/>
      <c r="OVL97" s="202"/>
      <c r="OVM97" s="202"/>
      <c r="OVN97" s="202"/>
      <c r="OVO97" s="202"/>
      <c r="OVP97" s="202"/>
      <c r="OVQ97" s="202"/>
      <c r="OVR97" s="202"/>
      <c r="OVS97" s="202"/>
      <c r="OVT97" s="202"/>
      <c r="OVU97" s="202"/>
      <c r="OVV97" s="202"/>
      <c r="OVW97" s="202"/>
      <c r="OVX97" s="202"/>
      <c r="OVY97" s="202"/>
      <c r="OVZ97" s="202"/>
      <c r="OWA97" s="202"/>
      <c r="OWB97" s="202"/>
      <c r="OWC97" s="202"/>
      <c r="OWD97" s="202"/>
      <c r="OWE97" s="202"/>
      <c r="OWF97" s="202"/>
      <c r="OWG97" s="202"/>
      <c r="OWH97" s="202"/>
      <c r="OWI97" s="202"/>
      <c r="OWJ97" s="202"/>
      <c r="OWK97" s="202"/>
      <c r="OWL97" s="202"/>
      <c r="OWM97" s="202"/>
      <c r="OWN97" s="202"/>
      <c r="OWO97" s="202"/>
      <c r="OWP97" s="202"/>
      <c r="OWQ97" s="202"/>
      <c r="OWR97" s="202"/>
      <c r="OWS97" s="202"/>
      <c r="OWT97" s="202"/>
      <c r="OWU97" s="202"/>
      <c r="OWV97" s="202"/>
      <c r="OWW97" s="202"/>
      <c r="OWX97" s="202"/>
      <c r="OWY97" s="202"/>
      <c r="OWZ97" s="202"/>
      <c r="OXA97" s="202"/>
      <c r="OXB97" s="202"/>
      <c r="OXC97" s="202"/>
      <c r="OXD97" s="202"/>
      <c r="OXE97" s="202"/>
      <c r="OXF97" s="202"/>
      <c r="OXG97" s="202"/>
      <c r="OXH97" s="202"/>
      <c r="OXI97" s="202"/>
      <c r="OXJ97" s="202"/>
      <c r="OXK97" s="202"/>
      <c r="OXL97" s="202"/>
      <c r="OXM97" s="202"/>
      <c r="OXN97" s="202"/>
      <c r="OXO97" s="202"/>
      <c r="OXP97" s="202"/>
      <c r="OXQ97" s="202"/>
      <c r="OXR97" s="202"/>
      <c r="OXS97" s="202"/>
      <c r="OXT97" s="202"/>
      <c r="OXU97" s="202"/>
      <c r="OXV97" s="202"/>
      <c r="OXW97" s="202"/>
      <c r="OXX97" s="202"/>
      <c r="OXY97" s="202"/>
      <c r="OXZ97" s="202"/>
      <c r="OYA97" s="202"/>
      <c r="OYB97" s="202"/>
      <c r="OYC97" s="202"/>
      <c r="OYD97" s="202"/>
      <c r="OYE97" s="202"/>
      <c r="OYF97" s="202"/>
      <c r="OYG97" s="202"/>
      <c r="OYH97" s="202"/>
      <c r="OYI97" s="202"/>
      <c r="OYJ97" s="202"/>
      <c r="OYK97" s="202"/>
      <c r="OYL97" s="202"/>
      <c r="OYM97" s="202"/>
      <c r="OYN97" s="202"/>
      <c r="OYO97" s="202"/>
      <c r="OYP97" s="202"/>
      <c r="OYQ97" s="202"/>
      <c r="OYR97" s="202"/>
      <c r="OYS97" s="202"/>
      <c r="OYT97" s="202"/>
      <c r="OYU97" s="202"/>
      <c r="OYV97" s="202"/>
      <c r="OYW97" s="202"/>
      <c r="OYX97" s="202"/>
      <c r="OYY97" s="202"/>
      <c r="OYZ97" s="202"/>
      <c r="OZA97" s="202"/>
      <c r="OZB97" s="202"/>
      <c r="OZC97" s="202"/>
      <c r="OZD97" s="202"/>
      <c r="OZE97" s="202"/>
      <c r="OZF97" s="202"/>
      <c r="OZG97" s="202"/>
      <c r="OZH97" s="202"/>
      <c r="OZI97" s="202"/>
      <c r="OZJ97" s="202"/>
      <c r="OZK97" s="202"/>
      <c r="OZL97" s="202"/>
      <c r="OZM97" s="202"/>
      <c r="OZN97" s="202"/>
      <c r="OZO97" s="202"/>
      <c r="OZP97" s="202"/>
      <c r="OZQ97" s="202"/>
      <c r="OZR97" s="202"/>
      <c r="OZS97" s="202"/>
      <c r="OZT97" s="202"/>
      <c r="OZU97" s="202"/>
      <c r="OZV97" s="202"/>
      <c r="OZW97" s="202"/>
      <c r="OZX97" s="202"/>
      <c r="OZY97" s="202"/>
      <c r="OZZ97" s="202"/>
      <c r="PAA97" s="202"/>
      <c r="PAB97" s="202"/>
      <c r="PAC97" s="202"/>
      <c r="PAD97" s="202"/>
      <c r="PAE97" s="202"/>
      <c r="PAF97" s="202"/>
      <c r="PAG97" s="202"/>
      <c r="PAH97" s="202"/>
      <c r="PAI97" s="202"/>
      <c r="PAJ97" s="202"/>
      <c r="PAK97" s="202"/>
      <c r="PAL97" s="202"/>
      <c r="PAM97" s="202"/>
      <c r="PAN97" s="202"/>
      <c r="PAO97" s="202"/>
      <c r="PAP97" s="202"/>
      <c r="PAQ97" s="202"/>
      <c r="PAR97" s="202"/>
      <c r="PAS97" s="202"/>
      <c r="PAT97" s="202"/>
      <c r="PAU97" s="202"/>
      <c r="PAV97" s="202"/>
      <c r="PAW97" s="202"/>
      <c r="PAX97" s="202"/>
      <c r="PAY97" s="202"/>
      <c r="PAZ97" s="202"/>
      <c r="PBA97" s="202"/>
      <c r="PBB97" s="202"/>
      <c r="PBC97" s="202"/>
      <c r="PBD97" s="202"/>
      <c r="PBE97" s="202"/>
      <c r="PBF97" s="202"/>
      <c r="PBG97" s="202"/>
      <c r="PBH97" s="202"/>
      <c r="PBI97" s="202"/>
      <c r="PBJ97" s="202"/>
      <c r="PBK97" s="202"/>
      <c r="PBL97" s="202"/>
      <c r="PBM97" s="202"/>
      <c r="PBN97" s="202"/>
      <c r="PBO97" s="202"/>
      <c r="PBP97" s="202"/>
      <c r="PBQ97" s="202"/>
      <c r="PBR97" s="202"/>
      <c r="PBS97" s="202"/>
      <c r="PBT97" s="202"/>
      <c r="PBU97" s="202"/>
      <c r="PBV97" s="202"/>
      <c r="PBW97" s="202"/>
      <c r="PBX97" s="202"/>
      <c r="PBY97" s="202"/>
      <c r="PBZ97" s="202"/>
      <c r="PCA97" s="202"/>
      <c r="PCB97" s="202"/>
      <c r="PCC97" s="202"/>
      <c r="PCD97" s="202"/>
      <c r="PCE97" s="202"/>
      <c r="PCF97" s="202"/>
      <c r="PCG97" s="202"/>
      <c r="PCH97" s="202"/>
      <c r="PCI97" s="202"/>
      <c r="PCJ97" s="202"/>
      <c r="PCK97" s="202"/>
      <c r="PCL97" s="202"/>
      <c r="PCM97" s="202"/>
      <c r="PCN97" s="202"/>
      <c r="PCO97" s="202"/>
      <c r="PCP97" s="202"/>
      <c r="PCQ97" s="202"/>
      <c r="PCR97" s="202"/>
      <c r="PCS97" s="202"/>
      <c r="PCT97" s="202"/>
      <c r="PCU97" s="202"/>
      <c r="PCV97" s="202"/>
      <c r="PCW97" s="202"/>
      <c r="PCX97" s="202"/>
      <c r="PCY97" s="202"/>
      <c r="PCZ97" s="202"/>
      <c r="PDA97" s="202"/>
      <c r="PDB97" s="202"/>
      <c r="PDC97" s="202"/>
      <c r="PDD97" s="202"/>
      <c r="PDE97" s="202"/>
      <c r="PDF97" s="202"/>
      <c r="PDG97" s="202"/>
      <c r="PDH97" s="202"/>
      <c r="PDI97" s="202"/>
      <c r="PDJ97" s="202"/>
      <c r="PDK97" s="202"/>
      <c r="PDL97" s="202"/>
      <c r="PDM97" s="202"/>
      <c r="PDN97" s="202"/>
      <c r="PDO97" s="202"/>
      <c r="PDP97" s="202"/>
      <c r="PDQ97" s="202"/>
      <c r="PDR97" s="202"/>
      <c r="PDS97" s="202"/>
      <c r="PDT97" s="202"/>
      <c r="PDU97" s="202"/>
      <c r="PDV97" s="202"/>
      <c r="PDW97" s="202"/>
      <c r="PDX97" s="202"/>
      <c r="PDY97" s="202"/>
      <c r="PDZ97" s="202"/>
      <c r="PEA97" s="202"/>
      <c r="PEB97" s="202"/>
      <c r="PEC97" s="202"/>
      <c r="PED97" s="202"/>
      <c r="PEE97" s="202"/>
      <c r="PEF97" s="202"/>
      <c r="PEG97" s="202"/>
      <c r="PEH97" s="202"/>
      <c r="PEI97" s="202"/>
      <c r="PEJ97" s="202"/>
      <c r="PEK97" s="202"/>
      <c r="PEL97" s="202"/>
      <c r="PEM97" s="202"/>
      <c r="PEN97" s="202"/>
      <c r="PEO97" s="202"/>
      <c r="PEP97" s="202"/>
      <c r="PEQ97" s="202"/>
      <c r="PER97" s="202"/>
      <c r="PES97" s="202"/>
      <c r="PET97" s="202"/>
      <c r="PEU97" s="202"/>
      <c r="PEV97" s="202"/>
      <c r="PEW97" s="202"/>
      <c r="PEX97" s="202"/>
      <c r="PEY97" s="202"/>
      <c r="PEZ97" s="202"/>
      <c r="PFA97" s="202"/>
      <c r="PFB97" s="202"/>
      <c r="PFC97" s="202"/>
      <c r="PFD97" s="202"/>
      <c r="PFE97" s="202"/>
      <c r="PFF97" s="202"/>
      <c r="PFG97" s="202"/>
      <c r="PFH97" s="202"/>
      <c r="PFI97" s="202"/>
      <c r="PFJ97" s="202"/>
      <c r="PFK97" s="202"/>
      <c r="PFL97" s="202"/>
      <c r="PFM97" s="202"/>
      <c r="PFN97" s="202"/>
      <c r="PFO97" s="202"/>
      <c r="PFP97" s="202"/>
      <c r="PFQ97" s="202"/>
      <c r="PFR97" s="202"/>
      <c r="PFS97" s="202"/>
      <c r="PFT97" s="202"/>
      <c r="PFU97" s="202"/>
      <c r="PFV97" s="202"/>
      <c r="PFW97" s="202"/>
      <c r="PFX97" s="202"/>
      <c r="PFY97" s="202"/>
      <c r="PFZ97" s="202"/>
      <c r="PGA97" s="202"/>
      <c r="PGB97" s="202"/>
      <c r="PGC97" s="202"/>
      <c r="PGD97" s="202"/>
      <c r="PGE97" s="202"/>
      <c r="PGF97" s="202"/>
      <c r="PGG97" s="202"/>
      <c r="PGH97" s="202"/>
      <c r="PGI97" s="202"/>
      <c r="PGJ97" s="202"/>
      <c r="PGK97" s="202"/>
      <c r="PGL97" s="202"/>
      <c r="PGM97" s="202"/>
      <c r="PGN97" s="202"/>
      <c r="PGO97" s="202"/>
      <c r="PGP97" s="202"/>
      <c r="PGQ97" s="202"/>
      <c r="PGR97" s="202"/>
      <c r="PGS97" s="202"/>
      <c r="PGT97" s="202"/>
      <c r="PGU97" s="202"/>
      <c r="PGV97" s="202"/>
      <c r="PGW97" s="202"/>
      <c r="PGX97" s="202"/>
      <c r="PGY97" s="202"/>
      <c r="PGZ97" s="202"/>
      <c r="PHA97" s="202"/>
      <c r="PHB97" s="202"/>
      <c r="PHC97" s="202"/>
      <c r="PHD97" s="202"/>
      <c r="PHE97" s="202"/>
      <c r="PHF97" s="202"/>
      <c r="PHG97" s="202"/>
      <c r="PHH97" s="202"/>
      <c r="PHI97" s="202"/>
      <c r="PHJ97" s="202"/>
      <c r="PHK97" s="202"/>
      <c r="PHL97" s="202"/>
      <c r="PHM97" s="202"/>
      <c r="PHN97" s="202"/>
      <c r="PHO97" s="202"/>
      <c r="PHP97" s="202"/>
      <c r="PHQ97" s="202"/>
      <c r="PHR97" s="202"/>
      <c r="PHS97" s="202"/>
      <c r="PHT97" s="202"/>
      <c r="PHU97" s="202"/>
      <c r="PHV97" s="202"/>
      <c r="PHW97" s="202"/>
      <c r="PHX97" s="202"/>
      <c r="PHY97" s="202"/>
      <c r="PHZ97" s="202"/>
      <c r="PIA97" s="202"/>
      <c r="PIB97" s="202"/>
      <c r="PIC97" s="202"/>
      <c r="PID97" s="202"/>
      <c r="PIE97" s="202"/>
      <c r="PIF97" s="202"/>
      <c r="PIG97" s="202"/>
      <c r="PIH97" s="202"/>
      <c r="PII97" s="202"/>
      <c r="PIJ97" s="202"/>
      <c r="PIK97" s="202"/>
      <c r="PIL97" s="202"/>
      <c r="PIM97" s="202"/>
      <c r="PIN97" s="202"/>
      <c r="PIO97" s="202"/>
      <c r="PIP97" s="202"/>
      <c r="PIQ97" s="202"/>
      <c r="PIR97" s="202"/>
      <c r="PIS97" s="202"/>
      <c r="PIT97" s="202"/>
      <c r="PIU97" s="202"/>
      <c r="PIV97" s="202"/>
      <c r="PIW97" s="202"/>
      <c r="PIX97" s="202"/>
      <c r="PIY97" s="202"/>
      <c r="PIZ97" s="202"/>
      <c r="PJA97" s="202"/>
      <c r="PJB97" s="202"/>
      <c r="PJC97" s="202"/>
      <c r="PJD97" s="202"/>
      <c r="PJE97" s="202"/>
      <c r="PJF97" s="202"/>
      <c r="PJG97" s="202"/>
      <c r="PJH97" s="202"/>
      <c r="PJI97" s="202"/>
      <c r="PJJ97" s="202"/>
      <c r="PJK97" s="202"/>
      <c r="PJL97" s="202"/>
      <c r="PJM97" s="202"/>
      <c r="PJN97" s="202"/>
      <c r="PJO97" s="202"/>
      <c r="PJP97" s="202"/>
      <c r="PJQ97" s="202"/>
      <c r="PJR97" s="202"/>
      <c r="PJS97" s="202"/>
      <c r="PJT97" s="202"/>
      <c r="PJU97" s="202"/>
      <c r="PJV97" s="202"/>
      <c r="PJW97" s="202"/>
      <c r="PJX97" s="202"/>
      <c r="PJY97" s="202"/>
      <c r="PJZ97" s="202"/>
      <c r="PKA97" s="202"/>
      <c r="PKB97" s="202"/>
      <c r="PKC97" s="202"/>
      <c r="PKD97" s="202"/>
      <c r="PKE97" s="202"/>
      <c r="PKF97" s="202"/>
      <c r="PKG97" s="202"/>
      <c r="PKH97" s="202"/>
      <c r="PKI97" s="202"/>
      <c r="PKJ97" s="202"/>
      <c r="PKK97" s="202"/>
      <c r="PKL97" s="202"/>
      <c r="PKM97" s="202"/>
      <c r="PKN97" s="202"/>
      <c r="PKO97" s="202"/>
      <c r="PKP97" s="202"/>
      <c r="PKQ97" s="202"/>
      <c r="PKR97" s="202"/>
      <c r="PKS97" s="202"/>
      <c r="PKT97" s="202"/>
      <c r="PKU97" s="202"/>
      <c r="PKV97" s="202"/>
      <c r="PKW97" s="202"/>
      <c r="PKX97" s="202"/>
      <c r="PKY97" s="202"/>
      <c r="PKZ97" s="202"/>
      <c r="PLA97" s="202"/>
      <c r="PLB97" s="202"/>
      <c r="PLC97" s="202"/>
      <c r="PLD97" s="202"/>
      <c r="PLE97" s="202"/>
      <c r="PLF97" s="202"/>
      <c r="PLG97" s="202"/>
      <c r="PLH97" s="202"/>
      <c r="PLI97" s="202"/>
      <c r="PLJ97" s="202"/>
      <c r="PLK97" s="202"/>
      <c r="PLL97" s="202"/>
      <c r="PLM97" s="202"/>
      <c r="PLN97" s="202"/>
      <c r="PLO97" s="202"/>
      <c r="PLP97" s="202"/>
      <c r="PLQ97" s="202"/>
      <c r="PLR97" s="202"/>
      <c r="PLS97" s="202"/>
      <c r="PLT97" s="202"/>
      <c r="PLU97" s="202"/>
      <c r="PLV97" s="202"/>
      <c r="PLW97" s="202"/>
      <c r="PLX97" s="202"/>
      <c r="PLY97" s="202"/>
      <c r="PLZ97" s="202"/>
      <c r="PMA97" s="202"/>
      <c r="PMB97" s="202"/>
      <c r="PMC97" s="202"/>
      <c r="PMD97" s="202"/>
      <c r="PME97" s="202"/>
      <c r="PMF97" s="202"/>
      <c r="PMG97" s="202"/>
      <c r="PMH97" s="202"/>
      <c r="PMI97" s="202"/>
      <c r="PMJ97" s="202"/>
      <c r="PMK97" s="202"/>
      <c r="PML97" s="202"/>
      <c r="PMM97" s="202"/>
      <c r="PMN97" s="202"/>
      <c r="PMO97" s="202"/>
      <c r="PMP97" s="202"/>
      <c r="PMQ97" s="202"/>
      <c r="PMR97" s="202"/>
      <c r="PMS97" s="202"/>
      <c r="PMT97" s="202"/>
      <c r="PMU97" s="202"/>
      <c r="PMV97" s="202"/>
      <c r="PMW97" s="202"/>
      <c r="PMX97" s="202"/>
      <c r="PMY97" s="202"/>
      <c r="PMZ97" s="202"/>
      <c r="PNA97" s="202"/>
      <c r="PNB97" s="202"/>
      <c r="PNC97" s="202"/>
      <c r="PND97" s="202"/>
      <c r="PNE97" s="202"/>
      <c r="PNF97" s="202"/>
      <c r="PNG97" s="202"/>
      <c r="PNH97" s="202"/>
      <c r="PNI97" s="202"/>
      <c r="PNJ97" s="202"/>
      <c r="PNK97" s="202"/>
      <c r="PNL97" s="202"/>
      <c r="PNM97" s="202"/>
      <c r="PNN97" s="202"/>
      <c r="PNO97" s="202"/>
      <c r="PNP97" s="202"/>
      <c r="PNQ97" s="202"/>
      <c r="PNR97" s="202"/>
      <c r="PNS97" s="202"/>
      <c r="PNT97" s="202"/>
      <c r="PNU97" s="202"/>
      <c r="PNV97" s="202"/>
      <c r="PNW97" s="202"/>
      <c r="PNX97" s="202"/>
      <c r="PNY97" s="202"/>
      <c r="PNZ97" s="202"/>
      <c r="POA97" s="202"/>
      <c r="POB97" s="202"/>
      <c r="POC97" s="202"/>
      <c r="POD97" s="202"/>
      <c r="POE97" s="202"/>
      <c r="POF97" s="202"/>
      <c r="POG97" s="202"/>
      <c r="POH97" s="202"/>
      <c r="POI97" s="202"/>
      <c r="POJ97" s="202"/>
      <c r="POK97" s="202"/>
      <c r="POL97" s="202"/>
      <c r="POM97" s="202"/>
      <c r="PON97" s="202"/>
      <c r="POO97" s="202"/>
      <c r="POP97" s="202"/>
      <c r="POQ97" s="202"/>
      <c r="POR97" s="202"/>
      <c r="POS97" s="202"/>
      <c r="POT97" s="202"/>
      <c r="POU97" s="202"/>
      <c r="POV97" s="202"/>
      <c r="POW97" s="202"/>
      <c r="POX97" s="202"/>
      <c r="POY97" s="202"/>
      <c r="POZ97" s="202"/>
      <c r="PPA97" s="202"/>
      <c r="PPB97" s="202"/>
      <c r="PPC97" s="202"/>
      <c r="PPD97" s="202"/>
      <c r="PPE97" s="202"/>
      <c r="PPF97" s="202"/>
      <c r="PPG97" s="202"/>
      <c r="PPH97" s="202"/>
      <c r="PPI97" s="202"/>
      <c r="PPJ97" s="202"/>
      <c r="PPK97" s="202"/>
      <c r="PPL97" s="202"/>
      <c r="PPM97" s="202"/>
      <c r="PPN97" s="202"/>
      <c r="PPO97" s="202"/>
      <c r="PPP97" s="202"/>
      <c r="PPQ97" s="202"/>
      <c r="PPR97" s="202"/>
      <c r="PPS97" s="202"/>
      <c r="PPT97" s="202"/>
      <c r="PPU97" s="202"/>
      <c r="PPV97" s="202"/>
      <c r="PPW97" s="202"/>
      <c r="PPX97" s="202"/>
      <c r="PPY97" s="202"/>
      <c r="PPZ97" s="202"/>
      <c r="PQA97" s="202"/>
      <c r="PQB97" s="202"/>
      <c r="PQC97" s="202"/>
      <c r="PQD97" s="202"/>
      <c r="PQE97" s="202"/>
      <c r="PQF97" s="202"/>
      <c r="PQG97" s="202"/>
      <c r="PQH97" s="202"/>
      <c r="PQI97" s="202"/>
      <c r="PQJ97" s="202"/>
      <c r="PQK97" s="202"/>
      <c r="PQL97" s="202"/>
      <c r="PQM97" s="202"/>
      <c r="PQN97" s="202"/>
      <c r="PQO97" s="202"/>
      <c r="PQP97" s="202"/>
      <c r="PQQ97" s="202"/>
      <c r="PQR97" s="202"/>
      <c r="PQS97" s="202"/>
      <c r="PQT97" s="202"/>
      <c r="PQU97" s="202"/>
      <c r="PQV97" s="202"/>
      <c r="PQW97" s="202"/>
      <c r="PQX97" s="202"/>
      <c r="PQY97" s="202"/>
      <c r="PQZ97" s="202"/>
      <c r="PRA97" s="202"/>
      <c r="PRB97" s="202"/>
      <c r="PRC97" s="202"/>
      <c r="PRD97" s="202"/>
      <c r="PRE97" s="202"/>
      <c r="PRF97" s="202"/>
      <c r="PRG97" s="202"/>
      <c r="PRH97" s="202"/>
      <c r="PRI97" s="202"/>
      <c r="PRJ97" s="202"/>
      <c r="PRK97" s="202"/>
      <c r="PRL97" s="202"/>
      <c r="PRM97" s="202"/>
      <c r="PRN97" s="202"/>
      <c r="PRO97" s="202"/>
      <c r="PRP97" s="202"/>
      <c r="PRQ97" s="202"/>
      <c r="PRR97" s="202"/>
      <c r="PRS97" s="202"/>
      <c r="PRT97" s="202"/>
      <c r="PRU97" s="202"/>
      <c r="PRV97" s="202"/>
      <c r="PRW97" s="202"/>
      <c r="PRX97" s="202"/>
      <c r="PRY97" s="202"/>
      <c r="PRZ97" s="202"/>
      <c r="PSA97" s="202"/>
      <c r="PSB97" s="202"/>
      <c r="PSC97" s="202"/>
      <c r="PSD97" s="202"/>
      <c r="PSE97" s="202"/>
      <c r="PSF97" s="202"/>
      <c r="PSG97" s="202"/>
      <c r="PSH97" s="202"/>
      <c r="PSI97" s="202"/>
      <c r="PSJ97" s="202"/>
      <c r="PSK97" s="202"/>
      <c r="PSL97" s="202"/>
      <c r="PSM97" s="202"/>
      <c r="PSN97" s="202"/>
      <c r="PSO97" s="202"/>
      <c r="PSP97" s="202"/>
      <c r="PSQ97" s="202"/>
      <c r="PSR97" s="202"/>
      <c r="PSS97" s="202"/>
      <c r="PST97" s="202"/>
      <c r="PSU97" s="202"/>
      <c r="PSV97" s="202"/>
      <c r="PSW97" s="202"/>
      <c r="PSX97" s="202"/>
      <c r="PSY97" s="202"/>
      <c r="PSZ97" s="202"/>
      <c r="PTA97" s="202"/>
      <c r="PTB97" s="202"/>
      <c r="PTC97" s="202"/>
      <c r="PTD97" s="202"/>
      <c r="PTE97" s="202"/>
      <c r="PTF97" s="202"/>
      <c r="PTG97" s="202"/>
      <c r="PTH97" s="202"/>
      <c r="PTI97" s="202"/>
      <c r="PTJ97" s="202"/>
      <c r="PTK97" s="202"/>
      <c r="PTL97" s="202"/>
      <c r="PTM97" s="202"/>
      <c r="PTN97" s="202"/>
      <c r="PTO97" s="202"/>
      <c r="PTP97" s="202"/>
      <c r="PTQ97" s="202"/>
      <c r="PTR97" s="202"/>
      <c r="PTS97" s="202"/>
      <c r="PTT97" s="202"/>
      <c r="PTU97" s="202"/>
      <c r="PTV97" s="202"/>
      <c r="PTW97" s="202"/>
      <c r="PTX97" s="202"/>
      <c r="PTY97" s="202"/>
      <c r="PTZ97" s="202"/>
      <c r="PUA97" s="202"/>
      <c r="PUB97" s="202"/>
      <c r="PUC97" s="202"/>
      <c r="PUD97" s="202"/>
      <c r="PUE97" s="202"/>
      <c r="PUF97" s="202"/>
      <c r="PUG97" s="202"/>
      <c r="PUH97" s="202"/>
      <c r="PUI97" s="202"/>
      <c r="PUJ97" s="202"/>
      <c r="PUK97" s="202"/>
      <c r="PUL97" s="202"/>
      <c r="PUM97" s="202"/>
      <c r="PUN97" s="202"/>
      <c r="PUO97" s="202"/>
      <c r="PUP97" s="202"/>
      <c r="PUQ97" s="202"/>
      <c r="PUR97" s="202"/>
      <c r="PUS97" s="202"/>
      <c r="PUT97" s="202"/>
      <c r="PUU97" s="202"/>
      <c r="PUV97" s="202"/>
      <c r="PUW97" s="202"/>
      <c r="PUX97" s="202"/>
      <c r="PUY97" s="202"/>
      <c r="PUZ97" s="202"/>
      <c r="PVA97" s="202"/>
      <c r="PVB97" s="202"/>
      <c r="PVC97" s="202"/>
      <c r="PVD97" s="202"/>
      <c r="PVE97" s="202"/>
      <c r="PVF97" s="202"/>
      <c r="PVG97" s="202"/>
      <c r="PVH97" s="202"/>
      <c r="PVI97" s="202"/>
      <c r="PVJ97" s="202"/>
      <c r="PVK97" s="202"/>
      <c r="PVL97" s="202"/>
      <c r="PVM97" s="202"/>
      <c r="PVN97" s="202"/>
      <c r="PVO97" s="202"/>
      <c r="PVP97" s="202"/>
      <c r="PVQ97" s="202"/>
      <c r="PVR97" s="202"/>
      <c r="PVS97" s="202"/>
      <c r="PVT97" s="202"/>
      <c r="PVU97" s="202"/>
      <c r="PVV97" s="202"/>
      <c r="PVW97" s="202"/>
      <c r="PVX97" s="202"/>
      <c r="PVY97" s="202"/>
      <c r="PVZ97" s="202"/>
      <c r="PWA97" s="202"/>
      <c r="PWB97" s="202"/>
      <c r="PWC97" s="202"/>
      <c r="PWD97" s="202"/>
      <c r="PWE97" s="202"/>
      <c r="PWF97" s="202"/>
      <c r="PWG97" s="202"/>
      <c r="PWH97" s="202"/>
      <c r="PWI97" s="202"/>
      <c r="PWJ97" s="202"/>
      <c r="PWK97" s="202"/>
      <c r="PWL97" s="202"/>
      <c r="PWM97" s="202"/>
      <c r="PWN97" s="202"/>
      <c r="PWO97" s="202"/>
      <c r="PWP97" s="202"/>
      <c r="PWQ97" s="202"/>
      <c r="PWR97" s="202"/>
      <c r="PWS97" s="202"/>
      <c r="PWT97" s="202"/>
      <c r="PWU97" s="202"/>
      <c r="PWV97" s="202"/>
      <c r="PWW97" s="202"/>
      <c r="PWX97" s="202"/>
      <c r="PWY97" s="202"/>
      <c r="PWZ97" s="202"/>
      <c r="PXA97" s="202"/>
      <c r="PXB97" s="202"/>
      <c r="PXC97" s="202"/>
      <c r="PXD97" s="202"/>
      <c r="PXE97" s="202"/>
      <c r="PXF97" s="202"/>
      <c r="PXG97" s="202"/>
      <c r="PXH97" s="202"/>
      <c r="PXI97" s="202"/>
      <c r="PXJ97" s="202"/>
      <c r="PXK97" s="202"/>
      <c r="PXL97" s="202"/>
      <c r="PXM97" s="202"/>
      <c r="PXN97" s="202"/>
      <c r="PXO97" s="202"/>
      <c r="PXP97" s="202"/>
      <c r="PXQ97" s="202"/>
      <c r="PXR97" s="202"/>
      <c r="PXS97" s="202"/>
      <c r="PXT97" s="202"/>
      <c r="PXU97" s="202"/>
      <c r="PXV97" s="202"/>
      <c r="PXW97" s="202"/>
      <c r="PXX97" s="202"/>
      <c r="PXY97" s="202"/>
      <c r="PXZ97" s="202"/>
      <c r="PYA97" s="202"/>
      <c r="PYB97" s="202"/>
      <c r="PYC97" s="202"/>
      <c r="PYD97" s="202"/>
      <c r="PYE97" s="202"/>
      <c r="PYF97" s="202"/>
      <c r="PYG97" s="202"/>
      <c r="PYH97" s="202"/>
      <c r="PYI97" s="202"/>
      <c r="PYJ97" s="202"/>
      <c r="PYK97" s="202"/>
      <c r="PYL97" s="202"/>
      <c r="PYM97" s="202"/>
      <c r="PYN97" s="202"/>
      <c r="PYO97" s="202"/>
      <c r="PYP97" s="202"/>
      <c r="PYQ97" s="202"/>
      <c r="PYR97" s="202"/>
      <c r="PYS97" s="202"/>
      <c r="PYT97" s="202"/>
      <c r="PYU97" s="202"/>
      <c r="PYV97" s="202"/>
      <c r="PYW97" s="202"/>
      <c r="PYX97" s="202"/>
      <c r="PYY97" s="202"/>
      <c r="PYZ97" s="202"/>
      <c r="PZA97" s="202"/>
      <c r="PZB97" s="202"/>
      <c r="PZC97" s="202"/>
      <c r="PZD97" s="202"/>
      <c r="PZE97" s="202"/>
      <c r="PZF97" s="202"/>
      <c r="PZG97" s="202"/>
      <c r="PZH97" s="202"/>
      <c r="PZI97" s="202"/>
      <c r="PZJ97" s="202"/>
      <c r="PZK97" s="202"/>
      <c r="PZL97" s="202"/>
      <c r="PZM97" s="202"/>
      <c r="PZN97" s="202"/>
      <c r="PZO97" s="202"/>
      <c r="PZP97" s="202"/>
      <c r="PZQ97" s="202"/>
      <c r="PZR97" s="202"/>
      <c r="PZS97" s="202"/>
      <c r="PZT97" s="202"/>
      <c r="PZU97" s="202"/>
      <c r="PZV97" s="202"/>
      <c r="PZW97" s="202"/>
      <c r="PZX97" s="202"/>
      <c r="PZY97" s="202"/>
      <c r="PZZ97" s="202"/>
      <c r="QAA97" s="202"/>
      <c r="QAB97" s="202"/>
      <c r="QAC97" s="202"/>
      <c r="QAD97" s="202"/>
      <c r="QAE97" s="202"/>
      <c r="QAF97" s="202"/>
      <c r="QAG97" s="202"/>
      <c r="QAH97" s="202"/>
      <c r="QAI97" s="202"/>
      <c r="QAJ97" s="202"/>
      <c r="QAK97" s="202"/>
      <c r="QAL97" s="202"/>
      <c r="QAM97" s="202"/>
      <c r="QAN97" s="202"/>
      <c r="QAO97" s="202"/>
      <c r="QAP97" s="202"/>
      <c r="QAQ97" s="202"/>
      <c r="QAR97" s="202"/>
      <c r="QAS97" s="202"/>
      <c r="QAT97" s="202"/>
      <c r="QAU97" s="202"/>
      <c r="QAV97" s="202"/>
      <c r="QAW97" s="202"/>
      <c r="QAX97" s="202"/>
      <c r="QAY97" s="202"/>
      <c r="QAZ97" s="202"/>
      <c r="QBA97" s="202"/>
      <c r="QBB97" s="202"/>
      <c r="QBC97" s="202"/>
      <c r="QBD97" s="202"/>
      <c r="QBE97" s="202"/>
      <c r="QBF97" s="202"/>
      <c r="QBG97" s="202"/>
      <c r="QBH97" s="202"/>
      <c r="QBI97" s="202"/>
      <c r="QBJ97" s="202"/>
      <c r="QBK97" s="202"/>
      <c r="QBL97" s="202"/>
      <c r="QBM97" s="202"/>
      <c r="QBN97" s="202"/>
      <c r="QBO97" s="202"/>
      <c r="QBP97" s="202"/>
      <c r="QBQ97" s="202"/>
      <c r="QBR97" s="202"/>
      <c r="QBS97" s="202"/>
      <c r="QBT97" s="202"/>
      <c r="QBU97" s="202"/>
      <c r="QBV97" s="202"/>
      <c r="QBW97" s="202"/>
      <c r="QBX97" s="202"/>
      <c r="QBY97" s="202"/>
      <c r="QBZ97" s="202"/>
      <c r="QCA97" s="202"/>
      <c r="QCB97" s="202"/>
      <c r="QCC97" s="202"/>
      <c r="QCD97" s="202"/>
      <c r="QCE97" s="202"/>
      <c r="QCF97" s="202"/>
      <c r="QCG97" s="202"/>
      <c r="QCH97" s="202"/>
      <c r="QCI97" s="202"/>
      <c r="QCJ97" s="202"/>
      <c r="QCK97" s="202"/>
      <c r="QCL97" s="202"/>
      <c r="QCM97" s="202"/>
      <c r="QCN97" s="202"/>
      <c r="QCO97" s="202"/>
      <c r="QCP97" s="202"/>
      <c r="QCQ97" s="202"/>
      <c r="QCR97" s="202"/>
      <c r="QCS97" s="202"/>
      <c r="QCT97" s="202"/>
      <c r="QCU97" s="202"/>
      <c r="QCV97" s="202"/>
      <c r="QCW97" s="202"/>
      <c r="QCX97" s="202"/>
      <c r="QCY97" s="202"/>
      <c r="QCZ97" s="202"/>
      <c r="QDA97" s="202"/>
      <c r="QDB97" s="202"/>
      <c r="QDC97" s="202"/>
      <c r="QDD97" s="202"/>
      <c r="QDE97" s="202"/>
      <c r="QDF97" s="202"/>
      <c r="QDG97" s="202"/>
      <c r="QDH97" s="202"/>
      <c r="QDI97" s="202"/>
      <c r="QDJ97" s="202"/>
      <c r="QDK97" s="202"/>
      <c r="QDL97" s="202"/>
      <c r="QDM97" s="202"/>
      <c r="QDN97" s="202"/>
      <c r="QDO97" s="202"/>
      <c r="QDP97" s="202"/>
      <c r="QDQ97" s="202"/>
      <c r="QDR97" s="202"/>
      <c r="QDS97" s="202"/>
      <c r="QDT97" s="202"/>
      <c r="QDU97" s="202"/>
      <c r="QDV97" s="202"/>
      <c r="QDW97" s="202"/>
      <c r="QDX97" s="202"/>
      <c r="QDY97" s="202"/>
      <c r="QDZ97" s="202"/>
      <c r="QEA97" s="202"/>
      <c r="QEB97" s="202"/>
      <c r="QEC97" s="202"/>
      <c r="QED97" s="202"/>
      <c r="QEE97" s="202"/>
      <c r="QEF97" s="202"/>
      <c r="QEG97" s="202"/>
      <c r="QEH97" s="202"/>
      <c r="QEI97" s="202"/>
      <c r="QEJ97" s="202"/>
      <c r="QEK97" s="202"/>
      <c r="QEL97" s="202"/>
      <c r="QEM97" s="202"/>
      <c r="QEN97" s="202"/>
      <c r="QEO97" s="202"/>
      <c r="QEP97" s="202"/>
      <c r="QEQ97" s="202"/>
      <c r="QER97" s="202"/>
      <c r="QES97" s="202"/>
      <c r="QET97" s="202"/>
      <c r="QEU97" s="202"/>
      <c r="QEV97" s="202"/>
      <c r="QEW97" s="202"/>
      <c r="QEX97" s="202"/>
      <c r="QEY97" s="202"/>
      <c r="QEZ97" s="202"/>
      <c r="QFA97" s="202"/>
      <c r="QFB97" s="202"/>
      <c r="QFC97" s="202"/>
      <c r="QFD97" s="202"/>
      <c r="QFE97" s="202"/>
      <c r="QFF97" s="202"/>
      <c r="QFG97" s="202"/>
      <c r="QFH97" s="202"/>
      <c r="QFI97" s="202"/>
      <c r="QFJ97" s="202"/>
      <c r="QFK97" s="202"/>
      <c r="QFL97" s="202"/>
      <c r="QFM97" s="202"/>
      <c r="QFN97" s="202"/>
      <c r="QFO97" s="202"/>
      <c r="QFP97" s="202"/>
      <c r="QFQ97" s="202"/>
      <c r="QFR97" s="202"/>
      <c r="QFS97" s="202"/>
      <c r="QFT97" s="202"/>
      <c r="QFU97" s="202"/>
      <c r="QFV97" s="202"/>
      <c r="QFW97" s="202"/>
      <c r="QFX97" s="202"/>
      <c r="QFY97" s="202"/>
      <c r="QFZ97" s="202"/>
      <c r="QGA97" s="202"/>
      <c r="QGB97" s="202"/>
      <c r="QGC97" s="202"/>
      <c r="QGD97" s="202"/>
      <c r="QGE97" s="202"/>
      <c r="QGF97" s="202"/>
      <c r="QGG97" s="202"/>
      <c r="QGH97" s="202"/>
      <c r="QGI97" s="202"/>
      <c r="QGJ97" s="202"/>
      <c r="QGK97" s="202"/>
      <c r="QGL97" s="202"/>
      <c r="QGM97" s="202"/>
      <c r="QGN97" s="202"/>
      <c r="QGO97" s="202"/>
      <c r="QGP97" s="202"/>
      <c r="QGQ97" s="202"/>
      <c r="QGR97" s="202"/>
      <c r="QGS97" s="202"/>
      <c r="QGT97" s="202"/>
      <c r="QGU97" s="202"/>
      <c r="QGV97" s="202"/>
      <c r="QGW97" s="202"/>
      <c r="QGX97" s="202"/>
      <c r="QGY97" s="202"/>
      <c r="QGZ97" s="202"/>
      <c r="QHA97" s="202"/>
      <c r="QHB97" s="202"/>
      <c r="QHC97" s="202"/>
      <c r="QHD97" s="202"/>
      <c r="QHE97" s="202"/>
      <c r="QHF97" s="202"/>
      <c r="QHG97" s="202"/>
      <c r="QHH97" s="202"/>
      <c r="QHI97" s="202"/>
      <c r="QHJ97" s="202"/>
      <c r="QHK97" s="202"/>
      <c r="QHL97" s="202"/>
      <c r="QHM97" s="202"/>
      <c r="QHN97" s="202"/>
      <c r="QHO97" s="202"/>
      <c r="QHP97" s="202"/>
      <c r="QHQ97" s="202"/>
      <c r="QHR97" s="202"/>
      <c r="QHS97" s="202"/>
      <c r="QHT97" s="202"/>
      <c r="QHU97" s="202"/>
      <c r="QHV97" s="202"/>
      <c r="QHW97" s="202"/>
      <c r="QHX97" s="202"/>
      <c r="QHY97" s="202"/>
      <c r="QHZ97" s="202"/>
      <c r="QIA97" s="202"/>
      <c r="QIB97" s="202"/>
      <c r="QIC97" s="202"/>
      <c r="QID97" s="202"/>
      <c r="QIE97" s="202"/>
      <c r="QIF97" s="202"/>
      <c r="QIG97" s="202"/>
      <c r="QIH97" s="202"/>
      <c r="QII97" s="202"/>
      <c r="QIJ97" s="202"/>
      <c r="QIK97" s="202"/>
      <c r="QIL97" s="202"/>
      <c r="QIM97" s="202"/>
      <c r="QIN97" s="202"/>
      <c r="QIO97" s="202"/>
      <c r="QIP97" s="202"/>
      <c r="QIQ97" s="202"/>
      <c r="QIR97" s="202"/>
      <c r="QIS97" s="202"/>
      <c r="QIT97" s="202"/>
      <c r="QIU97" s="202"/>
      <c r="QIV97" s="202"/>
      <c r="QIW97" s="202"/>
      <c r="QIX97" s="202"/>
      <c r="QIY97" s="202"/>
      <c r="QIZ97" s="202"/>
      <c r="QJA97" s="202"/>
      <c r="QJB97" s="202"/>
      <c r="QJC97" s="202"/>
      <c r="QJD97" s="202"/>
      <c r="QJE97" s="202"/>
      <c r="QJF97" s="202"/>
      <c r="QJG97" s="202"/>
      <c r="QJH97" s="202"/>
      <c r="QJI97" s="202"/>
      <c r="QJJ97" s="202"/>
      <c r="QJK97" s="202"/>
      <c r="QJL97" s="202"/>
      <c r="QJM97" s="202"/>
      <c r="QJN97" s="202"/>
      <c r="QJO97" s="202"/>
      <c r="QJP97" s="202"/>
      <c r="QJQ97" s="202"/>
      <c r="QJR97" s="202"/>
      <c r="QJS97" s="202"/>
      <c r="QJT97" s="202"/>
      <c r="QJU97" s="202"/>
      <c r="QJV97" s="202"/>
      <c r="QJW97" s="202"/>
      <c r="QJX97" s="202"/>
      <c r="QJY97" s="202"/>
      <c r="QJZ97" s="202"/>
      <c r="QKA97" s="202"/>
      <c r="QKB97" s="202"/>
      <c r="QKC97" s="202"/>
      <c r="QKD97" s="202"/>
      <c r="QKE97" s="202"/>
      <c r="QKF97" s="202"/>
      <c r="QKG97" s="202"/>
      <c r="QKH97" s="202"/>
      <c r="QKI97" s="202"/>
      <c r="QKJ97" s="202"/>
      <c r="QKK97" s="202"/>
      <c r="QKL97" s="202"/>
      <c r="QKM97" s="202"/>
      <c r="QKN97" s="202"/>
      <c r="QKO97" s="202"/>
      <c r="QKP97" s="202"/>
      <c r="QKQ97" s="202"/>
      <c r="QKR97" s="202"/>
      <c r="QKS97" s="202"/>
      <c r="QKT97" s="202"/>
      <c r="QKU97" s="202"/>
      <c r="QKV97" s="202"/>
      <c r="QKW97" s="202"/>
      <c r="QKX97" s="202"/>
      <c r="QKY97" s="202"/>
      <c r="QKZ97" s="202"/>
      <c r="QLA97" s="202"/>
      <c r="QLB97" s="202"/>
      <c r="QLC97" s="202"/>
      <c r="QLD97" s="202"/>
      <c r="QLE97" s="202"/>
      <c r="QLF97" s="202"/>
      <c r="QLG97" s="202"/>
      <c r="QLH97" s="202"/>
      <c r="QLI97" s="202"/>
      <c r="QLJ97" s="202"/>
      <c r="QLK97" s="202"/>
      <c r="QLL97" s="202"/>
      <c r="QLM97" s="202"/>
      <c r="QLN97" s="202"/>
      <c r="QLO97" s="202"/>
      <c r="QLP97" s="202"/>
      <c r="QLQ97" s="202"/>
      <c r="QLR97" s="202"/>
      <c r="QLS97" s="202"/>
      <c r="QLT97" s="202"/>
      <c r="QLU97" s="202"/>
      <c r="QLV97" s="202"/>
      <c r="QLW97" s="202"/>
      <c r="QLX97" s="202"/>
      <c r="QLY97" s="202"/>
      <c r="QLZ97" s="202"/>
      <c r="QMA97" s="202"/>
      <c r="QMB97" s="202"/>
      <c r="QMC97" s="202"/>
      <c r="QMD97" s="202"/>
      <c r="QME97" s="202"/>
      <c r="QMF97" s="202"/>
      <c r="QMG97" s="202"/>
      <c r="QMH97" s="202"/>
      <c r="QMI97" s="202"/>
      <c r="QMJ97" s="202"/>
      <c r="QMK97" s="202"/>
      <c r="QML97" s="202"/>
      <c r="QMM97" s="202"/>
      <c r="QMN97" s="202"/>
      <c r="QMO97" s="202"/>
      <c r="QMP97" s="202"/>
      <c r="QMQ97" s="202"/>
      <c r="QMR97" s="202"/>
      <c r="QMS97" s="202"/>
      <c r="QMT97" s="202"/>
      <c r="QMU97" s="202"/>
      <c r="QMV97" s="202"/>
      <c r="QMW97" s="202"/>
      <c r="QMX97" s="202"/>
      <c r="QMY97" s="202"/>
      <c r="QMZ97" s="202"/>
      <c r="QNA97" s="202"/>
      <c r="QNB97" s="202"/>
      <c r="QNC97" s="202"/>
      <c r="QND97" s="202"/>
      <c r="QNE97" s="202"/>
      <c r="QNF97" s="202"/>
      <c r="QNG97" s="202"/>
      <c r="QNH97" s="202"/>
      <c r="QNI97" s="202"/>
      <c r="QNJ97" s="202"/>
      <c r="QNK97" s="202"/>
      <c r="QNL97" s="202"/>
      <c r="QNM97" s="202"/>
      <c r="QNN97" s="202"/>
      <c r="QNO97" s="202"/>
      <c r="QNP97" s="202"/>
      <c r="QNQ97" s="202"/>
      <c r="QNR97" s="202"/>
      <c r="QNS97" s="202"/>
      <c r="QNT97" s="202"/>
      <c r="QNU97" s="202"/>
      <c r="QNV97" s="202"/>
      <c r="QNW97" s="202"/>
      <c r="QNX97" s="202"/>
      <c r="QNY97" s="202"/>
      <c r="QNZ97" s="202"/>
      <c r="QOA97" s="202"/>
      <c r="QOB97" s="202"/>
      <c r="QOC97" s="202"/>
      <c r="QOD97" s="202"/>
      <c r="QOE97" s="202"/>
      <c r="QOF97" s="202"/>
      <c r="QOG97" s="202"/>
      <c r="QOH97" s="202"/>
      <c r="QOI97" s="202"/>
      <c r="QOJ97" s="202"/>
      <c r="QOK97" s="202"/>
      <c r="QOL97" s="202"/>
      <c r="QOM97" s="202"/>
      <c r="QON97" s="202"/>
      <c r="QOO97" s="202"/>
      <c r="QOP97" s="202"/>
      <c r="QOQ97" s="202"/>
      <c r="QOR97" s="202"/>
      <c r="QOS97" s="202"/>
      <c r="QOT97" s="202"/>
      <c r="QOU97" s="202"/>
      <c r="QOV97" s="202"/>
      <c r="QOW97" s="202"/>
      <c r="QOX97" s="202"/>
      <c r="QOY97" s="202"/>
      <c r="QOZ97" s="202"/>
      <c r="QPA97" s="202"/>
      <c r="QPB97" s="202"/>
      <c r="QPC97" s="202"/>
      <c r="QPD97" s="202"/>
      <c r="QPE97" s="202"/>
      <c r="QPF97" s="202"/>
      <c r="QPG97" s="202"/>
      <c r="QPH97" s="202"/>
      <c r="QPI97" s="202"/>
      <c r="QPJ97" s="202"/>
      <c r="QPK97" s="202"/>
      <c r="QPL97" s="202"/>
      <c r="QPM97" s="202"/>
      <c r="QPN97" s="202"/>
      <c r="QPO97" s="202"/>
      <c r="QPP97" s="202"/>
      <c r="QPQ97" s="202"/>
      <c r="QPR97" s="202"/>
      <c r="QPS97" s="202"/>
      <c r="QPT97" s="202"/>
      <c r="QPU97" s="202"/>
      <c r="QPV97" s="202"/>
      <c r="QPW97" s="202"/>
      <c r="QPX97" s="202"/>
      <c r="QPY97" s="202"/>
      <c r="QPZ97" s="202"/>
      <c r="QQA97" s="202"/>
      <c r="QQB97" s="202"/>
      <c r="QQC97" s="202"/>
      <c r="QQD97" s="202"/>
      <c r="QQE97" s="202"/>
      <c r="QQF97" s="202"/>
      <c r="QQG97" s="202"/>
      <c r="QQH97" s="202"/>
      <c r="QQI97" s="202"/>
      <c r="QQJ97" s="202"/>
      <c r="QQK97" s="202"/>
      <c r="QQL97" s="202"/>
      <c r="QQM97" s="202"/>
      <c r="QQN97" s="202"/>
      <c r="QQO97" s="202"/>
      <c r="QQP97" s="202"/>
      <c r="QQQ97" s="202"/>
      <c r="QQR97" s="202"/>
      <c r="QQS97" s="202"/>
      <c r="QQT97" s="202"/>
      <c r="QQU97" s="202"/>
      <c r="QQV97" s="202"/>
      <c r="QQW97" s="202"/>
      <c r="QQX97" s="202"/>
      <c r="QQY97" s="202"/>
      <c r="QQZ97" s="202"/>
      <c r="QRA97" s="202"/>
      <c r="QRB97" s="202"/>
      <c r="QRC97" s="202"/>
      <c r="QRD97" s="202"/>
      <c r="QRE97" s="202"/>
      <c r="QRF97" s="202"/>
      <c r="QRG97" s="202"/>
      <c r="QRH97" s="202"/>
      <c r="QRI97" s="202"/>
      <c r="QRJ97" s="202"/>
      <c r="QRK97" s="202"/>
      <c r="QRL97" s="202"/>
      <c r="QRM97" s="202"/>
      <c r="QRN97" s="202"/>
      <c r="QRO97" s="202"/>
      <c r="QRP97" s="202"/>
      <c r="QRQ97" s="202"/>
      <c r="QRR97" s="202"/>
      <c r="QRS97" s="202"/>
      <c r="QRT97" s="202"/>
      <c r="QRU97" s="202"/>
      <c r="QRV97" s="202"/>
      <c r="QRW97" s="202"/>
      <c r="QRX97" s="202"/>
      <c r="QRY97" s="202"/>
      <c r="QRZ97" s="202"/>
      <c r="QSA97" s="202"/>
      <c r="QSB97" s="202"/>
      <c r="QSC97" s="202"/>
      <c r="QSD97" s="202"/>
      <c r="QSE97" s="202"/>
      <c r="QSF97" s="202"/>
      <c r="QSG97" s="202"/>
      <c r="QSH97" s="202"/>
      <c r="QSI97" s="202"/>
      <c r="QSJ97" s="202"/>
      <c r="QSK97" s="202"/>
      <c r="QSL97" s="202"/>
      <c r="QSM97" s="202"/>
      <c r="QSN97" s="202"/>
      <c r="QSO97" s="202"/>
      <c r="QSP97" s="202"/>
      <c r="QSQ97" s="202"/>
      <c r="QSR97" s="202"/>
      <c r="QSS97" s="202"/>
      <c r="QST97" s="202"/>
      <c r="QSU97" s="202"/>
      <c r="QSV97" s="202"/>
      <c r="QSW97" s="202"/>
      <c r="QSX97" s="202"/>
      <c r="QSY97" s="202"/>
      <c r="QSZ97" s="202"/>
      <c r="QTA97" s="202"/>
      <c r="QTB97" s="202"/>
      <c r="QTC97" s="202"/>
      <c r="QTD97" s="202"/>
      <c r="QTE97" s="202"/>
      <c r="QTF97" s="202"/>
      <c r="QTG97" s="202"/>
      <c r="QTH97" s="202"/>
      <c r="QTI97" s="202"/>
      <c r="QTJ97" s="202"/>
      <c r="QTK97" s="202"/>
      <c r="QTL97" s="202"/>
      <c r="QTM97" s="202"/>
      <c r="QTN97" s="202"/>
      <c r="QTO97" s="202"/>
      <c r="QTP97" s="202"/>
      <c r="QTQ97" s="202"/>
      <c r="QTR97" s="202"/>
      <c r="QTS97" s="202"/>
      <c r="QTT97" s="202"/>
      <c r="QTU97" s="202"/>
      <c r="QTV97" s="202"/>
      <c r="QTW97" s="202"/>
      <c r="QTX97" s="202"/>
      <c r="QTY97" s="202"/>
      <c r="QTZ97" s="202"/>
      <c r="QUA97" s="202"/>
      <c r="QUB97" s="202"/>
      <c r="QUC97" s="202"/>
      <c r="QUD97" s="202"/>
      <c r="QUE97" s="202"/>
      <c r="QUF97" s="202"/>
      <c r="QUG97" s="202"/>
      <c r="QUH97" s="202"/>
      <c r="QUI97" s="202"/>
      <c r="QUJ97" s="202"/>
      <c r="QUK97" s="202"/>
      <c r="QUL97" s="202"/>
      <c r="QUM97" s="202"/>
      <c r="QUN97" s="202"/>
      <c r="QUO97" s="202"/>
      <c r="QUP97" s="202"/>
      <c r="QUQ97" s="202"/>
      <c r="QUR97" s="202"/>
      <c r="QUS97" s="202"/>
      <c r="QUT97" s="202"/>
      <c r="QUU97" s="202"/>
      <c r="QUV97" s="202"/>
      <c r="QUW97" s="202"/>
      <c r="QUX97" s="202"/>
      <c r="QUY97" s="202"/>
      <c r="QUZ97" s="202"/>
      <c r="QVA97" s="202"/>
      <c r="QVB97" s="202"/>
      <c r="QVC97" s="202"/>
      <c r="QVD97" s="202"/>
      <c r="QVE97" s="202"/>
      <c r="QVF97" s="202"/>
      <c r="QVG97" s="202"/>
      <c r="QVH97" s="202"/>
      <c r="QVI97" s="202"/>
      <c r="QVJ97" s="202"/>
      <c r="QVK97" s="202"/>
      <c r="QVL97" s="202"/>
      <c r="QVM97" s="202"/>
      <c r="QVN97" s="202"/>
      <c r="QVO97" s="202"/>
      <c r="QVP97" s="202"/>
      <c r="QVQ97" s="202"/>
      <c r="QVR97" s="202"/>
      <c r="QVS97" s="202"/>
      <c r="QVT97" s="202"/>
      <c r="QVU97" s="202"/>
      <c r="QVV97" s="202"/>
      <c r="QVW97" s="202"/>
      <c r="QVX97" s="202"/>
      <c r="QVY97" s="202"/>
      <c r="QVZ97" s="202"/>
      <c r="QWA97" s="202"/>
      <c r="QWB97" s="202"/>
      <c r="QWC97" s="202"/>
      <c r="QWD97" s="202"/>
      <c r="QWE97" s="202"/>
      <c r="QWF97" s="202"/>
      <c r="QWG97" s="202"/>
      <c r="QWH97" s="202"/>
      <c r="QWI97" s="202"/>
      <c r="QWJ97" s="202"/>
      <c r="QWK97" s="202"/>
      <c r="QWL97" s="202"/>
      <c r="QWM97" s="202"/>
      <c r="QWN97" s="202"/>
      <c r="QWO97" s="202"/>
      <c r="QWP97" s="202"/>
      <c r="QWQ97" s="202"/>
      <c r="QWR97" s="202"/>
      <c r="QWS97" s="202"/>
      <c r="QWT97" s="202"/>
      <c r="QWU97" s="202"/>
      <c r="QWV97" s="202"/>
      <c r="QWW97" s="202"/>
      <c r="QWX97" s="202"/>
      <c r="QWY97" s="202"/>
      <c r="QWZ97" s="202"/>
      <c r="QXA97" s="202"/>
      <c r="QXB97" s="202"/>
      <c r="QXC97" s="202"/>
      <c r="QXD97" s="202"/>
      <c r="QXE97" s="202"/>
      <c r="QXF97" s="202"/>
      <c r="QXG97" s="202"/>
      <c r="QXH97" s="202"/>
      <c r="QXI97" s="202"/>
      <c r="QXJ97" s="202"/>
      <c r="QXK97" s="202"/>
      <c r="QXL97" s="202"/>
      <c r="QXM97" s="202"/>
      <c r="QXN97" s="202"/>
      <c r="QXO97" s="202"/>
      <c r="QXP97" s="202"/>
      <c r="QXQ97" s="202"/>
      <c r="QXR97" s="202"/>
      <c r="QXS97" s="202"/>
      <c r="QXT97" s="202"/>
      <c r="QXU97" s="202"/>
      <c r="QXV97" s="202"/>
      <c r="QXW97" s="202"/>
      <c r="QXX97" s="202"/>
      <c r="QXY97" s="202"/>
      <c r="QXZ97" s="202"/>
      <c r="QYA97" s="202"/>
      <c r="QYB97" s="202"/>
      <c r="QYC97" s="202"/>
      <c r="QYD97" s="202"/>
      <c r="QYE97" s="202"/>
      <c r="QYF97" s="202"/>
      <c r="QYG97" s="202"/>
      <c r="QYH97" s="202"/>
      <c r="QYI97" s="202"/>
      <c r="QYJ97" s="202"/>
      <c r="QYK97" s="202"/>
      <c r="QYL97" s="202"/>
      <c r="QYM97" s="202"/>
      <c r="QYN97" s="202"/>
      <c r="QYO97" s="202"/>
      <c r="QYP97" s="202"/>
      <c r="QYQ97" s="202"/>
      <c r="QYR97" s="202"/>
      <c r="QYS97" s="202"/>
      <c r="QYT97" s="202"/>
      <c r="QYU97" s="202"/>
      <c r="QYV97" s="202"/>
      <c r="QYW97" s="202"/>
      <c r="QYX97" s="202"/>
      <c r="QYY97" s="202"/>
      <c r="QYZ97" s="202"/>
      <c r="QZA97" s="202"/>
      <c r="QZB97" s="202"/>
      <c r="QZC97" s="202"/>
      <c r="QZD97" s="202"/>
      <c r="QZE97" s="202"/>
      <c r="QZF97" s="202"/>
      <c r="QZG97" s="202"/>
      <c r="QZH97" s="202"/>
      <c r="QZI97" s="202"/>
      <c r="QZJ97" s="202"/>
      <c r="QZK97" s="202"/>
      <c r="QZL97" s="202"/>
      <c r="QZM97" s="202"/>
      <c r="QZN97" s="202"/>
      <c r="QZO97" s="202"/>
      <c r="QZP97" s="202"/>
      <c r="QZQ97" s="202"/>
      <c r="QZR97" s="202"/>
      <c r="QZS97" s="202"/>
      <c r="QZT97" s="202"/>
      <c r="QZU97" s="202"/>
      <c r="QZV97" s="202"/>
      <c r="QZW97" s="202"/>
      <c r="QZX97" s="202"/>
      <c r="QZY97" s="202"/>
      <c r="QZZ97" s="202"/>
      <c r="RAA97" s="202"/>
      <c r="RAB97" s="202"/>
      <c r="RAC97" s="202"/>
      <c r="RAD97" s="202"/>
      <c r="RAE97" s="202"/>
      <c r="RAF97" s="202"/>
      <c r="RAG97" s="202"/>
      <c r="RAH97" s="202"/>
      <c r="RAI97" s="202"/>
      <c r="RAJ97" s="202"/>
      <c r="RAK97" s="202"/>
      <c r="RAL97" s="202"/>
      <c r="RAM97" s="202"/>
      <c r="RAN97" s="202"/>
      <c r="RAO97" s="202"/>
      <c r="RAP97" s="202"/>
      <c r="RAQ97" s="202"/>
      <c r="RAR97" s="202"/>
      <c r="RAS97" s="202"/>
      <c r="RAT97" s="202"/>
      <c r="RAU97" s="202"/>
      <c r="RAV97" s="202"/>
      <c r="RAW97" s="202"/>
      <c r="RAX97" s="202"/>
      <c r="RAY97" s="202"/>
      <c r="RAZ97" s="202"/>
      <c r="RBA97" s="202"/>
      <c r="RBB97" s="202"/>
      <c r="RBC97" s="202"/>
      <c r="RBD97" s="202"/>
      <c r="RBE97" s="202"/>
      <c r="RBF97" s="202"/>
      <c r="RBG97" s="202"/>
      <c r="RBH97" s="202"/>
      <c r="RBI97" s="202"/>
      <c r="RBJ97" s="202"/>
      <c r="RBK97" s="202"/>
      <c r="RBL97" s="202"/>
      <c r="RBM97" s="202"/>
      <c r="RBN97" s="202"/>
      <c r="RBO97" s="202"/>
      <c r="RBP97" s="202"/>
      <c r="RBQ97" s="202"/>
      <c r="RBR97" s="202"/>
      <c r="RBS97" s="202"/>
      <c r="RBT97" s="202"/>
      <c r="RBU97" s="202"/>
      <c r="RBV97" s="202"/>
      <c r="RBW97" s="202"/>
      <c r="RBX97" s="202"/>
      <c r="RBY97" s="202"/>
      <c r="RBZ97" s="202"/>
      <c r="RCA97" s="202"/>
      <c r="RCB97" s="202"/>
      <c r="RCC97" s="202"/>
      <c r="RCD97" s="202"/>
      <c r="RCE97" s="202"/>
      <c r="RCF97" s="202"/>
      <c r="RCG97" s="202"/>
      <c r="RCH97" s="202"/>
      <c r="RCI97" s="202"/>
      <c r="RCJ97" s="202"/>
      <c r="RCK97" s="202"/>
      <c r="RCL97" s="202"/>
      <c r="RCM97" s="202"/>
      <c r="RCN97" s="202"/>
      <c r="RCO97" s="202"/>
      <c r="RCP97" s="202"/>
      <c r="RCQ97" s="202"/>
      <c r="RCR97" s="202"/>
      <c r="RCS97" s="202"/>
      <c r="RCT97" s="202"/>
      <c r="RCU97" s="202"/>
      <c r="RCV97" s="202"/>
      <c r="RCW97" s="202"/>
      <c r="RCX97" s="202"/>
      <c r="RCY97" s="202"/>
      <c r="RCZ97" s="202"/>
      <c r="RDA97" s="202"/>
      <c r="RDB97" s="202"/>
      <c r="RDC97" s="202"/>
      <c r="RDD97" s="202"/>
      <c r="RDE97" s="202"/>
      <c r="RDF97" s="202"/>
      <c r="RDG97" s="202"/>
      <c r="RDH97" s="202"/>
      <c r="RDI97" s="202"/>
      <c r="RDJ97" s="202"/>
      <c r="RDK97" s="202"/>
      <c r="RDL97" s="202"/>
      <c r="RDM97" s="202"/>
      <c r="RDN97" s="202"/>
      <c r="RDO97" s="202"/>
      <c r="RDP97" s="202"/>
      <c r="RDQ97" s="202"/>
      <c r="RDR97" s="202"/>
      <c r="RDS97" s="202"/>
      <c r="RDT97" s="202"/>
      <c r="RDU97" s="202"/>
      <c r="RDV97" s="202"/>
      <c r="RDW97" s="202"/>
      <c r="RDX97" s="202"/>
      <c r="RDY97" s="202"/>
      <c r="RDZ97" s="202"/>
      <c r="REA97" s="202"/>
      <c r="REB97" s="202"/>
      <c r="REC97" s="202"/>
      <c r="RED97" s="202"/>
      <c r="REE97" s="202"/>
      <c r="REF97" s="202"/>
      <c r="REG97" s="202"/>
      <c r="REH97" s="202"/>
      <c r="REI97" s="202"/>
      <c r="REJ97" s="202"/>
      <c r="REK97" s="202"/>
      <c r="REL97" s="202"/>
      <c r="REM97" s="202"/>
      <c r="REN97" s="202"/>
      <c r="REO97" s="202"/>
      <c r="REP97" s="202"/>
      <c r="REQ97" s="202"/>
      <c r="RER97" s="202"/>
      <c r="RES97" s="202"/>
      <c r="RET97" s="202"/>
      <c r="REU97" s="202"/>
      <c r="REV97" s="202"/>
      <c r="REW97" s="202"/>
      <c r="REX97" s="202"/>
      <c r="REY97" s="202"/>
      <c r="REZ97" s="202"/>
      <c r="RFA97" s="202"/>
      <c r="RFB97" s="202"/>
      <c r="RFC97" s="202"/>
      <c r="RFD97" s="202"/>
      <c r="RFE97" s="202"/>
      <c r="RFF97" s="202"/>
      <c r="RFG97" s="202"/>
      <c r="RFH97" s="202"/>
      <c r="RFI97" s="202"/>
      <c r="RFJ97" s="202"/>
      <c r="RFK97" s="202"/>
      <c r="RFL97" s="202"/>
      <c r="RFM97" s="202"/>
      <c r="RFN97" s="202"/>
      <c r="RFO97" s="202"/>
      <c r="RFP97" s="202"/>
      <c r="RFQ97" s="202"/>
      <c r="RFR97" s="202"/>
      <c r="RFS97" s="202"/>
      <c r="RFT97" s="202"/>
      <c r="RFU97" s="202"/>
      <c r="RFV97" s="202"/>
      <c r="RFW97" s="202"/>
      <c r="RFX97" s="202"/>
      <c r="RFY97" s="202"/>
      <c r="RFZ97" s="202"/>
      <c r="RGA97" s="202"/>
      <c r="RGB97" s="202"/>
      <c r="RGC97" s="202"/>
      <c r="RGD97" s="202"/>
      <c r="RGE97" s="202"/>
      <c r="RGF97" s="202"/>
      <c r="RGG97" s="202"/>
      <c r="RGH97" s="202"/>
      <c r="RGI97" s="202"/>
      <c r="RGJ97" s="202"/>
      <c r="RGK97" s="202"/>
      <c r="RGL97" s="202"/>
      <c r="RGM97" s="202"/>
      <c r="RGN97" s="202"/>
      <c r="RGO97" s="202"/>
      <c r="RGP97" s="202"/>
      <c r="RGQ97" s="202"/>
      <c r="RGR97" s="202"/>
      <c r="RGS97" s="202"/>
      <c r="RGT97" s="202"/>
      <c r="RGU97" s="202"/>
      <c r="RGV97" s="202"/>
      <c r="RGW97" s="202"/>
      <c r="RGX97" s="202"/>
      <c r="RGY97" s="202"/>
      <c r="RGZ97" s="202"/>
      <c r="RHA97" s="202"/>
      <c r="RHB97" s="202"/>
      <c r="RHC97" s="202"/>
      <c r="RHD97" s="202"/>
      <c r="RHE97" s="202"/>
      <c r="RHF97" s="202"/>
      <c r="RHG97" s="202"/>
      <c r="RHH97" s="202"/>
      <c r="RHI97" s="202"/>
      <c r="RHJ97" s="202"/>
      <c r="RHK97" s="202"/>
      <c r="RHL97" s="202"/>
      <c r="RHM97" s="202"/>
      <c r="RHN97" s="202"/>
      <c r="RHO97" s="202"/>
      <c r="RHP97" s="202"/>
      <c r="RHQ97" s="202"/>
      <c r="RHR97" s="202"/>
      <c r="RHS97" s="202"/>
      <c r="RHT97" s="202"/>
      <c r="RHU97" s="202"/>
      <c r="RHV97" s="202"/>
      <c r="RHW97" s="202"/>
      <c r="RHX97" s="202"/>
      <c r="RHY97" s="202"/>
      <c r="RHZ97" s="202"/>
      <c r="RIA97" s="202"/>
      <c r="RIB97" s="202"/>
      <c r="RIC97" s="202"/>
      <c r="RID97" s="202"/>
      <c r="RIE97" s="202"/>
      <c r="RIF97" s="202"/>
      <c r="RIG97" s="202"/>
      <c r="RIH97" s="202"/>
      <c r="RII97" s="202"/>
      <c r="RIJ97" s="202"/>
      <c r="RIK97" s="202"/>
      <c r="RIL97" s="202"/>
      <c r="RIM97" s="202"/>
      <c r="RIN97" s="202"/>
      <c r="RIO97" s="202"/>
      <c r="RIP97" s="202"/>
      <c r="RIQ97" s="202"/>
      <c r="RIR97" s="202"/>
      <c r="RIS97" s="202"/>
      <c r="RIT97" s="202"/>
      <c r="RIU97" s="202"/>
      <c r="RIV97" s="202"/>
      <c r="RIW97" s="202"/>
      <c r="RIX97" s="202"/>
      <c r="RIY97" s="202"/>
      <c r="RIZ97" s="202"/>
      <c r="RJA97" s="202"/>
      <c r="RJB97" s="202"/>
      <c r="RJC97" s="202"/>
      <c r="RJD97" s="202"/>
      <c r="RJE97" s="202"/>
      <c r="RJF97" s="202"/>
      <c r="RJG97" s="202"/>
      <c r="RJH97" s="202"/>
      <c r="RJI97" s="202"/>
      <c r="RJJ97" s="202"/>
      <c r="RJK97" s="202"/>
      <c r="RJL97" s="202"/>
      <c r="RJM97" s="202"/>
      <c r="RJN97" s="202"/>
      <c r="RJO97" s="202"/>
      <c r="RJP97" s="202"/>
      <c r="RJQ97" s="202"/>
      <c r="RJR97" s="202"/>
      <c r="RJS97" s="202"/>
      <c r="RJT97" s="202"/>
      <c r="RJU97" s="202"/>
      <c r="RJV97" s="202"/>
      <c r="RJW97" s="202"/>
      <c r="RJX97" s="202"/>
      <c r="RJY97" s="202"/>
      <c r="RJZ97" s="202"/>
      <c r="RKA97" s="202"/>
      <c r="RKB97" s="202"/>
      <c r="RKC97" s="202"/>
      <c r="RKD97" s="202"/>
      <c r="RKE97" s="202"/>
      <c r="RKF97" s="202"/>
      <c r="RKG97" s="202"/>
      <c r="RKH97" s="202"/>
      <c r="RKI97" s="202"/>
      <c r="RKJ97" s="202"/>
      <c r="RKK97" s="202"/>
      <c r="RKL97" s="202"/>
      <c r="RKM97" s="202"/>
      <c r="RKN97" s="202"/>
      <c r="RKO97" s="202"/>
      <c r="RKP97" s="202"/>
      <c r="RKQ97" s="202"/>
      <c r="RKR97" s="202"/>
      <c r="RKS97" s="202"/>
      <c r="RKT97" s="202"/>
      <c r="RKU97" s="202"/>
      <c r="RKV97" s="202"/>
      <c r="RKW97" s="202"/>
      <c r="RKX97" s="202"/>
      <c r="RKY97" s="202"/>
      <c r="RKZ97" s="202"/>
      <c r="RLA97" s="202"/>
      <c r="RLB97" s="202"/>
      <c r="RLC97" s="202"/>
      <c r="RLD97" s="202"/>
      <c r="RLE97" s="202"/>
      <c r="RLF97" s="202"/>
      <c r="RLG97" s="202"/>
      <c r="RLH97" s="202"/>
      <c r="RLI97" s="202"/>
      <c r="RLJ97" s="202"/>
      <c r="RLK97" s="202"/>
      <c r="RLL97" s="202"/>
      <c r="RLM97" s="202"/>
      <c r="RLN97" s="202"/>
      <c r="RLO97" s="202"/>
      <c r="RLP97" s="202"/>
      <c r="RLQ97" s="202"/>
      <c r="RLR97" s="202"/>
      <c r="RLS97" s="202"/>
      <c r="RLT97" s="202"/>
      <c r="RLU97" s="202"/>
      <c r="RLV97" s="202"/>
      <c r="RLW97" s="202"/>
      <c r="RLX97" s="202"/>
      <c r="RLY97" s="202"/>
      <c r="RLZ97" s="202"/>
      <c r="RMA97" s="202"/>
      <c r="RMB97" s="202"/>
      <c r="RMC97" s="202"/>
      <c r="RMD97" s="202"/>
      <c r="RME97" s="202"/>
      <c r="RMF97" s="202"/>
      <c r="RMG97" s="202"/>
      <c r="RMH97" s="202"/>
      <c r="RMI97" s="202"/>
      <c r="RMJ97" s="202"/>
      <c r="RMK97" s="202"/>
      <c r="RML97" s="202"/>
      <c r="RMM97" s="202"/>
      <c r="RMN97" s="202"/>
      <c r="RMO97" s="202"/>
      <c r="RMP97" s="202"/>
      <c r="RMQ97" s="202"/>
      <c r="RMR97" s="202"/>
      <c r="RMS97" s="202"/>
      <c r="RMT97" s="202"/>
      <c r="RMU97" s="202"/>
      <c r="RMV97" s="202"/>
      <c r="RMW97" s="202"/>
      <c r="RMX97" s="202"/>
      <c r="RMY97" s="202"/>
      <c r="RMZ97" s="202"/>
      <c r="RNA97" s="202"/>
      <c r="RNB97" s="202"/>
      <c r="RNC97" s="202"/>
      <c r="RND97" s="202"/>
      <c r="RNE97" s="202"/>
      <c r="RNF97" s="202"/>
      <c r="RNG97" s="202"/>
      <c r="RNH97" s="202"/>
      <c r="RNI97" s="202"/>
      <c r="RNJ97" s="202"/>
      <c r="RNK97" s="202"/>
      <c r="RNL97" s="202"/>
      <c r="RNM97" s="202"/>
      <c r="RNN97" s="202"/>
      <c r="RNO97" s="202"/>
      <c r="RNP97" s="202"/>
      <c r="RNQ97" s="202"/>
      <c r="RNR97" s="202"/>
      <c r="RNS97" s="202"/>
      <c r="RNT97" s="202"/>
      <c r="RNU97" s="202"/>
      <c r="RNV97" s="202"/>
      <c r="RNW97" s="202"/>
      <c r="RNX97" s="202"/>
      <c r="RNY97" s="202"/>
      <c r="RNZ97" s="202"/>
      <c r="ROA97" s="202"/>
      <c r="ROB97" s="202"/>
      <c r="ROC97" s="202"/>
      <c r="ROD97" s="202"/>
      <c r="ROE97" s="202"/>
      <c r="ROF97" s="202"/>
      <c r="ROG97" s="202"/>
      <c r="ROH97" s="202"/>
      <c r="ROI97" s="202"/>
      <c r="ROJ97" s="202"/>
      <c r="ROK97" s="202"/>
      <c r="ROL97" s="202"/>
      <c r="ROM97" s="202"/>
      <c r="RON97" s="202"/>
      <c r="ROO97" s="202"/>
      <c r="ROP97" s="202"/>
      <c r="ROQ97" s="202"/>
      <c r="ROR97" s="202"/>
      <c r="ROS97" s="202"/>
      <c r="ROT97" s="202"/>
      <c r="ROU97" s="202"/>
      <c r="ROV97" s="202"/>
      <c r="ROW97" s="202"/>
      <c r="ROX97" s="202"/>
      <c r="ROY97" s="202"/>
      <c r="ROZ97" s="202"/>
      <c r="RPA97" s="202"/>
      <c r="RPB97" s="202"/>
      <c r="RPC97" s="202"/>
      <c r="RPD97" s="202"/>
      <c r="RPE97" s="202"/>
      <c r="RPF97" s="202"/>
      <c r="RPG97" s="202"/>
      <c r="RPH97" s="202"/>
      <c r="RPI97" s="202"/>
      <c r="RPJ97" s="202"/>
      <c r="RPK97" s="202"/>
      <c r="RPL97" s="202"/>
      <c r="RPM97" s="202"/>
      <c r="RPN97" s="202"/>
      <c r="RPO97" s="202"/>
      <c r="RPP97" s="202"/>
      <c r="RPQ97" s="202"/>
      <c r="RPR97" s="202"/>
      <c r="RPS97" s="202"/>
      <c r="RPT97" s="202"/>
      <c r="RPU97" s="202"/>
      <c r="RPV97" s="202"/>
      <c r="RPW97" s="202"/>
      <c r="RPX97" s="202"/>
      <c r="RPY97" s="202"/>
      <c r="RPZ97" s="202"/>
      <c r="RQA97" s="202"/>
      <c r="RQB97" s="202"/>
      <c r="RQC97" s="202"/>
      <c r="RQD97" s="202"/>
      <c r="RQE97" s="202"/>
      <c r="RQF97" s="202"/>
      <c r="RQG97" s="202"/>
      <c r="RQH97" s="202"/>
      <c r="RQI97" s="202"/>
      <c r="RQJ97" s="202"/>
      <c r="RQK97" s="202"/>
      <c r="RQL97" s="202"/>
      <c r="RQM97" s="202"/>
      <c r="RQN97" s="202"/>
      <c r="RQO97" s="202"/>
      <c r="RQP97" s="202"/>
      <c r="RQQ97" s="202"/>
      <c r="RQR97" s="202"/>
      <c r="RQS97" s="202"/>
      <c r="RQT97" s="202"/>
      <c r="RQU97" s="202"/>
      <c r="RQV97" s="202"/>
      <c r="RQW97" s="202"/>
      <c r="RQX97" s="202"/>
      <c r="RQY97" s="202"/>
      <c r="RQZ97" s="202"/>
      <c r="RRA97" s="202"/>
      <c r="RRB97" s="202"/>
      <c r="RRC97" s="202"/>
      <c r="RRD97" s="202"/>
      <c r="RRE97" s="202"/>
      <c r="RRF97" s="202"/>
      <c r="RRG97" s="202"/>
      <c r="RRH97" s="202"/>
      <c r="RRI97" s="202"/>
      <c r="RRJ97" s="202"/>
      <c r="RRK97" s="202"/>
      <c r="RRL97" s="202"/>
      <c r="RRM97" s="202"/>
      <c r="RRN97" s="202"/>
      <c r="RRO97" s="202"/>
      <c r="RRP97" s="202"/>
      <c r="RRQ97" s="202"/>
      <c r="RRR97" s="202"/>
      <c r="RRS97" s="202"/>
      <c r="RRT97" s="202"/>
      <c r="RRU97" s="202"/>
      <c r="RRV97" s="202"/>
      <c r="RRW97" s="202"/>
      <c r="RRX97" s="202"/>
      <c r="RRY97" s="202"/>
      <c r="RRZ97" s="202"/>
      <c r="RSA97" s="202"/>
      <c r="RSB97" s="202"/>
      <c r="RSC97" s="202"/>
      <c r="RSD97" s="202"/>
      <c r="RSE97" s="202"/>
      <c r="RSF97" s="202"/>
      <c r="RSG97" s="202"/>
      <c r="RSH97" s="202"/>
      <c r="RSI97" s="202"/>
      <c r="RSJ97" s="202"/>
      <c r="RSK97" s="202"/>
      <c r="RSL97" s="202"/>
      <c r="RSM97" s="202"/>
      <c r="RSN97" s="202"/>
      <c r="RSO97" s="202"/>
      <c r="RSP97" s="202"/>
      <c r="RSQ97" s="202"/>
      <c r="RSR97" s="202"/>
      <c r="RSS97" s="202"/>
      <c r="RST97" s="202"/>
      <c r="RSU97" s="202"/>
      <c r="RSV97" s="202"/>
      <c r="RSW97" s="202"/>
      <c r="RSX97" s="202"/>
      <c r="RSY97" s="202"/>
      <c r="RSZ97" s="202"/>
      <c r="RTA97" s="202"/>
      <c r="RTB97" s="202"/>
      <c r="RTC97" s="202"/>
      <c r="RTD97" s="202"/>
      <c r="RTE97" s="202"/>
      <c r="RTF97" s="202"/>
      <c r="RTG97" s="202"/>
      <c r="RTH97" s="202"/>
      <c r="RTI97" s="202"/>
      <c r="RTJ97" s="202"/>
      <c r="RTK97" s="202"/>
      <c r="RTL97" s="202"/>
      <c r="RTM97" s="202"/>
      <c r="RTN97" s="202"/>
      <c r="RTO97" s="202"/>
      <c r="RTP97" s="202"/>
      <c r="RTQ97" s="202"/>
      <c r="RTR97" s="202"/>
      <c r="RTS97" s="202"/>
      <c r="RTT97" s="202"/>
      <c r="RTU97" s="202"/>
      <c r="RTV97" s="202"/>
      <c r="RTW97" s="202"/>
      <c r="RTX97" s="202"/>
      <c r="RTY97" s="202"/>
      <c r="RTZ97" s="202"/>
      <c r="RUA97" s="202"/>
      <c r="RUB97" s="202"/>
      <c r="RUC97" s="202"/>
      <c r="RUD97" s="202"/>
      <c r="RUE97" s="202"/>
      <c r="RUF97" s="202"/>
      <c r="RUG97" s="202"/>
      <c r="RUH97" s="202"/>
      <c r="RUI97" s="202"/>
      <c r="RUJ97" s="202"/>
      <c r="RUK97" s="202"/>
      <c r="RUL97" s="202"/>
      <c r="RUM97" s="202"/>
      <c r="RUN97" s="202"/>
      <c r="RUO97" s="202"/>
      <c r="RUP97" s="202"/>
      <c r="RUQ97" s="202"/>
      <c r="RUR97" s="202"/>
      <c r="RUS97" s="202"/>
      <c r="RUT97" s="202"/>
      <c r="RUU97" s="202"/>
      <c r="RUV97" s="202"/>
      <c r="RUW97" s="202"/>
      <c r="RUX97" s="202"/>
      <c r="RUY97" s="202"/>
      <c r="RUZ97" s="202"/>
      <c r="RVA97" s="202"/>
      <c r="RVB97" s="202"/>
      <c r="RVC97" s="202"/>
      <c r="RVD97" s="202"/>
      <c r="RVE97" s="202"/>
      <c r="RVF97" s="202"/>
      <c r="RVG97" s="202"/>
      <c r="RVH97" s="202"/>
      <c r="RVI97" s="202"/>
      <c r="RVJ97" s="202"/>
      <c r="RVK97" s="202"/>
      <c r="RVL97" s="202"/>
      <c r="RVM97" s="202"/>
      <c r="RVN97" s="202"/>
      <c r="RVO97" s="202"/>
      <c r="RVP97" s="202"/>
      <c r="RVQ97" s="202"/>
      <c r="RVR97" s="202"/>
      <c r="RVS97" s="202"/>
      <c r="RVT97" s="202"/>
      <c r="RVU97" s="202"/>
      <c r="RVV97" s="202"/>
      <c r="RVW97" s="202"/>
      <c r="RVX97" s="202"/>
      <c r="RVY97" s="202"/>
      <c r="RVZ97" s="202"/>
      <c r="RWA97" s="202"/>
      <c r="RWB97" s="202"/>
      <c r="RWC97" s="202"/>
      <c r="RWD97" s="202"/>
      <c r="RWE97" s="202"/>
      <c r="RWF97" s="202"/>
      <c r="RWG97" s="202"/>
      <c r="RWH97" s="202"/>
      <c r="RWI97" s="202"/>
      <c r="RWJ97" s="202"/>
      <c r="RWK97" s="202"/>
      <c r="RWL97" s="202"/>
      <c r="RWM97" s="202"/>
      <c r="RWN97" s="202"/>
      <c r="RWO97" s="202"/>
      <c r="RWP97" s="202"/>
      <c r="RWQ97" s="202"/>
      <c r="RWR97" s="202"/>
      <c r="RWS97" s="202"/>
      <c r="RWT97" s="202"/>
      <c r="RWU97" s="202"/>
      <c r="RWV97" s="202"/>
      <c r="RWW97" s="202"/>
      <c r="RWX97" s="202"/>
      <c r="RWY97" s="202"/>
      <c r="RWZ97" s="202"/>
      <c r="RXA97" s="202"/>
      <c r="RXB97" s="202"/>
      <c r="RXC97" s="202"/>
      <c r="RXD97" s="202"/>
      <c r="RXE97" s="202"/>
      <c r="RXF97" s="202"/>
      <c r="RXG97" s="202"/>
      <c r="RXH97" s="202"/>
      <c r="RXI97" s="202"/>
      <c r="RXJ97" s="202"/>
      <c r="RXK97" s="202"/>
      <c r="RXL97" s="202"/>
      <c r="RXM97" s="202"/>
      <c r="RXN97" s="202"/>
      <c r="RXO97" s="202"/>
      <c r="RXP97" s="202"/>
      <c r="RXQ97" s="202"/>
      <c r="RXR97" s="202"/>
      <c r="RXS97" s="202"/>
      <c r="RXT97" s="202"/>
      <c r="RXU97" s="202"/>
      <c r="RXV97" s="202"/>
      <c r="RXW97" s="202"/>
      <c r="RXX97" s="202"/>
      <c r="RXY97" s="202"/>
      <c r="RXZ97" s="202"/>
      <c r="RYA97" s="202"/>
      <c r="RYB97" s="202"/>
      <c r="RYC97" s="202"/>
      <c r="RYD97" s="202"/>
      <c r="RYE97" s="202"/>
      <c r="RYF97" s="202"/>
      <c r="RYG97" s="202"/>
      <c r="RYH97" s="202"/>
      <c r="RYI97" s="202"/>
      <c r="RYJ97" s="202"/>
      <c r="RYK97" s="202"/>
      <c r="RYL97" s="202"/>
      <c r="RYM97" s="202"/>
      <c r="RYN97" s="202"/>
      <c r="RYO97" s="202"/>
      <c r="RYP97" s="202"/>
      <c r="RYQ97" s="202"/>
      <c r="RYR97" s="202"/>
      <c r="RYS97" s="202"/>
      <c r="RYT97" s="202"/>
      <c r="RYU97" s="202"/>
      <c r="RYV97" s="202"/>
      <c r="RYW97" s="202"/>
      <c r="RYX97" s="202"/>
      <c r="RYY97" s="202"/>
      <c r="RYZ97" s="202"/>
      <c r="RZA97" s="202"/>
      <c r="RZB97" s="202"/>
      <c r="RZC97" s="202"/>
      <c r="RZD97" s="202"/>
      <c r="RZE97" s="202"/>
      <c r="RZF97" s="202"/>
      <c r="RZG97" s="202"/>
      <c r="RZH97" s="202"/>
      <c r="RZI97" s="202"/>
      <c r="RZJ97" s="202"/>
      <c r="RZK97" s="202"/>
      <c r="RZL97" s="202"/>
      <c r="RZM97" s="202"/>
      <c r="RZN97" s="202"/>
      <c r="RZO97" s="202"/>
      <c r="RZP97" s="202"/>
      <c r="RZQ97" s="202"/>
      <c r="RZR97" s="202"/>
      <c r="RZS97" s="202"/>
      <c r="RZT97" s="202"/>
      <c r="RZU97" s="202"/>
      <c r="RZV97" s="202"/>
      <c r="RZW97" s="202"/>
      <c r="RZX97" s="202"/>
      <c r="RZY97" s="202"/>
      <c r="RZZ97" s="202"/>
      <c r="SAA97" s="202"/>
      <c r="SAB97" s="202"/>
      <c r="SAC97" s="202"/>
      <c r="SAD97" s="202"/>
      <c r="SAE97" s="202"/>
      <c r="SAF97" s="202"/>
      <c r="SAG97" s="202"/>
      <c r="SAH97" s="202"/>
      <c r="SAI97" s="202"/>
      <c r="SAJ97" s="202"/>
      <c r="SAK97" s="202"/>
      <c r="SAL97" s="202"/>
      <c r="SAM97" s="202"/>
      <c r="SAN97" s="202"/>
      <c r="SAO97" s="202"/>
      <c r="SAP97" s="202"/>
      <c r="SAQ97" s="202"/>
      <c r="SAR97" s="202"/>
      <c r="SAS97" s="202"/>
      <c r="SAT97" s="202"/>
      <c r="SAU97" s="202"/>
      <c r="SAV97" s="202"/>
      <c r="SAW97" s="202"/>
      <c r="SAX97" s="202"/>
      <c r="SAY97" s="202"/>
      <c r="SAZ97" s="202"/>
      <c r="SBA97" s="202"/>
      <c r="SBB97" s="202"/>
      <c r="SBC97" s="202"/>
      <c r="SBD97" s="202"/>
      <c r="SBE97" s="202"/>
      <c r="SBF97" s="202"/>
      <c r="SBG97" s="202"/>
      <c r="SBH97" s="202"/>
      <c r="SBI97" s="202"/>
      <c r="SBJ97" s="202"/>
      <c r="SBK97" s="202"/>
      <c r="SBL97" s="202"/>
      <c r="SBM97" s="202"/>
      <c r="SBN97" s="202"/>
      <c r="SBO97" s="202"/>
      <c r="SBP97" s="202"/>
      <c r="SBQ97" s="202"/>
      <c r="SBR97" s="202"/>
      <c r="SBS97" s="202"/>
      <c r="SBT97" s="202"/>
      <c r="SBU97" s="202"/>
      <c r="SBV97" s="202"/>
      <c r="SBW97" s="202"/>
      <c r="SBX97" s="202"/>
      <c r="SBY97" s="202"/>
      <c r="SBZ97" s="202"/>
      <c r="SCA97" s="202"/>
      <c r="SCB97" s="202"/>
      <c r="SCC97" s="202"/>
      <c r="SCD97" s="202"/>
      <c r="SCE97" s="202"/>
      <c r="SCF97" s="202"/>
      <c r="SCG97" s="202"/>
      <c r="SCH97" s="202"/>
      <c r="SCI97" s="202"/>
      <c r="SCJ97" s="202"/>
      <c r="SCK97" s="202"/>
      <c r="SCL97" s="202"/>
      <c r="SCM97" s="202"/>
      <c r="SCN97" s="202"/>
      <c r="SCO97" s="202"/>
      <c r="SCP97" s="202"/>
      <c r="SCQ97" s="202"/>
      <c r="SCR97" s="202"/>
      <c r="SCS97" s="202"/>
      <c r="SCT97" s="202"/>
      <c r="SCU97" s="202"/>
      <c r="SCV97" s="202"/>
      <c r="SCW97" s="202"/>
      <c r="SCX97" s="202"/>
      <c r="SCY97" s="202"/>
      <c r="SCZ97" s="202"/>
      <c r="SDA97" s="202"/>
      <c r="SDB97" s="202"/>
      <c r="SDC97" s="202"/>
      <c r="SDD97" s="202"/>
      <c r="SDE97" s="202"/>
      <c r="SDF97" s="202"/>
      <c r="SDG97" s="202"/>
      <c r="SDH97" s="202"/>
      <c r="SDI97" s="202"/>
      <c r="SDJ97" s="202"/>
      <c r="SDK97" s="202"/>
      <c r="SDL97" s="202"/>
      <c r="SDM97" s="202"/>
      <c r="SDN97" s="202"/>
      <c r="SDO97" s="202"/>
      <c r="SDP97" s="202"/>
      <c r="SDQ97" s="202"/>
      <c r="SDR97" s="202"/>
      <c r="SDS97" s="202"/>
      <c r="SDT97" s="202"/>
      <c r="SDU97" s="202"/>
      <c r="SDV97" s="202"/>
      <c r="SDW97" s="202"/>
      <c r="SDX97" s="202"/>
      <c r="SDY97" s="202"/>
      <c r="SDZ97" s="202"/>
      <c r="SEA97" s="202"/>
      <c r="SEB97" s="202"/>
      <c r="SEC97" s="202"/>
      <c r="SED97" s="202"/>
      <c r="SEE97" s="202"/>
      <c r="SEF97" s="202"/>
      <c r="SEG97" s="202"/>
      <c r="SEH97" s="202"/>
      <c r="SEI97" s="202"/>
      <c r="SEJ97" s="202"/>
      <c r="SEK97" s="202"/>
      <c r="SEL97" s="202"/>
      <c r="SEM97" s="202"/>
      <c r="SEN97" s="202"/>
      <c r="SEO97" s="202"/>
      <c r="SEP97" s="202"/>
      <c r="SEQ97" s="202"/>
      <c r="SER97" s="202"/>
      <c r="SES97" s="202"/>
      <c r="SET97" s="202"/>
      <c r="SEU97" s="202"/>
      <c r="SEV97" s="202"/>
      <c r="SEW97" s="202"/>
      <c r="SEX97" s="202"/>
      <c r="SEY97" s="202"/>
      <c r="SEZ97" s="202"/>
      <c r="SFA97" s="202"/>
      <c r="SFB97" s="202"/>
      <c r="SFC97" s="202"/>
      <c r="SFD97" s="202"/>
      <c r="SFE97" s="202"/>
      <c r="SFF97" s="202"/>
      <c r="SFG97" s="202"/>
      <c r="SFH97" s="202"/>
      <c r="SFI97" s="202"/>
      <c r="SFJ97" s="202"/>
      <c r="SFK97" s="202"/>
      <c r="SFL97" s="202"/>
      <c r="SFM97" s="202"/>
      <c r="SFN97" s="202"/>
      <c r="SFO97" s="202"/>
      <c r="SFP97" s="202"/>
      <c r="SFQ97" s="202"/>
      <c r="SFR97" s="202"/>
      <c r="SFS97" s="202"/>
      <c r="SFT97" s="202"/>
      <c r="SFU97" s="202"/>
      <c r="SFV97" s="202"/>
      <c r="SFW97" s="202"/>
      <c r="SFX97" s="202"/>
      <c r="SFY97" s="202"/>
      <c r="SFZ97" s="202"/>
      <c r="SGA97" s="202"/>
      <c r="SGB97" s="202"/>
      <c r="SGC97" s="202"/>
      <c r="SGD97" s="202"/>
      <c r="SGE97" s="202"/>
      <c r="SGF97" s="202"/>
      <c r="SGG97" s="202"/>
      <c r="SGH97" s="202"/>
      <c r="SGI97" s="202"/>
      <c r="SGJ97" s="202"/>
      <c r="SGK97" s="202"/>
      <c r="SGL97" s="202"/>
      <c r="SGM97" s="202"/>
      <c r="SGN97" s="202"/>
      <c r="SGO97" s="202"/>
      <c r="SGP97" s="202"/>
      <c r="SGQ97" s="202"/>
      <c r="SGR97" s="202"/>
      <c r="SGS97" s="202"/>
      <c r="SGT97" s="202"/>
      <c r="SGU97" s="202"/>
      <c r="SGV97" s="202"/>
      <c r="SGW97" s="202"/>
      <c r="SGX97" s="202"/>
      <c r="SGY97" s="202"/>
      <c r="SGZ97" s="202"/>
      <c r="SHA97" s="202"/>
      <c r="SHB97" s="202"/>
      <c r="SHC97" s="202"/>
      <c r="SHD97" s="202"/>
      <c r="SHE97" s="202"/>
      <c r="SHF97" s="202"/>
      <c r="SHG97" s="202"/>
      <c r="SHH97" s="202"/>
      <c r="SHI97" s="202"/>
      <c r="SHJ97" s="202"/>
      <c r="SHK97" s="202"/>
      <c r="SHL97" s="202"/>
      <c r="SHM97" s="202"/>
      <c r="SHN97" s="202"/>
      <c r="SHO97" s="202"/>
      <c r="SHP97" s="202"/>
      <c r="SHQ97" s="202"/>
      <c r="SHR97" s="202"/>
      <c r="SHS97" s="202"/>
      <c r="SHT97" s="202"/>
      <c r="SHU97" s="202"/>
      <c r="SHV97" s="202"/>
      <c r="SHW97" s="202"/>
      <c r="SHX97" s="202"/>
      <c r="SHY97" s="202"/>
      <c r="SHZ97" s="202"/>
      <c r="SIA97" s="202"/>
      <c r="SIB97" s="202"/>
      <c r="SIC97" s="202"/>
      <c r="SID97" s="202"/>
      <c r="SIE97" s="202"/>
      <c r="SIF97" s="202"/>
      <c r="SIG97" s="202"/>
      <c r="SIH97" s="202"/>
      <c r="SII97" s="202"/>
      <c r="SIJ97" s="202"/>
      <c r="SIK97" s="202"/>
      <c r="SIL97" s="202"/>
      <c r="SIM97" s="202"/>
      <c r="SIN97" s="202"/>
      <c r="SIO97" s="202"/>
      <c r="SIP97" s="202"/>
      <c r="SIQ97" s="202"/>
      <c r="SIR97" s="202"/>
      <c r="SIS97" s="202"/>
      <c r="SIT97" s="202"/>
      <c r="SIU97" s="202"/>
      <c r="SIV97" s="202"/>
      <c r="SIW97" s="202"/>
      <c r="SIX97" s="202"/>
      <c r="SIY97" s="202"/>
      <c r="SIZ97" s="202"/>
      <c r="SJA97" s="202"/>
      <c r="SJB97" s="202"/>
      <c r="SJC97" s="202"/>
      <c r="SJD97" s="202"/>
      <c r="SJE97" s="202"/>
      <c r="SJF97" s="202"/>
      <c r="SJG97" s="202"/>
      <c r="SJH97" s="202"/>
      <c r="SJI97" s="202"/>
      <c r="SJJ97" s="202"/>
      <c r="SJK97" s="202"/>
      <c r="SJL97" s="202"/>
      <c r="SJM97" s="202"/>
      <c r="SJN97" s="202"/>
      <c r="SJO97" s="202"/>
      <c r="SJP97" s="202"/>
      <c r="SJQ97" s="202"/>
      <c r="SJR97" s="202"/>
      <c r="SJS97" s="202"/>
      <c r="SJT97" s="202"/>
      <c r="SJU97" s="202"/>
      <c r="SJV97" s="202"/>
      <c r="SJW97" s="202"/>
      <c r="SJX97" s="202"/>
      <c r="SJY97" s="202"/>
      <c r="SJZ97" s="202"/>
      <c r="SKA97" s="202"/>
      <c r="SKB97" s="202"/>
      <c r="SKC97" s="202"/>
      <c r="SKD97" s="202"/>
      <c r="SKE97" s="202"/>
      <c r="SKF97" s="202"/>
      <c r="SKG97" s="202"/>
      <c r="SKH97" s="202"/>
      <c r="SKI97" s="202"/>
      <c r="SKJ97" s="202"/>
      <c r="SKK97" s="202"/>
      <c r="SKL97" s="202"/>
      <c r="SKM97" s="202"/>
      <c r="SKN97" s="202"/>
      <c r="SKO97" s="202"/>
      <c r="SKP97" s="202"/>
      <c r="SKQ97" s="202"/>
      <c r="SKR97" s="202"/>
      <c r="SKS97" s="202"/>
      <c r="SKT97" s="202"/>
      <c r="SKU97" s="202"/>
      <c r="SKV97" s="202"/>
      <c r="SKW97" s="202"/>
      <c r="SKX97" s="202"/>
      <c r="SKY97" s="202"/>
      <c r="SKZ97" s="202"/>
      <c r="SLA97" s="202"/>
      <c r="SLB97" s="202"/>
      <c r="SLC97" s="202"/>
      <c r="SLD97" s="202"/>
      <c r="SLE97" s="202"/>
      <c r="SLF97" s="202"/>
      <c r="SLG97" s="202"/>
      <c r="SLH97" s="202"/>
      <c r="SLI97" s="202"/>
      <c r="SLJ97" s="202"/>
      <c r="SLK97" s="202"/>
      <c r="SLL97" s="202"/>
      <c r="SLM97" s="202"/>
      <c r="SLN97" s="202"/>
      <c r="SLO97" s="202"/>
      <c r="SLP97" s="202"/>
      <c r="SLQ97" s="202"/>
      <c r="SLR97" s="202"/>
      <c r="SLS97" s="202"/>
      <c r="SLT97" s="202"/>
      <c r="SLU97" s="202"/>
      <c r="SLV97" s="202"/>
      <c r="SLW97" s="202"/>
      <c r="SLX97" s="202"/>
      <c r="SLY97" s="202"/>
      <c r="SLZ97" s="202"/>
      <c r="SMA97" s="202"/>
      <c r="SMB97" s="202"/>
      <c r="SMC97" s="202"/>
      <c r="SMD97" s="202"/>
      <c r="SME97" s="202"/>
      <c r="SMF97" s="202"/>
      <c r="SMG97" s="202"/>
      <c r="SMH97" s="202"/>
      <c r="SMI97" s="202"/>
      <c r="SMJ97" s="202"/>
      <c r="SMK97" s="202"/>
      <c r="SML97" s="202"/>
      <c r="SMM97" s="202"/>
      <c r="SMN97" s="202"/>
      <c r="SMO97" s="202"/>
      <c r="SMP97" s="202"/>
      <c r="SMQ97" s="202"/>
      <c r="SMR97" s="202"/>
      <c r="SMS97" s="202"/>
      <c r="SMT97" s="202"/>
      <c r="SMU97" s="202"/>
      <c r="SMV97" s="202"/>
      <c r="SMW97" s="202"/>
      <c r="SMX97" s="202"/>
      <c r="SMY97" s="202"/>
      <c r="SMZ97" s="202"/>
      <c r="SNA97" s="202"/>
      <c r="SNB97" s="202"/>
      <c r="SNC97" s="202"/>
      <c r="SND97" s="202"/>
      <c r="SNE97" s="202"/>
      <c r="SNF97" s="202"/>
      <c r="SNG97" s="202"/>
      <c r="SNH97" s="202"/>
      <c r="SNI97" s="202"/>
      <c r="SNJ97" s="202"/>
      <c r="SNK97" s="202"/>
      <c r="SNL97" s="202"/>
      <c r="SNM97" s="202"/>
      <c r="SNN97" s="202"/>
      <c r="SNO97" s="202"/>
      <c r="SNP97" s="202"/>
      <c r="SNQ97" s="202"/>
      <c r="SNR97" s="202"/>
      <c r="SNS97" s="202"/>
      <c r="SNT97" s="202"/>
      <c r="SNU97" s="202"/>
      <c r="SNV97" s="202"/>
      <c r="SNW97" s="202"/>
      <c r="SNX97" s="202"/>
      <c r="SNY97" s="202"/>
      <c r="SNZ97" s="202"/>
      <c r="SOA97" s="202"/>
      <c r="SOB97" s="202"/>
      <c r="SOC97" s="202"/>
      <c r="SOD97" s="202"/>
      <c r="SOE97" s="202"/>
      <c r="SOF97" s="202"/>
      <c r="SOG97" s="202"/>
      <c r="SOH97" s="202"/>
      <c r="SOI97" s="202"/>
      <c r="SOJ97" s="202"/>
      <c r="SOK97" s="202"/>
      <c r="SOL97" s="202"/>
      <c r="SOM97" s="202"/>
      <c r="SON97" s="202"/>
      <c r="SOO97" s="202"/>
      <c r="SOP97" s="202"/>
      <c r="SOQ97" s="202"/>
      <c r="SOR97" s="202"/>
      <c r="SOS97" s="202"/>
      <c r="SOT97" s="202"/>
      <c r="SOU97" s="202"/>
      <c r="SOV97" s="202"/>
      <c r="SOW97" s="202"/>
      <c r="SOX97" s="202"/>
      <c r="SOY97" s="202"/>
      <c r="SOZ97" s="202"/>
      <c r="SPA97" s="202"/>
      <c r="SPB97" s="202"/>
      <c r="SPC97" s="202"/>
      <c r="SPD97" s="202"/>
      <c r="SPE97" s="202"/>
      <c r="SPF97" s="202"/>
      <c r="SPG97" s="202"/>
      <c r="SPH97" s="202"/>
      <c r="SPI97" s="202"/>
      <c r="SPJ97" s="202"/>
      <c r="SPK97" s="202"/>
      <c r="SPL97" s="202"/>
      <c r="SPM97" s="202"/>
      <c r="SPN97" s="202"/>
      <c r="SPO97" s="202"/>
      <c r="SPP97" s="202"/>
      <c r="SPQ97" s="202"/>
      <c r="SPR97" s="202"/>
      <c r="SPS97" s="202"/>
      <c r="SPT97" s="202"/>
      <c r="SPU97" s="202"/>
      <c r="SPV97" s="202"/>
      <c r="SPW97" s="202"/>
      <c r="SPX97" s="202"/>
      <c r="SPY97" s="202"/>
      <c r="SPZ97" s="202"/>
      <c r="SQA97" s="202"/>
      <c r="SQB97" s="202"/>
      <c r="SQC97" s="202"/>
      <c r="SQD97" s="202"/>
      <c r="SQE97" s="202"/>
      <c r="SQF97" s="202"/>
      <c r="SQG97" s="202"/>
      <c r="SQH97" s="202"/>
      <c r="SQI97" s="202"/>
      <c r="SQJ97" s="202"/>
      <c r="SQK97" s="202"/>
      <c r="SQL97" s="202"/>
      <c r="SQM97" s="202"/>
      <c r="SQN97" s="202"/>
      <c r="SQO97" s="202"/>
      <c r="SQP97" s="202"/>
      <c r="SQQ97" s="202"/>
      <c r="SQR97" s="202"/>
      <c r="SQS97" s="202"/>
      <c r="SQT97" s="202"/>
      <c r="SQU97" s="202"/>
      <c r="SQV97" s="202"/>
      <c r="SQW97" s="202"/>
      <c r="SQX97" s="202"/>
      <c r="SQY97" s="202"/>
      <c r="SQZ97" s="202"/>
      <c r="SRA97" s="202"/>
      <c r="SRB97" s="202"/>
      <c r="SRC97" s="202"/>
      <c r="SRD97" s="202"/>
      <c r="SRE97" s="202"/>
      <c r="SRF97" s="202"/>
      <c r="SRG97" s="202"/>
      <c r="SRH97" s="202"/>
      <c r="SRI97" s="202"/>
      <c r="SRJ97" s="202"/>
      <c r="SRK97" s="202"/>
      <c r="SRL97" s="202"/>
      <c r="SRM97" s="202"/>
      <c r="SRN97" s="202"/>
      <c r="SRO97" s="202"/>
      <c r="SRP97" s="202"/>
      <c r="SRQ97" s="202"/>
      <c r="SRR97" s="202"/>
      <c r="SRS97" s="202"/>
      <c r="SRT97" s="202"/>
      <c r="SRU97" s="202"/>
      <c r="SRV97" s="202"/>
      <c r="SRW97" s="202"/>
      <c r="SRX97" s="202"/>
      <c r="SRY97" s="202"/>
      <c r="SRZ97" s="202"/>
      <c r="SSA97" s="202"/>
      <c r="SSB97" s="202"/>
      <c r="SSC97" s="202"/>
      <c r="SSD97" s="202"/>
      <c r="SSE97" s="202"/>
      <c r="SSF97" s="202"/>
      <c r="SSG97" s="202"/>
      <c r="SSH97" s="202"/>
      <c r="SSI97" s="202"/>
      <c r="SSJ97" s="202"/>
      <c r="SSK97" s="202"/>
      <c r="SSL97" s="202"/>
      <c r="SSM97" s="202"/>
      <c r="SSN97" s="202"/>
      <c r="SSO97" s="202"/>
      <c r="SSP97" s="202"/>
      <c r="SSQ97" s="202"/>
      <c r="SSR97" s="202"/>
      <c r="SSS97" s="202"/>
      <c r="SST97" s="202"/>
      <c r="SSU97" s="202"/>
      <c r="SSV97" s="202"/>
      <c r="SSW97" s="202"/>
      <c r="SSX97" s="202"/>
      <c r="SSY97" s="202"/>
      <c r="SSZ97" s="202"/>
      <c r="STA97" s="202"/>
      <c r="STB97" s="202"/>
      <c r="STC97" s="202"/>
      <c r="STD97" s="202"/>
      <c r="STE97" s="202"/>
      <c r="STF97" s="202"/>
      <c r="STG97" s="202"/>
      <c r="STH97" s="202"/>
      <c r="STI97" s="202"/>
      <c r="STJ97" s="202"/>
      <c r="STK97" s="202"/>
      <c r="STL97" s="202"/>
      <c r="STM97" s="202"/>
      <c r="STN97" s="202"/>
      <c r="STO97" s="202"/>
      <c r="STP97" s="202"/>
      <c r="STQ97" s="202"/>
      <c r="STR97" s="202"/>
      <c r="STS97" s="202"/>
      <c r="STT97" s="202"/>
      <c r="STU97" s="202"/>
      <c r="STV97" s="202"/>
      <c r="STW97" s="202"/>
      <c r="STX97" s="202"/>
      <c r="STY97" s="202"/>
      <c r="STZ97" s="202"/>
      <c r="SUA97" s="202"/>
      <c r="SUB97" s="202"/>
      <c r="SUC97" s="202"/>
      <c r="SUD97" s="202"/>
      <c r="SUE97" s="202"/>
      <c r="SUF97" s="202"/>
      <c r="SUG97" s="202"/>
      <c r="SUH97" s="202"/>
      <c r="SUI97" s="202"/>
      <c r="SUJ97" s="202"/>
      <c r="SUK97" s="202"/>
      <c r="SUL97" s="202"/>
      <c r="SUM97" s="202"/>
      <c r="SUN97" s="202"/>
      <c r="SUO97" s="202"/>
      <c r="SUP97" s="202"/>
      <c r="SUQ97" s="202"/>
      <c r="SUR97" s="202"/>
      <c r="SUS97" s="202"/>
      <c r="SUT97" s="202"/>
      <c r="SUU97" s="202"/>
      <c r="SUV97" s="202"/>
      <c r="SUW97" s="202"/>
      <c r="SUX97" s="202"/>
      <c r="SUY97" s="202"/>
      <c r="SUZ97" s="202"/>
      <c r="SVA97" s="202"/>
      <c r="SVB97" s="202"/>
      <c r="SVC97" s="202"/>
      <c r="SVD97" s="202"/>
      <c r="SVE97" s="202"/>
      <c r="SVF97" s="202"/>
      <c r="SVG97" s="202"/>
      <c r="SVH97" s="202"/>
      <c r="SVI97" s="202"/>
      <c r="SVJ97" s="202"/>
      <c r="SVK97" s="202"/>
      <c r="SVL97" s="202"/>
      <c r="SVM97" s="202"/>
      <c r="SVN97" s="202"/>
      <c r="SVO97" s="202"/>
      <c r="SVP97" s="202"/>
      <c r="SVQ97" s="202"/>
      <c r="SVR97" s="202"/>
      <c r="SVS97" s="202"/>
      <c r="SVT97" s="202"/>
      <c r="SVU97" s="202"/>
      <c r="SVV97" s="202"/>
      <c r="SVW97" s="202"/>
      <c r="SVX97" s="202"/>
      <c r="SVY97" s="202"/>
      <c r="SVZ97" s="202"/>
      <c r="SWA97" s="202"/>
      <c r="SWB97" s="202"/>
      <c r="SWC97" s="202"/>
      <c r="SWD97" s="202"/>
      <c r="SWE97" s="202"/>
      <c r="SWF97" s="202"/>
      <c r="SWG97" s="202"/>
      <c r="SWH97" s="202"/>
      <c r="SWI97" s="202"/>
      <c r="SWJ97" s="202"/>
      <c r="SWK97" s="202"/>
      <c r="SWL97" s="202"/>
      <c r="SWM97" s="202"/>
      <c r="SWN97" s="202"/>
      <c r="SWO97" s="202"/>
      <c r="SWP97" s="202"/>
      <c r="SWQ97" s="202"/>
      <c r="SWR97" s="202"/>
      <c r="SWS97" s="202"/>
      <c r="SWT97" s="202"/>
      <c r="SWU97" s="202"/>
      <c r="SWV97" s="202"/>
      <c r="SWW97" s="202"/>
      <c r="SWX97" s="202"/>
      <c r="SWY97" s="202"/>
      <c r="SWZ97" s="202"/>
      <c r="SXA97" s="202"/>
      <c r="SXB97" s="202"/>
      <c r="SXC97" s="202"/>
      <c r="SXD97" s="202"/>
      <c r="SXE97" s="202"/>
      <c r="SXF97" s="202"/>
      <c r="SXG97" s="202"/>
      <c r="SXH97" s="202"/>
      <c r="SXI97" s="202"/>
      <c r="SXJ97" s="202"/>
      <c r="SXK97" s="202"/>
      <c r="SXL97" s="202"/>
      <c r="SXM97" s="202"/>
      <c r="SXN97" s="202"/>
      <c r="SXO97" s="202"/>
      <c r="SXP97" s="202"/>
      <c r="SXQ97" s="202"/>
      <c r="SXR97" s="202"/>
      <c r="SXS97" s="202"/>
      <c r="SXT97" s="202"/>
      <c r="SXU97" s="202"/>
      <c r="SXV97" s="202"/>
      <c r="SXW97" s="202"/>
      <c r="SXX97" s="202"/>
      <c r="SXY97" s="202"/>
      <c r="SXZ97" s="202"/>
      <c r="SYA97" s="202"/>
      <c r="SYB97" s="202"/>
      <c r="SYC97" s="202"/>
      <c r="SYD97" s="202"/>
      <c r="SYE97" s="202"/>
      <c r="SYF97" s="202"/>
      <c r="SYG97" s="202"/>
      <c r="SYH97" s="202"/>
      <c r="SYI97" s="202"/>
      <c r="SYJ97" s="202"/>
      <c r="SYK97" s="202"/>
      <c r="SYL97" s="202"/>
      <c r="SYM97" s="202"/>
      <c r="SYN97" s="202"/>
      <c r="SYO97" s="202"/>
      <c r="SYP97" s="202"/>
      <c r="SYQ97" s="202"/>
      <c r="SYR97" s="202"/>
      <c r="SYS97" s="202"/>
      <c r="SYT97" s="202"/>
      <c r="SYU97" s="202"/>
      <c r="SYV97" s="202"/>
      <c r="SYW97" s="202"/>
      <c r="SYX97" s="202"/>
      <c r="SYY97" s="202"/>
      <c r="SYZ97" s="202"/>
      <c r="SZA97" s="202"/>
      <c r="SZB97" s="202"/>
      <c r="SZC97" s="202"/>
      <c r="SZD97" s="202"/>
      <c r="SZE97" s="202"/>
      <c r="SZF97" s="202"/>
      <c r="SZG97" s="202"/>
      <c r="SZH97" s="202"/>
      <c r="SZI97" s="202"/>
      <c r="SZJ97" s="202"/>
      <c r="SZK97" s="202"/>
      <c r="SZL97" s="202"/>
      <c r="SZM97" s="202"/>
      <c r="SZN97" s="202"/>
      <c r="SZO97" s="202"/>
      <c r="SZP97" s="202"/>
      <c r="SZQ97" s="202"/>
      <c r="SZR97" s="202"/>
      <c r="SZS97" s="202"/>
      <c r="SZT97" s="202"/>
      <c r="SZU97" s="202"/>
      <c r="SZV97" s="202"/>
      <c r="SZW97" s="202"/>
      <c r="SZX97" s="202"/>
      <c r="SZY97" s="202"/>
      <c r="SZZ97" s="202"/>
      <c r="TAA97" s="202"/>
      <c r="TAB97" s="202"/>
      <c r="TAC97" s="202"/>
      <c r="TAD97" s="202"/>
      <c r="TAE97" s="202"/>
      <c r="TAF97" s="202"/>
      <c r="TAG97" s="202"/>
      <c r="TAH97" s="202"/>
      <c r="TAI97" s="202"/>
      <c r="TAJ97" s="202"/>
      <c r="TAK97" s="202"/>
      <c r="TAL97" s="202"/>
      <c r="TAM97" s="202"/>
      <c r="TAN97" s="202"/>
      <c r="TAO97" s="202"/>
      <c r="TAP97" s="202"/>
      <c r="TAQ97" s="202"/>
      <c r="TAR97" s="202"/>
      <c r="TAS97" s="202"/>
      <c r="TAT97" s="202"/>
      <c r="TAU97" s="202"/>
      <c r="TAV97" s="202"/>
      <c r="TAW97" s="202"/>
      <c r="TAX97" s="202"/>
      <c r="TAY97" s="202"/>
      <c r="TAZ97" s="202"/>
      <c r="TBA97" s="202"/>
      <c r="TBB97" s="202"/>
      <c r="TBC97" s="202"/>
      <c r="TBD97" s="202"/>
      <c r="TBE97" s="202"/>
      <c r="TBF97" s="202"/>
      <c r="TBG97" s="202"/>
      <c r="TBH97" s="202"/>
      <c r="TBI97" s="202"/>
      <c r="TBJ97" s="202"/>
      <c r="TBK97" s="202"/>
      <c r="TBL97" s="202"/>
      <c r="TBM97" s="202"/>
      <c r="TBN97" s="202"/>
      <c r="TBO97" s="202"/>
      <c r="TBP97" s="202"/>
      <c r="TBQ97" s="202"/>
      <c r="TBR97" s="202"/>
      <c r="TBS97" s="202"/>
      <c r="TBT97" s="202"/>
      <c r="TBU97" s="202"/>
      <c r="TBV97" s="202"/>
      <c r="TBW97" s="202"/>
      <c r="TBX97" s="202"/>
      <c r="TBY97" s="202"/>
      <c r="TBZ97" s="202"/>
      <c r="TCA97" s="202"/>
      <c r="TCB97" s="202"/>
      <c r="TCC97" s="202"/>
      <c r="TCD97" s="202"/>
      <c r="TCE97" s="202"/>
      <c r="TCF97" s="202"/>
      <c r="TCG97" s="202"/>
      <c r="TCH97" s="202"/>
      <c r="TCI97" s="202"/>
      <c r="TCJ97" s="202"/>
      <c r="TCK97" s="202"/>
      <c r="TCL97" s="202"/>
      <c r="TCM97" s="202"/>
      <c r="TCN97" s="202"/>
      <c r="TCO97" s="202"/>
      <c r="TCP97" s="202"/>
      <c r="TCQ97" s="202"/>
      <c r="TCR97" s="202"/>
      <c r="TCS97" s="202"/>
      <c r="TCT97" s="202"/>
      <c r="TCU97" s="202"/>
      <c r="TCV97" s="202"/>
      <c r="TCW97" s="202"/>
      <c r="TCX97" s="202"/>
      <c r="TCY97" s="202"/>
      <c r="TCZ97" s="202"/>
      <c r="TDA97" s="202"/>
      <c r="TDB97" s="202"/>
      <c r="TDC97" s="202"/>
      <c r="TDD97" s="202"/>
      <c r="TDE97" s="202"/>
      <c r="TDF97" s="202"/>
      <c r="TDG97" s="202"/>
      <c r="TDH97" s="202"/>
      <c r="TDI97" s="202"/>
      <c r="TDJ97" s="202"/>
      <c r="TDK97" s="202"/>
      <c r="TDL97" s="202"/>
      <c r="TDM97" s="202"/>
      <c r="TDN97" s="202"/>
      <c r="TDO97" s="202"/>
      <c r="TDP97" s="202"/>
      <c r="TDQ97" s="202"/>
      <c r="TDR97" s="202"/>
      <c r="TDS97" s="202"/>
      <c r="TDT97" s="202"/>
      <c r="TDU97" s="202"/>
      <c r="TDV97" s="202"/>
      <c r="TDW97" s="202"/>
      <c r="TDX97" s="202"/>
      <c r="TDY97" s="202"/>
      <c r="TDZ97" s="202"/>
      <c r="TEA97" s="202"/>
      <c r="TEB97" s="202"/>
      <c r="TEC97" s="202"/>
      <c r="TED97" s="202"/>
      <c r="TEE97" s="202"/>
      <c r="TEF97" s="202"/>
      <c r="TEG97" s="202"/>
      <c r="TEH97" s="202"/>
      <c r="TEI97" s="202"/>
      <c r="TEJ97" s="202"/>
      <c r="TEK97" s="202"/>
      <c r="TEL97" s="202"/>
      <c r="TEM97" s="202"/>
      <c r="TEN97" s="202"/>
      <c r="TEO97" s="202"/>
      <c r="TEP97" s="202"/>
      <c r="TEQ97" s="202"/>
      <c r="TER97" s="202"/>
      <c r="TES97" s="202"/>
      <c r="TET97" s="202"/>
      <c r="TEU97" s="202"/>
      <c r="TEV97" s="202"/>
      <c r="TEW97" s="202"/>
      <c r="TEX97" s="202"/>
      <c r="TEY97" s="202"/>
      <c r="TEZ97" s="202"/>
      <c r="TFA97" s="202"/>
      <c r="TFB97" s="202"/>
      <c r="TFC97" s="202"/>
      <c r="TFD97" s="202"/>
      <c r="TFE97" s="202"/>
      <c r="TFF97" s="202"/>
      <c r="TFG97" s="202"/>
      <c r="TFH97" s="202"/>
      <c r="TFI97" s="202"/>
      <c r="TFJ97" s="202"/>
      <c r="TFK97" s="202"/>
      <c r="TFL97" s="202"/>
      <c r="TFM97" s="202"/>
      <c r="TFN97" s="202"/>
      <c r="TFO97" s="202"/>
      <c r="TFP97" s="202"/>
      <c r="TFQ97" s="202"/>
      <c r="TFR97" s="202"/>
      <c r="TFS97" s="202"/>
      <c r="TFT97" s="202"/>
      <c r="TFU97" s="202"/>
      <c r="TFV97" s="202"/>
      <c r="TFW97" s="202"/>
      <c r="TFX97" s="202"/>
      <c r="TFY97" s="202"/>
      <c r="TFZ97" s="202"/>
      <c r="TGA97" s="202"/>
      <c r="TGB97" s="202"/>
      <c r="TGC97" s="202"/>
      <c r="TGD97" s="202"/>
      <c r="TGE97" s="202"/>
      <c r="TGF97" s="202"/>
      <c r="TGG97" s="202"/>
      <c r="TGH97" s="202"/>
      <c r="TGI97" s="202"/>
      <c r="TGJ97" s="202"/>
      <c r="TGK97" s="202"/>
      <c r="TGL97" s="202"/>
      <c r="TGM97" s="202"/>
      <c r="TGN97" s="202"/>
      <c r="TGO97" s="202"/>
      <c r="TGP97" s="202"/>
      <c r="TGQ97" s="202"/>
      <c r="TGR97" s="202"/>
      <c r="TGS97" s="202"/>
      <c r="TGT97" s="202"/>
      <c r="TGU97" s="202"/>
      <c r="TGV97" s="202"/>
      <c r="TGW97" s="202"/>
      <c r="TGX97" s="202"/>
      <c r="TGY97" s="202"/>
      <c r="TGZ97" s="202"/>
      <c r="THA97" s="202"/>
      <c r="THB97" s="202"/>
      <c r="THC97" s="202"/>
      <c r="THD97" s="202"/>
      <c r="THE97" s="202"/>
      <c r="THF97" s="202"/>
      <c r="THG97" s="202"/>
      <c r="THH97" s="202"/>
      <c r="THI97" s="202"/>
      <c r="THJ97" s="202"/>
      <c r="THK97" s="202"/>
      <c r="THL97" s="202"/>
      <c r="THM97" s="202"/>
      <c r="THN97" s="202"/>
      <c r="THO97" s="202"/>
      <c r="THP97" s="202"/>
      <c r="THQ97" s="202"/>
      <c r="THR97" s="202"/>
      <c r="THS97" s="202"/>
      <c r="THT97" s="202"/>
      <c r="THU97" s="202"/>
      <c r="THV97" s="202"/>
      <c r="THW97" s="202"/>
      <c r="THX97" s="202"/>
      <c r="THY97" s="202"/>
      <c r="THZ97" s="202"/>
      <c r="TIA97" s="202"/>
      <c r="TIB97" s="202"/>
      <c r="TIC97" s="202"/>
      <c r="TID97" s="202"/>
      <c r="TIE97" s="202"/>
      <c r="TIF97" s="202"/>
      <c r="TIG97" s="202"/>
      <c r="TIH97" s="202"/>
      <c r="TII97" s="202"/>
      <c r="TIJ97" s="202"/>
      <c r="TIK97" s="202"/>
      <c r="TIL97" s="202"/>
      <c r="TIM97" s="202"/>
      <c r="TIN97" s="202"/>
      <c r="TIO97" s="202"/>
      <c r="TIP97" s="202"/>
      <c r="TIQ97" s="202"/>
      <c r="TIR97" s="202"/>
      <c r="TIS97" s="202"/>
      <c r="TIT97" s="202"/>
      <c r="TIU97" s="202"/>
      <c r="TIV97" s="202"/>
      <c r="TIW97" s="202"/>
      <c r="TIX97" s="202"/>
      <c r="TIY97" s="202"/>
      <c r="TIZ97" s="202"/>
      <c r="TJA97" s="202"/>
      <c r="TJB97" s="202"/>
      <c r="TJC97" s="202"/>
      <c r="TJD97" s="202"/>
      <c r="TJE97" s="202"/>
      <c r="TJF97" s="202"/>
      <c r="TJG97" s="202"/>
      <c r="TJH97" s="202"/>
      <c r="TJI97" s="202"/>
      <c r="TJJ97" s="202"/>
      <c r="TJK97" s="202"/>
      <c r="TJL97" s="202"/>
      <c r="TJM97" s="202"/>
      <c r="TJN97" s="202"/>
      <c r="TJO97" s="202"/>
      <c r="TJP97" s="202"/>
      <c r="TJQ97" s="202"/>
      <c r="TJR97" s="202"/>
      <c r="TJS97" s="202"/>
      <c r="TJT97" s="202"/>
      <c r="TJU97" s="202"/>
      <c r="TJV97" s="202"/>
      <c r="TJW97" s="202"/>
      <c r="TJX97" s="202"/>
      <c r="TJY97" s="202"/>
      <c r="TJZ97" s="202"/>
      <c r="TKA97" s="202"/>
      <c r="TKB97" s="202"/>
      <c r="TKC97" s="202"/>
      <c r="TKD97" s="202"/>
      <c r="TKE97" s="202"/>
      <c r="TKF97" s="202"/>
      <c r="TKG97" s="202"/>
      <c r="TKH97" s="202"/>
      <c r="TKI97" s="202"/>
      <c r="TKJ97" s="202"/>
      <c r="TKK97" s="202"/>
      <c r="TKL97" s="202"/>
      <c r="TKM97" s="202"/>
      <c r="TKN97" s="202"/>
      <c r="TKO97" s="202"/>
      <c r="TKP97" s="202"/>
      <c r="TKQ97" s="202"/>
      <c r="TKR97" s="202"/>
      <c r="TKS97" s="202"/>
      <c r="TKT97" s="202"/>
      <c r="TKU97" s="202"/>
      <c r="TKV97" s="202"/>
      <c r="TKW97" s="202"/>
      <c r="TKX97" s="202"/>
      <c r="TKY97" s="202"/>
      <c r="TKZ97" s="202"/>
      <c r="TLA97" s="202"/>
      <c r="TLB97" s="202"/>
      <c r="TLC97" s="202"/>
      <c r="TLD97" s="202"/>
      <c r="TLE97" s="202"/>
      <c r="TLF97" s="202"/>
      <c r="TLG97" s="202"/>
      <c r="TLH97" s="202"/>
      <c r="TLI97" s="202"/>
      <c r="TLJ97" s="202"/>
      <c r="TLK97" s="202"/>
      <c r="TLL97" s="202"/>
      <c r="TLM97" s="202"/>
      <c r="TLN97" s="202"/>
      <c r="TLO97" s="202"/>
      <c r="TLP97" s="202"/>
      <c r="TLQ97" s="202"/>
      <c r="TLR97" s="202"/>
      <c r="TLS97" s="202"/>
      <c r="TLT97" s="202"/>
      <c r="TLU97" s="202"/>
      <c r="TLV97" s="202"/>
      <c r="TLW97" s="202"/>
      <c r="TLX97" s="202"/>
      <c r="TLY97" s="202"/>
      <c r="TLZ97" s="202"/>
      <c r="TMA97" s="202"/>
      <c r="TMB97" s="202"/>
      <c r="TMC97" s="202"/>
      <c r="TMD97" s="202"/>
      <c r="TME97" s="202"/>
      <c r="TMF97" s="202"/>
      <c r="TMG97" s="202"/>
      <c r="TMH97" s="202"/>
      <c r="TMI97" s="202"/>
      <c r="TMJ97" s="202"/>
      <c r="TMK97" s="202"/>
      <c r="TML97" s="202"/>
      <c r="TMM97" s="202"/>
      <c r="TMN97" s="202"/>
      <c r="TMO97" s="202"/>
      <c r="TMP97" s="202"/>
      <c r="TMQ97" s="202"/>
      <c r="TMR97" s="202"/>
      <c r="TMS97" s="202"/>
      <c r="TMT97" s="202"/>
      <c r="TMU97" s="202"/>
      <c r="TMV97" s="202"/>
      <c r="TMW97" s="202"/>
      <c r="TMX97" s="202"/>
      <c r="TMY97" s="202"/>
      <c r="TMZ97" s="202"/>
      <c r="TNA97" s="202"/>
      <c r="TNB97" s="202"/>
      <c r="TNC97" s="202"/>
      <c r="TND97" s="202"/>
      <c r="TNE97" s="202"/>
      <c r="TNF97" s="202"/>
      <c r="TNG97" s="202"/>
      <c r="TNH97" s="202"/>
      <c r="TNI97" s="202"/>
      <c r="TNJ97" s="202"/>
      <c r="TNK97" s="202"/>
      <c r="TNL97" s="202"/>
      <c r="TNM97" s="202"/>
      <c r="TNN97" s="202"/>
      <c r="TNO97" s="202"/>
      <c r="TNP97" s="202"/>
      <c r="TNQ97" s="202"/>
      <c r="TNR97" s="202"/>
      <c r="TNS97" s="202"/>
      <c r="TNT97" s="202"/>
      <c r="TNU97" s="202"/>
      <c r="TNV97" s="202"/>
      <c r="TNW97" s="202"/>
      <c r="TNX97" s="202"/>
      <c r="TNY97" s="202"/>
      <c r="TNZ97" s="202"/>
      <c r="TOA97" s="202"/>
      <c r="TOB97" s="202"/>
      <c r="TOC97" s="202"/>
      <c r="TOD97" s="202"/>
      <c r="TOE97" s="202"/>
      <c r="TOF97" s="202"/>
      <c r="TOG97" s="202"/>
      <c r="TOH97" s="202"/>
      <c r="TOI97" s="202"/>
      <c r="TOJ97" s="202"/>
      <c r="TOK97" s="202"/>
      <c r="TOL97" s="202"/>
      <c r="TOM97" s="202"/>
      <c r="TON97" s="202"/>
      <c r="TOO97" s="202"/>
      <c r="TOP97" s="202"/>
      <c r="TOQ97" s="202"/>
      <c r="TOR97" s="202"/>
      <c r="TOS97" s="202"/>
      <c r="TOT97" s="202"/>
      <c r="TOU97" s="202"/>
      <c r="TOV97" s="202"/>
      <c r="TOW97" s="202"/>
      <c r="TOX97" s="202"/>
      <c r="TOY97" s="202"/>
      <c r="TOZ97" s="202"/>
      <c r="TPA97" s="202"/>
      <c r="TPB97" s="202"/>
      <c r="TPC97" s="202"/>
      <c r="TPD97" s="202"/>
      <c r="TPE97" s="202"/>
      <c r="TPF97" s="202"/>
      <c r="TPG97" s="202"/>
      <c r="TPH97" s="202"/>
      <c r="TPI97" s="202"/>
      <c r="TPJ97" s="202"/>
      <c r="TPK97" s="202"/>
      <c r="TPL97" s="202"/>
      <c r="TPM97" s="202"/>
      <c r="TPN97" s="202"/>
      <c r="TPO97" s="202"/>
      <c r="TPP97" s="202"/>
      <c r="TPQ97" s="202"/>
      <c r="TPR97" s="202"/>
      <c r="TPS97" s="202"/>
      <c r="TPT97" s="202"/>
      <c r="TPU97" s="202"/>
      <c r="TPV97" s="202"/>
      <c r="TPW97" s="202"/>
      <c r="TPX97" s="202"/>
      <c r="TPY97" s="202"/>
      <c r="TPZ97" s="202"/>
      <c r="TQA97" s="202"/>
      <c r="TQB97" s="202"/>
      <c r="TQC97" s="202"/>
      <c r="TQD97" s="202"/>
      <c r="TQE97" s="202"/>
      <c r="TQF97" s="202"/>
      <c r="TQG97" s="202"/>
      <c r="TQH97" s="202"/>
      <c r="TQI97" s="202"/>
      <c r="TQJ97" s="202"/>
      <c r="TQK97" s="202"/>
      <c r="TQL97" s="202"/>
      <c r="TQM97" s="202"/>
      <c r="TQN97" s="202"/>
      <c r="TQO97" s="202"/>
      <c r="TQP97" s="202"/>
      <c r="TQQ97" s="202"/>
      <c r="TQR97" s="202"/>
      <c r="TQS97" s="202"/>
      <c r="TQT97" s="202"/>
      <c r="TQU97" s="202"/>
      <c r="TQV97" s="202"/>
      <c r="TQW97" s="202"/>
      <c r="TQX97" s="202"/>
      <c r="TQY97" s="202"/>
      <c r="TQZ97" s="202"/>
      <c r="TRA97" s="202"/>
      <c r="TRB97" s="202"/>
      <c r="TRC97" s="202"/>
      <c r="TRD97" s="202"/>
      <c r="TRE97" s="202"/>
      <c r="TRF97" s="202"/>
      <c r="TRG97" s="202"/>
      <c r="TRH97" s="202"/>
      <c r="TRI97" s="202"/>
      <c r="TRJ97" s="202"/>
      <c r="TRK97" s="202"/>
      <c r="TRL97" s="202"/>
      <c r="TRM97" s="202"/>
      <c r="TRN97" s="202"/>
      <c r="TRO97" s="202"/>
      <c r="TRP97" s="202"/>
      <c r="TRQ97" s="202"/>
      <c r="TRR97" s="202"/>
      <c r="TRS97" s="202"/>
      <c r="TRT97" s="202"/>
      <c r="TRU97" s="202"/>
      <c r="TRV97" s="202"/>
      <c r="TRW97" s="202"/>
      <c r="TRX97" s="202"/>
      <c r="TRY97" s="202"/>
      <c r="TRZ97" s="202"/>
      <c r="TSA97" s="202"/>
      <c r="TSB97" s="202"/>
      <c r="TSC97" s="202"/>
      <c r="TSD97" s="202"/>
      <c r="TSE97" s="202"/>
      <c r="TSF97" s="202"/>
      <c r="TSG97" s="202"/>
      <c r="TSH97" s="202"/>
      <c r="TSI97" s="202"/>
      <c r="TSJ97" s="202"/>
      <c r="TSK97" s="202"/>
      <c r="TSL97" s="202"/>
      <c r="TSM97" s="202"/>
      <c r="TSN97" s="202"/>
      <c r="TSO97" s="202"/>
      <c r="TSP97" s="202"/>
      <c r="TSQ97" s="202"/>
      <c r="TSR97" s="202"/>
      <c r="TSS97" s="202"/>
      <c r="TST97" s="202"/>
      <c r="TSU97" s="202"/>
      <c r="TSV97" s="202"/>
      <c r="TSW97" s="202"/>
      <c r="TSX97" s="202"/>
      <c r="TSY97" s="202"/>
      <c r="TSZ97" s="202"/>
      <c r="TTA97" s="202"/>
      <c r="TTB97" s="202"/>
      <c r="TTC97" s="202"/>
      <c r="TTD97" s="202"/>
      <c r="TTE97" s="202"/>
      <c r="TTF97" s="202"/>
      <c r="TTG97" s="202"/>
      <c r="TTH97" s="202"/>
      <c r="TTI97" s="202"/>
      <c r="TTJ97" s="202"/>
      <c r="TTK97" s="202"/>
      <c r="TTL97" s="202"/>
      <c r="TTM97" s="202"/>
      <c r="TTN97" s="202"/>
      <c r="TTO97" s="202"/>
      <c r="TTP97" s="202"/>
      <c r="TTQ97" s="202"/>
      <c r="TTR97" s="202"/>
      <c r="TTS97" s="202"/>
      <c r="TTT97" s="202"/>
      <c r="TTU97" s="202"/>
      <c r="TTV97" s="202"/>
      <c r="TTW97" s="202"/>
      <c r="TTX97" s="202"/>
      <c r="TTY97" s="202"/>
      <c r="TTZ97" s="202"/>
      <c r="TUA97" s="202"/>
      <c r="TUB97" s="202"/>
      <c r="TUC97" s="202"/>
      <c r="TUD97" s="202"/>
      <c r="TUE97" s="202"/>
      <c r="TUF97" s="202"/>
      <c r="TUG97" s="202"/>
      <c r="TUH97" s="202"/>
      <c r="TUI97" s="202"/>
      <c r="TUJ97" s="202"/>
      <c r="TUK97" s="202"/>
      <c r="TUL97" s="202"/>
      <c r="TUM97" s="202"/>
      <c r="TUN97" s="202"/>
      <c r="TUO97" s="202"/>
      <c r="TUP97" s="202"/>
      <c r="TUQ97" s="202"/>
      <c r="TUR97" s="202"/>
      <c r="TUS97" s="202"/>
      <c r="TUT97" s="202"/>
      <c r="TUU97" s="202"/>
      <c r="TUV97" s="202"/>
      <c r="TUW97" s="202"/>
      <c r="TUX97" s="202"/>
      <c r="TUY97" s="202"/>
      <c r="TUZ97" s="202"/>
      <c r="TVA97" s="202"/>
      <c r="TVB97" s="202"/>
      <c r="TVC97" s="202"/>
      <c r="TVD97" s="202"/>
      <c r="TVE97" s="202"/>
      <c r="TVF97" s="202"/>
      <c r="TVG97" s="202"/>
      <c r="TVH97" s="202"/>
      <c r="TVI97" s="202"/>
      <c r="TVJ97" s="202"/>
      <c r="TVK97" s="202"/>
      <c r="TVL97" s="202"/>
      <c r="TVM97" s="202"/>
      <c r="TVN97" s="202"/>
      <c r="TVO97" s="202"/>
      <c r="TVP97" s="202"/>
      <c r="TVQ97" s="202"/>
      <c r="TVR97" s="202"/>
      <c r="TVS97" s="202"/>
      <c r="TVT97" s="202"/>
      <c r="TVU97" s="202"/>
      <c r="TVV97" s="202"/>
      <c r="TVW97" s="202"/>
      <c r="TVX97" s="202"/>
      <c r="TVY97" s="202"/>
      <c r="TVZ97" s="202"/>
      <c r="TWA97" s="202"/>
      <c r="TWB97" s="202"/>
      <c r="TWC97" s="202"/>
      <c r="TWD97" s="202"/>
      <c r="TWE97" s="202"/>
      <c r="TWF97" s="202"/>
      <c r="TWG97" s="202"/>
      <c r="TWH97" s="202"/>
      <c r="TWI97" s="202"/>
      <c r="TWJ97" s="202"/>
      <c r="TWK97" s="202"/>
      <c r="TWL97" s="202"/>
      <c r="TWM97" s="202"/>
      <c r="TWN97" s="202"/>
      <c r="TWO97" s="202"/>
      <c r="TWP97" s="202"/>
      <c r="TWQ97" s="202"/>
      <c r="TWR97" s="202"/>
      <c r="TWS97" s="202"/>
      <c r="TWT97" s="202"/>
      <c r="TWU97" s="202"/>
      <c r="TWV97" s="202"/>
      <c r="TWW97" s="202"/>
      <c r="TWX97" s="202"/>
      <c r="TWY97" s="202"/>
      <c r="TWZ97" s="202"/>
      <c r="TXA97" s="202"/>
      <c r="TXB97" s="202"/>
      <c r="TXC97" s="202"/>
      <c r="TXD97" s="202"/>
      <c r="TXE97" s="202"/>
      <c r="TXF97" s="202"/>
      <c r="TXG97" s="202"/>
      <c r="TXH97" s="202"/>
      <c r="TXI97" s="202"/>
      <c r="TXJ97" s="202"/>
      <c r="TXK97" s="202"/>
      <c r="TXL97" s="202"/>
      <c r="TXM97" s="202"/>
      <c r="TXN97" s="202"/>
      <c r="TXO97" s="202"/>
      <c r="TXP97" s="202"/>
      <c r="TXQ97" s="202"/>
      <c r="TXR97" s="202"/>
      <c r="TXS97" s="202"/>
      <c r="TXT97" s="202"/>
      <c r="TXU97" s="202"/>
      <c r="TXV97" s="202"/>
      <c r="TXW97" s="202"/>
      <c r="TXX97" s="202"/>
      <c r="TXY97" s="202"/>
      <c r="TXZ97" s="202"/>
      <c r="TYA97" s="202"/>
      <c r="TYB97" s="202"/>
      <c r="TYC97" s="202"/>
      <c r="TYD97" s="202"/>
      <c r="TYE97" s="202"/>
      <c r="TYF97" s="202"/>
      <c r="TYG97" s="202"/>
      <c r="TYH97" s="202"/>
      <c r="TYI97" s="202"/>
      <c r="TYJ97" s="202"/>
      <c r="TYK97" s="202"/>
      <c r="TYL97" s="202"/>
      <c r="TYM97" s="202"/>
      <c r="TYN97" s="202"/>
      <c r="TYO97" s="202"/>
      <c r="TYP97" s="202"/>
      <c r="TYQ97" s="202"/>
      <c r="TYR97" s="202"/>
      <c r="TYS97" s="202"/>
      <c r="TYT97" s="202"/>
      <c r="TYU97" s="202"/>
      <c r="TYV97" s="202"/>
      <c r="TYW97" s="202"/>
      <c r="TYX97" s="202"/>
      <c r="TYY97" s="202"/>
      <c r="TYZ97" s="202"/>
      <c r="TZA97" s="202"/>
      <c r="TZB97" s="202"/>
      <c r="TZC97" s="202"/>
      <c r="TZD97" s="202"/>
      <c r="TZE97" s="202"/>
      <c r="TZF97" s="202"/>
      <c r="TZG97" s="202"/>
      <c r="TZH97" s="202"/>
      <c r="TZI97" s="202"/>
      <c r="TZJ97" s="202"/>
      <c r="TZK97" s="202"/>
      <c r="TZL97" s="202"/>
      <c r="TZM97" s="202"/>
      <c r="TZN97" s="202"/>
      <c r="TZO97" s="202"/>
      <c r="TZP97" s="202"/>
      <c r="TZQ97" s="202"/>
      <c r="TZR97" s="202"/>
      <c r="TZS97" s="202"/>
      <c r="TZT97" s="202"/>
      <c r="TZU97" s="202"/>
      <c r="TZV97" s="202"/>
      <c r="TZW97" s="202"/>
      <c r="TZX97" s="202"/>
      <c r="TZY97" s="202"/>
      <c r="TZZ97" s="202"/>
      <c r="UAA97" s="202"/>
      <c r="UAB97" s="202"/>
      <c r="UAC97" s="202"/>
      <c r="UAD97" s="202"/>
      <c r="UAE97" s="202"/>
      <c r="UAF97" s="202"/>
      <c r="UAG97" s="202"/>
      <c r="UAH97" s="202"/>
      <c r="UAI97" s="202"/>
      <c r="UAJ97" s="202"/>
      <c r="UAK97" s="202"/>
      <c r="UAL97" s="202"/>
      <c r="UAM97" s="202"/>
      <c r="UAN97" s="202"/>
      <c r="UAO97" s="202"/>
      <c r="UAP97" s="202"/>
      <c r="UAQ97" s="202"/>
      <c r="UAR97" s="202"/>
      <c r="UAS97" s="202"/>
      <c r="UAT97" s="202"/>
      <c r="UAU97" s="202"/>
      <c r="UAV97" s="202"/>
      <c r="UAW97" s="202"/>
      <c r="UAX97" s="202"/>
      <c r="UAY97" s="202"/>
      <c r="UAZ97" s="202"/>
      <c r="UBA97" s="202"/>
      <c r="UBB97" s="202"/>
      <c r="UBC97" s="202"/>
      <c r="UBD97" s="202"/>
      <c r="UBE97" s="202"/>
      <c r="UBF97" s="202"/>
      <c r="UBG97" s="202"/>
      <c r="UBH97" s="202"/>
      <c r="UBI97" s="202"/>
      <c r="UBJ97" s="202"/>
      <c r="UBK97" s="202"/>
      <c r="UBL97" s="202"/>
      <c r="UBM97" s="202"/>
      <c r="UBN97" s="202"/>
      <c r="UBO97" s="202"/>
      <c r="UBP97" s="202"/>
      <c r="UBQ97" s="202"/>
      <c r="UBR97" s="202"/>
      <c r="UBS97" s="202"/>
      <c r="UBT97" s="202"/>
      <c r="UBU97" s="202"/>
      <c r="UBV97" s="202"/>
      <c r="UBW97" s="202"/>
      <c r="UBX97" s="202"/>
      <c r="UBY97" s="202"/>
      <c r="UBZ97" s="202"/>
      <c r="UCA97" s="202"/>
      <c r="UCB97" s="202"/>
      <c r="UCC97" s="202"/>
      <c r="UCD97" s="202"/>
      <c r="UCE97" s="202"/>
      <c r="UCF97" s="202"/>
      <c r="UCG97" s="202"/>
      <c r="UCH97" s="202"/>
      <c r="UCI97" s="202"/>
      <c r="UCJ97" s="202"/>
      <c r="UCK97" s="202"/>
      <c r="UCL97" s="202"/>
      <c r="UCM97" s="202"/>
      <c r="UCN97" s="202"/>
      <c r="UCO97" s="202"/>
      <c r="UCP97" s="202"/>
      <c r="UCQ97" s="202"/>
      <c r="UCR97" s="202"/>
      <c r="UCS97" s="202"/>
      <c r="UCT97" s="202"/>
      <c r="UCU97" s="202"/>
      <c r="UCV97" s="202"/>
      <c r="UCW97" s="202"/>
      <c r="UCX97" s="202"/>
      <c r="UCY97" s="202"/>
      <c r="UCZ97" s="202"/>
      <c r="UDA97" s="202"/>
      <c r="UDB97" s="202"/>
      <c r="UDC97" s="202"/>
      <c r="UDD97" s="202"/>
      <c r="UDE97" s="202"/>
      <c r="UDF97" s="202"/>
      <c r="UDG97" s="202"/>
      <c r="UDH97" s="202"/>
      <c r="UDI97" s="202"/>
      <c r="UDJ97" s="202"/>
      <c r="UDK97" s="202"/>
      <c r="UDL97" s="202"/>
      <c r="UDM97" s="202"/>
      <c r="UDN97" s="202"/>
      <c r="UDO97" s="202"/>
      <c r="UDP97" s="202"/>
      <c r="UDQ97" s="202"/>
      <c r="UDR97" s="202"/>
      <c r="UDS97" s="202"/>
      <c r="UDT97" s="202"/>
      <c r="UDU97" s="202"/>
      <c r="UDV97" s="202"/>
      <c r="UDW97" s="202"/>
      <c r="UDX97" s="202"/>
      <c r="UDY97" s="202"/>
      <c r="UDZ97" s="202"/>
      <c r="UEA97" s="202"/>
      <c r="UEB97" s="202"/>
      <c r="UEC97" s="202"/>
      <c r="UED97" s="202"/>
      <c r="UEE97" s="202"/>
      <c r="UEF97" s="202"/>
      <c r="UEG97" s="202"/>
      <c r="UEH97" s="202"/>
      <c r="UEI97" s="202"/>
      <c r="UEJ97" s="202"/>
      <c r="UEK97" s="202"/>
      <c r="UEL97" s="202"/>
      <c r="UEM97" s="202"/>
      <c r="UEN97" s="202"/>
      <c r="UEO97" s="202"/>
      <c r="UEP97" s="202"/>
      <c r="UEQ97" s="202"/>
      <c r="UER97" s="202"/>
      <c r="UES97" s="202"/>
      <c r="UET97" s="202"/>
      <c r="UEU97" s="202"/>
      <c r="UEV97" s="202"/>
      <c r="UEW97" s="202"/>
      <c r="UEX97" s="202"/>
      <c r="UEY97" s="202"/>
      <c r="UEZ97" s="202"/>
      <c r="UFA97" s="202"/>
      <c r="UFB97" s="202"/>
      <c r="UFC97" s="202"/>
      <c r="UFD97" s="202"/>
      <c r="UFE97" s="202"/>
      <c r="UFF97" s="202"/>
      <c r="UFG97" s="202"/>
      <c r="UFH97" s="202"/>
      <c r="UFI97" s="202"/>
      <c r="UFJ97" s="202"/>
      <c r="UFK97" s="202"/>
      <c r="UFL97" s="202"/>
      <c r="UFM97" s="202"/>
      <c r="UFN97" s="202"/>
      <c r="UFO97" s="202"/>
      <c r="UFP97" s="202"/>
      <c r="UFQ97" s="202"/>
      <c r="UFR97" s="202"/>
      <c r="UFS97" s="202"/>
      <c r="UFT97" s="202"/>
      <c r="UFU97" s="202"/>
      <c r="UFV97" s="202"/>
      <c r="UFW97" s="202"/>
      <c r="UFX97" s="202"/>
      <c r="UFY97" s="202"/>
      <c r="UFZ97" s="202"/>
      <c r="UGA97" s="202"/>
      <c r="UGB97" s="202"/>
      <c r="UGC97" s="202"/>
      <c r="UGD97" s="202"/>
      <c r="UGE97" s="202"/>
      <c r="UGF97" s="202"/>
      <c r="UGG97" s="202"/>
      <c r="UGH97" s="202"/>
      <c r="UGI97" s="202"/>
      <c r="UGJ97" s="202"/>
      <c r="UGK97" s="202"/>
      <c r="UGL97" s="202"/>
      <c r="UGM97" s="202"/>
      <c r="UGN97" s="202"/>
      <c r="UGO97" s="202"/>
      <c r="UGP97" s="202"/>
      <c r="UGQ97" s="202"/>
      <c r="UGR97" s="202"/>
      <c r="UGS97" s="202"/>
      <c r="UGT97" s="202"/>
      <c r="UGU97" s="202"/>
      <c r="UGV97" s="202"/>
      <c r="UGW97" s="202"/>
      <c r="UGX97" s="202"/>
      <c r="UGY97" s="202"/>
      <c r="UGZ97" s="202"/>
      <c r="UHA97" s="202"/>
      <c r="UHB97" s="202"/>
      <c r="UHC97" s="202"/>
      <c r="UHD97" s="202"/>
      <c r="UHE97" s="202"/>
      <c r="UHF97" s="202"/>
      <c r="UHG97" s="202"/>
      <c r="UHH97" s="202"/>
      <c r="UHI97" s="202"/>
      <c r="UHJ97" s="202"/>
      <c r="UHK97" s="202"/>
      <c r="UHL97" s="202"/>
      <c r="UHM97" s="202"/>
      <c r="UHN97" s="202"/>
      <c r="UHO97" s="202"/>
      <c r="UHP97" s="202"/>
      <c r="UHQ97" s="202"/>
      <c r="UHR97" s="202"/>
      <c r="UHS97" s="202"/>
      <c r="UHT97" s="202"/>
      <c r="UHU97" s="202"/>
      <c r="UHV97" s="202"/>
      <c r="UHW97" s="202"/>
      <c r="UHX97" s="202"/>
      <c r="UHY97" s="202"/>
      <c r="UHZ97" s="202"/>
      <c r="UIA97" s="202"/>
      <c r="UIB97" s="202"/>
      <c r="UIC97" s="202"/>
      <c r="UID97" s="202"/>
      <c r="UIE97" s="202"/>
      <c r="UIF97" s="202"/>
      <c r="UIG97" s="202"/>
      <c r="UIH97" s="202"/>
      <c r="UII97" s="202"/>
      <c r="UIJ97" s="202"/>
      <c r="UIK97" s="202"/>
      <c r="UIL97" s="202"/>
      <c r="UIM97" s="202"/>
      <c r="UIN97" s="202"/>
      <c r="UIO97" s="202"/>
      <c r="UIP97" s="202"/>
      <c r="UIQ97" s="202"/>
      <c r="UIR97" s="202"/>
      <c r="UIS97" s="202"/>
      <c r="UIT97" s="202"/>
      <c r="UIU97" s="202"/>
      <c r="UIV97" s="202"/>
      <c r="UIW97" s="202"/>
      <c r="UIX97" s="202"/>
      <c r="UIY97" s="202"/>
      <c r="UIZ97" s="202"/>
      <c r="UJA97" s="202"/>
      <c r="UJB97" s="202"/>
      <c r="UJC97" s="202"/>
      <c r="UJD97" s="202"/>
      <c r="UJE97" s="202"/>
      <c r="UJF97" s="202"/>
      <c r="UJG97" s="202"/>
      <c r="UJH97" s="202"/>
      <c r="UJI97" s="202"/>
      <c r="UJJ97" s="202"/>
      <c r="UJK97" s="202"/>
      <c r="UJL97" s="202"/>
      <c r="UJM97" s="202"/>
      <c r="UJN97" s="202"/>
      <c r="UJO97" s="202"/>
      <c r="UJP97" s="202"/>
      <c r="UJQ97" s="202"/>
      <c r="UJR97" s="202"/>
      <c r="UJS97" s="202"/>
      <c r="UJT97" s="202"/>
      <c r="UJU97" s="202"/>
      <c r="UJV97" s="202"/>
      <c r="UJW97" s="202"/>
      <c r="UJX97" s="202"/>
      <c r="UJY97" s="202"/>
      <c r="UJZ97" s="202"/>
      <c r="UKA97" s="202"/>
      <c r="UKB97" s="202"/>
      <c r="UKC97" s="202"/>
      <c r="UKD97" s="202"/>
      <c r="UKE97" s="202"/>
      <c r="UKF97" s="202"/>
      <c r="UKG97" s="202"/>
      <c r="UKH97" s="202"/>
      <c r="UKI97" s="202"/>
      <c r="UKJ97" s="202"/>
      <c r="UKK97" s="202"/>
      <c r="UKL97" s="202"/>
      <c r="UKM97" s="202"/>
      <c r="UKN97" s="202"/>
      <c r="UKO97" s="202"/>
      <c r="UKP97" s="202"/>
      <c r="UKQ97" s="202"/>
      <c r="UKR97" s="202"/>
      <c r="UKS97" s="202"/>
      <c r="UKT97" s="202"/>
      <c r="UKU97" s="202"/>
      <c r="UKV97" s="202"/>
      <c r="UKW97" s="202"/>
      <c r="UKX97" s="202"/>
      <c r="UKY97" s="202"/>
      <c r="UKZ97" s="202"/>
      <c r="ULA97" s="202"/>
      <c r="ULB97" s="202"/>
      <c r="ULC97" s="202"/>
      <c r="ULD97" s="202"/>
      <c r="ULE97" s="202"/>
      <c r="ULF97" s="202"/>
      <c r="ULG97" s="202"/>
      <c r="ULH97" s="202"/>
      <c r="ULI97" s="202"/>
      <c r="ULJ97" s="202"/>
      <c r="ULK97" s="202"/>
      <c r="ULL97" s="202"/>
      <c r="ULM97" s="202"/>
      <c r="ULN97" s="202"/>
      <c r="ULO97" s="202"/>
      <c r="ULP97" s="202"/>
      <c r="ULQ97" s="202"/>
      <c r="ULR97" s="202"/>
      <c r="ULS97" s="202"/>
      <c r="ULT97" s="202"/>
      <c r="ULU97" s="202"/>
      <c r="ULV97" s="202"/>
      <c r="ULW97" s="202"/>
      <c r="ULX97" s="202"/>
      <c r="ULY97" s="202"/>
      <c r="ULZ97" s="202"/>
      <c r="UMA97" s="202"/>
      <c r="UMB97" s="202"/>
      <c r="UMC97" s="202"/>
      <c r="UMD97" s="202"/>
      <c r="UME97" s="202"/>
      <c r="UMF97" s="202"/>
      <c r="UMG97" s="202"/>
      <c r="UMH97" s="202"/>
      <c r="UMI97" s="202"/>
      <c r="UMJ97" s="202"/>
      <c r="UMK97" s="202"/>
      <c r="UML97" s="202"/>
      <c r="UMM97" s="202"/>
      <c r="UMN97" s="202"/>
      <c r="UMO97" s="202"/>
      <c r="UMP97" s="202"/>
      <c r="UMQ97" s="202"/>
      <c r="UMR97" s="202"/>
      <c r="UMS97" s="202"/>
      <c r="UMT97" s="202"/>
      <c r="UMU97" s="202"/>
      <c r="UMV97" s="202"/>
      <c r="UMW97" s="202"/>
      <c r="UMX97" s="202"/>
      <c r="UMY97" s="202"/>
      <c r="UMZ97" s="202"/>
      <c r="UNA97" s="202"/>
      <c r="UNB97" s="202"/>
      <c r="UNC97" s="202"/>
      <c r="UND97" s="202"/>
      <c r="UNE97" s="202"/>
      <c r="UNF97" s="202"/>
      <c r="UNG97" s="202"/>
      <c r="UNH97" s="202"/>
      <c r="UNI97" s="202"/>
      <c r="UNJ97" s="202"/>
      <c r="UNK97" s="202"/>
      <c r="UNL97" s="202"/>
      <c r="UNM97" s="202"/>
      <c r="UNN97" s="202"/>
      <c r="UNO97" s="202"/>
      <c r="UNP97" s="202"/>
      <c r="UNQ97" s="202"/>
      <c r="UNR97" s="202"/>
      <c r="UNS97" s="202"/>
      <c r="UNT97" s="202"/>
      <c r="UNU97" s="202"/>
      <c r="UNV97" s="202"/>
      <c r="UNW97" s="202"/>
      <c r="UNX97" s="202"/>
      <c r="UNY97" s="202"/>
      <c r="UNZ97" s="202"/>
      <c r="UOA97" s="202"/>
      <c r="UOB97" s="202"/>
      <c r="UOC97" s="202"/>
      <c r="UOD97" s="202"/>
      <c r="UOE97" s="202"/>
      <c r="UOF97" s="202"/>
      <c r="UOG97" s="202"/>
      <c r="UOH97" s="202"/>
      <c r="UOI97" s="202"/>
      <c r="UOJ97" s="202"/>
      <c r="UOK97" s="202"/>
      <c r="UOL97" s="202"/>
      <c r="UOM97" s="202"/>
      <c r="UON97" s="202"/>
      <c r="UOO97" s="202"/>
      <c r="UOP97" s="202"/>
      <c r="UOQ97" s="202"/>
      <c r="UOR97" s="202"/>
      <c r="UOS97" s="202"/>
      <c r="UOT97" s="202"/>
      <c r="UOU97" s="202"/>
      <c r="UOV97" s="202"/>
      <c r="UOW97" s="202"/>
      <c r="UOX97" s="202"/>
      <c r="UOY97" s="202"/>
      <c r="UOZ97" s="202"/>
      <c r="UPA97" s="202"/>
      <c r="UPB97" s="202"/>
      <c r="UPC97" s="202"/>
      <c r="UPD97" s="202"/>
      <c r="UPE97" s="202"/>
      <c r="UPF97" s="202"/>
      <c r="UPG97" s="202"/>
      <c r="UPH97" s="202"/>
      <c r="UPI97" s="202"/>
      <c r="UPJ97" s="202"/>
      <c r="UPK97" s="202"/>
      <c r="UPL97" s="202"/>
      <c r="UPM97" s="202"/>
      <c r="UPN97" s="202"/>
      <c r="UPO97" s="202"/>
      <c r="UPP97" s="202"/>
      <c r="UPQ97" s="202"/>
      <c r="UPR97" s="202"/>
      <c r="UPS97" s="202"/>
      <c r="UPT97" s="202"/>
      <c r="UPU97" s="202"/>
      <c r="UPV97" s="202"/>
      <c r="UPW97" s="202"/>
      <c r="UPX97" s="202"/>
      <c r="UPY97" s="202"/>
      <c r="UPZ97" s="202"/>
      <c r="UQA97" s="202"/>
      <c r="UQB97" s="202"/>
      <c r="UQC97" s="202"/>
      <c r="UQD97" s="202"/>
      <c r="UQE97" s="202"/>
      <c r="UQF97" s="202"/>
      <c r="UQG97" s="202"/>
      <c r="UQH97" s="202"/>
      <c r="UQI97" s="202"/>
      <c r="UQJ97" s="202"/>
      <c r="UQK97" s="202"/>
      <c r="UQL97" s="202"/>
      <c r="UQM97" s="202"/>
      <c r="UQN97" s="202"/>
      <c r="UQO97" s="202"/>
      <c r="UQP97" s="202"/>
      <c r="UQQ97" s="202"/>
      <c r="UQR97" s="202"/>
      <c r="UQS97" s="202"/>
      <c r="UQT97" s="202"/>
      <c r="UQU97" s="202"/>
      <c r="UQV97" s="202"/>
      <c r="UQW97" s="202"/>
      <c r="UQX97" s="202"/>
      <c r="UQY97" s="202"/>
      <c r="UQZ97" s="202"/>
      <c r="URA97" s="202"/>
      <c r="URB97" s="202"/>
      <c r="URC97" s="202"/>
      <c r="URD97" s="202"/>
      <c r="URE97" s="202"/>
      <c r="URF97" s="202"/>
      <c r="URG97" s="202"/>
      <c r="URH97" s="202"/>
      <c r="URI97" s="202"/>
      <c r="URJ97" s="202"/>
      <c r="URK97" s="202"/>
      <c r="URL97" s="202"/>
      <c r="URM97" s="202"/>
      <c r="URN97" s="202"/>
      <c r="URO97" s="202"/>
      <c r="URP97" s="202"/>
      <c r="URQ97" s="202"/>
      <c r="URR97" s="202"/>
      <c r="URS97" s="202"/>
      <c r="URT97" s="202"/>
      <c r="URU97" s="202"/>
      <c r="URV97" s="202"/>
      <c r="URW97" s="202"/>
      <c r="URX97" s="202"/>
      <c r="URY97" s="202"/>
      <c r="URZ97" s="202"/>
      <c r="USA97" s="202"/>
      <c r="USB97" s="202"/>
      <c r="USC97" s="202"/>
      <c r="USD97" s="202"/>
      <c r="USE97" s="202"/>
      <c r="USF97" s="202"/>
      <c r="USG97" s="202"/>
      <c r="USH97" s="202"/>
      <c r="USI97" s="202"/>
      <c r="USJ97" s="202"/>
      <c r="USK97" s="202"/>
      <c r="USL97" s="202"/>
      <c r="USM97" s="202"/>
      <c r="USN97" s="202"/>
      <c r="USO97" s="202"/>
      <c r="USP97" s="202"/>
      <c r="USQ97" s="202"/>
      <c r="USR97" s="202"/>
      <c r="USS97" s="202"/>
      <c r="UST97" s="202"/>
      <c r="USU97" s="202"/>
      <c r="USV97" s="202"/>
      <c r="USW97" s="202"/>
      <c r="USX97" s="202"/>
      <c r="USY97" s="202"/>
      <c r="USZ97" s="202"/>
      <c r="UTA97" s="202"/>
      <c r="UTB97" s="202"/>
      <c r="UTC97" s="202"/>
      <c r="UTD97" s="202"/>
      <c r="UTE97" s="202"/>
      <c r="UTF97" s="202"/>
      <c r="UTG97" s="202"/>
      <c r="UTH97" s="202"/>
      <c r="UTI97" s="202"/>
      <c r="UTJ97" s="202"/>
      <c r="UTK97" s="202"/>
      <c r="UTL97" s="202"/>
      <c r="UTM97" s="202"/>
      <c r="UTN97" s="202"/>
      <c r="UTO97" s="202"/>
      <c r="UTP97" s="202"/>
      <c r="UTQ97" s="202"/>
      <c r="UTR97" s="202"/>
      <c r="UTS97" s="202"/>
      <c r="UTT97" s="202"/>
      <c r="UTU97" s="202"/>
      <c r="UTV97" s="202"/>
      <c r="UTW97" s="202"/>
      <c r="UTX97" s="202"/>
      <c r="UTY97" s="202"/>
      <c r="UTZ97" s="202"/>
      <c r="UUA97" s="202"/>
      <c r="UUB97" s="202"/>
      <c r="UUC97" s="202"/>
      <c r="UUD97" s="202"/>
      <c r="UUE97" s="202"/>
      <c r="UUF97" s="202"/>
      <c r="UUG97" s="202"/>
      <c r="UUH97" s="202"/>
      <c r="UUI97" s="202"/>
      <c r="UUJ97" s="202"/>
      <c r="UUK97" s="202"/>
      <c r="UUL97" s="202"/>
      <c r="UUM97" s="202"/>
      <c r="UUN97" s="202"/>
      <c r="UUO97" s="202"/>
      <c r="UUP97" s="202"/>
      <c r="UUQ97" s="202"/>
      <c r="UUR97" s="202"/>
      <c r="UUS97" s="202"/>
      <c r="UUT97" s="202"/>
      <c r="UUU97" s="202"/>
      <c r="UUV97" s="202"/>
      <c r="UUW97" s="202"/>
      <c r="UUX97" s="202"/>
      <c r="UUY97" s="202"/>
      <c r="UUZ97" s="202"/>
      <c r="UVA97" s="202"/>
      <c r="UVB97" s="202"/>
      <c r="UVC97" s="202"/>
      <c r="UVD97" s="202"/>
      <c r="UVE97" s="202"/>
      <c r="UVF97" s="202"/>
      <c r="UVG97" s="202"/>
      <c r="UVH97" s="202"/>
      <c r="UVI97" s="202"/>
      <c r="UVJ97" s="202"/>
      <c r="UVK97" s="202"/>
      <c r="UVL97" s="202"/>
      <c r="UVM97" s="202"/>
      <c r="UVN97" s="202"/>
      <c r="UVO97" s="202"/>
      <c r="UVP97" s="202"/>
      <c r="UVQ97" s="202"/>
      <c r="UVR97" s="202"/>
      <c r="UVS97" s="202"/>
      <c r="UVT97" s="202"/>
      <c r="UVU97" s="202"/>
      <c r="UVV97" s="202"/>
      <c r="UVW97" s="202"/>
      <c r="UVX97" s="202"/>
      <c r="UVY97" s="202"/>
      <c r="UVZ97" s="202"/>
      <c r="UWA97" s="202"/>
      <c r="UWB97" s="202"/>
      <c r="UWC97" s="202"/>
      <c r="UWD97" s="202"/>
      <c r="UWE97" s="202"/>
      <c r="UWF97" s="202"/>
      <c r="UWG97" s="202"/>
      <c r="UWH97" s="202"/>
      <c r="UWI97" s="202"/>
      <c r="UWJ97" s="202"/>
      <c r="UWK97" s="202"/>
      <c r="UWL97" s="202"/>
      <c r="UWM97" s="202"/>
      <c r="UWN97" s="202"/>
      <c r="UWO97" s="202"/>
      <c r="UWP97" s="202"/>
      <c r="UWQ97" s="202"/>
      <c r="UWR97" s="202"/>
      <c r="UWS97" s="202"/>
      <c r="UWT97" s="202"/>
      <c r="UWU97" s="202"/>
      <c r="UWV97" s="202"/>
      <c r="UWW97" s="202"/>
      <c r="UWX97" s="202"/>
      <c r="UWY97" s="202"/>
      <c r="UWZ97" s="202"/>
      <c r="UXA97" s="202"/>
      <c r="UXB97" s="202"/>
      <c r="UXC97" s="202"/>
      <c r="UXD97" s="202"/>
      <c r="UXE97" s="202"/>
      <c r="UXF97" s="202"/>
      <c r="UXG97" s="202"/>
      <c r="UXH97" s="202"/>
      <c r="UXI97" s="202"/>
      <c r="UXJ97" s="202"/>
      <c r="UXK97" s="202"/>
      <c r="UXL97" s="202"/>
      <c r="UXM97" s="202"/>
      <c r="UXN97" s="202"/>
      <c r="UXO97" s="202"/>
      <c r="UXP97" s="202"/>
      <c r="UXQ97" s="202"/>
      <c r="UXR97" s="202"/>
      <c r="UXS97" s="202"/>
      <c r="UXT97" s="202"/>
      <c r="UXU97" s="202"/>
      <c r="UXV97" s="202"/>
      <c r="UXW97" s="202"/>
      <c r="UXX97" s="202"/>
      <c r="UXY97" s="202"/>
      <c r="UXZ97" s="202"/>
      <c r="UYA97" s="202"/>
      <c r="UYB97" s="202"/>
      <c r="UYC97" s="202"/>
      <c r="UYD97" s="202"/>
      <c r="UYE97" s="202"/>
      <c r="UYF97" s="202"/>
      <c r="UYG97" s="202"/>
      <c r="UYH97" s="202"/>
      <c r="UYI97" s="202"/>
      <c r="UYJ97" s="202"/>
      <c r="UYK97" s="202"/>
      <c r="UYL97" s="202"/>
      <c r="UYM97" s="202"/>
      <c r="UYN97" s="202"/>
      <c r="UYO97" s="202"/>
      <c r="UYP97" s="202"/>
      <c r="UYQ97" s="202"/>
      <c r="UYR97" s="202"/>
      <c r="UYS97" s="202"/>
      <c r="UYT97" s="202"/>
      <c r="UYU97" s="202"/>
      <c r="UYV97" s="202"/>
      <c r="UYW97" s="202"/>
      <c r="UYX97" s="202"/>
      <c r="UYY97" s="202"/>
      <c r="UYZ97" s="202"/>
      <c r="UZA97" s="202"/>
      <c r="UZB97" s="202"/>
      <c r="UZC97" s="202"/>
      <c r="UZD97" s="202"/>
      <c r="UZE97" s="202"/>
      <c r="UZF97" s="202"/>
      <c r="UZG97" s="202"/>
      <c r="UZH97" s="202"/>
      <c r="UZI97" s="202"/>
      <c r="UZJ97" s="202"/>
      <c r="UZK97" s="202"/>
      <c r="UZL97" s="202"/>
      <c r="UZM97" s="202"/>
      <c r="UZN97" s="202"/>
      <c r="UZO97" s="202"/>
      <c r="UZP97" s="202"/>
      <c r="UZQ97" s="202"/>
      <c r="UZR97" s="202"/>
      <c r="UZS97" s="202"/>
      <c r="UZT97" s="202"/>
      <c r="UZU97" s="202"/>
      <c r="UZV97" s="202"/>
      <c r="UZW97" s="202"/>
      <c r="UZX97" s="202"/>
      <c r="UZY97" s="202"/>
      <c r="UZZ97" s="202"/>
      <c r="VAA97" s="202"/>
      <c r="VAB97" s="202"/>
      <c r="VAC97" s="202"/>
      <c r="VAD97" s="202"/>
      <c r="VAE97" s="202"/>
      <c r="VAF97" s="202"/>
      <c r="VAG97" s="202"/>
      <c r="VAH97" s="202"/>
      <c r="VAI97" s="202"/>
      <c r="VAJ97" s="202"/>
      <c r="VAK97" s="202"/>
      <c r="VAL97" s="202"/>
      <c r="VAM97" s="202"/>
      <c r="VAN97" s="202"/>
      <c r="VAO97" s="202"/>
      <c r="VAP97" s="202"/>
      <c r="VAQ97" s="202"/>
      <c r="VAR97" s="202"/>
      <c r="VAS97" s="202"/>
      <c r="VAT97" s="202"/>
      <c r="VAU97" s="202"/>
      <c r="VAV97" s="202"/>
      <c r="VAW97" s="202"/>
      <c r="VAX97" s="202"/>
      <c r="VAY97" s="202"/>
      <c r="VAZ97" s="202"/>
      <c r="VBA97" s="202"/>
      <c r="VBB97" s="202"/>
      <c r="VBC97" s="202"/>
      <c r="VBD97" s="202"/>
      <c r="VBE97" s="202"/>
      <c r="VBF97" s="202"/>
      <c r="VBG97" s="202"/>
      <c r="VBH97" s="202"/>
      <c r="VBI97" s="202"/>
      <c r="VBJ97" s="202"/>
      <c r="VBK97" s="202"/>
      <c r="VBL97" s="202"/>
      <c r="VBM97" s="202"/>
      <c r="VBN97" s="202"/>
      <c r="VBO97" s="202"/>
      <c r="VBP97" s="202"/>
      <c r="VBQ97" s="202"/>
      <c r="VBR97" s="202"/>
      <c r="VBS97" s="202"/>
      <c r="VBT97" s="202"/>
      <c r="VBU97" s="202"/>
      <c r="VBV97" s="202"/>
      <c r="VBW97" s="202"/>
      <c r="VBX97" s="202"/>
      <c r="VBY97" s="202"/>
      <c r="VBZ97" s="202"/>
      <c r="VCA97" s="202"/>
      <c r="VCB97" s="202"/>
      <c r="VCC97" s="202"/>
      <c r="VCD97" s="202"/>
      <c r="VCE97" s="202"/>
      <c r="VCF97" s="202"/>
      <c r="VCG97" s="202"/>
      <c r="VCH97" s="202"/>
      <c r="VCI97" s="202"/>
      <c r="VCJ97" s="202"/>
      <c r="VCK97" s="202"/>
      <c r="VCL97" s="202"/>
      <c r="VCM97" s="202"/>
      <c r="VCN97" s="202"/>
      <c r="VCO97" s="202"/>
      <c r="VCP97" s="202"/>
      <c r="VCQ97" s="202"/>
      <c r="VCR97" s="202"/>
      <c r="VCS97" s="202"/>
      <c r="VCT97" s="202"/>
      <c r="VCU97" s="202"/>
      <c r="VCV97" s="202"/>
      <c r="VCW97" s="202"/>
      <c r="VCX97" s="202"/>
      <c r="VCY97" s="202"/>
      <c r="VCZ97" s="202"/>
      <c r="VDA97" s="202"/>
      <c r="VDB97" s="202"/>
      <c r="VDC97" s="202"/>
      <c r="VDD97" s="202"/>
      <c r="VDE97" s="202"/>
      <c r="VDF97" s="202"/>
      <c r="VDG97" s="202"/>
      <c r="VDH97" s="202"/>
      <c r="VDI97" s="202"/>
      <c r="VDJ97" s="202"/>
      <c r="VDK97" s="202"/>
      <c r="VDL97" s="202"/>
      <c r="VDM97" s="202"/>
      <c r="VDN97" s="202"/>
      <c r="VDO97" s="202"/>
      <c r="VDP97" s="202"/>
      <c r="VDQ97" s="202"/>
      <c r="VDR97" s="202"/>
      <c r="VDS97" s="202"/>
      <c r="VDT97" s="202"/>
      <c r="VDU97" s="202"/>
      <c r="VDV97" s="202"/>
      <c r="VDW97" s="202"/>
      <c r="VDX97" s="202"/>
      <c r="VDY97" s="202"/>
      <c r="VDZ97" s="202"/>
      <c r="VEA97" s="202"/>
      <c r="VEB97" s="202"/>
      <c r="VEC97" s="202"/>
      <c r="VED97" s="202"/>
      <c r="VEE97" s="202"/>
      <c r="VEF97" s="202"/>
      <c r="VEG97" s="202"/>
      <c r="VEH97" s="202"/>
      <c r="VEI97" s="202"/>
      <c r="VEJ97" s="202"/>
      <c r="VEK97" s="202"/>
      <c r="VEL97" s="202"/>
      <c r="VEM97" s="202"/>
      <c r="VEN97" s="202"/>
      <c r="VEO97" s="202"/>
      <c r="VEP97" s="202"/>
      <c r="VEQ97" s="202"/>
      <c r="VER97" s="202"/>
      <c r="VES97" s="202"/>
      <c r="VET97" s="202"/>
      <c r="VEU97" s="202"/>
      <c r="VEV97" s="202"/>
      <c r="VEW97" s="202"/>
      <c r="VEX97" s="202"/>
      <c r="VEY97" s="202"/>
      <c r="VEZ97" s="202"/>
      <c r="VFA97" s="202"/>
      <c r="VFB97" s="202"/>
      <c r="VFC97" s="202"/>
      <c r="VFD97" s="202"/>
      <c r="VFE97" s="202"/>
      <c r="VFF97" s="202"/>
      <c r="VFG97" s="202"/>
      <c r="VFH97" s="202"/>
      <c r="VFI97" s="202"/>
      <c r="VFJ97" s="202"/>
      <c r="VFK97" s="202"/>
      <c r="VFL97" s="202"/>
      <c r="VFM97" s="202"/>
      <c r="VFN97" s="202"/>
      <c r="VFO97" s="202"/>
      <c r="VFP97" s="202"/>
      <c r="VFQ97" s="202"/>
      <c r="VFR97" s="202"/>
      <c r="VFS97" s="202"/>
      <c r="VFT97" s="202"/>
      <c r="VFU97" s="202"/>
      <c r="VFV97" s="202"/>
      <c r="VFW97" s="202"/>
      <c r="VFX97" s="202"/>
      <c r="VFY97" s="202"/>
      <c r="VFZ97" s="202"/>
      <c r="VGA97" s="202"/>
      <c r="VGB97" s="202"/>
      <c r="VGC97" s="202"/>
      <c r="VGD97" s="202"/>
      <c r="VGE97" s="202"/>
      <c r="VGF97" s="202"/>
      <c r="VGG97" s="202"/>
      <c r="VGH97" s="202"/>
      <c r="VGI97" s="202"/>
      <c r="VGJ97" s="202"/>
      <c r="VGK97" s="202"/>
      <c r="VGL97" s="202"/>
      <c r="VGM97" s="202"/>
      <c r="VGN97" s="202"/>
      <c r="VGO97" s="202"/>
      <c r="VGP97" s="202"/>
      <c r="VGQ97" s="202"/>
      <c r="VGR97" s="202"/>
      <c r="VGS97" s="202"/>
      <c r="VGT97" s="202"/>
      <c r="VGU97" s="202"/>
      <c r="VGV97" s="202"/>
      <c r="VGW97" s="202"/>
      <c r="VGX97" s="202"/>
      <c r="VGY97" s="202"/>
      <c r="VGZ97" s="202"/>
      <c r="VHA97" s="202"/>
      <c r="VHB97" s="202"/>
      <c r="VHC97" s="202"/>
      <c r="VHD97" s="202"/>
      <c r="VHE97" s="202"/>
      <c r="VHF97" s="202"/>
      <c r="VHG97" s="202"/>
      <c r="VHH97" s="202"/>
      <c r="VHI97" s="202"/>
      <c r="VHJ97" s="202"/>
      <c r="VHK97" s="202"/>
      <c r="VHL97" s="202"/>
      <c r="VHM97" s="202"/>
      <c r="VHN97" s="202"/>
      <c r="VHO97" s="202"/>
      <c r="VHP97" s="202"/>
      <c r="VHQ97" s="202"/>
      <c r="VHR97" s="202"/>
      <c r="VHS97" s="202"/>
      <c r="VHT97" s="202"/>
      <c r="VHU97" s="202"/>
      <c r="VHV97" s="202"/>
      <c r="VHW97" s="202"/>
      <c r="VHX97" s="202"/>
      <c r="VHY97" s="202"/>
      <c r="VHZ97" s="202"/>
      <c r="VIA97" s="202"/>
      <c r="VIB97" s="202"/>
      <c r="VIC97" s="202"/>
      <c r="VID97" s="202"/>
      <c r="VIE97" s="202"/>
      <c r="VIF97" s="202"/>
      <c r="VIG97" s="202"/>
      <c r="VIH97" s="202"/>
      <c r="VII97" s="202"/>
      <c r="VIJ97" s="202"/>
      <c r="VIK97" s="202"/>
      <c r="VIL97" s="202"/>
      <c r="VIM97" s="202"/>
      <c r="VIN97" s="202"/>
      <c r="VIO97" s="202"/>
      <c r="VIP97" s="202"/>
      <c r="VIQ97" s="202"/>
      <c r="VIR97" s="202"/>
      <c r="VIS97" s="202"/>
      <c r="VIT97" s="202"/>
      <c r="VIU97" s="202"/>
      <c r="VIV97" s="202"/>
      <c r="VIW97" s="202"/>
      <c r="VIX97" s="202"/>
      <c r="VIY97" s="202"/>
      <c r="VIZ97" s="202"/>
      <c r="VJA97" s="202"/>
      <c r="VJB97" s="202"/>
      <c r="VJC97" s="202"/>
      <c r="VJD97" s="202"/>
      <c r="VJE97" s="202"/>
      <c r="VJF97" s="202"/>
      <c r="VJG97" s="202"/>
      <c r="VJH97" s="202"/>
      <c r="VJI97" s="202"/>
      <c r="VJJ97" s="202"/>
      <c r="VJK97" s="202"/>
      <c r="VJL97" s="202"/>
      <c r="VJM97" s="202"/>
      <c r="VJN97" s="202"/>
      <c r="VJO97" s="202"/>
      <c r="VJP97" s="202"/>
      <c r="VJQ97" s="202"/>
      <c r="VJR97" s="202"/>
      <c r="VJS97" s="202"/>
      <c r="VJT97" s="202"/>
      <c r="VJU97" s="202"/>
      <c r="VJV97" s="202"/>
      <c r="VJW97" s="202"/>
      <c r="VJX97" s="202"/>
      <c r="VJY97" s="202"/>
      <c r="VJZ97" s="202"/>
      <c r="VKA97" s="202"/>
      <c r="VKB97" s="202"/>
      <c r="VKC97" s="202"/>
      <c r="VKD97" s="202"/>
      <c r="VKE97" s="202"/>
      <c r="VKF97" s="202"/>
      <c r="VKG97" s="202"/>
      <c r="VKH97" s="202"/>
      <c r="VKI97" s="202"/>
      <c r="VKJ97" s="202"/>
      <c r="VKK97" s="202"/>
      <c r="VKL97" s="202"/>
      <c r="VKM97" s="202"/>
      <c r="VKN97" s="202"/>
      <c r="VKO97" s="202"/>
      <c r="VKP97" s="202"/>
      <c r="VKQ97" s="202"/>
      <c r="VKR97" s="202"/>
      <c r="VKS97" s="202"/>
      <c r="VKT97" s="202"/>
      <c r="VKU97" s="202"/>
      <c r="VKV97" s="202"/>
      <c r="VKW97" s="202"/>
      <c r="VKX97" s="202"/>
      <c r="VKY97" s="202"/>
      <c r="VKZ97" s="202"/>
      <c r="VLA97" s="202"/>
      <c r="VLB97" s="202"/>
      <c r="VLC97" s="202"/>
      <c r="VLD97" s="202"/>
      <c r="VLE97" s="202"/>
      <c r="VLF97" s="202"/>
      <c r="VLG97" s="202"/>
      <c r="VLH97" s="202"/>
      <c r="VLI97" s="202"/>
      <c r="VLJ97" s="202"/>
      <c r="VLK97" s="202"/>
      <c r="VLL97" s="202"/>
      <c r="VLM97" s="202"/>
      <c r="VLN97" s="202"/>
      <c r="VLO97" s="202"/>
      <c r="VLP97" s="202"/>
      <c r="VLQ97" s="202"/>
      <c r="VLR97" s="202"/>
      <c r="VLS97" s="202"/>
      <c r="VLT97" s="202"/>
      <c r="VLU97" s="202"/>
      <c r="VLV97" s="202"/>
      <c r="VLW97" s="202"/>
      <c r="VLX97" s="202"/>
      <c r="VLY97" s="202"/>
      <c r="VLZ97" s="202"/>
      <c r="VMA97" s="202"/>
      <c r="VMB97" s="202"/>
      <c r="VMC97" s="202"/>
      <c r="VMD97" s="202"/>
      <c r="VME97" s="202"/>
      <c r="VMF97" s="202"/>
      <c r="VMG97" s="202"/>
      <c r="VMH97" s="202"/>
      <c r="VMI97" s="202"/>
      <c r="VMJ97" s="202"/>
      <c r="VMK97" s="202"/>
      <c r="VML97" s="202"/>
      <c r="VMM97" s="202"/>
      <c r="VMN97" s="202"/>
      <c r="VMO97" s="202"/>
      <c r="VMP97" s="202"/>
      <c r="VMQ97" s="202"/>
      <c r="VMR97" s="202"/>
      <c r="VMS97" s="202"/>
      <c r="VMT97" s="202"/>
      <c r="VMU97" s="202"/>
      <c r="VMV97" s="202"/>
      <c r="VMW97" s="202"/>
      <c r="VMX97" s="202"/>
      <c r="VMY97" s="202"/>
      <c r="VMZ97" s="202"/>
      <c r="VNA97" s="202"/>
      <c r="VNB97" s="202"/>
      <c r="VNC97" s="202"/>
      <c r="VND97" s="202"/>
      <c r="VNE97" s="202"/>
      <c r="VNF97" s="202"/>
      <c r="VNG97" s="202"/>
      <c r="VNH97" s="202"/>
      <c r="VNI97" s="202"/>
      <c r="VNJ97" s="202"/>
      <c r="VNK97" s="202"/>
      <c r="VNL97" s="202"/>
      <c r="VNM97" s="202"/>
      <c r="VNN97" s="202"/>
      <c r="VNO97" s="202"/>
      <c r="VNP97" s="202"/>
      <c r="VNQ97" s="202"/>
      <c r="VNR97" s="202"/>
      <c r="VNS97" s="202"/>
      <c r="VNT97" s="202"/>
      <c r="VNU97" s="202"/>
      <c r="VNV97" s="202"/>
      <c r="VNW97" s="202"/>
      <c r="VNX97" s="202"/>
      <c r="VNY97" s="202"/>
      <c r="VNZ97" s="202"/>
      <c r="VOA97" s="202"/>
      <c r="VOB97" s="202"/>
      <c r="VOC97" s="202"/>
      <c r="VOD97" s="202"/>
      <c r="VOE97" s="202"/>
      <c r="VOF97" s="202"/>
      <c r="VOG97" s="202"/>
      <c r="VOH97" s="202"/>
      <c r="VOI97" s="202"/>
      <c r="VOJ97" s="202"/>
      <c r="VOK97" s="202"/>
      <c r="VOL97" s="202"/>
      <c r="VOM97" s="202"/>
      <c r="VON97" s="202"/>
      <c r="VOO97" s="202"/>
      <c r="VOP97" s="202"/>
      <c r="VOQ97" s="202"/>
      <c r="VOR97" s="202"/>
      <c r="VOS97" s="202"/>
      <c r="VOT97" s="202"/>
      <c r="VOU97" s="202"/>
      <c r="VOV97" s="202"/>
      <c r="VOW97" s="202"/>
      <c r="VOX97" s="202"/>
      <c r="VOY97" s="202"/>
      <c r="VOZ97" s="202"/>
      <c r="VPA97" s="202"/>
      <c r="VPB97" s="202"/>
      <c r="VPC97" s="202"/>
      <c r="VPD97" s="202"/>
      <c r="VPE97" s="202"/>
      <c r="VPF97" s="202"/>
      <c r="VPG97" s="202"/>
      <c r="VPH97" s="202"/>
      <c r="VPI97" s="202"/>
      <c r="VPJ97" s="202"/>
      <c r="VPK97" s="202"/>
      <c r="VPL97" s="202"/>
      <c r="VPM97" s="202"/>
      <c r="VPN97" s="202"/>
      <c r="VPO97" s="202"/>
      <c r="VPP97" s="202"/>
      <c r="VPQ97" s="202"/>
      <c r="VPR97" s="202"/>
      <c r="VPS97" s="202"/>
      <c r="VPT97" s="202"/>
      <c r="VPU97" s="202"/>
      <c r="VPV97" s="202"/>
      <c r="VPW97" s="202"/>
      <c r="VPX97" s="202"/>
      <c r="VPY97" s="202"/>
      <c r="VPZ97" s="202"/>
      <c r="VQA97" s="202"/>
      <c r="VQB97" s="202"/>
      <c r="VQC97" s="202"/>
      <c r="VQD97" s="202"/>
      <c r="VQE97" s="202"/>
      <c r="VQF97" s="202"/>
      <c r="VQG97" s="202"/>
      <c r="VQH97" s="202"/>
      <c r="VQI97" s="202"/>
      <c r="VQJ97" s="202"/>
      <c r="VQK97" s="202"/>
      <c r="VQL97" s="202"/>
      <c r="VQM97" s="202"/>
      <c r="VQN97" s="202"/>
      <c r="VQO97" s="202"/>
      <c r="VQP97" s="202"/>
      <c r="VQQ97" s="202"/>
      <c r="VQR97" s="202"/>
      <c r="VQS97" s="202"/>
      <c r="VQT97" s="202"/>
      <c r="VQU97" s="202"/>
      <c r="VQV97" s="202"/>
      <c r="VQW97" s="202"/>
      <c r="VQX97" s="202"/>
      <c r="VQY97" s="202"/>
      <c r="VQZ97" s="202"/>
      <c r="VRA97" s="202"/>
      <c r="VRB97" s="202"/>
      <c r="VRC97" s="202"/>
      <c r="VRD97" s="202"/>
      <c r="VRE97" s="202"/>
      <c r="VRF97" s="202"/>
      <c r="VRG97" s="202"/>
      <c r="VRH97" s="202"/>
      <c r="VRI97" s="202"/>
      <c r="VRJ97" s="202"/>
      <c r="VRK97" s="202"/>
      <c r="VRL97" s="202"/>
      <c r="VRM97" s="202"/>
      <c r="VRN97" s="202"/>
      <c r="VRO97" s="202"/>
      <c r="VRP97" s="202"/>
      <c r="VRQ97" s="202"/>
      <c r="VRR97" s="202"/>
      <c r="VRS97" s="202"/>
      <c r="VRT97" s="202"/>
      <c r="VRU97" s="202"/>
      <c r="VRV97" s="202"/>
      <c r="VRW97" s="202"/>
      <c r="VRX97" s="202"/>
      <c r="VRY97" s="202"/>
      <c r="VRZ97" s="202"/>
      <c r="VSA97" s="202"/>
      <c r="VSB97" s="202"/>
      <c r="VSC97" s="202"/>
      <c r="VSD97" s="202"/>
      <c r="VSE97" s="202"/>
      <c r="VSF97" s="202"/>
      <c r="VSG97" s="202"/>
      <c r="VSH97" s="202"/>
      <c r="VSI97" s="202"/>
      <c r="VSJ97" s="202"/>
      <c r="VSK97" s="202"/>
      <c r="VSL97" s="202"/>
      <c r="VSM97" s="202"/>
      <c r="VSN97" s="202"/>
      <c r="VSO97" s="202"/>
      <c r="VSP97" s="202"/>
      <c r="VSQ97" s="202"/>
      <c r="VSR97" s="202"/>
      <c r="VSS97" s="202"/>
      <c r="VST97" s="202"/>
      <c r="VSU97" s="202"/>
      <c r="VSV97" s="202"/>
      <c r="VSW97" s="202"/>
      <c r="VSX97" s="202"/>
      <c r="VSY97" s="202"/>
      <c r="VSZ97" s="202"/>
      <c r="VTA97" s="202"/>
      <c r="VTB97" s="202"/>
      <c r="VTC97" s="202"/>
      <c r="VTD97" s="202"/>
      <c r="VTE97" s="202"/>
      <c r="VTF97" s="202"/>
      <c r="VTG97" s="202"/>
      <c r="VTH97" s="202"/>
      <c r="VTI97" s="202"/>
      <c r="VTJ97" s="202"/>
      <c r="VTK97" s="202"/>
      <c r="VTL97" s="202"/>
      <c r="VTM97" s="202"/>
      <c r="VTN97" s="202"/>
      <c r="VTO97" s="202"/>
      <c r="VTP97" s="202"/>
      <c r="VTQ97" s="202"/>
      <c r="VTR97" s="202"/>
      <c r="VTS97" s="202"/>
      <c r="VTT97" s="202"/>
      <c r="VTU97" s="202"/>
      <c r="VTV97" s="202"/>
      <c r="VTW97" s="202"/>
      <c r="VTX97" s="202"/>
      <c r="VTY97" s="202"/>
      <c r="VTZ97" s="202"/>
      <c r="VUA97" s="202"/>
      <c r="VUB97" s="202"/>
      <c r="VUC97" s="202"/>
      <c r="VUD97" s="202"/>
      <c r="VUE97" s="202"/>
      <c r="VUF97" s="202"/>
      <c r="VUG97" s="202"/>
      <c r="VUH97" s="202"/>
      <c r="VUI97" s="202"/>
      <c r="VUJ97" s="202"/>
      <c r="VUK97" s="202"/>
      <c r="VUL97" s="202"/>
      <c r="VUM97" s="202"/>
      <c r="VUN97" s="202"/>
      <c r="VUO97" s="202"/>
      <c r="VUP97" s="202"/>
      <c r="VUQ97" s="202"/>
      <c r="VUR97" s="202"/>
      <c r="VUS97" s="202"/>
      <c r="VUT97" s="202"/>
      <c r="VUU97" s="202"/>
      <c r="VUV97" s="202"/>
      <c r="VUW97" s="202"/>
      <c r="VUX97" s="202"/>
      <c r="VUY97" s="202"/>
      <c r="VUZ97" s="202"/>
      <c r="VVA97" s="202"/>
      <c r="VVB97" s="202"/>
      <c r="VVC97" s="202"/>
      <c r="VVD97" s="202"/>
      <c r="VVE97" s="202"/>
      <c r="VVF97" s="202"/>
      <c r="VVG97" s="202"/>
      <c r="VVH97" s="202"/>
      <c r="VVI97" s="202"/>
      <c r="VVJ97" s="202"/>
      <c r="VVK97" s="202"/>
      <c r="VVL97" s="202"/>
      <c r="VVM97" s="202"/>
      <c r="VVN97" s="202"/>
      <c r="VVO97" s="202"/>
      <c r="VVP97" s="202"/>
      <c r="VVQ97" s="202"/>
      <c r="VVR97" s="202"/>
      <c r="VVS97" s="202"/>
      <c r="VVT97" s="202"/>
      <c r="VVU97" s="202"/>
      <c r="VVV97" s="202"/>
      <c r="VVW97" s="202"/>
      <c r="VVX97" s="202"/>
      <c r="VVY97" s="202"/>
      <c r="VVZ97" s="202"/>
      <c r="VWA97" s="202"/>
      <c r="VWB97" s="202"/>
      <c r="VWC97" s="202"/>
      <c r="VWD97" s="202"/>
      <c r="VWE97" s="202"/>
      <c r="VWF97" s="202"/>
      <c r="VWG97" s="202"/>
      <c r="VWH97" s="202"/>
      <c r="VWI97" s="202"/>
      <c r="VWJ97" s="202"/>
      <c r="VWK97" s="202"/>
      <c r="VWL97" s="202"/>
      <c r="VWM97" s="202"/>
      <c r="VWN97" s="202"/>
      <c r="VWO97" s="202"/>
      <c r="VWP97" s="202"/>
      <c r="VWQ97" s="202"/>
      <c r="VWR97" s="202"/>
      <c r="VWS97" s="202"/>
      <c r="VWT97" s="202"/>
      <c r="VWU97" s="202"/>
      <c r="VWV97" s="202"/>
      <c r="VWW97" s="202"/>
      <c r="VWX97" s="202"/>
      <c r="VWY97" s="202"/>
      <c r="VWZ97" s="202"/>
      <c r="VXA97" s="202"/>
      <c r="VXB97" s="202"/>
      <c r="VXC97" s="202"/>
      <c r="VXD97" s="202"/>
      <c r="VXE97" s="202"/>
      <c r="VXF97" s="202"/>
      <c r="VXG97" s="202"/>
      <c r="VXH97" s="202"/>
      <c r="VXI97" s="202"/>
      <c r="VXJ97" s="202"/>
      <c r="VXK97" s="202"/>
      <c r="VXL97" s="202"/>
      <c r="VXM97" s="202"/>
      <c r="VXN97" s="202"/>
      <c r="VXO97" s="202"/>
      <c r="VXP97" s="202"/>
      <c r="VXQ97" s="202"/>
      <c r="VXR97" s="202"/>
      <c r="VXS97" s="202"/>
      <c r="VXT97" s="202"/>
      <c r="VXU97" s="202"/>
      <c r="VXV97" s="202"/>
      <c r="VXW97" s="202"/>
      <c r="VXX97" s="202"/>
      <c r="VXY97" s="202"/>
      <c r="VXZ97" s="202"/>
      <c r="VYA97" s="202"/>
      <c r="VYB97" s="202"/>
      <c r="VYC97" s="202"/>
      <c r="VYD97" s="202"/>
      <c r="VYE97" s="202"/>
      <c r="VYF97" s="202"/>
      <c r="VYG97" s="202"/>
      <c r="VYH97" s="202"/>
      <c r="VYI97" s="202"/>
      <c r="VYJ97" s="202"/>
      <c r="VYK97" s="202"/>
      <c r="VYL97" s="202"/>
      <c r="VYM97" s="202"/>
      <c r="VYN97" s="202"/>
      <c r="VYO97" s="202"/>
      <c r="VYP97" s="202"/>
      <c r="VYQ97" s="202"/>
      <c r="VYR97" s="202"/>
      <c r="VYS97" s="202"/>
      <c r="VYT97" s="202"/>
      <c r="VYU97" s="202"/>
      <c r="VYV97" s="202"/>
      <c r="VYW97" s="202"/>
      <c r="VYX97" s="202"/>
      <c r="VYY97" s="202"/>
      <c r="VYZ97" s="202"/>
      <c r="VZA97" s="202"/>
      <c r="VZB97" s="202"/>
      <c r="VZC97" s="202"/>
      <c r="VZD97" s="202"/>
      <c r="VZE97" s="202"/>
      <c r="VZF97" s="202"/>
      <c r="VZG97" s="202"/>
      <c r="VZH97" s="202"/>
      <c r="VZI97" s="202"/>
      <c r="VZJ97" s="202"/>
      <c r="VZK97" s="202"/>
      <c r="VZL97" s="202"/>
      <c r="VZM97" s="202"/>
      <c r="VZN97" s="202"/>
      <c r="VZO97" s="202"/>
      <c r="VZP97" s="202"/>
      <c r="VZQ97" s="202"/>
      <c r="VZR97" s="202"/>
      <c r="VZS97" s="202"/>
      <c r="VZT97" s="202"/>
      <c r="VZU97" s="202"/>
      <c r="VZV97" s="202"/>
      <c r="VZW97" s="202"/>
      <c r="VZX97" s="202"/>
      <c r="VZY97" s="202"/>
      <c r="VZZ97" s="202"/>
      <c r="WAA97" s="202"/>
      <c r="WAB97" s="202"/>
      <c r="WAC97" s="202"/>
      <c r="WAD97" s="202"/>
      <c r="WAE97" s="202"/>
      <c r="WAF97" s="202"/>
      <c r="WAG97" s="202"/>
      <c r="WAH97" s="202"/>
      <c r="WAI97" s="202"/>
      <c r="WAJ97" s="202"/>
      <c r="WAK97" s="202"/>
      <c r="WAL97" s="202"/>
      <c r="WAM97" s="202"/>
      <c r="WAN97" s="202"/>
      <c r="WAO97" s="202"/>
      <c r="WAP97" s="202"/>
      <c r="WAQ97" s="202"/>
      <c r="WAR97" s="202"/>
      <c r="WAS97" s="202"/>
      <c r="WAT97" s="202"/>
      <c r="WAU97" s="202"/>
      <c r="WAV97" s="202"/>
      <c r="WAW97" s="202"/>
      <c r="WAX97" s="202"/>
      <c r="WAY97" s="202"/>
      <c r="WAZ97" s="202"/>
      <c r="WBA97" s="202"/>
      <c r="WBB97" s="202"/>
      <c r="WBC97" s="202"/>
      <c r="WBD97" s="202"/>
      <c r="WBE97" s="202"/>
      <c r="WBF97" s="202"/>
      <c r="WBG97" s="202"/>
      <c r="WBH97" s="202"/>
      <c r="WBI97" s="202"/>
      <c r="WBJ97" s="202"/>
      <c r="WBK97" s="202"/>
      <c r="WBL97" s="202"/>
      <c r="WBM97" s="202"/>
      <c r="WBN97" s="202"/>
      <c r="WBO97" s="202"/>
      <c r="WBP97" s="202"/>
      <c r="WBQ97" s="202"/>
      <c r="WBR97" s="202"/>
      <c r="WBS97" s="202"/>
      <c r="WBT97" s="202"/>
      <c r="WBU97" s="202"/>
      <c r="WBV97" s="202"/>
      <c r="WBW97" s="202"/>
      <c r="WBX97" s="202"/>
      <c r="WBY97" s="202"/>
      <c r="WBZ97" s="202"/>
      <c r="WCA97" s="202"/>
      <c r="WCB97" s="202"/>
      <c r="WCC97" s="202"/>
      <c r="WCD97" s="202"/>
      <c r="WCE97" s="202"/>
      <c r="WCF97" s="202"/>
      <c r="WCG97" s="202"/>
      <c r="WCH97" s="202"/>
      <c r="WCI97" s="202"/>
      <c r="WCJ97" s="202"/>
      <c r="WCK97" s="202"/>
      <c r="WCL97" s="202"/>
      <c r="WCM97" s="202"/>
      <c r="WCN97" s="202"/>
      <c r="WCO97" s="202"/>
      <c r="WCP97" s="202"/>
      <c r="WCQ97" s="202"/>
      <c r="WCR97" s="202"/>
      <c r="WCS97" s="202"/>
      <c r="WCT97" s="202"/>
      <c r="WCU97" s="202"/>
      <c r="WCV97" s="202"/>
      <c r="WCW97" s="202"/>
      <c r="WCX97" s="202"/>
      <c r="WCY97" s="202"/>
      <c r="WCZ97" s="202"/>
      <c r="WDA97" s="202"/>
      <c r="WDB97" s="202"/>
      <c r="WDC97" s="202"/>
      <c r="WDD97" s="202"/>
      <c r="WDE97" s="202"/>
      <c r="WDF97" s="202"/>
      <c r="WDG97" s="202"/>
      <c r="WDH97" s="202"/>
      <c r="WDI97" s="202"/>
      <c r="WDJ97" s="202"/>
      <c r="WDK97" s="202"/>
      <c r="WDL97" s="202"/>
      <c r="WDM97" s="202"/>
      <c r="WDN97" s="202"/>
      <c r="WDO97" s="202"/>
      <c r="WDP97" s="202"/>
      <c r="WDQ97" s="202"/>
      <c r="WDR97" s="202"/>
      <c r="WDS97" s="202"/>
      <c r="WDT97" s="202"/>
      <c r="WDU97" s="202"/>
      <c r="WDV97" s="202"/>
      <c r="WDW97" s="202"/>
      <c r="WDX97" s="202"/>
      <c r="WDY97" s="202"/>
      <c r="WDZ97" s="202"/>
      <c r="WEA97" s="202"/>
      <c r="WEB97" s="202"/>
      <c r="WEC97" s="202"/>
      <c r="WED97" s="202"/>
      <c r="WEE97" s="202"/>
      <c r="WEF97" s="202"/>
      <c r="WEG97" s="202"/>
      <c r="WEH97" s="202"/>
      <c r="WEI97" s="202"/>
      <c r="WEJ97" s="202"/>
      <c r="WEK97" s="202"/>
      <c r="WEL97" s="202"/>
      <c r="WEM97" s="202"/>
      <c r="WEN97" s="202"/>
      <c r="WEO97" s="202"/>
      <c r="WEP97" s="202"/>
      <c r="WEQ97" s="202"/>
      <c r="WER97" s="202"/>
      <c r="WES97" s="202"/>
      <c r="WET97" s="202"/>
      <c r="WEU97" s="202"/>
      <c r="WEV97" s="202"/>
      <c r="WEW97" s="202"/>
      <c r="WEX97" s="202"/>
      <c r="WEY97" s="202"/>
      <c r="WEZ97" s="202"/>
      <c r="WFA97" s="202"/>
      <c r="WFB97" s="202"/>
      <c r="WFC97" s="202"/>
      <c r="WFD97" s="202"/>
      <c r="WFE97" s="202"/>
      <c r="WFF97" s="202"/>
      <c r="WFG97" s="202"/>
      <c r="WFH97" s="202"/>
      <c r="WFI97" s="202"/>
      <c r="WFJ97" s="202"/>
      <c r="WFK97" s="202"/>
      <c r="WFL97" s="202"/>
      <c r="WFM97" s="202"/>
      <c r="WFN97" s="202"/>
      <c r="WFO97" s="202"/>
      <c r="WFP97" s="202"/>
      <c r="WFQ97" s="202"/>
      <c r="WFR97" s="202"/>
      <c r="WFS97" s="202"/>
      <c r="WFT97" s="202"/>
      <c r="WFU97" s="202"/>
      <c r="WFV97" s="202"/>
      <c r="WFW97" s="202"/>
      <c r="WFX97" s="202"/>
      <c r="WFY97" s="202"/>
      <c r="WFZ97" s="202"/>
      <c r="WGA97" s="202"/>
      <c r="WGB97" s="202"/>
      <c r="WGC97" s="202"/>
      <c r="WGD97" s="202"/>
      <c r="WGE97" s="202"/>
      <c r="WGF97" s="202"/>
      <c r="WGG97" s="202"/>
      <c r="WGH97" s="202"/>
      <c r="WGI97" s="202"/>
      <c r="WGJ97" s="202"/>
      <c r="WGK97" s="202"/>
      <c r="WGL97" s="202"/>
      <c r="WGM97" s="202"/>
      <c r="WGN97" s="202"/>
      <c r="WGO97" s="202"/>
      <c r="WGP97" s="202"/>
      <c r="WGQ97" s="202"/>
      <c r="WGR97" s="202"/>
      <c r="WGS97" s="202"/>
      <c r="WGT97" s="202"/>
      <c r="WGU97" s="202"/>
      <c r="WGV97" s="202"/>
      <c r="WGW97" s="202"/>
      <c r="WGX97" s="202"/>
      <c r="WGY97" s="202"/>
      <c r="WGZ97" s="202"/>
      <c r="WHA97" s="202"/>
      <c r="WHB97" s="202"/>
      <c r="WHC97" s="202"/>
      <c r="WHD97" s="202"/>
      <c r="WHE97" s="202"/>
      <c r="WHF97" s="202"/>
      <c r="WHG97" s="202"/>
      <c r="WHH97" s="202"/>
      <c r="WHI97" s="202"/>
      <c r="WHJ97" s="202"/>
      <c r="WHK97" s="202"/>
      <c r="WHL97" s="202"/>
      <c r="WHM97" s="202"/>
      <c r="WHN97" s="202"/>
      <c r="WHO97" s="202"/>
      <c r="WHP97" s="202"/>
      <c r="WHQ97" s="202"/>
      <c r="WHR97" s="202"/>
      <c r="WHS97" s="202"/>
      <c r="WHT97" s="202"/>
      <c r="WHU97" s="202"/>
      <c r="WHV97" s="202"/>
      <c r="WHW97" s="202"/>
      <c r="WHX97" s="202"/>
      <c r="WHY97" s="202"/>
      <c r="WHZ97" s="202"/>
      <c r="WIA97" s="202"/>
      <c r="WIB97" s="202"/>
      <c r="WIC97" s="202"/>
      <c r="WID97" s="202"/>
      <c r="WIE97" s="202"/>
      <c r="WIF97" s="202"/>
      <c r="WIG97" s="202"/>
      <c r="WIH97" s="202"/>
      <c r="WII97" s="202"/>
      <c r="WIJ97" s="202"/>
      <c r="WIK97" s="202"/>
      <c r="WIL97" s="202"/>
      <c r="WIM97" s="202"/>
      <c r="WIN97" s="202"/>
      <c r="WIO97" s="202"/>
      <c r="WIP97" s="202"/>
      <c r="WIQ97" s="202"/>
      <c r="WIR97" s="202"/>
      <c r="WIS97" s="202"/>
      <c r="WIT97" s="202"/>
      <c r="WIU97" s="202"/>
      <c r="WIV97" s="202"/>
      <c r="WIW97" s="202"/>
      <c r="WIX97" s="202"/>
      <c r="WIY97" s="202"/>
      <c r="WIZ97" s="202"/>
      <c r="WJA97" s="202"/>
      <c r="WJB97" s="202"/>
      <c r="WJC97" s="202"/>
      <c r="WJD97" s="202"/>
      <c r="WJE97" s="202"/>
      <c r="WJF97" s="202"/>
      <c r="WJG97" s="202"/>
      <c r="WJH97" s="202"/>
      <c r="WJI97" s="202"/>
      <c r="WJJ97" s="202"/>
      <c r="WJK97" s="202"/>
      <c r="WJL97" s="202"/>
      <c r="WJM97" s="202"/>
      <c r="WJN97" s="202"/>
      <c r="WJO97" s="202"/>
      <c r="WJP97" s="202"/>
      <c r="WJQ97" s="202"/>
      <c r="WJR97" s="202"/>
      <c r="WJS97" s="202"/>
      <c r="WJT97" s="202"/>
      <c r="WJU97" s="202"/>
      <c r="WJV97" s="202"/>
      <c r="WJW97" s="202"/>
      <c r="WJX97" s="202"/>
      <c r="WJY97" s="202"/>
      <c r="WJZ97" s="202"/>
      <c r="WKA97" s="202"/>
      <c r="WKB97" s="202"/>
      <c r="WKC97" s="202"/>
      <c r="WKD97" s="202"/>
      <c r="WKE97" s="202"/>
      <c r="WKF97" s="202"/>
      <c r="WKG97" s="202"/>
      <c r="WKH97" s="202"/>
      <c r="WKI97" s="202"/>
      <c r="WKJ97" s="202"/>
      <c r="WKK97" s="202"/>
      <c r="WKL97" s="202"/>
      <c r="WKM97" s="202"/>
      <c r="WKN97" s="202"/>
      <c r="WKO97" s="202"/>
      <c r="WKP97" s="202"/>
      <c r="WKQ97" s="202"/>
      <c r="WKR97" s="202"/>
      <c r="WKS97" s="202"/>
      <c r="WKT97" s="202"/>
      <c r="WKU97" s="202"/>
      <c r="WKV97" s="202"/>
      <c r="WKW97" s="202"/>
      <c r="WKX97" s="202"/>
      <c r="WKY97" s="202"/>
      <c r="WKZ97" s="202"/>
      <c r="WLA97" s="202"/>
      <c r="WLB97" s="202"/>
      <c r="WLC97" s="202"/>
      <c r="WLD97" s="202"/>
      <c r="WLE97" s="202"/>
      <c r="WLF97" s="202"/>
      <c r="WLG97" s="202"/>
      <c r="WLH97" s="202"/>
      <c r="WLI97" s="202"/>
      <c r="WLJ97" s="202"/>
      <c r="WLK97" s="202"/>
      <c r="WLL97" s="202"/>
      <c r="WLM97" s="202"/>
      <c r="WLN97" s="202"/>
      <c r="WLO97" s="202"/>
      <c r="WLP97" s="202"/>
      <c r="WLQ97" s="202"/>
      <c r="WLR97" s="202"/>
      <c r="WLS97" s="202"/>
      <c r="WLT97" s="202"/>
      <c r="WLU97" s="202"/>
      <c r="WLV97" s="202"/>
      <c r="WLW97" s="202"/>
      <c r="WLX97" s="202"/>
      <c r="WLY97" s="202"/>
      <c r="WLZ97" s="202"/>
      <c r="WMA97" s="202"/>
      <c r="WMB97" s="202"/>
      <c r="WMC97" s="202"/>
      <c r="WMD97" s="202"/>
      <c r="WME97" s="202"/>
      <c r="WMF97" s="202"/>
      <c r="WMG97" s="202"/>
      <c r="WMH97" s="202"/>
      <c r="WMI97" s="202"/>
      <c r="WMJ97" s="202"/>
      <c r="WMK97" s="202"/>
      <c r="WML97" s="202"/>
      <c r="WMM97" s="202"/>
      <c r="WMN97" s="202"/>
      <c r="WMO97" s="202"/>
      <c r="WMP97" s="202"/>
      <c r="WMQ97" s="202"/>
      <c r="WMR97" s="202"/>
      <c r="WMS97" s="202"/>
      <c r="WMT97" s="202"/>
      <c r="WMU97" s="202"/>
      <c r="WMV97" s="202"/>
      <c r="WMW97" s="202"/>
      <c r="WMX97" s="202"/>
      <c r="WMY97" s="202"/>
      <c r="WMZ97" s="202"/>
      <c r="WNA97" s="202"/>
      <c r="WNB97" s="202"/>
      <c r="WNC97" s="202"/>
      <c r="WND97" s="202"/>
      <c r="WNE97" s="202"/>
      <c r="WNF97" s="202"/>
      <c r="WNG97" s="202"/>
      <c r="WNH97" s="202"/>
      <c r="WNI97" s="202"/>
      <c r="WNJ97" s="202"/>
      <c r="WNK97" s="202"/>
      <c r="WNL97" s="202"/>
      <c r="WNM97" s="202"/>
      <c r="WNN97" s="202"/>
      <c r="WNO97" s="202"/>
      <c r="WNP97" s="202"/>
      <c r="WNQ97" s="202"/>
      <c r="WNR97" s="202"/>
      <c r="WNS97" s="202"/>
      <c r="WNT97" s="202"/>
      <c r="WNU97" s="202"/>
      <c r="WNV97" s="202"/>
      <c r="WNW97" s="202"/>
      <c r="WNX97" s="202"/>
      <c r="WNY97" s="202"/>
      <c r="WNZ97" s="202"/>
      <c r="WOA97" s="202"/>
      <c r="WOB97" s="202"/>
      <c r="WOC97" s="202"/>
      <c r="WOD97" s="202"/>
      <c r="WOE97" s="202"/>
      <c r="WOF97" s="202"/>
      <c r="WOG97" s="202"/>
      <c r="WOH97" s="202"/>
      <c r="WOI97" s="202"/>
      <c r="WOJ97" s="202"/>
      <c r="WOK97" s="202"/>
      <c r="WOL97" s="202"/>
      <c r="WOM97" s="202"/>
      <c r="WON97" s="202"/>
      <c r="WOO97" s="202"/>
      <c r="WOP97" s="202"/>
      <c r="WOQ97" s="202"/>
      <c r="WOR97" s="202"/>
      <c r="WOS97" s="202"/>
      <c r="WOT97" s="202"/>
      <c r="WOU97" s="202"/>
      <c r="WOV97" s="202"/>
      <c r="WOW97" s="202"/>
      <c r="WOX97" s="202"/>
      <c r="WOY97" s="202"/>
      <c r="WOZ97" s="202"/>
      <c r="WPA97" s="202"/>
      <c r="WPB97" s="202"/>
      <c r="WPC97" s="202"/>
      <c r="WPD97" s="202"/>
      <c r="WPE97" s="202"/>
      <c r="WPF97" s="202"/>
      <c r="WPG97" s="202"/>
      <c r="WPH97" s="202"/>
      <c r="WPI97" s="202"/>
      <c r="WPJ97" s="202"/>
      <c r="WPK97" s="202"/>
      <c r="WPL97" s="202"/>
      <c r="WPM97" s="202"/>
      <c r="WPN97" s="202"/>
      <c r="WPO97" s="202"/>
      <c r="WPP97" s="202"/>
      <c r="WPQ97" s="202"/>
      <c r="WPR97" s="202"/>
      <c r="WPS97" s="202"/>
      <c r="WPT97" s="202"/>
      <c r="WPU97" s="202"/>
      <c r="WPV97" s="202"/>
      <c r="WPW97" s="202"/>
      <c r="WPX97" s="202"/>
      <c r="WPY97" s="202"/>
      <c r="WPZ97" s="202"/>
      <c r="WQA97" s="202"/>
      <c r="WQB97" s="202"/>
      <c r="WQC97" s="202"/>
      <c r="WQD97" s="202"/>
      <c r="WQE97" s="202"/>
      <c r="WQF97" s="202"/>
      <c r="WQG97" s="202"/>
      <c r="WQH97" s="202"/>
      <c r="WQI97" s="202"/>
      <c r="WQJ97" s="202"/>
      <c r="WQK97" s="202"/>
      <c r="WQL97" s="202"/>
      <c r="WQM97" s="202"/>
      <c r="WQN97" s="202"/>
      <c r="WQO97" s="202"/>
      <c r="WQP97" s="202"/>
      <c r="WQQ97" s="202"/>
      <c r="WQR97" s="202"/>
      <c r="WQS97" s="202"/>
      <c r="WQT97" s="202"/>
      <c r="WQU97" s="202"/>
      <c r="WQV97" s="202"/>
      <c r="WQW97" s="202"/>
      <c r="WQX97" s="202"/>
      <c r="WQY97" s="202"/>
      <c r="WQZ97" s="202"/>
      <c r="WRA97" s="202"/>
      <c r="WRB97" s="202"/>
      <c r="WRC97" s="202"/>
      <c r="WRD97" s="202"/>
      <c r="WRE97" s="202"/>
      <c r="WRF97" s="202"/>
      <c r="WRG97" s="202"/>
      <c r="WRH97" s="202"/>
      <c r="WRI97" s="202"/>
      <c r="WRJ97" s="202"/>
      <c r="WRK97" s="202"/>
      <c r="WRL97" s="202"/>
      <c r="WRM97" s="202"/>
      <c r="WRN97" s="202"/>
      <c r="WRO97" s="202"/>
      <c r="WRP97" s="202"/>
      <c r="WRQ97" s="202"/>
      <c r="WRR97" s="202"/>
      <c r="WRS97" s="202"/>
      <c r="WRT97" s="202"/>
      <c r="WRU97" s="202"/>
      <c r="WRV97" s="202"/>
      <c r="WRW97" s="202"/>
      <c r="WRX97" s="202"/>
      <c r="WRY97" s="202"/>
      <c r="WRZ97" s="202"/>
      <c r="WSA97" s="202"/>
      <c r="WSB97" s="202"/>
      <c r="WSC97" s="202"/>
      <c r="WSD97" s="202"/>
      <c r="WSE97" s="202"/>
      <c r="WSF97" s="202"/>
      <c r="WSG97" s="202"/>
      <c r="WSH97" s="202"/>
      <c r="WSI97" s="202"/>
      <c r="WSJ97" s="202"/>
      <c r="WSK97" s="202"/>
      <c r="WSL97" s="202"/>
      <c r="WSM97" s="202"/>
      <c r="WSN97" s="202"/>
      <c r="WSO97" s="202"/>
      <c r="WSP97" s="202"/>
      <c r="WSQ97" s="202"/>
      <c r="WSR97" s="202"/>
      <c r="WSS97" s="202"/>
      <c r="WST97" s="202"/>
      <c r="WSU97" s="202"/>
      <c r="WSV97" s="202"/>
      <c r="WSW97" s="202"/>
      <c r="WSX97" s="202"/>
      <c r="WSY97" s="202"/>
      <c r="WSZ97" s="202"/>
      <c r="WTA97" s="202"/>
      <c r="WTB97" s="202"/>
      <c r="WTC97" s="202"/>
      <c r="WTD97" s="202"/>
      <c r="WTE97" s="202"/>
      <c r="WTF97" s="202"/>
      <c r="WTG97" s="202"/>
      <c r="WTH97" s="202"/>
      <c r="WTI97" s="202"/>
      <c r="WTJ97" s="202"/>
      <c r="WTK97" s="202"/>
      <c r="WTL97" s="202"/>
      <c r="WTM97" s="202"/>
      <c r="WTN97" s="202"/>
      <c r="WTO97" s="202"/>
      <c r="WTP97" s="202"/>
      <c r="WTQ97" s="202"/>
      <c r="WTR97" s="202"/>
      <c r="WTS97" s="202"/>
      <c r="WTT97" s="202"/>
      <c r="WTU97" s="202"/>
      <c r="WTV97" s="202"/>
      <c r="WTW97" s="202"/>
      <c r="WTX97" s="202"/>
      <c r="WTY97" s="202"/>
      <c r="WTZ97" s="202"/>
      <c r="WUA97" s="202"/>
      <c r="WUB97" s="202"/>
      <c r="WUC97" s="202"/>
      <c r="WUD97" s="202"/>
      <c r="WUE97" s="202"/>
      <c r="WUF97" s="202"/>
      <c r="WUG97" s="202"/>
      <c r="WUH97" s="202"/>
      <c r="WUI97" s="202"/>
      <c r="WUJ97" s="202"/>
      <c r="WUK97" s="202"/>
      <c r="WUL97" s="202"/>
      <c r="WUM97" s="202"/>
      <c r="WUN97" s="202"/>
      <c r="WUO97" s="202"/>
      <c r="WUP97" s="202"/>
      <c r="WUQ97" s="202"/>
      <c r="WUR97" s="202"/>
      <c r="WUS97" s="202"/>
      <c r="WUT97" s="202"/>
      <c r="WUU97" s="202"/>
      <c r="WUV97" s="202"/>
      <c r="WUW97" s="202"/>
      <c r="WUX97" s="202"/>
      <c r="WUY97" s="202"/>
      <c r="WUZ97" s="202"/>
      <c r="WVA97" s="202"/>
      <c r="WVB97" s="202"/>
      <c r="WVC97" s="202"/>
      <c r="WVD97" s="202"/>
      <c r="WVE97" s="202"/>
      <c r="WVF97" s="202"/>
      <c r="WVG97" s="202"/>
      <c r="WVH97" s="202"/>
      <c r="WVI97" s="202"/>
      <c r="WVJ97" s="202"/>
      <c r="WVK97" s="202"/>
      <c r="WVL97" s="202"/>
      <c r="WVM97" s="202"/>
      <c r="WVN97" s="202"/>
      <c r="WVO97" s="202"/>
      <c r="WVP97" s="202"/>
      <c r="WVQ97" s="202"/>
      <c r="WVR97" s="202"/>
      <c r="WVS97" s="202"/>
      <c r="WVT97" s="202"/>
      <c r="WVU97" s="202"/>
      <c r="WVV97" s="202"/>
      <c r="WVW97" s="202"/>
      <c r="WVX97" s="202"/>
      <c r="WVY97" s="202"/>
      <c r="WVZ97" s="202"/>
      <c r="WWA97" s="202"/>
      <c r="WWB97" s="202"/>
      <c r="WWC97" s="202"/>
      <c r="WWD97" s="202"/>
      <c r="WWE97" s="202"/>
      <c r="WWF97" s="202"/>
      <c r="WWG97" s="202"/>
      <c r="WWH97" s="202"/>
      <c r="WWI97" s="202"/>
      <c r="WWJ97" s="202"/>
      <c r="WWK97" s="202"/>
      <c r="WWL97" s="202"/>
      <c r="WWM97" s="202"/>
      <c r="WWN97" s="202"/>
      <c r="WWO97" s="202"/>
      <c r="WWP97" s="202"/>
      <c r="WWQ97" s="202"/>
      <c r="WWR97" s="202"/>
      <c r="WWS97" s="202"/>
      <c r="WWT97" s="202"/>
      <c r="WWU97" s="202"/>
      <c r="WWV97" s="202"/>
      <c r="WWW97" s="202"/>
      <c r="WWX97" s="202"/>
      <c r="WWY97" s="202"/>
      <c r="WWZ97" s="202"/>
      <c r="WXA97" s="202"/>
      <c r="WXB97" s="202"/>
      <c r="WXC97" s="202"/>
      <c r="WXD97" s="202"/>
      <c r="WXE97" s="202"/>
      <c r="WXF97" s="202"/>
      <c r="WXG97" s="202"/>
      <c r="WXH97" s="202"/>
      <c r="WXI97" s="202"/>
      <c r="WXJ97" s="202"/>
      <c r="WXK97" s="202"/>
      <c r="WXL97" s="202"/>
      <c r="WXM97" s="202"/>
      <c r="WXN97" s="202"/>
      <c r="WXO97" s="202"/>
      <c r="WXP97" s="202"/>
      <c r="WXQ97" s="202"/>
      <c r="WXR97" s="202"/>
      <c r="WXS97" s="202"/>
      <c r="WXT97" s="202"/>
      <c r="WXU97" s="202"/>
      <c r="WXV97" s="202"/>
      <c r="WXW97" s="202"/>
      <c r="WXX97" s="202"/>
      <c r="WXY97" s="202"/>
      <c r="WXZ97" s="202"/>
      <c r="WYA97" s="202"/>
      <c r="WYB97" s="202"/>
      <c r="WYC97" s="202"/>
      <c r="WYD97" s="202"/>
      <c r="WYE97" s="202"/>
      <c r="WYF97" s="202"/>
      <c r="WYG97" s="202"/>
      <c r="WYH97" s="202"/>
      <c r="WYI97" s="202"/>
      <c r="WYJ97" s="202"/>
      <c r="WYK97" s="202"/>
      <c r="WYL97" s="202"/>
      <c r="WYM97" s="202"/>
      <c r="WYN97" s="202"/>
      <c r="WYO97" s="202"/>
      <c r="WYP97" s="202"/>
      <c r="WYQ97" s="202"/>
      <c r="WYR97" s="202"/>
      <c r="WYS97" s="202"/>
      <c r="WYT97" s="202"/>
      <c r="WYU97" s="202"/>
      <c r="WYV97" s="202"/>
      <c r="WYW97" s="202"/>
      <c r="WYX97" s="202"/>
      <c r="WYY97" s="202"/>
      <c r="WYZ97" s="202"/>
      <c r="WZA97" s="202"/>
      <c r="WZB97" s="202"/>
      <c r="WZC97" s="202"/>
      <c r="WZD97" s="202"/>
      <c r="WZE97" s="202"/>
      <c r="WZF97" s="202"/>
      <c r="WZG97" s="202"/>
      <c r="WZH97" s="202"/>
      <c r="WZI97" s="202"/>
      <c r="WZJ97" s="202"/>
      <c r="WZK97" s="202"/>
      <c r="WZL97" s="202"/>
      <c r="WZM97" s="202"/>
      <c r="WZN97" s="202"/>
      <c r="WZO97" s="202"/>
      <c r="WZP97" s="202"/>
      <c r="WZQ97" s="202"/>
      <c r="WZR97" s="202"/>
      <c r="WZS97" s="202"/>
      <c r="WZT97" s="202"/>
      <c r="WZU97" s="202"/>
      <c r="WZV97" s="202"/>
      <c r="WZW97" s="202"/>
      <c r="WZX97" s="202"/>
      <c r="WZY97" s="202"/>
      <c r="WZZ97" s="202"/>
      <c r="XAA97" s="202"/>
      <c r="XAB97" s="202"/>
      <c r="XAC97" s="202"/>
      <c r="XAD97" s="202"/>
      <c r="XAE97" s="202"/>
      <c r="XAF97" s="202"/>
      <c r="XAG97" s="202"/>
      <c r="XAH97" s="202"/>
      <c r="XAI97" s="202"/>
      <c r="XAJ97" s="202"/>
      <c r="XAK97" s="202"/>
      <c r="XAL97" s="202"/>
      <c r="XAM97" s="202"/>
      <c r="XAN97" s="202"/>
      <c r="XAO97" s="202"/>
      <c r="XAP97" s="202"/>
      <c r="XAQ97" s="202"/>
      <c r="XAR97" s="202"/>
      <c r="XAS97" s="202"/>
      <c r="XAT97" s="202"/>
      <c r="XAU97" s="202"/>
      <c r="XAV97" s="202"/>
      <c r="XAW97" s="202"/>
      <c r="XAX97" s="202"/>
      <c r="XAY97" s="202"/>
      <c r="XAZ97" s="202"/>
      <c r="XBA97" s="202"/>
      <c r="XBB97" s="202"/>
      <c r="XBC97" s="202"/>
      <c r="XBD97" s="202"/>
      <c r="XBE97" s="202"/>
      <c r="XBF97" s="202"/>
      <c r="XBG97" s="202"/>
      <c r="XBH97" s="202"/>
      <c r="XBI97" s="202"/>
      <c r="XBJ97" s="202"/>
      <c r="XBK97" s="202"/>
      <c r="XBL97" s="202"/>
      <c r="XBM97" s="202"/>
      <c r="XBN97" s="202"/>
      <c r="XBO97" s="202"/>
      <c r="XBP97" s="202"/>
      <c r="XBQ97" s="202"/>
      <c r="XBR97" s="202"/>
      <c r="XBS97" s="202"/>
      <c r="XBT97" s="202"/>
      <c r="XBU97" s="202"/>
      <c r="XBV97" s="202"/>
      <c r="XBW97" s="202"/>
      <c r="XBX97" s="202"/>
      <c r="XBY97" s="202"/>
      <c r="XBZ97" s="202"/>
      <c r="XCA97" s="202"/>
      <c r="XCB97" s="202"/>
      <c r="XCC97" s="202"/>
      <c r="XCD97" s="202"/>
      <c r="XCE97" s="202"/>
      <c r="XCF97" s="202"/>
      <c r="XCG97" s="202"/>
      <c r="XCH97" s="202"/>
      <c r="XCI97" s="202"/>
      <c r="XCJ97" s="202"/>
      <c r="XCK97" s="202"/>
      <c r="XCL97" s="202"/>
      <c r="XCM97" s="202"/>
      <c r="XCN97" s="202"/>
      <c r="XCO97" s="202"/>
      <c r="XCP97" s="202"/>
      <c r="XCQ97" s="202"/>
      <c r="XCR97" s="202"/>
      <c r="XCS97" s="202"/>
      <c r="XCT97" s="202"/>
      <c r="XCU97" s="202"/>
      <c r="XCV97" s="202"/>
      <c r="XCW97" s="202"/>
      <c r="XCX97" s="202"/>
      <c r="XCY97" s="202"/>
      <c r="XCZ97" s="202"/>
      <c r="XDA97" s="202"/>
      <c r="XDB97" s="202"/>
      <c r="XDC97" s="202"/>
      <c r="XDD97" s="202"/>
      <c r="XDE97" s="202"/>
      <c r="XDF97" s="202"/>
      <c r="XDG97" s="202"/>
      <c r="XDH97" s="202"/>
      <c r="XDI97" s="202"/>
      <c r="XDJ97" s="202"/>
      <c r="XDK97" s="202"/>
      <c r="XDL97" s="202"/>
      <c r="XDM97" s="202"/>
      <c r="XDN97" s="202"/>
      <c r="XDO97" s="202"/>
      <c r="XDP97" s="202"/>
      <c r="XDQ97" s="202"/>
      <c r="XDR97" s="202"/>
      <c r="XDS97" s="202"/>
      <c r="XDT97" s="202"/>
      <c r="XDU97" s="202"/>
      <c r="XDV97" s="202"/>
      <c r="XDW97" s="202"/>
      <c r="XDX97" s="202"/>
      <c r="XDY97" s="202"/>
      <c r="XDZ97" s="202"/>
      <c r="XEA97" s="202"/>
      <c r="XEB97" s="202"/>
      <c r="XEC97" s="202"/>
      <c r="XED97" s="202"/>
      <c r="XEE97" s="202"/>
      <c r="XEF97" s="202"/>
      <c r="XEG97" s="202"/>
      <c r="XEH97" s="202"/>
      <c r="XEI97" s="202"/>
      <c r="XEJ97" s="202"/>
      <c r="XEK97" s="202"/>
      <c r="XEL97" s="202"/>
      <c r="XEM97" s="202"/>
      <c r="XEN97" s="202"/>
      <c r="XEO97" s="202"/>
      <c r="XEP97" s="202"/>
      <c r="XEQ97" s="202"/>
      <c r="XER97" s="202"/>
      <c r="XES97" s="202"/>
      <c r="XET97" s="202"/>
      <c r="XEU97" s="202"/>
      <c r="XEV97" s="202"/>
      <c r="XEW97" s="202"/>
    </row>
    <row r="98" s="203" customFormat="1" ht="15.75" spans="1:16377">
      <c r="A98" s="202"/>
      <c r="B98" s="211" t="s">
        <v>1217</v>
      </c>
      <c r="C98" s="212">
        <f>C91+C85+C70+C55+C13+C7+C97+C64</f>
        <v>38425</v>
      </c>
      <c r="D98" s="212">
        <f>D91+D85+D70+D55+D13+D7+D97+D64</f>
        <v>24953</v>
      </c>
      <c r="E98" s="212">
        <f>E91+E85+E70+E55+E13+E7+E97+E64</f>
        <v>13472</v>
      </c>
      <c r="F98" s="202">
        <f t="shared" si="9"/>
        <v>0</v>
      </c>
      <c r="G98" s="202"/>
      <c r="H98" s="202"/>
      <c r="I98" s="202"/>
      <c r="J98" s="202"/>
      <c r="K98" s="202"/>
      <c r="L98" s="202"/>
      <c r="M98" s="202"/>
      <c r="N98" s="202"/>
      <c r="O98" s="202"/>
      <c r="P98" s="202"/>
      <c r="Q98" s="202"/>
      <c r="R98" s="202"/>
      <c r="S98" s="202"/>
      <c r="T98" s="202"/>
      <c r="U98" s="202"/>
      <c r="V98" s="202"/>
      <c r="W98" s="202"/>
      <c r="X98" s="202"/>
      <c r="Y98" s="202"/>
      <c r="Z98" s="202"/>
      <c r="AA98" s="202"/>
      <c r="AB98" s="202"/>
      <c r="AC98" s="202"/>
      <c r="AD98" s="202"/>
      <c r="AE98" s="202"/>
      <c r="AF98" s="202"/>
      <c r="AG98" s="202"/>
      <c r="AH98" s="202"/>
      <c r="AI98" s="202"/>
      <c r="AJ98" s="202"/>
      <c r="AK98" s="202"/>
      <c r="AL98" s="202"/>
      <c r="AM98" s="202"/>
      <c r="AN98" s="202"/>
      <c r="AO98" s="202"/>
      <c r="AP98" s="202"/>
      <c r="AQ98" s="202"/>
      <c r="AR98" s="202"/>
      <c r="AS98" s="202"/>
      <c r="AT98" s="202"/>
      <c r="AU98" s="202"/>
      <c r="AV98" s="202"/>
      <c r="AW98" s="202"/>
      <c r="AX98" s="202"/>
      <c r="AY98" s="202"/>
      <c r="AZ98" s="202"/>
      <c r="BA98" s="202"/>
      <c r="BB98" s="202"/>
      <c r="BC98" s="202"/>
      <c r="BD98" s="202"/>
      <c r="BE98" s="202"/>
      <c r="BF98" s="202"/>
      <c r="BG98" s="202"/>
      <c r="BH98" s="202"/>
      <c r="BI98" s="202"/>
      <c r="BJ98" s="202"/>
      <c r="BK98" s="202"/>
      <c r="BL98" s="202"/>
      <c r="BM98" s="202"/>
      <c r="BN98" s="202"/>
      <c r="BO98" s="202"/>
      <c r="BP98" s="202"/>
      <c r="BQ98" s="202"/>
      <c r="BR98" s="202"/>
      <c r="BS98" s="202"/>
      <c r="BT98" s="202"/>
      <c r="BU98" s="202"/>
      <c r="BV98" s="202"/>
      <c r="BW98" s="202"/>
      <c r="BX98" s="202"/>
      <c r="BY98" s="202"/>
      <c r="BZ98" s="202"/>
      <c r="CA98" s="202"/>
      <c r="CB98" s="202"/>
      <c r="CC98" s="202"/>
      <c r="CD98" s="202"/>
      <c r="CE98" s="202"/>
      <c r="CF98" s="202"/>
      <c r="CG98" s="202"/>
      <c r="CH98" s="202"/>
      <c r="CI98" s="202"/>
      <c r="CJ98" s="202"/>
      <c r="CK98" s="202"/>
      <c r="CL98" s="202"/>
      <c r="CM98" s="202"/>
      <c r="CN98" s="202"/>
      <c r="CO98" s="202"/>
      <c r="CP98" s="202"/>
      <c r="CQ98" s="202"/>
      <c r="CR98" s="202"/>
      <c r="CS98" s="202"/>
      <c r="CT98" s="202"/>
      <c r="CU98" s="202"/>
      <c r="CV98" s="202"/>
      <c r="CW98" s="202"/>
      <c r="CX98" s="202"/>
      <c r="CY98" s="202"/>
      <c r="CZ98" s="202"/>
      <c r="DA98" s="202"/>
      <c r="DB98" s="202"/>
      <c r="DC98" s="202"/>
      <c r="DD98" s="202"/>
      <c r="DE98" s="202"/>
      <c r="DF98" s="202"/>
      <c r="DG98" s="202"/>
      <c r="DH98" s="202"/>
      <c r="DI98" s="202"/>
      <c r="DJ98" s="202"/>
      <c r="DK98" s="202"/>
      <c r="DL98" s="202"/>
      <c r="DM98" s="202"/>
      <c r="DN98" s="202"/>
      <c r="DO98" s="202"/>
      <c r="DP98" s="202"/>
      <c r="DQ98" s="202"/>
      <c r="DR98" s="202"/>
      <c r="DS98" s="202"/>
      <c r="DT98" s="202"/>
      <c r="DU98" s="202"/>
      <c r="DV98" s="202"/>
      <c r="DW98" s="202"/>
      <c r="DX98" s="202"/>
      <c r="DY98" s="202"/>
      <c r="DZ98" s="202"/>
      <c r="EA98" s="202"/>
      <c r="EB98" s="202"/>
      <c r="EC98" s="202"/>
      <c r="ED98" s="202"/>
      <c r="EE98" s="202"/>
      <c r="EF98" s="202"/>
      <c r="EG98" s="202"/>
      <c r="EH98" s="202"/>
      <c r="EI98" s="202"/>
      <c r="EJ98" s="202"/>
      <c r="EK98" s="202"/>
      <c r="EL98" s="202"/>
      <c r="EM98" s="202"/>
      <c r="EN98" s="202"/>
      <c r="EO98" s="202"/>
      <c r="EP98" s="202"/>
      <c r="EQ98" s="202"/>
      <c r="ER98" s="202"/>
      <c r="ES98" s="202"/>
      <c r="ET98" s="202"/>
      <c r="EU98" s="202"/>
      <c r="EV98" s="202"/>
      <c r="EW98" s="202"/>
      <c r="EX98" s="202"/>
      <c r="EY98" s="202"/>
      <c r="EZ98" s="202"/>
      <c r="FA98" s="202"/>
      <c r="FB98" s="202"/>
      <c r="FC98" s="202"/>
      <c r="FD98" s="202"/>
      <c r="FE98" s="202"/>
      <c r="FF98" s="202"/>
      <c r="FG98" s="202"/>
      <c r="FH98" s="202"/>
      <c r="FI98" s="202"/>
      <c r="FJ98" s="202"/>
      <c r="FK98" s="202"/>
      <c r="FL98" s="202"/>
      <c r="FM98" s="202"/>
      <c r="FN98" s="202"/>
      <c r="FO98" s="202"/>
      <c r="FP98" s="202"/>
      <c r="FQ98" s="202"/>
      <c r="FR98" s="202"/>
      <c r="FS98" s="202"/>
      <c r="FT98" s="202"/>
      <c r="FU98" s="202"/>
      <c r="FV98" s="202"/>
      <c r="FW98" s="202"/>
      <c r="FX98" s="202"/>
      <c r="FY98" s="202"/>
      <c r="FZ98" s="202"/>
      <c r="GA98" s="202"/>
      <c r="GB98" s="202"/>
      <c r="GC98" s="202"/>
      <c r="GD98" s="202"/>
      <c r="GE98" s="202"/>
      <c r="GF98" s="202"/>
      <c r="GG98" s="202"/>
      <c r="GH98" s="202"/>
      <c r="GI98" s="202"/>
      <c r="GJ98" s="202"/>
      <c r="GK98" s="202"/>
      <c r="GL98" s="202"/>
      <c r="GM98" s="202"/>
      <c r="GN98" s="202"/>
      <c r="GO98" s="202"/>
      <c r="GP98" s="202"/>
      <c r="GQ98" s="202"/>
      <c r="GR98" s="202"/>
      <c r="GS98" s="202"/>
      <c r="GT98" s="202"/>
      <c r="GU98" s="202"/>
      <c r="GV98" s="202"/>
      <c r="GW98" s="202"/>
      <c r="GX98" s="202"/>
      <c r="GY98" s="202"/>
      <c r="GZ98" s="202"/>
      <c r="HA98" s="202"/>
      <c r="HB98" s="202"/>
      <c r="HC98" s="202"/>
      <c r="HD98" s="202"/>
      <c r="HE98" s="202"/>
      <c r="HF98" s="202"/>
      <c r="HG98" s="202"/>
      <c r="HH98" s="202"/>
      <c r="HI98" s="202"/>
      <c r="HJ98" s="202"/>
      <c r="HK98" s="202"/>
      <c r="HL98" s="202"/>
      <c r="HM98" s="202"/>
      <c r="HN98" s="202"/>
      <c r="HO98" s="202"/>
      <c r="HP98" s="202"/>
      <c r="HQ98" s="202"/>
      <c r="HR98" s="202"/>
      <c r="HS98" s="202"/>
      <c r="HT98" s="202"/>
      <c r="HU98" s="202"/>
      <c r="HV98" s="202"/>
      <c r="HW98" s="202"/>
      <c r="HX98" s="202"/>
      <c r="HY98" s="202"/>
      <c r="HZ98" s="202"/>
      <c r="IA98" s="202"/>
      <c r="IB98" s="202"/>
      <c r="IC98" s="202"/>
      <c r="ID98" s="202"/>
      <c r="IE98" s="202"/>
      <c r="IF98" s="202"/>
      <c r="IG98" s="202"/>
      <c r="IH98" s="202"/>
      <c r="II98" s="202"/>
      <c r="IJ98" s="202"/>
      <c r="IK98" s="202"/>
      <c r="IL98" s="202"/>
      <c r="IM98" s="202"/>
      <c r="IN98" s="202"/>
      <c r="IO98" s="202"/>
      <c r="IP98" s="202"/>
      <c r="IQ98" s="202"/>
      <c r="IR98" s="202"/>
      <c r="IS98" s="202"/>
      <c r="IT98" s="202"/>
      <c r="IU98" s="202"/>
      <c r="IV98" s="202"/>
      <c r="IW98" s="202"/>
      <c r="IX98" s="202"/>
      <c r="IY98" s="202"/>
      <c r="IZ98" s="202"/>
      <c r="JA98" s="202"/>
      <c r="JB98" s="202"/>
      <c r="JC98" s="202"/>
      <c r="JD98" s="202"/>
      <c r="JE98" s="202"/>
      <c r="JF98" s="202"/>
      <c r="JG98" s="202"/>
      <c r="JH98" s="202"/>
      <c r="JI98" s="202"/>
      <c r="JJ98" s="202"/>
      <c r="JK98" s="202"/>
      <c r="JL98" s="202"/>
      <c r="JM98" s="202"/>
      <c r="JN98" s="202"/>
      <c r="JO98" s="202"/>
      <c r="JP98" s="202"/>
      <c r="JQ98" s="202"/>
      <c r="JR98" s="202"/>
      <c r="JS98" s="202"/>
      <c r="JT98" s="202"/>
      <c r="JU98" s="202"/>
      <c r="JV98" s="202"/>
      <c r="JW98" s="202"/>
      <c r="JX98" s="202"/>
      <c r="JY98" s="202"/>
      <c r="JZ98" s="202"/>
      <c r="KA98" s="202"/>
      <c r="KB98" s="202"/>
      <c r="KC98" s="202"/>
      <c r="KD98" s="202"/>
      <c r="KE98" s="202"/>
      <c r="KF98" s="202"/>
      <c r="KG98" s="202"/>
      <c r="KH98" s="202"/>
      <c r="KI98" s="202"/>
      <c r="KJ98" s="202"/>
      <c r="KK98" s="202"/>
      <c r="KL98" s="202"/>
      <c r="KM98" s="202"/>
      <c r="KN98" s="202"/>
      <c r="KO98" s="202"/>
      <c r="KP98" s="202"/>
      <c r="KQ98" s="202"/>
      <c r="KR98" s="202"/>
      <c r="KS98" s="202"/>
      <c r="KT98" s="202"/>
      <c r="KU98" s="202"/>
      <c r="KV98" s="202"/>
      <c r="KW98" s="202"/>
      <c r="KX98" s="202"/>
      <c r="KY98" s="202"/>
      <c r="KZ98" s="202"/>
      <c r="LA98" s="202"/>
      <c r="LB98" s="202"/>
      <c r="LC98" s="202"/>
      <c r="LD98" s="202"/>
      <c r="LE98" s="202"/>
      <c r="LF98" s="202"/>
      <c r="LG98" s="202"/>
      <c r="LH98" s="202"/>
      <c r="LI98" s="202"/>
      <c r="LJ98" s="202"/>
      <c r="LK98" s="202"/>
      <c r="LL98" s="202"/>
      <c r="LM98" s="202"/>
      <c r="LN98" s="202"/>
      <c r="LO98" s="202"/>
      <c r="LP98" s="202"/>
      <c r="LQ98" s="202"/>
      <c r="LR98" s="202"/>
      <c r="LS98" s="202"/>
      <c r="LT98" s="202"/>
      <c r="LU98" s="202"/>
      <c r="LV98" s="202"/>
      <c r="LW98" s="202"/>
      <c r="LX98" s="202"/>
      <c r="LY98" s="202"/>
      <c r="LZ98" s="202"/>
      <c r="MA98" s="202"/>
      <c r="MB98" s="202"/>
      <c r="MC98" s="202"/>
      <c r="MD98" s="202"/>
      <c r="ME98" s="202"/>
      <c r="MF98" s="202"/>
      <c r="MG98" s="202"/>
      <c r="MH98" s="202"/>
      <c r="MI98" s="202"/>
      <c r="MJ98" s="202"/>
      <c r="MK98" s="202"/>
      <c r="ML98" s="202"/>
      <c r="MM98" s="202"/>
      <c r="MN98" s="202"/>
      <c r="MO98" s="202"/>
      <c r="MP98" s="202"/>
      <c r="MQ98" s="202"/>
      <c r="MR98" s="202"/>
      <c r="MS98" s="202"/>
      <c r="MT98" s="202"/>
      <c r="MU98" s="202"/>
      <c r="MV98" s="202"/>
      <c r="MW98" s="202"/>
      <c r="MX98" s="202"/>
      <c r="MY98" s="202"/>
      <c r="MZ98" s="202"/>
      <c r="NA98" s="202"/>
      <c r="NB98" s="202"/>
      <c r="NC98" s="202"/>
      <c r="ND98" s="202"/>
      <c r="NE98" s="202"/>
      <c r="NF98" s="202"/>
      <c r="NG98" s="202"/>
      <c r="NH98" s="202"/>
      <c r="NI98" s="202"/>
      <c r="NJ98" s="202"/>
      <c r="NK98" s="202"/>
      <c r="NL98" s="202"/>
      <c r="NM98" s="202"/>
      <c r="NN98" s="202"/>
      <c r="NO98" s="202"/>
      <c r="NP98" s="202"/>
      <c r="NQ98" s="202"/>
      <c r="NR98" s="202"/>
      <c r="NS98" s="202"/>
      <c r="NT98" s="202"/>
      <c r="NU98" s="202"/>
      <c r="NV98" s="202"/>
      <c r="NW98" s="202"/>
      <c r="NX98" s="202"/>
      <c r="NY98" s="202"/>
      <c r="NZ98" s="202"/>
      <c r="OA98" s="202"/>
      <c r="OB98" s="202"/>
      <c r="OC98" s="202"/>
      <c r="OD98" s="202"/>
      <c r="OE98" s="202"/>
      <c r="OF98" s="202"/>
      <c r="OG98" s="202"/>
      <c r="OH98" s="202"/>
      <c r="OI98" s="202"/>
      <c r="OJ98" s="202"/>
      <c r="OK98" s="202"/>
      <c r="OL98" s="202"/>
      <c r="OM98" s="202"/>
      <c r="ON98" s="202"/>
      <c r="OO98" s="202"/>
      <c r="OP98" s="202"/>
      <c r="OQ98" s="202"/>
      <c r="OR98" s="202"/>
      <c r="OS98" s="202"/>
      <c r="OT98" s="202"/>
      <c r="OU98" s="202"/>
      <c r="OV98" s="202"/>
      <c r="OW98" s="202"/>
      <c r="OX98" s="202"/>
      <c r="OY98" s="202"/>
      <c r="OZ98" s="202"/>
      <c r="PA98" s="202"/>
      <c r="PB98" s="202"/>
      <c r="PC98" s="202"/>
      <c r="PD98" s="202"/>
      <c r="PE98" s="202"/>
      <c r="PF98" s="202"/>
      <c r="PG98" s="202"/>
      <c r="PH98" s="202"/>
      <c r="PI98" s="202"/>
      <c r="PJ98" s="202"/>
      <c r="PK98" s="202"/>
      <c r="PL98" s="202"/>
      <c r="PM98" s="202"/>
      <c r="PN98" s="202"/>
      <c r="PO98" s="202"/>
      <c r="PP98" s="202"/>
      <c r="PQ98" s="202"/>
      <c r="PR98" s="202"/>
      <c r="PS98" s="202"/>
      <c r="PT98" s="202"/>
      <c r="PU98" s="202"/>
      <c r="PV98" s="202"/>
      <c r="PW98" s="202"/>
      <c r="PX98" s="202"/>
      <c r="PY98" s="202"/>
      <c r="PZ98" s="202"/>
      <c r="QA98" s="202"/>
      <c r="QB98" s="202"/>
      <c r="QC98" s="202"/>
      <c r="QD98" s="202"/>
      <c r="QE98" s="202"/>
      <c r="QF98" s="202"/>
      <c r="QG98" s="202"/>
      <c r="QH98" s="202"/>
      <c r="QI98" s="202"/>
      <c r="QJ98" s="202"/>
      <c r="QK98" s="202"/>
      <c r="QL98" s="202"/>
      <c r="QM98" s="202"/>
      <c r="QN98" s="202"/>
      <c r="QO98" s="202"/>
      <c r="QP98" s="202"/>
      <c r="QQ98" s="202"/>
      <c r="QR98" s="202"/>
      <c r="QS98" s="202"/>
      <c r="QT98" s="202"/>
      <c r="QU98" s="202"/>
      <c r="QV98" s="202"/>
      <c r="QW98" s="202"/>
      <c r="QX98" s="202"/>
      <c r="QY98" s="202"/>
      <c r="QZ98" s="202"/>
      <c r="RA98" s="202"/>
      <c r="RB98" s="202"/>
      <c r="RC98" s="202"/>
      <c r="RD98" s="202"/>
      <c r="RE98" s="202"/>
      <c r="RF98" s="202"/>
      <c r="RG98" s="202"/>
      <c r="RH98" s="202"/>
      <c r="RI98" s="202"/>
      <c r="RJ98" s="202"/>
      <c r="RK98" s="202"/>
      <c r="RL98" s="202"/>
      <c r="RM98" s="202"/>
      <c r="RN98" s="202"/>
      <c r="RO98" s="202"/>
      <c r="RP98" s="202"/>
      <c r="RQ98" s="202"/>
      <c r="RR98" s="202"/>
      <c r="RS98" s="202"/>
      <c r="RT98" s="202"/>
      <c r="RU98" s="202"/>
      <c r="RV98" s="202"/>
      <c r="RW98" s="202"/>
      <c r="RX98" s="202"/>
      <c r="RY98" s="202"/>
      <c r="RZ98" s="202"/>
      <c r="SA98" s="202"/>
      <c r="SB98" s="202"/>
      <c r="SC98" s="202"/>
      <c r="SD98" s="202"/>
      <c r="SE98" s="202"/>
      <c r="SF98" s="202"/>
      <c r="SG98" s="202"/>
      <c r="SH98" s="202"/>
      <c r="SI98" s="202"/>
      <c r="SJ98" s="202"/>
      <c r="SK98" s="202"/>
      <c r="SL98" s="202"/>
      <c r="SM98" s="202"/>
      <c r="SN98" s="202"/>
      <c r="SO98" s="202"/>
      <c r="SP98" s="202"/>
      <c r="SQ98" s="202"/>
      <c r="SR98" s="202"/>
      <c r="SS98" s="202"/>
      <c r="ST98" s="202"/>
      <c r="SU98" s="202"/>
      <c r="SV98" s="202"/>
      <c r="SW98" s="202"/>
      <c r="SX98" s="202"/>
      <c r="SY98" s="202"/>
      <c r="SZ98" s="202"/>
      <c r="TA98" s="202"/>
      <c r="TB98" s="202"/>
      <c r="TC98" s="202"/>
      <c r="TD98" s="202"/>
      <c r="TE98" s="202"/>
      <c r="TF98" s="202"/>
      <c r="TG98" s="202"/>
      <c r="TH98" s="202"/>
      <c r="TI98" s="202"/>
      <c r="TJ98" s="202"/>
      <c r="TK98" s="202"/>
      <c r="TL98" s="202"/>
      <c r="TM98" s="202"/>
      <c r="TN98" s="202"/>
      <c r="TO98" s="202"/>
      <c r="TP98" s="202"/>
      <c r="TQ98" s="202"/>
      <c r="TR98" s="202"/>
      <c r="TS98" s="202"/>
      <c r="TT98" s="202"/>
      <c r="TU98" s="202"/>
      <c r="TV98" s="202"/>
      <c r="TW98" s="202"/>
      <c r="TX98" s="202"/>
      <c r="TY98" s="202"/>
      <c r="TZ98" s="202"/>
      <c r="UA98" s="202"/>
      <c r="UB98" s="202"/>
      <c r="UC98" s="202"/>
      <c r="UD98" s="202"/>
      <c r="UE98" s="202"/>
      <c r="UF98" s="202"/>
      <c r="UG98" s="202"/>
      <c r="UH98" s="202"/>
      <c r="UI98" s="202"/>
      <c r="UJ98" s="202"/>
      <c r="UK98" s="202"/>
      <c r="UL98" s="202"/>
      <c r="UM98" s="202"/>
      <c r="UN98" s="202"/>
      <c r="UO98" s="202"/>
      <c r="UP98" s="202"/>
      <c r="UQ98" s="202"/>
      <c r="UR98" s="202"/>
      <c r="US98" s="202"/>
      <c r="UT98" s="202"/>
      <c r="UU98" s="202"/>
      <c r="UV98" s="202"/>
      <c r="UW98" s="202"/>
      <c r="UX98" s="202"/>
      <c r="UY98" s="202"/>
      <c r="UZ98" s="202"/>
      <c r="VA98" s="202"/>
      <c r="VB98" s="202"/>
      <c r="VC98" s="202"/>
      <c r="VD98" s="202"/>
      <c r="VE98" s="202"/>
      <c r="VF98" s="202"/>
      <c r="VG98" s="202"/>
      <c r="VH98" s="202"/>
      <c r="VI98" s="202"/>
      <c r="VJ98" s="202"/>
      <c r="VK98" s="202"/>
      <c r="VL98" s="202"/>
      <c r="VM98" s="202"/>
      <c r="VN98" s="202"/>
      <c r="VO98" s="202"/>
      <c r="VP98" s="202"/>
      <c r="VQ98" s="202"/>
      <c r="VR98" s="202"/>
      <c r="VS98" s="202"/>
      <c r="VT98" s="202"/>
      <c r="VU98" s="202"/>
      <c r="VV98" s="202"/>
      <c r="VW98" s="202"/>
      <c r="VX98" s="202"/>
      <c r="VY98" s="202"/>
      <c r="VZ98" s="202"/>
      <c r="WA98" s="202"/>
      <c r="WB98" s="202"/>
      <c r="WC98" s="202"/>
      <c r="WD98" s="202"/>
      <c r="WE98" s="202"/>
      <c r="WF98" s="202"/>
      <c r="WG98" s="202"/>
      <c r="WH98" s="202"/>
      <c r="WI98" s="202"/>
      <c r="WJ98" s="202"/>
      <c r="WK98" s="202"/>
      <c r="WL98" s="202"/>
      <c r="WM98" s="202"/>
      <c r="WN98" s="202"/>
      <c r="WO98" s="202"/>
      <c r="WP98" s="202"/>
      <c r="WQ98" s="202"/>
      <c r="WR98" s="202"/>
      <c r="WS98" s="202"/>
      <c r="WT98" s="202"/>
      <c r="WU98" s="202"/>
      <c r="WV98" s="202"/>
      <c r="WW98" s="202"/>
      <c r="WX98" s="202"/>
      <c r="WY98" s="202"/>
      <c r="WZ98" s="202"/>
      <c r="XA98" s="202"/>
      <c r="XB98" s="202"/>
      <c r="XC98" s="202"/>
      <c r="XD98" s="202"/>
      <c r="XE98" s="202"/>
      <c r="XF98" s="202"/>
      <c r="XG98" s="202"/>
      <c r="XH98" s="202"/>
      <c r="XI98" s="202"/>
      <c r="XJ98" s="202"/>
      <c r="XK98" s="202"/>
      <c r="XL98" s="202"/>
      <c r="XM98" s="202"/>
      <c r="XN98" s="202"/>
      <c r="XO98" s="202"/>
      <c r="XP98" s="202"/>
      <c r="XQ98" s="202"/>
      <c r="XR98" s="202"/>
      <c r="XS98" s="202"/>
      <c r="XT98" s="202"/>
      <c r="XU98" s="202"/>
      <c r="XV98" s="202"/>
      <c r="XW98" s="202"/>
      <c r="XX98" s="202"/>
      <c r="XY98" s="202"/>
      <c r="XZ98" s="202"/>
      <c r="YA98" s="202"/>
      <c r="YB98" s="202"/>
      <c r="YC98" s="202"/>
      <c r="YD98" s="202"/>
      <c r="YE98" s="202"/>
      <c r="YF98" s="202"/>
      <c r="YG98" s="202"/>
      <c r="YH98" s="202"/>
      <c r="YI98" s="202"/>
      <c r="YJ98" s="202"/>
      <c r="YK98" s="202"/>
      <c r="YL98" s="202"/>
      <c r="YM98" s="202"/>
      <c r="YN98" s="202"/>
      <c r="YO98" s="202"/>
      <c r="YP98" s="202"/>
      <c r="YQ98" s="202"/>
      <c r="YR98" s="202"/>
      <c r="YS98" s="202"/>
      <c r="YT98" s="202"/>
      <c r="YU98" s="202"/>
      <c r="YV98" s="202"/>
      <c r="YW98" s="202"/>
      <c r="YX98" s="202"/>
      <c r="YY98" s="202"/>
      <c r="YZ98" s="202"/>
      <c r="ZA98" s="202"/>
      <c r="ZB98" s="202"/>
      <c r="ZC98" s="202"/>
      <c r="ZD98" s="202"/>
      <c r="ZE98" s="202"/>
      <c r="ZF98" s="202"/>
      <c r="ZG98" s="202"/>
      <c r="ZH98" s="202"/>
      <c r="ZI98" s="202"/>
      <c r="ZJ98" s="202"/>
      <c r="ZK98" s="202"/>
      <c r="ZL98" s="202"/>
      <c r="ZM98" s="202"/>
      <c r="ZN98" s="202"/>
      <c r="ZO98" s="202"/>
      <c r="ZP98" s="202"/>
      <c r="ZQ98" s="202"/>
      <c r="ZR98" s="202"/>
      <c r="ZS98" s="202"/>
      <c r="ZT98" s="202"/>
      <c r="ZU98" s="202"/>
      <c r="ZV98" s="202"/>
      <c r="ZW98" s="202"/>
      <c r="ZX98" s="202"/>
      <c r="ZY98" s="202"/>
      <c r="ZZ98" s="202"/>
      <c r="AAA98" s="202"/>
      <c r="AAB98" s="202"/>
      <c r="AAC98" s="202"/>
      <c r="AAD98" s="202"/>
      <c r="AAE98" s="202"/>
      <c r="AAF98" s="202"/>
      <c r="AAG98" s="202"/>
      <c r="AAH98" s="202"/>
      <c r="AAI98" s="202"/>
      <c r="AAJ98" s="202"/>
      <c r="AAK98" s="202"/>
      <c r="AAL98" s="202"/>
      <c r="AAM98" s="202"/>
      <c r="AAN98" s="202"/>
      <c r="AAO98" s="202"/>
      <c r="AAP98" s="202"/>
      <c r="AAQ98" s="202"/>
      <c r="AAR98" s="202"/>
      <c r="AAS98" s="202"/>
      <c r="AAT98" s="202"/>
      <c r="AAU98" s="202"/>
      <c r="AAV98" s="202"/>
      <c r="AAW98" s="202"/>
      <c r="AAX98" s="202"/>
      <c r="AAY98" s="202"/>
      <c r="AAZ98" s="202"/>
      <c r="ABA98" s="202"/>
      <c r="ABB98" s="202"/>
      <c r="ABC98" s="202"/>
      <c r="ABD98" s="202"/>
      <c r="ABE98" s="202"/>
      <c r="ABF98" s="202"/>
      <c r="ABG98" s="202"/>
      <c r="ABH98" s="202"/>
      <c r="ABI98" s="202"/>
      <c r="ABJ98" s="202"/>
      <c r="ABK98" s="202"/>
      <c r="ABL98" s="202"/>
      <c r="ABM98" s="202"/>
      <c r="ABN98" s="202"/>
      <c r="ABO98" s="202"/>
      <c r="ABP98" s="202"/>
      <c r="ABQ98" s="202"/>
      <c r="ABR98" s="202"/>
      <c r="ABS98" s="202"/>
      <c r="ABT98" s="202"/>
      <c r="ABU98" s="202"/>
      <c r="ABV98" s="202"/>
      <c r="ABW98" s="202"/>
      <c r="ABX98" s="202"/>
      <c r="ABY98" s="202"/>
      <c r="ABZ98" s="202"/>
      <c r="ACA98" s="202"/>
      <c r="ACB98" s="202"/>
      <c r="ACC98" s="202"/>
      <c r="ACD98" s="202"/>
      <c r="ACE98" s="202"/>
      <c r="ACF98" s="202"/>
      <c r="ACG98" s="202"/>
      <c r="ACH98" s="202"/>
      <c r="ACI98" s="202"/>
      <c r="ACJ98" s="202"/>
      <c r="ACK98" s="202"/>
      <c r="ACL98" s="202"/>
      <c r="ACM98" s="202"/>
      <c r="ACN98" s="202"/>
      <c r="ACO98" s="202"/>
      <c r="ACP98" s="202"/>
      <c r="ACQ98" s="202"/>
      <c r="ACR98" s="202"/>
      <c r="ACS98" s="202"/>
      <c r="ACT98" s="202"/>
      <c r="ACU98" s="202"/>
      <c r="ACV98" s="202"/>
      <c r="ACW98" s="202"/>
      <c r="ACX98" s="202"/>
      <c r="ACY98" s="202"/>
      <c r="ACZ98" s="202"/>
      <c r="ADA98" s="202"/>
      <c r="ADB98" s="202"/>
      <c r="ADC98" s="202"/>
      <c r="ADD98" s="202"/>
      <c r="ADE98" s="202"/>
      <c r="ADF98" s="202"/>
      <c r="ADG98" s="202"/>
      <c r="ADH98" s="202"/>
      <c r="ADI98" s="202"/>
      <c r="ADJ98" s="202"/>
      <c r="ADK98" s="202"/>
      <c r="ADL98" s="202"/>
      <c r="ADM98" s="202"/>
      <c r="ADN98" s="202"/>
      <c r="ADO98" s="202"/>
      <c r="ADP98" s="202"/>
      <c r="ADQ98" s="202"/>
      <c r="ADR98" s="202"/>
      <c r="ADS98" s="202"/>
      <c r="ADT98" s="202"/>
      <c r="ADU98" s="202"/>
      <c r="ADV98" s="202"/>
      <c r="ADW98" s="202"/>
      <c r="ADX98" s="202"/>
      <c r="ADY98" s="202"/>
      <c r="ADZ98" s="202"/>
      <c r="AEA98" s="202"/>
      <c r="AEB98" s="202"/>
      <c r="AEC98" s="202"/>
      <c r="AED98" s="202"/>
      <c r="AEE98" s="202"/>
      <c r="AEF98" s="202"/>
      <c r="AEG98" s="202"/>
      <c r="AEH98" s="202"/>
      <c r="AEI98" s="202"/>
      <c r="AEJ98" s="202"/>
      <c r="AEK98" s="202"/>
      <c r="AEL98" s="202"/>
      <c r="AEM98" s="202"/>
      <c r="AEN98" s="202"/>
      <c r="AEO98" s="202"/>
      <c r="AEP98" s="202"/>
      <c r="AEQ98" s="202"/>
      <c r="AER98" s="202"/>
      <c r="AES98" s="202"/>
      <c r="AET98" s="202"/>
      <c r="AEU98" s="202"/>
      <c r="AEV98" s="202"/>
      <c r="AEW98" s="202"/>
      <c r="AEX98" s="202"/>
      <c r="AEY98" s="202"/>
      <c r="AEZ98" s="202"/>
      <c r="AFA98" s="202"/>
      <c r="AFB98" s="202"/>
      <c r="AFC98" s="202"/>
      <c r="AFD98" s="202"/>
      <c r="AFE98" s="202"/>
      <c r="AFF98" s="202"/>
      <c r="AFG98" s="202"/>
      <c r="AFH98" s="202"/>
      <c r="AFI98" s="202"/>
      <c r="AFJ98" s="202"/>
      <c r="AFK98" s="202"/>
      <c r="AFL98" s="202"/>
      <c r="AFM98" s="202"/>
      <c r="AFN98" s="202"/>
      <c r="AFO98" s="202"/>
      <c r="AFP98" s="202"/>
      <c r="AFQ98" s="202"/>
      <c r="AFR98" s="202"/>
      <c r="AFS98" s="202"/>
      <c r="AFT98" s="202"/>
      <c r="AFU98" s="202"/>
      <c r="AFV98" s="202"/>
      <c r="AFW98" s="202"/>
      <c r="AFX98" s="202"/>
      <c r="AFY98" s="202"/>
      <c r="AFZ98" s="202"/>
      <c r="AGA98" s="202"/>
      <c r="AGB98" s="202"/>
      <c r="AGC98" s="202"/>
      <c r="AGD98" s="202"/>
      <c r="AGE98" s="202"/>
      <c r="AGF98" s="202"/>
      <c r="AGG98" s="202"/>
      <c r="AGH98" s="202"/>
      <c r="AGI98" s="202"/>
      <c r="AGJ98" s="202"/>
      <c r="AGK98" s="202"/>
      <c r="AGL98" s="202"/>
      <c r="AGM98" s="202"/>
      <c r="AGN98" s="202"/>
      <c r="AGO98" s="202"/>
      <c r="AGP98" s="202"/>
      <c r="AGQ98" s="202"/>
      <c r="AGR98" s="202"/>
      <c r="AGS98" s="202"/>
      <c r="AGT98" s="202"/>
      <c r="AGU98" s="202"/>
      <c r="AGV98" s="202"/>
      <c r="AGW98" s="202"/>
      <c r="AGX98" s="202"/>
      <c r="AGY98" s="202"/>
      <c r="AGZ98" s="202"/>
      <c r="AHA98" s="202"/>
      <c r="AHB98" s="202"/>
      <c r="AHC98" s="202"/>
      <c r="AHD98" s="202"/>
      <c r="AHE98" s="202"/>
      <c r="AHF98" s="202"/>
      <c r="AHG98" s="202"/>
      <c r="AHH98" s="202"/>
      <c r="AHI98" s="202"/>
      <c r="AHJ98" s="202"/>
      <c r="AHK98" s="202"/>
      <c r="AHL98" s="202"/>
      <c r="AHM98" s="202"/>
      <c r="AHN98" s="202"/>
      <c r="AHO98" s="202"/>
      <c r="AHP98" s="202"/>
      <c r="AHQ98" s="202"/>
      <c r="AHR98" s="202"/>
      <c r="AHS98" s="202"/>
      <c r="AHT98" s="202"/>
      <c r="AHU98" s="202"/>
      <c r="AHV98" s="202"/>
      <c r="AHW98" s="202"/>
      <c r="AHX98" s="202"/>
      <c r="AHY98" s="202"/>
      <c r="AHZ98" s="202"/>
      <c r="AIA98" s="202"/>
      <c r="AIB98" s="202"/>
      <c r="AIC98" s="202"/>
      <c r="AID98" s="202"/>
      <c r="AIE98" s="202"/>
      <c r="AIF98" s="202"/>
      <c r="AIG98" s="202"/>
      <c r="AIH98" s="202"/>
      <c r="AII98" s="202"/>
      <c r="AIJ98" s="202"/>
      <c r="AIK98" s="202"/>
      <c r="AIL98" s="202"/>
      <c r="AIM98" s="202"/>
      <c r="AIN98" s="202"/>
      <c r="AIO98" s="202"/>
      <c r="AIP98" s="202"/>
      <c r="AIQ98" s="202"/>
      <c r="AIR98" s="202"/>
      <c r="AIS98" s="202"/>
      <c r="AIT98" s="202"/>
      <c r="AIU98" s="202"/>
      <c r="AIV98" s="202"/>
      <c r="AIW98" s="202"/>
      <c r="AIX98" s="202"/>
      <c r="AIY98" s="202"/>
      <c r="AIZ98" s="202"/>
      <c r="AJA98" s="202"/>
      <c r="AJB98" s="202"/>
      <c r="AJC98" s="202"/>
      <c r="AJD98" s="202"/>
      <c r="AJE98" s="202"/>
      <c r="AJF98" s="202"/>
      <c r="AJG98" s="202"/>
      <c r="AJH98" s="202"/>
      <c r="AJI98" s="202"/>
      <c r="AJJ98" s="202"/>
      <c r="AJK98" s="202"/>
      <c r="AJL98" s="202"/>
      <c r="AJM98" s="202"/>
      <c r="AJN98" s="202"/>
      <c r="AJO98" s="202"/>
      <c r="AJP98" s="202"/>
      <c r="AJQ98" s="202"/>
      <c r="AJR98" s="202"/>
      <c r="AJS98" s="202"/>
      <c r="AJT98" s="202"/>
      <c r="AJU98" s="202"/>
      <c r="AJV98" s="202"/>
      <c r="AJW98" s="202"/>
      <c r="AJX98" s="202"/>
      <c r="AJY98" s="202"/>
      <c r="AJZ98" s="202"/>
      <c r="AKA98" s="202"/>
      <c r="AKB98" s="202"/>
      <c r="AKC98" s="202"/>
      <c r="AKD98" s="202"/>
      <c r="AKE98" s="202"/>
      <c r="AKF98" s="202"/>
      <c r="AKG98" s="202"/>
      <c r="AKH98" s="202"/>
      <c r="AKI98" s="202"/>
      <c r="AKJ98" s="202"/>
      <c r="AKK98" s="202"/>
      <c r="AKL98" s="202"/>
      <c r="AKM98" s="202"/>
      <c r="AKN98" s="202"/>
      <c r="AKO98" s="202"/>
      <c r="AKP98" s="202"/>
      <c r="AKQ98" s="202"/>
      <c r="AKR98" s="202"/>
      <c r="AKS98" s="202"/>
      <c r="AKT98" s="202"/>
      <c r="AKU98" s="202"/>
      <c r="AKV98" s="202"/>
      <c r="AKW98" s="202"/>
      <c r="AKX98" s="202"/>
      <c r="AKY98" s="202"/>
      <c r="AKZ98" s="202"/>
      <c r="ALA98" s="202"/>
      <c r="ALB98" s="202"/>
      <c r="ALC98" s="202"/>
      <c r="ALD98" s="202"/>
      <c r="ALE98" s="202"/>
      <c r="ALF98" s="202"/>
      <c r="ALG98" s="202"/>
      <c r="ALH98" s="202"/>
      <c r="ALI98" s="202"/>
      <c r="ALJ98" s="202"/>
      <c r="ALK98" s="202"/>
      <c r="ALL98" s="202"/>
      <c r="ALM98" s="202"/>
      <c r="ALN98" s="202"/>
      <c r="ALO98" s="202"/>
      <c r="ALP98" s="202"/>
      <c r="ALQ98" s="202"/>
      <c r="ALR98" s="202"/>
      <c r="ALS98" s="202"/>
      <c r="ALT98" s="202"/>
      <c r="ALU98" s="202"/>
      <c r="ALV98" s="202"/>
      <c r="ALW98" s="202"/>
      <c r="ALX98" s="202"/>
      <c r="ALY98" s="202"/>
      <c r="ALZ98" s="202"/>
      <c r="AMA98" s="202"/>
      <c r="AMB98" s="202"/>
      <c r="AMC98" s="202"/>
      <c r="AMD98" s="202"/>
      <c r="AME98" s="202"/>
      <c r="AMF98" s="202"/>
      <c r="AMG98" s="202"/>
      <c r="AMH98" s="202"/>
      <c r="AMI98" s="202"/>
      <c r="AMJ98" s="202"/>
      <c r="AMK98" s="202"/>
      <c r="AML98" s="202"/>
      <c r="AMM98" s="202"/>
      <c r="AMN98" s="202"/>
      <c r="AMO98" s="202"/>
      <c r="AMP98" s="202"/>
      <c r="AMQ98" s="202"/>
      <c r="AMR98" s="202"/>
      <c r="AMS98" s="202"/>
      <c r="AMT98" s="202"/>
      <c r="AMU98" s="202"/>
      <c r="AMV98" s="202"/>
      <c r="AMW98" s="202"/>
      <c r="AMX98" s="202"/>
      <c r="AMY98" s="202"/>
      <c r="AMZ98" s="202"/>
      <c r="ANA98" s="202"/>
      <c r="ANB98" s="202"/>
      <c r="ANC98" s="202"/>
      <c r="AND98" s="202"/>
      <c r="ANE98" s="202"/>
      <c r="ANF98" s="202"/>
      <c r="ANG98" s="202"/>
      <c r="ANH98" s="202"/>
      <c r="ANI98" s="202"/>
      <c r="ANJ98" s="202"/>
      <c r="ANK98" s="202"/>
      <c r="ANL98" s="202"/>
      <c r="ANM98" s="202"/>
      <c r="ANN98" s="202"/>
      <c r="ANO98" s="202"/>
      <c r="ANP98" s="202"/>
      <c r="ANQ98" s="202"/>
      <c r="ANR98" s="202"/>
      <c r="ANS98" s="202"/>
      <c r="ANT98" s="202"/>
      <c r="ANU98" s="202"/>
      <c r="ANV98" s="202"/>
      <c r="ANW98" s="202"/>
      <c r="ANX98" s="202"/>
      <c r="ANY98" s="202"/>
      <c r="ANZ98" s="202"/>
      <c r="AOA98" s="202"/>
      <c r="AOB98" s="202"/>
      <c r="AOC98" s="202"/>
      <c r="AOD98" s="202"/>
      <c r="AOE98" s="202"/>
      <c r="AOF98" s="202"/>
      <c r="AOG98" s="202"/>
      <c r="AOH98" s="202"/>
      <c r="AOI98" s="202"/>
      <c r="AOJ98" s="202"/>
      <c r="AOK98" s="202"/>
      <c r="AOL98" s="202"/>
      <c r="AOM98" s="202"/>
      <c r="AON98" s="202"/>
      <c r="AOO98" s="202"/>
      <c r="AOP98" s="202"/>
      <c r="AOQ98" s="202"/>
      <c r="AOR98" s="202"/>
      <c r="AOS98" s="202"/>
      <c r="AOT98" s="202"/>
      <c r="AOU98" s="202"/>
      <c r="AOV98" s="202"/>
      <c r="AOW98" s="202"/>
      <c r="AOX98" s="202"/>
      <c r="AOY98" s="202"/>
      <c r="AOZ98" s="202"/>
      <c r="APA98" s="202"/>
      <c r="APB98" s="202"/>
      <c r="APC98" s="202"/>
      <c r="APD98" s="202"/>
      <c r="APE98" s="202"/>
      <c r="APF98" s="202"/>
      <c r="APG98" s="202"/>
      <c r="APH98" s="202"/>
      <c r="API98" s="202"/>
      <c r="APJ98" s="202"/>
      <c r="APK98" s="202"/>
      <c r="APL98" s="202"/>
      <c r="APM98" s="202"/>
      <c r="APN98" s="202"/>
      <c r="APO98" s="202"/>
      <c r="APP98" s="202"/>
      <c r="APQ98" s="202"/>
      <c r="APR98" s="202"/>
      <c r="APS98" s="202"/>
      <c r="APT98" s="202"/>
      <c r="APU98" s="202"/>
      <c r="APV98" s="202"/>
      <c r="APW98" s="202"/>
      <c r="APX98" s="202"/>
      <c r="APY98" s="202"/>
      <c r="APZ98" s="202"/>
      <c r="AQA98" s="202"/>
      <c r="AQB98" s="202"/>
      <c r="AQC98" s="202"/>
      <c r="AQD98" s="202"/>
      <c r="AQE98" s="202"/>
      <c r="AQF98" s="202"/>
      <c r="AQG98" s="202"/>
      <c r="AQH98" s="202"/>
      <c r="AQI98" s="202"/>
      <c r="AQJ98" s="202"/>
      <c r="AQK98" s="202"/>
      <c r="AQL98" s="202"/>
      <c r="AQM98" s="202"/>
      <c r="AQN98" s="202"/>
      <c r="AQO98" s="202"/>
      <c r="AQP98" s="202"/>
      <c r="AQQ98" s="202"/>
      <c r="AQR98" s="202"/>
      <c r="AQS98" s="202"/>
      <c r="AQT98" s="202"/>
      <c r="AQU98" s="202"/>
      <c r="AQV98" s="202"/>
      <c r="AQW98" s="202"/>
      <c r="AQX98" s="202"/>
      <c r="AQY98" s="202"/>
      <c r="AQZ98" s="202"/>
      <c r="ARA98" s="202"/>
      <c r="ARB98" s="202"/>
      <c r="ARC98" s="202"/>
      <c r="ARD98" s="202"/>
      <c r="ARE98" s="202"/>
      <c r="ARF98" s="202"/>
      <c r="ARG98" s="202"/>
      <c r="ARH98" s="202"/>
      <c r="ARI98" s="202"/>
      <c r="ARJ98" s="202"/>
      <c r="ARK98" s="202"/>
      <c r="ARL98" s="202"/>
      <c r="ARM98" s="202"/>
      <c r="ARN98" s="202"/>
      <c r="ARO98" s="202"/>
      <c r="ARP98" s="202"/>
      <c r="ARQ98" s="202"/>
      <c r="ARR98" s="202"/>
      <c r="ARS98" s="202"/>
      <c r="ART98" s="202"/>
      <c r="ARU98" s="202"/>
      <c r="ARV98" s="202"/>
      <c r="ARW98" s="202"/>
      <c r="ARX98" s="202"/>
      <c r="ARY98" s="202"/>
      <c r="ARZ98" s="202"/>
      <c r="ASA98" s="202"/>
      <c r="ASB98" s="202"/>
      <c r="ASC98" s="202"/>
      <c r="ASD98" s="202"/>
      <c r="ASE98" s="202"/>
      <c r="ASF98" s="202"/>
      <c r="ASG98" s="202"/>
      <c r="ASH98" s="202"/>
      <c r="ASI98" s="202"/>
      <c r="ASJ98" s="202"/>
      <c r="ASK98" s="202"/>
      <c r="ASL98" s="202"/>
      <c r="ASM98" s="202"/>
      <c r="ASN98" s="202"/>
      <c r="ASO98" s="202"/>
      <c r="ASP98" s="202"/>
      <c r="ASQ98" s="202"/>
      <c r="ASR98" s="202"/>
      <c r="ASS98" s="202"/>
      <c r="AST98" s="202"/>
      <c r="ASU98" s="202"/>
      <c r="ASV98" s="202"/>
      <c r="ASW98" s="202"/>
      <c r="ASX98" s="202"/>
      <c r="ASY98" s="202"/>
      <c r="ASZ98" s="202"/>
      <c r="ATA98" s="202"/>
      <c r="ATB98" s="202"/>
      <c r="ATC98" s="202"/>
      <c r="ATD98" s="202"/>
      <c r="ATE98" s="202"/>
      <c r="ATF98" s="202"/>
      <c r="ATG98" s="202"/>
      <c r="ATH98" s="202"/>
      <c r="ATI98" s="202"/>
      <c r="ATJ98" s="202"/>
      <c r="ATK98" s="202"/>
      <c r="ATL98" s="202"/>
      <c r="ATM98" s="202"/>
      <c r="ATN98" s="202"/>
      <c r="ATO98" s="202"/>
      <c r="ATP98" s="202"/>
      <c r="ATQ98" s="202"/>
      <c r="ATR98" s="202"/>
      <c r="ATS98" s="202"/>
      <c r="ATT98" s="202"/>
      <c r="ATU98" s="202"/>
      <c r="ATV98" s="202"/>
      <c r="ATW98" s="202"/>
      <c r="ATX98" s="202"/>
      <c r="ATY98" s="202"/>
      <c r="ATZ98" s="202"/>
      <c r="AUA98" s="202"/>
      <c r="AUB98" s="202"/>
      <c r="AUC98" s="202"/>
      <c r="AUD98" s="202"/>
      <c r="AUE98" s="202"/>
      <c r="AUF98" s="202"/>
      <c r="AUG98" s="202"/>
      <c r="AUH98" s="202"/>
      <c r="AUI98" s="202"/>
      <c r="AUJ98" s="202"/>
      <c r="AUK98" s="202"/>
      <c r="AUL98" s="202"/>
      <c r="AUM98" s="202"/>
      <c r="AUN98" s="202"/>
      <c r="AUO98" s="202"/>
      <c r="AUP98" s="202"/>
      <c r="AUQ98" s="202"/>
      <c r="AUR98" s="202"/>
      <c r="AUS98" s="202"/>
      <c r="AUT98" s="202"/>
      <c r="AUU98" s="202"/>
      <c r="AUV98" s="202"/>
      <c r="AUW98" s="202"/>
      <c r="AUX98" s="202"/>
      <c r="AUY98" s="202"/>
      <c r="AUZ98" s="202"/>
      <c r="AVA98" s="202"/>
      <c r="AVB98" s="202"/>
      <c r="AVC98" s="202"/>
      <c r="AVD98" s="202"/>
      <c r="AVE98" s="202"/>
      <c r="AVF98" s="202"/>
      <c r="AVG98" s="202"/>
      <c r="AVH98" s="202"/>
      <c r="AVI98" s="202"/>
      <c r="AVJ98" s="202"/>
      <c r="AVK98" s="202"/>
      <c r="AVL98" s="202"/>
      <c r="AVM98" s="202"/>
      <c r="AVN98" s="202"/>
      <c r="AVO98" s="202"/>
      <c r="AVP98" s="202"/>
      <c r="AVQ98" s="202"/>
      <c r="AVR98" s="202"/>
      <c r="AVS98" s="202"/>
      <c r="AVT98" s="202"/>
      <c r="AVU98" s="202"/>
      <c r="AVV98" s="202"/>
      <c r="AVW98" s="202"/>
      <c r="AVX98" s="202"/>
      <c r="AVY98" s="202"/>
      <c r="AVZ98" s="202"/>
      <c r="AWA98" s="202"/>
      <c r="AWB98" s="202"/>
      <c r="AWC98" s="202"/>
      <c r="AWD98" s="202"/>
      <c r="AWE98" s="202"/>
      <c r="AWF98" s="202"/>
      <c r="AWG98" s="202"/>
      <c r="AWH98" s="202"/>
      <c r="AWI98" s="202"/>
      <c r="AWJ98" s="202"/>
      <c r="AWK98" s="202"/>
      <c r="AWL98" s="202"/>
      <c r="AWM98" s="202"/>
      <c r="AWN98" s="202"/>
      <c r="AWO98" s="202"/>
      <c r="AWP98" s="202"/>
      <c r="AWQ98" s="202"/>
      <c r="AWR98" s="202"/>
      <c r="AWS98" s="202"/>
      <c r="AWT98" s="202"/>
      <c r="AWU98" s="202"/>
      <c r="AWV98" s="202"/>
      <c r="AWW98" s="202"/>
      <c r="AWX98" s="202"/>
      <c r="AWY98" s="202"/>
      <c r="AWZ98" s="202"/>
      <c r="AXA98" s="202"/>
      <c r="AXB98" s="202"/>
      <c r="AXC98" s="202"/>
      <c r="AXD98" s="202"/>
      <c r="AXE98" s="202"/>
      <c r="AXF98" s="202"/>
      <c r="AXG98" s="202"/>
      <c r="AXH98" s="202"/>
      <c r="AXI98" s="202"/>
      <c r="AXJ98" s="202"/>
      <c r="AXK98" s="202"/>
      <c r="AXL98" s="202"/>
      <c r="AXM98" s="202"/>
      <c r="AXN98" s="202"/>
      <c r="AXO98" s="202"/>
      <c r="AXP98" s="202"/>
      <c r="AXQ98" s="202"/>
      <c r="AXR98" s="202"/>
      <c r="AXS98" s="202"/>
      <c r="AXT98" s="202"/>
      <c r="AXU98" s="202"/>
      <c r="AXV98" s="202"/>
      <c r="AXW98" s="202"/>
      <c r="AXX98" s="202"/>
      <c r="AXY98" s="202"/>
      <c r="AXZ98" s="202"/>
      <c r="AYA98" s="202"/>
      <c r="AYB98" s="202"/>
      <c r="AYC98" s="202"/>
      <c r="AYD98" s="202"/>
      <c r="AYE98" s="202"/>
      <c r="AYF98" s="202"/>
      <c r="AYG98" s="202"/>
      <c r="AYH98" s="202"/>
      <c r="AYI98" s="202"/>
      <c r="AYJ98" s="202"/>
      <c r="AYK98" s="202"/>
      <c r="AYL98" s="202"/>
      <c r="AYM98" s="202"/>
      <c r="AYN98" s="202"/>
      <c r="AYO98" s="202"/>
      <c r="AYP98" s="202"/>
      <c r="AYQ98" s="202"/>
      <c r="AYR98" s="202"/>
      <c r="AYS98" s="202"/>
      <c r="AYT98" s="202"/>
      <c r="AYU98" s="202"/>
      <c r="AYV98" s="202"/>
      <c r="AYW98" s="202"/>
      <c r="AYX98" s="202"/>
      <c r="AYY98" s="202"/>
      <c r="AYZ98" s="202"/>
      <c r="AZA98" s="202"/>
      <c r="AZB98" s="202"/>
      <c r="AZC98" s="202"/>
      <c r="AZD98" s="202"/>
      <c r="AZE98" s="202"/>
      <c r="AZF98" s="202"/>
      <c r="AZG98" s="202"/>
      <c r="AZH98" s="202"/>
      <c r="AZI98" s="202"/>
      <c r="AZJ98" s="202"/>
      <c r="AZK98" s="202"/>
      <c r="AZL98" s="202"/>
      <c r="AZM98" s="202"/>
      <c r="AZN98" s="202"/>
      <c r="AZO98" s="202"/>
      <c r="AZP98" s="202"/>
      <c r="AZQ98" s="202"/>
      <c r="AZR98" s="202"/>
      <c r="AZS98" s="202"/>
      <c r="AZT98" s="202"/>
      <c r="AZU98" s="202"/>
      <c r="AZV98" s="202"/>
      <c r="AZW98" s="202"/>
      <c r="AZX98" s="202"/>
      <c r="AZY98" s="202"/>
      <c r="AZZ98" s="202"/>
      <c r="BAA98" s="202"/>
      <c r="BAB98" s="202"/>
      <c r="BAC98" s="202"/>
      <c r="BAD98" s="202"/>
      <c r="BAE98" s="202"/>
      <c r="BAF98" s="202"/>
      <c r="BAG98" s="202"/>
      <c r="BAH98" s="202"/>
      <c r="BAI98" s="202"/>
      <c r="BAJ98" s="202"/>
      <c r="BAK98" s="202"/>
      <c r="BAL98" s="202"/>
      <c r="BAM98" s="202"/>
      <c r="BAN98" s="202"/>
      <c r="BAO98" s="202"/>
      <c r="BAP98" s="202"/>
      <c r="BAQ98" s="202"/>
      <c r="BAR98" s="202"/>
      <c r="BAS98" s="202"/>
      <c r="BAT98" s="202"/>
      <c r="BAU98" s="202"/>
      <c r="BAV98" s="202"/>
      <c r="BAW98" s="202"/>
      <c r="BAX98" s="202"/>
      <c r="BAY98" s="202"/>
      <c r="BAZ98" s="202"/>
      <c r="BBA98" s="202"/>
      <c r="BBB98" s="202"/>
      <c r="BBC98" s="202"/>
      <c r="BBD98" s="202"/>
      <c r="BBE98" s="202"/>
      <c r="BBF98" s="202"/>
      <c r="BBG98" s="202"/>
      <c r="BBH98" s="202"/>
      <c r="BBI98" s="202"/>
      <c r="BBJ98" s="202"/>
      <c r="BBK98" s="202"/>
      <c r="BBL98" s="202"/>
      <c r="BBM98" s="202"/>
      <c r="BBN98" s="202"/>
      <c r="BBO98" s="202"/>
      <c r="BBP98" s="202"/>
      <c r="BBQ98" s="202"/>
      <c r="BBR98" s="202"/>
      <c r="BBS98" s="202"/>
      <c r="BBT98" s="202"/>
      <c r="BBU98" s="202"/>
      <c r="BBV98" s="202"/>
      <c r="BBW98" s="202"/>
      <c r="BBX98" s="202"/>
      <c r="BBY98" s="202"/>
      <c r="BBZ98" s="202"/>
      <c r="BCA98" s="202"/>
      <c r="BCB98" s="202"/>
      <c r="BCC98" s="202"/>
      <c r="BCD98" s="202"/>
      <c r="BCE98" s="202"/>
      <c r="BCF98" s="202"/>
      <c r="BCG98" s="202"/>
      <c r="BCH98" s="202"/>
      <c r="BCI98" s="202"/>
      <c r="BCJ98" s="202"/>
      <c r="BCK98" s="202"/>
      <c r="BCL98" s="202"/>
      <c r="BCM98" s="202"/>
      <c r="BCN98" s="202"/>
      <c r="BCO98" s="202"/>
      <c r="BCP98" s="202"/>
      <c r="BCQ98" s="202"/>
      <c r="BCR98" s="202"/>
      <c r="BCS98" s="202"/>
      <c r="BCT98" s="202"/>
      <c r="BCU98" s="202"/>
      <c r="BCV98" s="202"/>
      <c r="BCW98" s="202"/>
      <c r="BCX98" s="202"/>
      <c r="BCY98" s="202"/>
      <c r="BCZ98" s="202"/>
      <c r="BDA98" s="202"/>
      <c r="BDB98" s="202"/>
      <c r="BDC98" s="202"/>
      <c r="BDD98" s="202"/>
      <c r="BDE98" s="202"/>
      <c r="BDF98" s="202"/>
      <c r="BDG98" s="202"/>
      <c r="BDH98" s="202"/>
      <c r="BDI98" s="202"/>
      <c r="BDJ98" s="202"/>
      <c r="BDK98" s="202"/>
      <c r="BDL98" s="202"/>
      <c r="BDM98" s="202"/>
      <c r="BDN98" s="202"/>
      <c r="BDO98" s="202"/>
      <c r="BDP98" s="202"/>
      <c r="BDQ98" s="202"/>
      <c r="BDR98" s="202"/>
      <c r="BDS98" s="202"/>
      <c r="BDT98" s="202"/>
      <c r="BDU98" s="202"/>
      <c r="BDV98" s="202"/>
      <c r="BDW98" s="202"/>
      <c r="BDX98" s="202"/>
      <c r="BDY98" s="202"/>
      <c r="BDZ98" s="202"/>
      <c r="BEA98" s="202"/>
      <c r="BEB98" s="202"/>
      <c r="BEC98" s="202"/>
      <c r="BED98" s="202"/>
      <c r="BEE98" s="202"/>
      <c r="BEF98" s="202"/>
      <c r="BEG98" s="202"/>
      <c r="BEH98" s="202"/>
      <c r="BEI98" s="202"/>
      <c r="BEJ98" s="202"/>
      <c r="BEK98" s="202"/>
      <c r="BEL98" s="202"/>
      <c r="BEM98" s="202"/>
      <c r="BEN98" s="202"/>
      <c r="BEO98" s="202"/>
      <c r="BEP98" s="202"/>
      <c r="BEQ98" s="202"/>
      <c r="BER98" s="202"/>
      <c r="BES98" s="202"/>
      <c r="BET98" s="202"/>
      <c r="BEU98" s="202"/>
      <c r="BEV98" s="202"/>
      <c r="BEW98" s="202"/>
      <c r="BEX98" s="202"/>
      <c r="BEY98" s="202"/>
      <c r="BEZ98" s="202"/>
      <c r="BFA98" s="202"/>
      <c r="BFB98" s="202"/>
      <c r="BFC98" s="202"/>
      <c r="BFD98" s="202"/>
      <c r="BFE98" s="202"/>
      <c r="BFF98" s="202"/>
      <c r="BFG98" s="202"/>
      <c r="BFH98" s="202"/>
      <c r="BFI98" s="202"/>
      <c r="BFJ98" s="202"/>
      <c r="BFK98" s="202"/>
      <c r="BFL98" s="202"/>
      <c r="BFM98" s="202"/>
      <c r="BFN98" s="202"/>
      <c r="BFO98" s="202"/>
      <c r="BFP98" s="202"/>
      <c r="BFQ98" s="202"/>
      <c r="BFR98" s="202"/>
      <c r="BFS98" s="202"/>
      <c r="BFT98" s="202"/>
      <c r="BFU98" s="202"/>
      <c r="BFV98" s="202"/>
      <c r="BFW98" s="202"/>
      <c r="BFX98" s="202"/>
      <c r="BFY98" s="202"/>
      <c r="BFZ98" s="202"/>
      <c r="BGA98" s="202"/>
      <c r="BGB98" s="202"/>
      <c r="BGC98" s="202"/>
      <c r="BGD98" s="202"/>
      <c r="BGE98" s="202"/>
      <c r="BGF98" s="202"/>
      <c r="BGG98" s="202"/>
      <c r="BGH98" s="202"/>
      <c r="BGI98" s="202"/>
      <c r="BGJ98" s="202"/>
      <c r="BGK98" s="202"/>
      <c r="BGL98" s="202"/>
      <c r="BGM98" s="202"/>
      <c r="BGN98" s="202"/>
      <c r="BGO98" s="202"/>
      <c r="BGP98" s="202"/>
      <c r="BGQ98" s="202"/>
      <c r="BGR98" s="202"/>
      <c r="BGS98" s="202"/>
      <c r="BGT98" s="202"/>
      <c r="BGU98" s="202"/>
      <c r="BGV98" s="202"/>
      <c r="BGW98" s="202"/>
      <c r="BGX98" s="202"/>
      <c r="BGY98" s="202"/>
      <c r="BGZ98" s="202"/>
      <c r="BHA98" s="202"/>
      <c r="BHB98" s="202"/>
      <c r="BHC98" s="202"/>
      <c r="BHD98" s="202"/>
      <c r="BHE98" s="202"/>
      <c r="BHF98" s="202"/>
      <c r="BHG98" s="202"/>
      <c r="BHH98" s="202"/>
      <c r="BHI98" s="202"/>
      <c r="BHJ98" s="202"/>
      <c r="BHK98" s="202"/>
      <c r="BHL98" s="202"/>
      <c r="BHM98" s="202"/>
      <c r="BHN98" s="202"/>
      <c r="BHO98" s="202"/>
      <c r="BHP98" s="202"/>
      <c r="BHQ98" s="202"/>
      <c r="BHR98" s="202"/>
      <c r="BHS98" s="202"/>
      <c r="BHT98" s="202"/>
      <c r="BHU98" s="202"/>
      <c r="BHV98" s="202"/>
      <c r="BHW98" s="202"/>
      <c r="BHX98" s="202"/>
      <c r="BHY98" s="202"/>
      <c r="BHZ98" s="202"/>
      <c r="BIA98" s="202"/>
      <c r="BIB98" s="202"/>
      <c r="BIC98" s="202"/>
      <c r="BID98" s="202"/>
      <c r="BIE98" s="202"/>
      <c r="BIF98" s="202"/>
      <c r="BIG98" s="202"/>
      <c r="BIH98" s="202"/>
      <c r="BII98" s="202"/>
      <c r="BIJ98" s="202"/>
      <c r="BIK98" s="202"/>
      <c r="BIL98" s="202"/>
      <c r="BIM98" s="202"/>
      <c r="BIN98" s="202"/>
      <c r="BIO98" s="202"/>
      <c r="BIP98" s="202"/>
      <c r="BIQ98" s="202"/>
      <c r="BIR98" s="202"/>
      <c r="BIS98" s="202"/>
      <c r="BIT98" s="202"/>
      <c r="BIU98" s="202"/>
      <c r="BIV98" s="202"/>
      <c r="BIW98" s="202"/>
      <c r="BIX98" s="202"/>
      <c r="BIY98" s="202"/>
      <c r="BIZ98" s="202"/>
      <c r="BJA98" s="202"/>
      <c r="BJB98" s="202"/>
      <c r="BJC98" s="202"/>
      <c r="BJD98" s="202"/>
      <c r="BJE98" s="202"/>
      <c r="BJF98" s="202"/>
      <c r="BJG98" s="202"/>
      <c r="BJH98" s="202"/>
      <c r="BJI98" s="202"/>
      <c r="BJJ98" s="202"/>
      <c r="BJK98" s="202"/>
      <c r="BJL98" s="202"/>
      <c r="BJM98" s="202"/>
      <c r="BJN98" s="202"/>
      <c r="BJO98" s="202"/>
      <c r="BJP98" s="202"/>
      <c r="BJQ98" s="202"/>
      <c r="BJR98" s="202"/>
      <c r="BJS98" s="202"/>
      <c r="BJT98" s="202"/>
      <c r="BJU98" s="202"/>
      <c r="BJV98" s="202"/>
      <c r="BJW98" s="202"/>
      <c r="BJX98" s="202"/>
      <c r="BJY98" s="202"/>
      <c r="BJZ98" s="202"/>
      <c r="BKA98" s="202"/>
      <c r="BKB98" s="202"/>
      <c r="BKC98" s="202"/>
      <c r="BKD98" s="202"/>
      <c r="BKE98" s="202"/>
      <c r="BKF98" s="202"/>
      <c r="BKG98" s="202"/>
      <c r="BKH98" s="202"/>
      <c r="BKI98" s="202"/>
      <c r="BKJ98" s="202"/>
      <c r="BKK98" s="202"/>
      <c r="BKL98" s="202"/>
      <c r="BKM98" s="202"/>
      <c r="BKN98" s="202"/>
      <c r="BKO98" s="202"/>
      <c r="BKP98" s="202"/>
      <c r="BKQ98" s="202"/>
      <c r="BKR98" s="202"/>
      <c r="BKS98" s="202"/>
      <c r="BKT98" s="202"/>
      <c r="BKU98" s="202"/>
      <c r="BKV98" s="202"/>
      <c r="BKW98" s="202"/>
      <c r="BKX98" s="202"/>
      <c r="BKY98" s="202"/>
      <c r="BKZ98" s="202"/>
      <c r="BLA98" s="202"/>
      <c r="BLB98" s="202"/>
      <c r="BLC98" s="202"/>
      <c r="BLD98" s="202"/>
      <c r="BLE98" s="202"/>
      <c r="BLF98" s="202"/>
      <c r="BLG98" s="202"/>
      <c r="BLH98" s="202"/>
      <c r="BLI98" s="202"/>
      <c r="BLJ98" s="202"/>
      <c r="BLK98" s="202"/>
      <c r="BLL98" s="202"/>
      <c r="BLM98" s="202"/>
      <c r="BLN98" s="202"/>
      <c r="BLO98" s="202"/>
      <c r="BLP98" s="202"/>
      <c r="BLQ98" s="202"/>
      <c r="BLR98" s="202"/>
      <c r="BLS98" s="202"/>
      <c r="BLT98" s="202"/>
      <c r="BLU98" s="202"/>
      <c r="BLV98" s="202"/>
      <c r="BLW98" s="202"/>
      <c r="BLX98" s="202"/>
      <c r="BLY98" s="202"/>
      <c r="BLZ98" s="202"/>
      <c r="BMA98" s="202"/>
      <c r="BMB98" s="202"/>
      <c r="BMC98" s="202"/>
      <c r="BMD98" s="202"/>
      <c r="BME98" s="202"/>
      <c r="BMF98" s="202"/>
      <c r="BMG98" s="202"/>
      <c r="BMH98" s="202"/>
      <c r="BMI98" s="202"/>
      <c r="BMJ98" s="202"/>
      <c r="BMK98" s="202"/>
      <c r="BML98" s="202"/>
      <c r="BMM98" s="202"/>
      <c r="BMN98" s="202"/>
      <c r="BMO98" s="202"/>
      <c r="BMP98" s="202"/>
      <c r="BMQ98" s="202"/>
      <c r="BMR98" s="202"/>
      <c r="BMS98" s="202"/>
      <c r="BMT98" s="202"/>
      <c r="BMU98" s="202"/>
      <c r="BMV98" s="202"/>
      <c r="BMW98" s="202"/>
      <c r="BMX98" s="202"/>
      <c r="BMY98" s="202"/>
      <c r="BMZ98" s="202"/>
      <c r="BNA98" s="202"/>
      <c r="BNB98" s="202"/>
      <c r="BNC98" s="202"/>
      <c r="BND98" s="202"/>
      <c r="BNE98" s="202"/>
      <c r="BNF98" s="202"/>
      <c r="BNG98" s="202"/>
      <c r="BNH98" s="202"/>
      <c r="BNI98" s="202"/>
      <c r="BNJ98" s="202"/>
      <c r="BNK98" s="202"/>
      <c r="BNL98" s="202"/>
      <c r="BNM98" s="202"/>
      <c r="BNN98" s="202"/>
      <c r="BNO98" s="202"/>
      <c r="BNP98" s="202"/>
      <c r="BNQ98" s="202"/>
      <c r="BNR98" s="202"/>
      <c r="BNS98" s="202"/>
      <c r="BNT98" s="202"/>
      <c r="BNU98" s="202"/>
      <c r="BNV98" s="202"/>
      <c r="BNW98" s="202"/>
      <c r="BNX98" s="202"/>
      <c r="BNY98" s="202"/>
      <c r="BNZ98" s="202"/>
      <c r="BOA98" s="202"/>
      <c r="BOB98" s="202"/>
      <c r="BOC98" s="202"/>
      <c r="BOD98" s="202"/>
      <c r="BOE98" s="202"/>
      <c r="BOF98" s="202"/>
      <c r="BOG98" s="202"/>
      <c r="BOH98" s="202"/>
      <c r="BOI98" s="202"/>
      <c r="BOJ98" s="202"/>
      <c r="BOK98" s="202"/>
      <c r="BOL98" s="202"/>
      <c r="BOM98" s="202"/>
      <c r="BON98" s="202"/>
      <c r="BOO98" s="202"/>
      <c r="BOP98" s="202"/>
      <c r="BOQ98" s="202"/>
      <c r="BOR98" s="202"/>
      <c r="BOS98" s="202"/>
      <c r="BOT98" s="202"/>
      <c r="BOU98" s="202"/>
      <c r="BOV98" s="202"/>
      <c r="BOW98" s="202"/>
      <c r="BOX98" s="202"/>
      <c r="BOY98" s="202"/>
      <c r="BOZ98" s="202"/>
      <c r="BPA98" s="202"/>
      <c r="BPB98" s="202"/>
      <c r="BPC98" s="202"/>
      <c r="BPD98" s="202"/>
      <c r="BPE98" s="202"/>
      <c r="BPF98" s="202"/>
      <c r="BPG98" s="202"/>
      <c r="BPH98" s="202"/>
      <c r="BPI98" s="202"/>
      <c r="BPJ98" s="202"/>
      <c r="BPK98" s="202"/>
      <c r="BPL98" s="202"/>
      <c r="BPM98" s="202"/>
      <c r="BPN98" s="202"/>
      <c r="BPO98" s="202"/>
      <c r="BPP98" s="202"/>
      <c r="BPQ98" s="202"/>
      <c r="BPR98" s="202"/>
      <c r="BPS98" s="202"/>
      <c r="BPT98" s="202"/>
      <c r="BPU98" s="202"/>
      <c r="BPV98" s="202"/>
      <c r="BPW98" s="202"/>
      <c r="BPX98" s="202"/>
      <c r="BPY98" s="202"/>
      <c r="BPZ98" s="202"/>
      <c r="BQA98" s="202"/>
      <c r="BQB98" s="202"/>
      <c r="BQC98" s="202"/>
      <c r="BQD98" s="202"/>
      <c r="BQE98" s="202"/>
      <c r="BQF98" s="202"/>
      <c r="BQG98" s="202"/>
      <c r="BQH98" s="202"/>
      <c r="BQI98" s="202"/>
      <c r="BQJ98" s="202"/>
      <c r="BQK98" s="202"/>
      <c r="BQL98" s="202"/>
      <c r="BQM98" s="202"/>
      <c r="BQN98" s="202"/>
      <c r="BQO98" s="202"/>
      <c r="BQP98" s="202"/>
      <c r="BQQ98" s="202"/>
      <c r="BQR98" s="202"/>
      <c r="BQS98" s="202"/>
      <c r="BQT98" s="202"/>
      <c r="BQU98" s="202"/>
      <c r="BQV98" s="202"/>
      <c r="BQW98" s="202"/>
      <c r="BQX98" s="202"/>
      <c r="BQY98" s="202"/>
      <c r="BQZ98" s="202"/>
      <c r="BRA98" s="202"/>
      <c r="BRB98" s="202"/>
      <c r="BRC98" s="202"/>
      <c r="BRD98" s="202"/>
      <c r="BRE98" s="202"/>
      <c r="BRF98" s="202"/>
      <c r="BRG98" s="202"/>
      <c r="BRH98" s="202"/>
      <c r="BRI98" s="202"/>
      <c r="BRJ98" s="202"/>
      <c r="BRK98" s="202"/>
      <c r="BRL98" s="202"/>
      <c r="BRM98" s="202"/>
      <c r="BRN98" s="202"/>
      <c r="BRO98" s="202"/>
      <c r="BRP98" s="202"/>
      <c r="BRQ98" s="202"/>
      <c r="BRR98" s="202"/>
      <c r="BRS98" s="202"/>
      <c r="BRT98" s="202"/>
      <c r="BRU98" s="202"/>
      <c r="BRV98" s="202"/>
      <c r="BRW98" s="202"/>
      <c r="BRX98" s="202"/>
      <c r="BRY98" s="202"/>
      <c r="BRZ98" s="202"/>
      <c r="BSA98" s="202"/>
      <c r="BSB98" s="202"/>
      <c r="BSC98" s="202"/>
      <c r="BSD98" s="202"/>
      <c r="BSE98" s="202"/>
      <c r="BSF98" s="202"/>
      <c r="BSG98" s="202"/>
      <c r="BSH98" s="202"/>
      <c r="BSI98" s="202"/>
      <c r="BSJ98" s="202"/>
      <c r="BSK98" s="202"/>
      <c r="BSL98" s="202"/>
      <c r="BSM98" s="202"/>
      <c r="BSN98" s="202"/>
      <c r="BSO98" s="202"/>
      <c r="BSP98" s="202"/>
      <c r="BSQ98" s="202"/>
      <c r="BSR98" s="202"/>
      <c r="BSS98" s="202"/>
      <c r="BST98" s="202"/>
      <c r="BSU98" s="202"/>
      <c r="BSV98" s="202"/>
      <c r="BSW98" s="202"/>
      <c r="BSX98" s="202"/>
      <c r="BSY98" s="202"/>
      <c r="BSZ98" s="202"/>
      <c r="BTA98" s="202"/>
      <c r="BTB98" s="202"/>
      <c r="BTC98" s="202"/>
      <c r="BTD98" s="202"/>
      <c r="BTE98" s="202"/>
      <c r="BTF98" s="202"/>
      <c r="BTG98" s="202"/>
      <c r="BTH98" s="202"/>
      <c r="BTI98" s="202"/>
      <c r="BTJ98" s="202"/>
      <c r="BTK98" s="202"/>
      <c r="BTL98" s="202"/>
      <c r="BTM98" s="202"/>
      <c r="BTN98" s="202"/>
      <c r="BTO98" s="202"/>
      <c r="BTP98" s="202"/>
      <c r="BTQ98" s="202"/>
      <c r="BTR98" s="202"/>
      <c r="BTS98" s="202"/>
      <c r="BTT98" s="202"/>
      <c r="BTU98" s="202"/>
      <c r="BTV98" s="202"/>
      <c r="BTW98" s="202"/>
      <c r="BTX98" s="202"/>
      <c r="BTY98" s="202"/>
      <c r="BTZ98" s="202"/>
      <c r="BUA98" s="202"/>
      <c r="BUB98" s="202"/>
      <c r="BUC98" s="202"/>
      <c r="BUD98" s="202"/>
      <c r="BUE98" s="202"/>
      <c r="BUF98" s="202"/>
      <c r="BUG98" s="202"/>
      <c r="BUH98" s="202"/>
      <c r="BUI98" s="202"/>
      <c r="BUJ98" s="202"/>
      <c r="BUK98" s="202"/>
      <c r="BUL98" s="202"/>
      <c r="BUM98" s="202"/>
      <c r="BUN98" s="202"/>
      <c r="BUO98" s="202"/>
      <c r="BUP98" s="202"/>
      <c r="BUQ98" s="202"/>
      <c r="BUR98" s="202"/>
      <c r="BUS98" s="202"/>
      <c r="BUT98" s="202"/>
      <c r="BUU98" s="202"/>
      <c r="BUV98" s="202"/>
      <c r="BUW98" s="202"/>
      <c r="BUX98" s="202"/>
      <c r="BUY98" s="202"/>
      <c r="BUZ98" s="202"/>
      <c r="BVA98" s="202"/>
      <c r="BVB98" s="202"/>
      <c r="BVC98" s="202"/>
      <c r="BVD98" s="202"/>
      <c r="BVE98" s="202"/>
      <c r="BVF98" s="202"/>
      <c r="BVG98" s="202"/>
      <c r="BVH98" s="202"/>
      <c r="BVI98" s="202"/>
      <c r="BVJ98" s="202"/>
      <c r="BVK98" s="202"/>
      <c r="BVL98" s="202"/>
      <c r="BVM98" s="202"/>
      <c r="BVN98" s="202"/>
      <c r="BVO98" s="202"/>
      <c r="BVP98" s="202"/>
      <c r="BVQ98" s="202"/>
      <c r="BVR98" s="202"/>
      <c r="BVS98" s="202"/>
      <c r="BVT98" s="202"/>
      <c r="BVU98" s="202"/>
      <c r="BVV98" s="202"/>
      <c r="BVW98" s="202"/>
      <c r="BVX98" s="202"/>
      <c r="BVY98" s="202"/>
      <c r="BVZ98" s="202"/>
      <c r="BWA98" s="202"/>
      <c r="BWB98" s="202"/>
      <c r="BWC98" s="202"/>
      <c r="BWD98" s="202"/>
      <c r="BWE98" s="202"/>
      <c r="BWF98" s="202"/>
      <c r="BWG98" s="202"/>
      <c r="BWH98" s="202"/>
      <c r="BWI98" s="202"/>
      <c r="BWJ98" s="202"/>
      <c r="BWK98" s="202"/>
      <c r="BWL98" s="202"/>
      <c r="BWM98" s="202"/>
      <c r="BWN98" s="202"/>
      <c r="BWO98" s="202"/>
      <c r="BWP98" s="202"/>
      <c r="BWQ98" s="202"/>
      <c r="BWR98" s="202"/>
      <c r="BWS98" s="202"/>
      <c r="BWT98" s="202"/>
      <c r="BWU98" s="202"/>
      <c r="BWV98" s="202"/>
      <c r="BWW98" s="202"/>
      <c r="BWX98" s="202"/>
      <c r="BWY98" s="202"/>
      <c r="BWZ98" s="202"/>
      <c r="BXA98" s="202"/>
      <c r="BXB98" s="202"/>
      <c r="BXC98" s="202"/>
      <c r="BXD98" s="202"/>
      <c r="BXE98" s="202"/>
      <c r="BXF98" s="202"/>
      <c r="BXG98" s="202"/>
      <c r="BXH98" s="202"/>
      <c r="BXI98" s="202"/>
      <c r="BXJ98" s="202"/>
      <c r="BXK98" s="202"/>
      <c r="BXL98" s="202"/>
      <c r="BXM98" s="202"/>
      <c r="BXN98" s="202"/>
      <c r="BXO98" s="202"/>
      <c r="BXP98" s="202"/>
      <c r="BXQ98" s="202"/>
      <c r="BXR98" s="202"/>
      <c r="BXS98" s="202"/>
      <c r="BXT98" s="202"/>
      <c r="BXU98" s="202"/>
      <c r="BXV98" s="202"/>
      <c r="BXW98" s="202"/>
      <c r="BXX98" s="202"/>
      <c r="BXY98" s="202"/>
      <c r="BXZ98" s="202"/>
      <c r="BYA98" s="202"/>
      <c r="BYB98" s="202"/>
      <c r="BYC98" s="202"/>
      <c r="BYD98" s="202"/>
      <c r="BYE98" s="202"/>
      <c r="BYF98" s="202"/>
      <c r="BYG98" s="202"/>
      <c r="BYH98" s="202"/>
      <c r="BYI98" s="202"/>
      <c r="BYJ98" s="202"/>
      <c r="BYK98" s="202"/>
      <c r="BYL98" s="202"/>
      <c r="BYM98" s="202"/>
      <c r="BYN98" s="202"/>
      <c r="BYO98" s="202"/>
      <c r="BYP98" s="202"/>
      <c r="BYQ98" s="202"/>
      <c r="BYR98" s="202"/>
      <c r="BYS98" s="202"/>
      <c r="BYT98" s="202"/>
      <c r="BYU98" s="202"/>
      <c r="BYV98" s="202"/>
      <c r="BYW98" s="202"/>
      <c r="BYX98" s="202"/>
      <c r="BYY98" s="202"/>
      <c r="BYZ98" s="202"/>
      <c r="BZA98" s="202"/>
      <c r="BZB98" s="202"/>
      <c r="BZC98" s="202"/>
      <c r="BZD98" s="202"/>
      <c r="BZE98" s="202"/>
      <c r="BZF98" s="202"/>
      <c r="BZG98" s="202"/>
      <c r="BZH98" s="202"/>
      <c r="BZI98" s="202"/>
      <c r="BZJ98" s="202"/>
      <c r="BZK98" s="202"/>
      <c r="BZL98" s="202"/>
      <c r="BZM98" s="202"/>
      <c r="BZN98" s="202"/>
      <c r="BZO98" s="202"/>
      <c r="BZP98" s="202"/>
      <c r="BZQ98" s="202"/>
      <c r="BZR98" s="202"/>
      <c r="BZS98" s="202"/>
      <c r="BZT98" s="202"/>
      <c r="BZU98" s="202"/>
      <c r="BZV98" s="202"/>
      <c r="BZW98" s="202"/>
      <c r="BZX98" s="202"/>
      <c r="BZY98" s="202"/>
      <c r="BZZ98" s="202"/>
      <c r="CAA98" s="202"/>
      <c r="CAB98" s="202"/>
      <c r="CAC98" s="202"/>
      <c r="CAD98" s="202"/>
      <c r="CAE98" s="202"/>
      <c r="CAF98" s="202"/>
      <c r="CAG98" s="202"/>
      <c r="CAH98" s="202"/>
      <c r="CAI98" s="202"/>
      <c r="CAJ98" s="202"/>
      <c r="CAK98" s="202"/>
      <c r="CAL98" s="202"/>
      <c r="CAM98" s="202"/>
      <c r="CAN98" s="202"/>
      <c r="CAO98" s="202"/>
      <c r="CAP98" s="202"/>
      <c r="CAQ98" s="202"/>
      <c r="CAR98" s="202"/>
      <c r="CAS98" s="202"/>
      <c r="CAT98" s="202"/>
      <c r="CAU98" s="202"/>
      <c r="CAV98" s="202"/>
      <c r="CAW98" s="202"/>
      <c r="CAX98" s="202"/>
      <c r="CAY98" s="202"/>
      <c r="CAZ98" s="202"/>
      <c r="CBA98" s="202"/>
      <c r="CBB98" s="202"/>
      <c r="CBC98" s="202"/>
      <c r="CBD98" s="202"/>
      <c r="CBE98" s="202"/>
      <c r="CBF98" s="202"/>
      <c r="CBG98" s="202"/>
      <c r="CBH98" s="202"/>
      <c r="CBI98" s="202"/>
      <c r="CBJ98" s="202"/>
      <c r="CBK98" s="202"/>
      <c r="CBL98" s="202"/>
      <c r="CBM98" s="202"/>
      <c r="CBN98" s="202"/>
      <c r="CBO98" s="202"/>
      <c r="CBP98" s="202"/>
      <c r="CBQ98" s="202"/>
      <c r="CBR98" s="202"/>
      <c r="CBS98" s="202"/>
      <c r="CBT98" s="202"/>
      <c r="CBU98" s="202"/>
      <c r="CBV98" s="202"/>
      <c r="CBW98" s="202"/>
      <c r="CBX98" s="202"/>
      <c r="CBY98" s="202"/>
      <c r="CBZ98" s="202"/>
      <c r="CCA98" s="202"/>
      <c r="CCB98" s="202"/>
      <c r="CCC98" s="202"/>
      <c r="CCD98" s="202"/>
      <c r="CCE98" s="202"/>
      <c r="CCF98" s="202"/>
      <c r="CCG98" s="202"/>
      <c r="CCH98" s="202"/>
      <c r="CCI98" s="202"/>
      <c r="CCJ98" s="202"/>
      <c r="CCK98" s="202"/>
      <c r="CCL98" s="202"/>
      <c r="CCM98" s="202"/>
      <c r="CCN98" s="202"/>
      <c r="CCO98" s="202"/>
      <c r="CCP98" s="202"/>
      <c r="CCQ98" s="202"/>
      <c r="CCR98" s="202"/>
      <c r="CCS98" s="202"/>
      <c r="CCT98" s="202"/>
      <c r="CCU98" s="202"/>
      <c r="CCV98" s="202"/>
      <c r="CCW98" s="202"/>
      <c r="CCX98" s="202"/>
      <c r="CCY98" s="202"/>
      <c r="CCZ98" s="202"/>
      <c r="CDA98" s="202"/>
      <c r="CDB98" s="202"/>
      <c r="CDC98" s="202"/>
      <c r="CDD98" s="202"/>
      <c r="CDE98" s="202"/>
      <c r="CDF98" s="202"/>
      <c r="CDG98" s="202"/>
      <c r="CDH98" s="202"/>
      <c r="CDI98" s="202"/>
      <c r="CDJ98" s="202"/>
      <c r="CDK98" s="202"/>
      <c r="CDL98" s="202"/>
      <c r="CDM98" s="202"/>
      <c r="CDN98" s="202"/>
      <c r="CDO98" s="202"/>
      <c r="CDP98" s="202"/>
      <c r="CDQ98" s="202"/>
      <c r="CDR98" s="202"/>
      <c r="CDS98" s="202"/>
      <c r="CDT98" s="202"/>
      <c r="CDU98" s="202"/>
      <c r="CDV98" s="202"/>
      <c r="CDW98" s="202"/>
      <c r="CDX98" s="202"/>
      <c r="CDY98" s="202"/>
      <c r="CDZ98" s="202"/>
      <c r="CEA98" s="202"/>
      <c r="CEB98" s="202"/>
      <c r="CEC98" s="202"/>
      <c r="CED98" s="202"/>
      <c r="CEE98" s="202"/>
      <c r="CEF98" s="202"/>
      <c r="CEG98" s="202"/>
      <c r="CEH98" s="202"/>
      <c r="CEI98" s="202"/>
      <c r="CEJ98" s="202"/>
      <c r="CEK98" s="202"/>
      <c r="CEL98" s="202"/>
      <c r="CEM98" s="202"/>
      <c r="CEN98" s="202"/>
      <c r="CEO98" s="202"/>
      <c r="CEP98" s="202"/>
      <c r="CEQ98" s="202"/>
      <c r="CER98" s="202"/>
      <c r="CES98" s="202"/>
      <c r="CET98" s="202"/>
      <c r="CEU98" s="202"/>
      <c r="CEV98" s="202"/>
      <c r="CEW98" s="202"/>
      <c r="CEX98" s="202"/>
      <c r="CEY98" s="202"/>
      <c r="CEZ98" s="202"/>
      <c r="CFA98" s="202"/>
      <c r="CFB98" s="202"/>
      <c r="CFC98" s="202"/>
      <c r="CFD98" s="202"/>
      <c r="CFE98" s="202"/>
      <c r="CFF98" s="202"/>
      <c r="CFG98" s="202"/>
      <c r="CFH98" s="202"/>
      <c r="CFI98" s="202"/>
      <c r="CFJ98" s="202"/>
      <c r="CFK98" s="202"/>
      <c r="CFL98" s="202"/>
      <c r="CFM98" s="202"/>
      <c r="CFN98" s="202"/>
      <c r="CFO98" s="202"/>
      <c r="CFP98" s="202"/>
      <c r="CFQ98" s="202"/>
      <c r="CFR98" s="202"/>
      <c r="CFS98" s="202"/>
      <c r="CFT98" s="202"/>
      <c r="CFU98" s="202"/>
      <c r="CFV98" s="202"/>
      <c r="CFW98" s="202"/>
      <c r="CFX98" s="202"/>
      <c r="CFY98" s="202"/>
      <c r="CFZ98" s="202"/>
      <c r="CGA98" s="202"/>
      <c r="CGB98" s="202"/>
      <c r="CGC98" s="202"/>
      <c r="CGD98" s="202"/>
      <c r="CGE98" s="202"/>
      <c r="CGF98" s="202"/>
      <c r="CGG98" s="202"/>
      <c r="CGH98" s="202"/>
      <c r="CGI98" s="202"/>
      <c r="CGJ98" s="202"/>
      <c r="CGK98" s="202"/>
      <c r="CGL98" s="202"/>
      <c r="CGM98" s="202"/>
      <c r="CGN98" s="202"/>
      <c r="CGO98" s="202"/>
      <c r="CGP98" s="202"/>
      <c r="CGQ98" s="202"/>
      <c r="CGR98" s="202"/>
      <c r="CGS98" s="202"/>
      <c r="CGT98" s="202"/>
      <c r="CGU98" s="202"/>
      <c r="CGV98" s="202"/>
      <c r="CGW98" s="202"/>
      <c r="CGX98" s="202"/>
      <c r="CGY98" s="202"/>
      <c r="CGZ98" s="202"/>
      <c r="CHA98" s="202"/>
      <c r="CHB98" s="202"/>
      <c r="CHC98" s="202"/>
      <c r="CHD98" s="202"/>
      <c r="CHE98" s="202"/>
      <c r="CHF98" s="202"/>
      <c r="CHG98" s="202"/>
      <c r="CHH98" s="202"/>
      <c r="CHI98" s="202"/>
      <c r="CHJ98" s="202"/>
      <c r="CHK98" s="202"/>
      <c r="CHL98" s="202"/>
      <c r="CHM98" s="202"/>
      <c r="CHN98" s="202"/>
      <c r="CHO98" s="202"/>
      <c r="CHP98" s="202"/>
      <c r="CHQ98" s="202"/>
      <c r="CHR98" s="202"/>
      <c r="CHS98" s="202"/>
      <c r="CHT98" s="202"/>
      <c r="CHU98" s="202"/>
      <c r="CHV98" s="202"/>
      <c r="CHW98" s="202"/>
      <c r="CHX98" s="202"/>
      <c r="CHY98" s="202"/>
      <c r="CHZ98" s="202"/>
      <c r="CIA98" s="202"/>
      <c r="CIB98" s="202"/>
      <c r="CIC98" s="202"/>
      <c r="CID98" s="202"/>
      <c r="CIE98" s="202"/>
      <c r="CIF98" s="202"/>
      <c r="CIG98" s="202"/>
      <c r="CIH98" s="202"/>
      <c r="CII98" s="202"/>
      <c r="CIJ98" s="202"/>
      <c r="CIK98" s="202"/>
      <c r="CIL98" s="202"/>
      <c r="CIM98" s="202"/>
      <c r="CIN98" s="202"/>
      <c r="CIO98" s="202"/>
      <c r="CIP98" s="202"/>
      <c r="CIQ98" s="202"/>
      <c r="CIR98" s="202"/>
      <c r="CIS98" s="202"/>
      <c r="CIT98" s="202"/>
      <c r="CIU98" s="202"/>
      <c r="CIV98" s="202"/>
      <c r="CIW98" s="202"/>
      <c r="CIX98" s="202"/>
      <c r="CIY98" s="202"/>
      <c r="CIZ98" s="202"/>
      <c r="CJA98" s="202"/>
      <c r="CJB98" s="202"/>
      <c r="CJC98" s="202"/>
      <c r="CJD98" s="202"/>
      <c r="CJE98" s="202"/>
      <c r="CJF98" s="202"/>
      <c r="CJG98" s="202"/>
      <c r="CJH98" s="202"/>
      <c r="CJI98" s="202"/>
      <c r="CJJ98" s="202"/>
      <c r="CJK98" s="202"/>
      <c r="CJL98" s="202"/>
      <c r="CJM98" s="202"/>
      <c r="CJN98" s="202"/>
      <c r="CJO98" s="202"/>
      <c r="CJP98" s="202"/>
      <c r="CJQ98" s="202"/>
      <c r="CJR98" s="202"/>
      <c r="CJS98" s="202"/>
      <c r="CJT98" s="202"/>
      <c r="CJU98" s="202"/>
      <c r="CJV98" s="202"/>
      <c r="CJW98" s="202"/>
      <c r="CJX98" s="202"/>
      <c r="CJY98" s="202"/>
      <c r="CJZ98" s="202"/>
      <c r="CKA98" s="202"/>
      <c r="CKB98" s="202"/>
      <c r="CKC98" s="202"/>
      <c r="CKD98" s="202"/>
      <c r="CKE98" s="202"/>
      <c r="CKF98" s="202"/>
      <c r="CKG98" s="202"/>
      <c r="CKH98" s="202"/>
      <c r="CKI98" s="202"/>
      <c r="CKJ98" s="202"/>
      <c r="CKK98" s="202"/>
      <c r="CKL98" s="202"/>
      <c r="CKM98" s="202"/>
      <c r="CKN98" s="202"/>
      <c r="CKO98" s="202"/>
      <c r="CKP98" s="202"/>
      <c r="CKQ98" s="202"/>
      <c r="CKR98" s="202"/>
      <c r="CKS98" s="202"/>
      <c r="CKT98" s="202"/>
      <c r="CKU98" s="202"/>
      <c r="CKV98" s="202"/>
      <c r="CKW98" s="202"/>
      <c r="CKX98" s="202"/>
      <c r="CKY98" s="202"/>
      <c r="CKZ98" s="202"/>
      <c r="CLA98" s="202"/>
      <c r="CLB98" s="202"/>
      <c r="CLC98" s="202"/>
      <c r="CLD98" s="202"/>
      <c r="CLE98" s="202"/>
      <c r="CLF98" s="202"/>
      <c r="CLG98" s="202"/>
      <c r="CLH98" s="202"/>
      <c r="CLI98" s="202"/>
      <c r="CLJ98" s="202"/>
      <c r="CLK98" s="202"/>
      <c r="CLL98" s="202"/>
      <c r="CLM98" s="202"/>
      <c r="CLN98" s="202"/>
      <c r="CLO98" s="202"/>
      <c r="CLP98" s="202"/>
      <c r="CLQ98" s="202"/>
      <c r="CLR98" s="202"/>
      <c r="CLS98" s="202"/>
      <c r="CLT98" s="202"/>
      <c r="CLU98" s="202"/>
      <c r="CLV98" s="202"/>
      <c r="CLW98" s="202"/>
      <c r="CLX98" s="202"/>
      <c r="CLY98" s="202"/>
      <c r="CLZ98" s="202"/>
      <c r="CMA98" s="202"/>
      <c r="CMB98" s="202"/>
      <c r="CMC98" s="202"/>
      <c r="CMD98" s="202"/>
      <c r="CME98" s="202"/>
      <c r="CMF98" s="202"/>
      <c r="CMG98" s="202"/>
      <c r="CMH98" s="202"/>
      <c r="CMI98" s="202"/>
      <c r="CMJ98" s="202"/>
      <c r="CMK98" s="202"/>
      <c r="CML98" s="202"/>
      <c r="CMM98" s="202"/>
      <c r="CMN98" s="202"/>
      <c r="CMO98" s="202"/>
      <c r="CMP98" s="202"/>
      <c r="CMQ98" s="202"/>
      <c r="CMR98" s="202"/>
      <c r="CMS98" s="202"/>
      <c r="CMT98" s="202"/>
      <c r="CMU98" s="202"/>
      <c r="CMV98" s="202"/>
      <c r="CMW98" s="202"/>
      <c r="CMX98" s="202"/>
      <c r="CMY98" s="202"/>
      <c r="CMZ98" s="202"/>
      <c r="CNA98" s="202"/>
      <c r="CNB98" s="202"/>
      <c r="CNC98" s="202"/>
      <c r="CND98" s="202"/>
      <c r="CNE98" s="202"/>
      <c r="CNF98" s="202"/>
      <c r="CNG98" s="202"/>
      <c r="CNH98" s="202"/>
      <c r="CNI98" s="202"/>
      <c r="CNJ98" s="202"/>
      <c r="CNK98" s="202"/>
      <c r="CNL98" s="202"/>
      <c r="CNM98" s="202"/>
      <c r="CNN98" s="202"/>
      <c r="CNO98" s="202"/>
      <c r="CNP98" s="202"/>
      <c r="CNQ98" s="202"/>
      <c r="CNR98" s="202"/>
      <c r="CNS98" s="202"/>
      <c r="CNT98" s="202"/>
      <c r="CNU98" s="202"/>
      <c r="CNV98" s="202"/>
      <c r="CNW98" s="202"/>
      <c r="CNX98" s="202"/>
      <c r="CNY98" s="202"/>
      <c r="CNZ98" s="202"/>
      <c r="COA98" s="202"/>
      <c r="COB98" s="202"/>
      <c r="COC98" s="202"/>
      <c r="COD98" s="202"/>
      <c r="COE98" s="202"/>
      <c r="COF98" s="202"/>
      <c r="COG98" s="202"/>
      <c r="COH98" s="202"/>
      <c r="COI98" s="202"/>
      <c r="COJ98" s="202"/>
      <c r="COK98" s="202"/>
      <c r="COL98" s="202"/>
      <c r="COM98" s="202"/>
      <c r="CON98" s="202"/>
      <c r="COO98" s="202"/>
      <c r="COP98" s="202"/>
      <c r="COQ98" s="202"/>
      <c r="COR98" s="202"/>
      <c r="COS98" s="202"/>
      <c r="COT98" s="202"/>
      <c r="COU98" s="202"/>
      <c r="COV98" s="202"/>
      <c r="COW98" s="202"/>
      <c r="COX98" s="202"/>
      <c r="COY98" s="202"/>
      <c r="COZ98" s="202"/>
      <c r="CPA98" s="202"/>
      <c r="CPB98" s="202"/>
      <c r="CPC98" s="202"/>
      <c r="CPD98" s="202"/>
      <c r="CPE98" s="202"/>
      <c r="CPF98" s="202"/>
      <c r="CPG98" s="202"/>
      <c r="CPH98" s="202"/>
      <c r="CPI98" s="202"/>
      <c r="CPJ98" s="202"/>
      <c r="CPK98" s="202"/>
      <c r="CPL98" s="202"/>
      <c r="CPM98" s="202"/>
      <c r="CPN98" s="202"/>
      <c r="CPO98" s="202"/>
      <c r="CPP98" s="202"/>
      <c r="CPQ98" s="202"/>
      <c r="CPR98" s="202"/>
      <c r="CPS98" s="202"/>
      <c r="CPT98" s="202"/>
      <c r="CPU98" s="202"/>
      <c r="CPV98" s="202"/>
      <c r="CPW98" s="202"/>
      <c r="CPX98" s="202"/>
      <c r="CPY98" s="202"/>
      <c r="CPZ98" s="202"/>
      <c r="CQA98" s="202"/>
      <c r="CQB98" s="202"/>
      <c r="CQC98" s="202"/>
      <c r="CQD98" s="202"/>
      <c r="CQE98" s="202"/>
      <c r="CQF98" s="202"/>
      <c r="CQG98" s="202"/>
      <c r="CQH98" s="202"/>
      <c r="CQI98" s="202"/>
      <c r="CQJ98" s="202"/>
      <c r="CQK98" s="202"/>
      <c r="CQL98" s="202"/>
      <c r="CQM98" s="202"/>
      <c r="CQN98" s="202"/>
      <c r="CQO98" s="202"/>
      <c r="CQP98" s="202"/>
      <c r="CQQ98" s="202"/>
      <c r="CQR98" s="202"/>
      <c r="CQS98" s="202"/>
      <c r="CQT98" s="202"/>
      <c r="CQU98" s="202"/>
      <c r="CQV98" s="202"/>
      <c r="CQW98" s="202"/>
      <c r="CQX98" s="202"/>
      <c r="CQY98" s="202"/>
      <c r="CQZ98" s="202"/>
      <c r="CRA98" s="202"/>
      <c r="CRB98" s="202"/>
      <c r="CRC98" s="202"/>
      <c r="CRD98" s="202"/>
      <c r="CRE98" s="202"/>
      <c r="CRF98" s="202"/>
      <c r="CRG98" s="202"/>
      <c r="CRH98" s="202"/>
      <c r="CRI98" s="202"/>
      <c r="CRJ98" s="202"/>
      <c r="CRK98" s="202"/>
      <c r="CRL98" s="202"/>
      <c r="CRM98" s="202"/>
      <c r="CRN98" s="202"/>
      <c r="CRO98" s="202"/>
      <c r="CRP98" s="202"/>
      <c r="CRQ98" s="202"/>
      <c r="CRR98" s="202"/>
      <c r="CRS98" s="202"/>
      <c r="CRT98" s="202"/>
      <c r="CRU98" s="202"/>
      <c r="CRV98" s="202"/>
      <c r="CRW98" s="202"/>
      <c r="CRX98" s="202"/>
      <c r="CRY98" s="202"/>
      <c r="CRZ98" s="202"/>
      <c r="CSA98" s="202"/>
      <c r="CSB98" s="202"/>
      <c r="CSC98" s="202"/>
      <c r="CSD98" s="202"/>
      <c r="CSE98" s="202"/>
      <c r="CSF98" s="202"/>
      <c r="CSG98" s="202"/>
      <c r="CSH98" s="202"/>
      <c r="CSI98" s="202"/>
      <c r="CSJ98" s="202"/>
      <c r="CSK98" s="202"/>
      <c r="CSL98" s="202"/>
      <c r="CSM98" s="202"/>
      <c r="CSN98" s="202"/>
      <c r="CSO98" s="202"/>
      <c r="CSP98" s="202"/>
      <c r="CSQ98" s="202"/>
      <c r="CSR98" s="202"/>
      <c r="CSS98" s="202"/>
      <c r="CST98" s="202"/>
      <c r="CSU98" s="202"/>
      <c r="CSV98" s="202"/>
      <c r="CSW98" s="202"/>
      <c r="CSX98" s="202"/>
      <c r="CSY98" s="202"/>
      <c r="CSZ98" s="202"/>
      <c r="CTA98" s="202"/>
      <c r="CTB98" s="202"/>
      <c r="CTC98" s="202"/>
      <c r="CTD98" s="202"/>
      <c r="CTE98" s="202"/>
      <c r="CTF98" s="202"/>
      <c r="CTG98" s="202"/>
      <c r="CTH98" s="202"/>
      <c r="CTI98" s="202"/>
      <c r="CTJ98" s="202"/>
      <c r="CTK98" s="202"/>
      <c r="CTL98" s="202"/>
      <c r="CTM98" s="202"/>
      <c r="CTN98" s="202"/>
      <c r="CTO98" s="202"/>
      <c r="CTP98" s="202"/>
      <c r="CTQ98" s="202"/>
      <c r="CTR98" s="202"/>
      <c r="CTS98" s="202"/>
      <c r="CTT98" s="202"/>
      <c r="CTU98" s="202"/>
      <c r="CTV98" s="202"/>
      <c r="CTW98" s="202"/>
      <c r="CTX98" s="202"/>
      <c r="CTY98" s="202"/>
      <c r="CTZ98" s="202"/>
      <c r="CUA98" s="202"/>
      <c r="CUB98" s="202"/>
      <c r="CUC98" s="202"/>
      <c r="CUD98" s="202"/>
      <c r="CUE98" s="202"/>
      <c r="CUF98" s="202"/>
      <c r="CUG98" s="202"/>
      <c r="CUH98" s="202"/>
      <c r="CUI98" s="202"/>
      <c r="CUJ98" s="202"/>
      <c r="CUK98" s="202"/>
      <c r="CUL98" s="202"/>
      <c r="CUM98" s="202"/>
      <c r="CUN98" s="202"/>
      <c r="CUO98" s="202"/>
      <c r="CUP98" s="202"/>
      <c r="CUQ98" s="202"/>
      <c r="CUR98" s="202"/>
      <c r="CUS98" s="202"/>
      <c r="CUT98" s="202"/>
      <c r="CUU98" s="202"/>
      <c r="CUV98" s="202"/>
      <c r="CUW98" s="202"/>
      <c r="CUX98" s="202"/>
      <c r="CUY98" s="202"/>
      <c r="CUZ98" s="202"/>
      <c r="CVA98" s="202"/>
      <c r="CVB98" s="202"/>
      <c r="CVC98" s="202"/>
      <c r="CVD98" s="202"/>
      <c r="CVE98" s="202"/>
      <c r="CVF98" s="202"/>
      <c r="CVG98" s="202"/>
      <c r="CVH98" s="202"/>
      <c r="CVI98" s="202"/>
      <c r="CVJ98" s="202"/>
      <c r="CVK98" s="202"/>
      <c r="CVL98" s="202"/>
      <c r="CVM98" s="202"/>
      <c r="CVN98" s="202"/>
      <c r="CVO98" s="202"/>
      <c r="CVP98" s="202"/>
      <c r="CVQ98" s="202"/>
      <c r="CVR98" s="202"/>
      <c r="CVS98" s="202"/>
      <c r="CVT98" s="202"/>
      <c r="CVU98" s="202"/>
      <c r="CVV98" s="202"/>
      <c r="CVW98" s="202"/>
      <c r="CVX98" s="202"/>
      <c r="CVY98" s="202"/>
      <c r="CVZ98" s="202"/>
      <c r="CWA98" s="202"/>
      <c r="CWB98" s="202"/>
      <c r="CWC98" s="202"/>
      <c r="CWD98" s="202"/>
      <c r="CWE98" s="202"/>
      <c r="CWF98" s="202"/>
      <c r="CWG98" s="202"/>
      <c r="CWH98" s="202"/>
      <c r="CWI98" s="202"/>
      <c r="CWJ98" s="202"/>
      <c r="CWK98" s="202"/>
      <c r="CWL98" s="202"/>
      <c r="CWM98" s="202"/>
      <c r="CWN98" s="202"/>
      <c r="CWO98" s="202"/>
      <c r="CWP98" s="202"/>
      <c r="CWQ98" s="202"/>
      <c r="CWR98" s="202"/>
      <c r="CWS98" s="202"/>
      <c r="CWT98" s="202"/>
      <c r="CWU98" s="202"/>
      <c r="CWV98" s="202"/>
      <c r="CWW98" s="202"/>
      <c r="CWX98" s="202"/>
      <c r="CWY98" s="202"/>
      <c r="CWZ98" s="202"/>
      <c r="CXA98" s="202"/>
      <c r="CXB98" s="202"/>
      <c r="CXC98" s="202"/>
      <c r="CXD98" s="202"/>
      <c r="CXE98" s="202"/>
      <c r="CXF98" s="202"/>
      <c r="CXG98" s="202"/>
      <c r="CXH98" s="202"/>
      <c r="CXI98" s="202"/>
      <c r="CXJ98" s="202"/>
      <c r="CXK98" s="202"/>
      <c r="CXL98" s="202"/>
      <c r="CXM98" s="202"/>
      <c r="CXN98" s="202"/>
      <c r="CXO98" s="202"/>
      <c r="CXP98" s="202"/>
      <c r="CXQ98" s="202"/>
      <c r="CXR98" s="202"/>
      <c r="CXS98" s="202"/>
      <c r="CXT98" s="202"/>
      <c r="CXU98" s="202"/>
      <c r="CXV98" s="202"/>
      <c r="CXW98" s="202"/>
      <c r="CXX98" s="202"/>
      <c r="CXY98" s="202"/>
      <c r="CXZ98" s="202"/>
      <c r="CYA98" s="202"/>
      <c r="CYB98" s="202"/>
      <c r="CYC98" s="202"/>
      <c r="CYD98" s="202"/>
      <c r="CYE98" s="202"/>
      <c r="CYF98" s="202"/>
      <c r="CYG98" s="202"/>
      <c r="CYH98" s="202"/>
      <c r="CYI98" s="202"/>
      <c r="CYJ98" s="202"/>
      <c r="CYK98" s="202"/>
      <c r="CYL98" s="202"/>
      <c r="CYM98" s="202"/>
      <c r="CYN98" s="202"/>
      <c r="CYO98" s="202"/>
      <c r="CYP98" s="202"/>
      <c r="CYQ98" s="202"/>
      <c r="CYR98" s="202"/>
      <c r="CYS98" s="202"/>
      <c r="CYT98" s="202"/>
      <c r="CYU98" s="202"/>
      <c r="CYV98" s="202"/>
      <c r="CYW98" s="202"/>
      <c r="CYX98" s="202"/>
      <c r="CYY98" s="202"/>
      <c r="CYZ98" s="202"/>
      <c r="CZA98" s="202"/>
      <c r="CZB98" s="202"/>
      <c r="CZC98" s="202"/>
      <c r="CZD98" s="202"/>
      <c r="CZE98" s="202"/>
      <c r="CZF98" s="202"/>
      <c r="CZG98" s="202"/>
      <c r="CZH98" s="202"/>
      <c r="CZI98" s="202"/>
      <c r="CZJ98" s="202"/>
      <c r="CZK98" s="202"/>
      <c r="CZL98" s="202"/>
      <c r="CZM98" s="202"/>
      <c r="CZN98" s="202"/>
      <c r="CZO98" s="202"/>
      <c r="CZP98" s="202"/>
      <c r="CZQ98" s="202"/>
      <c r="CZR98" s="202"/>
      <c r="CZS98" s="202"/>
      <c r="CZT98" s="202"/>
      <c r="CZU98" s="202"/>
      <c r="CZV98" s="202"/>
      <c r="CZW98" s="202"/>
      <c r="CZX98" s="202"/>
      <c r="CZY98" s="202"/>
      <c r="CZZ98" s="202"/>
      <c r="DAA98" s="202"/>
      <c r="DAB98" s="202"/>
      <c r="DAC98" s="202"/>
      <c r="DAD98" s="202"/>
      <c r="DAE98" s="202"/>
      <c r="DAF98" s="202"/>
      <c r="DAG98" s="202"/>
      <c r="DAH98" s="202"/>
      <c r="DAI98" s="202"/>
      <c r="DAJ98" s="202"/>
      <c r="DAK98" s="202"/>
      <c r="DAL98" s="202"/>
      <c r="DAM98" s="202"/>
      <c r="DAN98" s="202"/>
      <c r="DAO98" s="202"/>
      <c r="DAP98" s="202"/>
      <c r="DAQ98" s="202"/>
      <c r="DAR98" s="202"/>
      <c r="DAS98" s="202"/>
      <c r="DAT98" s="202"/>
      <c r="DAU98" s="202"/>
      <c r="DAV98" s="202"/>
      <c r="DAW98" s="202"/>
      <c r="DAX98" s="202"/>
      <c r="DAY98" s="202"/>
      <c r="DAZ98" s="202"/>
      <c r="DBA98" s="202"/>
      <c r="DBB98" s="202"/>
      <c r="DBC98" s="202"/>
      <c r="DBD98" s="202"/>
      <c r="DBE98" s="202"/>
      <c r="DBF98" s="202"/>
      <c r="DBG98" s="202"/>
      <c r="DBH98" s="202"/>
      <c r="DBI98" s="202"/>
      <c r="DBJ98" s="202"/>
      <c r="DBK98" s="202"/>
      <c r="DBL98" s="202"/>
      <c r="DBM98" s="202"/>
      <c r="DBN98" s="202"/>
      <c r="DBO98" s="202"/>
      <c r="DBP98" s="202"/>
      <c r="DBQ98" s="202"/>
      <c r="DBR98" s="202"/>
      <c r="DBS98" s="202"/>
      <c r="DBT98" s="202"/>
      <c r="DBU98" s="202"/>
      <c r="DBV98" s="202"/>
      <c r="DBW98" s="202"/>
      <c r="DBX98" s="202"/>
      <c r="DBY98" s="202"/>
      <c r="DBZ98" s="202"/>
      <c r="DCA98" s="202"/>
      <c r="DCB98" s="202"/>
      <c r="DCC98" s="202"/>
      <c r="DCD98" s="202"/>
      <c r="DCE98" s="202"/>
      <c r="DCF98" s="202"/>
      <c r="DCG98" s="202"/>
      <c r="DCH98" s="202"/>
      <c r="DCI98" s="202"/>
      <c r="DCJ98" s="202"/>
      <c r="DCK98" s="202"/>
      <c r="DCL98" s="202"/>
      <c r="DCM98" s="202"/>
      <c r="DCN98" s="202"/>
      <c r="DCO98" s="202"/>
      <c r="DCP98" s="202"/>
      <c r="DCQ98" s="202"/>
      <c r="DCR98" s="202"/>
      <c r="DCS98" s="202"/>
      <c r="DCT98" s="202"/>
      <c r="DCU98" s="202"/>
      <c r="DCV98" s="202"/>
      <c r="DCW98" s="202"/>
      <c r="DCX98" s="202"/>
      <c r="DCY98" s="202"/>
      <c r="DCZ98" s="202"/>
      <c r="DDA98" s="202"/>
      <c r="DDB98" s="202"/>
      <c r="DDC98" s="202"/>
      <c r="DDD98" s="202"/>
      <c r="DDE98" s="202"/>
      <c r="DDF98" s="202"/>
      <c r="DDG98" s="202"/>
      <c r="DDH98" s="202"/>
      <c r="DDI98" s="202"/>
      <c r="DDJ98" s="202"/>
      <c r="DDK98" s="202"/>
      <c r="DDL98" s="202"/>
      <c r="DDM98" s="202"/>
      <c r="DDN98" s="202"/>
      <c r="DDO98" s="202"/>
      <c r="DDP98" s="202"/>
      <c r="DDQ98" s="202"/>
      <c r="DDR98" s="202"/>
      <c r="DDS98" s="202"/>
      <c r="DDT98" s="202"/>
      <c r="DDU98" s="202"/>
      <c r="DDV98" s="202"/>
      <c r="DDW98" s="202"/>
      <c r="DDX98" s="202"/>
      <c r="DDY98" s="202"/>
      <c r="DDZ98" s="202"/>
      <c r="DEA98" s="202"/>
      <c r="DEB98" s="202"/>
      <c r="DEC98" s="202"/>
      <c r="DED98" s="202"/>
      <c r="DEE98" s="202"/>
      <c r="DEF98" s="202"/>
      <c r="DEG98" s="202"/>
      <c r="DEH98" s="202"/>
      <c r="DEI98" s="202"/>
      <c r="DEJ98" s="202"/>
      <c r="DEK98" s="202"/>
      <c r="DEL98" s="202"/>
      <c r="DEM98" s="202"/>
      <c r="DEN98" s="202"/>
      <c r="DEO98" s="202"/>
      <c r="DEP98" s="202"/>
      <c r="DEQ98" s="202"/>
      <c r="DER98" s="202"/>
      <c r="DES98" s="202"/>
      <c r="DET98" s="202"/>
      <c r="DEU98" s="202"/>
      <c r="DEV98" s="202"/>
      <c r="DEW98" s="202"/>
      <c r="DEX98" s="202"/>
      <c r="DEY98" s="202"/>
      <c r="DEZ98" s="202"/>
      <c r="DFA98" s="202"/>
      <c r="DFB98" s="202"/>
      <c r="DFC98" s="202"/>
      <c r="DFD98" s="202"/>
      <c r="DFE98" s="202"/>
      <c r="DFF98" s="202"/>
      <c r="DFG98" s="202"/>
      <c r="DFH98" s="202"/>
      <c r="DFI98" s="202"/>
      <c r="DFJ98" s="202"/>
      <c r="DFK98" s="202"/>
      <c r="DFL98" s="202"/>
      <c r="DFM98" s="202"/>
      <c r="DFN98" s="202"/>
      <c r="DFO98" s="202"/>
      <c r="DFP98" s="202"/>
      <c r="DFQ98" s="202"/>
      <c r="DFR98" s="202"/>
      <c r="DFS98" s="202"/>
      <c r="DFT98" s="202"/>
      <c r="DFU98" s="202"/>
      <c r="DFV98" s="202"/>
      <c r="DFW98" s="202"/>
      <c r="DFX98" s="202"/>
      <c r="DFY98" s="202"/>
      <c r="DFZ98" s="202"/>
      <c r="DGA98" s="202"/>
      <c r="DGB98" s="202"/>
      <c r="DGC98" s="202"/>
      <c r="DGD98" s="202"/>
      <c r="DGE98" s="202"/>
      <c r="DGF98" s="202"/>
      <c r="DGG98" s="202"/>
      <c r="DGH98" s="202"/>
      <c r="DGI98" s="202"/>
      <c r="DGJ98" s="202"/>
      <c r="DGK98" s="202"/>
      <c r="DGL98" s="202"/>
      <c r="DGM98" s="202"/>
      <c r="DGN98" s="202"/>
      <c r="DGO98" s="202"/>
      <c r="DGP98" s="202"/>
      <c r="DGQ98" s="202"/>
      <c r="DGR98" s="202"/>
      <c r="DGS98" s="202"/>
      <c r="DGT98" s="202"/>
      <c r="DGU98" s="202"/>
      <c r="DGV98" s="202"/>
      <c r="DGW98" s="202"/>
      <c r="DGX98" s="202"/>
      <c r="DGY98" s="202"/>
      <c r="DGZ98" s="202"/>
      <c r="DHA98" s="202"/>
      <c r="DHB98" s="202"/>
      <c r="DHC98" s="202"/>
      <c r="DHD98" s="202"/>
      <c r="DHE98" s="202"/>
      <c r="DHF98" s="202"/>
      <c r="DHG98" s="202"/>
      <c r="DHH98" s="202"/>
      <c r="DHI98" s="202"/>
      <c r="DHJ98" s="202"/>
      <c r="DHK98" s="202"/>
      <c r="DHL98" s="202"/>
      <c r="DHM98" s="202"/>
      <c r="DHN98" s="202"/>
      <c r="DHO98" s="202"/>
      <c r="DHP98" s="202"/>
      <c r="DHQ98" s="202"/>
      <c r="DHR98" s="202"/>
      <c r="DHS98" s="202"/>
      <c r="DHT98" s="202"/>
      <c r="DHU98" s="202"/>
      <c r="DHV98" s="202"/>
      <c r="DHW98" s="202"/>
      <c r="DHX98" s="202"/>
      <c r="DHY98" s="202"/>
      <c r="DHZ98" s="202"/>
      <c r="DIA98" s="202"/>
      <c r="DIB98" s="202"/>
      <c r="DIC98" s="202"/>
      <c r="DID98" s="202"/>
      <c r="DIE98" s="202"/>
      <c r="DIF98" s="202"/>
      <c r="DIG98" s="202"/>
      <c r="DIH98" s="202"/>
      <c r="DII98" s="202"/>
      <c r="DIJ98" s="202"/>
      <c r="DIK98" s="202"/>
      <c r="DIL98" s="202"/>
      <c r="DIM98" s="202"/>
      <c r="DIN98" s="202"/>
      <c r="DIO98" s="202"/>
      <c r="DIP98" s="202"/>
      <c r="DIQ98" s="202"/>
      <c r="DIR98" s="202"/>
      <c r="DIS98" s="202"/>
      <c r="DIT98" s="202"/>
      <c r="DIU98" s="202"/>
      <c r="DIV98" s="202"/>
      <c r="DIW98" s="202"/>
      <c r="DIX98" s="202"/>
      <c r="DIY98" s="202"/>
      <c r="DIZ98" s="202"/>
      <c r="DJA98" s="202"/>
      <c r="DJB98" s="202"/>
      <c r="DJC98" s="202"/>
      <c r="DJD98" s="202"/>
      <c r="DJE98" s="202"/>
      <c r="DJF98" s="202"/>
      <c r="DJG98" s="202"/>
      <c r="DJH98" s="202"/>
      <c r="DJI98" s="202"/>
      <c r="DJJ98" s="202"/>
      <c r="DJK98" s="202"/>
      <c r="DJL98" s="202"/>
      <c r="DJM98" s="202"/>
      <c r="DJN98" s="202"/>
      <c r="DJO98" s="202"/>
      <c r="DJP98" s="202"/>
      <c r="DJQ98" s="202"/>
      <c r="DJR98" s="202"/>
      <c r="DJS98" s="202"/>
      <c r="DJT98" s="202"/>
      <c r="DJU98" s="202"/>
      <c r="DJV98" s="202"/>
      <c r="DJW98" s="202"/>
      <c r="DJX98" s="202"/>
      <c r="DJY98" s="202"/>
      <c r="DJZ98" s="202"/>
      <c r="DKA98" s="202"/>
      <c r="DKB98" s="202"/>
      <c r="DKC98" s="202"/>
      <c r="DKD98" s="202"/>
      <c r="DKE98" s="202"/>
      <c r="DKF98" s="202"/>
      <c r="DKG98" s="202"/>
      <c r="DKH98" s="202"/>
      <c r="DKI98" s="202"/>
      <c r="DKJ98" s="202"/>
      <c r="DKK98" s="202"/>
      <c r="DKL98" s="202"/>
      <c r="DKM98" s="202"/>
      <c r="DKN98" s="202"/>
      <c r="DKO98" s="202"/>
      <c r="DKP98" s="202"/>
      <c r="DKQ98" s="202"/>
      <c r="DKR98" s="202"/>
      <c r="DKS98" s="202"/>
      <c r="DKT98" s="202"/>
      <c r="DKU98" s="202"/>
      <c r="DKV98" s="202"/>
      <c r="DKW98" s="202"/>
      <c r="DKX98" s="202"/>
      <c r="DKY98" s="202"/>
      <c r="DKZ98" s="202"/>
      <c r="DLA98" s="202"/>
      <c r="DLB98" s="202"/>
      <c r="DLC98" s="202"/>
      <c r="DLD98" s="202"/>
      <c r="DLE98" s="202"/>
      <c r="DLF98" s="202"/>
      <c r="DLG98" s="202"/>
      <c r="DLH98" s="202"/>
      <c r="DLI98" s="202"/>
      <c r="DLJ98" s="202"/>
      <c r="DLK98" s="202"/>
      <c r="DLL98" s="202"/>
      <c r="DLM98" s="202"/>
      <c r="DLN98" s="202"/>
      <c r="DLO98" s="202"/>
      <c r="DLP98" s="202"/>
      <c r="DLQ98" s="202"/>
      <c r="DLR98" s="202"/>
      <c r="DLS98" s="202"/>
      <c r="DLT98" s="202"/>
      <c r="DLU98" s="202"/>
      <c r="DLV98" s="202"/>
      <c r="DLW98" s="202"/>
      <c r="DLX98" s="202"/>
      <c r="DLY98" s="202"/>
      <c r="DLZ98" s="202"/>
      <c r="DMA98" s="202"/>
      <c r="DMB98" s="202"/>
      <c r="DMC98" s="202"/>
      <c r="DMD98" s="202"/>
      <c r="DME98" s="202"/>
      <c r="DMF98" s="202"/>
      <c r="DMG98" s="202"/>
      <c r="DMH98" s="202"/>
      <c r="DMI98" s="202"/>
      <c r="DMJ98" s="202"/>
      <c r="DMK98" s="202"/>
      <c r="DML98" s="202"/>
      <c r="DMM98" s="202"/>
      <c r="DMN98" s="202"/>
      <c r="DMO98" s="202"/>
      <c r="DMP98" s="202"/>
      <c r="DMQ98" s="202"/>
      <c r="DMR98" s="202"/>
      <c r="DMS98" s="202"/>
      <c r="DMT98" s="202"/>
      <c r="DMU98" s="202"/>
      <c r="DMV98" s="202"/>
      <c r="DMW98" s="202"/>
      <c r="DMX98" s="202"/>
      <c r="DMY98" s="202"/>
      <c r="DMZ98" s="202"/>
      <c r="DNA98" s="202"/>
      <c r="DNB98" s="202"/>
      <c r="DNC98" s="202"/>
      <c r="DND98" s="202"/>
      <c r="DNE98" s="202"/>
      <c r="DNF98" s="202"/>
      <c r="DNG98" s="202"/>
      <c r="DNH98" s="202"/>
      <c r="DNI98" s="202"/>
      <c r="DNJ98" s="202"/>
      <c r="DNK98" s="202"/>
      <c r="DNL98" s="202"/>
      <c r="DNM98" s="202"/>
      <c r="DNN98" s="202"/>
      <c r="DNO98" s="202"/>
      <c r="DNP98" s="202"/>
      <c r="DNQ98" s="202"/>
      <c r="DNR98" s="202"/>
      <c r="DNS98" s="202"/>
      <c r="DNT98" s="202"/>
      <c r="DNU98" s="202"/>
      <c r="DNV98" s="202"/>
      <c r="DNW98" s="202"/>
      <c r="DNX98" s="202"/>
      <c r="DNY98" s="202"/>
      <c r="DNZ98" s="202"/>
      <c r="DOA98" s="202"/>
      <c r="DOB98" s="202"/>
      <c r="DOC98" s="202"/>
      <c r="DOD98" s="202"/>
      <c r="DOE98" s="202"/>
      <c r="DOF98" s="202"/>
      <c r="DOG98" s="202"/>
      <c r="DOH98" s="202"/>
      <c r="DOI98" s="202"/>
      <c r="DOJ98" s="202"/>
      <c r="DOK98" s="202"/>
      <c r="DOL98" s="202"/>
      <c r="DOM98" s="202"/>
      <c r="DON98" s="202"/>
      <c r="DOO98" s="202"/>
      <c r="DOP98" s="202"/>
      <c r="DOQ98" s="202"/>
      <c r="DOR98" s="202"/>
      <c r="DOS98" s="202"/>
      <c r="DOT98" s="202"/>
      <c r="DOU98" s="202"/>
      <c r="DOV98" s="202"/>
      <c r="DOW98" s="202"/>
      <c r="DOX98" s="202"/>
      <c r="DOY98" s="202"/>
      <c r="DOZ98" s="202"/>
      <c r="DPA98" s="202"/>
      <c r="DPB98" s="202"/>
      <c r="DPC98" s="202"/>
      <c r="DPD98" s="202"/>
      <c r="DPE98" s="202"/>
      <c r="DPF98" s="202"/>
      <c r="DPG98" s="202"/>
      <c r="DPH98" s="202"/>
      <c r="DPI98" s="202"/>
      <c r="DPJ98" s="202"/>
      <c r="DPK98" s="202"/>
      <c r="DPL98" s="202"/>
      <c r="DPM98" s="202"/>
      <c r="DPN98" s="202"/>
      <c r="DPO98" s="202"/>
      <c r="DPP98" s="202"/>
      <c r="DPQ98" s="202"/>
      <c r="DPR98" s="202"/>
      <c r="DPS98" s="202"/>
      <c r="DPT98" s="202"/>
      <c r="DPU98" s="202"/>
      <c r="DPV98" s="202"/>
      <c r="DPW98" s="202"/>
      <c r="DPX98" s="202"/>
      <c r="DPY98" s="202"/>
      <c r="DPZ98" s="202"/>
      <c r="DQA98" s="202"/>
      <c r="DQB98" s="202"/>
      <c r="DQC98" s="202"/>
      <c r="DQD98" s="202"/>
      <c r="DQE98" s="202"/>
      <c r="DQF98" s="202"/>
      <c r="DQG98" s="202"/>
      <c r="DQH98" s="202"/>
      <c r="DQI98" s="202"/>
      <c r="DQJ98" s="202"/>
      <c r="DQK98" s="202"/>
      <c r="DQL98" s="202"/>
      <c r="DQM98" s="202"/>
      <c r="DQN98" s="202"/>
      <c r="DQO98" s="202"/>
      <c r="DQP98" s="202"/>
      <c r="DQQ98" s="202"/>
      <c r="DQR98" s="202"/>
      <c r="DQS98" s="202"/>
      <c r="DQT98" s="202"/>
      <c r="DQU98" s="202"/>
      <c r="DQV98" s="202"/>
      <c r="DQW98" s="202"/>
      <c r="DQX98" s="202"/>
      <c r="DQY98" s="202"/>
      <c r="DQZ98" s="202"/>
      <c r="DRA98" s="202"/>
      <c r="DRB98" s="202"/>
      <c r="DRC98" s="202"/>
      <c r="DRD98" s="202"/>
      <c r="DRE98" s="202"/>
      <c r="DRF98" s="202"/>
      <c r="DRG98" s="202"/>
      <c r="DRH98" s="202"/>
      <c r="DRI98" s="202"/>
      <c r="DRJ98" s="202"/>
      <c r="DRK98" s="202"/>
      <c r="DRL98" s="202"/>
      <c r="DRM98" s="202"/>
      <c r="DRN98" s="202"/>
      <c r="DRO98" s="202"/>
      <c r="DRP98" s="202"/>
      <c r="DRQ98" s="202"/>
      <c r="DRR98" s="202"/>
      <c r="DRS98" s="202"/>
      <c r="DRT98" s="202"/>
      <c r="DRU98" s="202"/>
      <c r="DRV98" s="202"/>
      <c r="DRW98" s="202"/>
      <c r="DRX98" s="202"/>
      <c r="DRY98" s="202"/>
      <c r="DRZ98" s="202"/>
      <c r="DSA98" s="202"/>
      <c r="DSB98" s="202"/>
      <c r="DSC98" s="202"/>
      <c r="DSD98" s="202"/>
      <c r="DSE98" s="202"/>
      <c r="DSF98" s="202"/>
      <c r="DSG98" s="202"/>
      <c r="DSH98" s="202"/>
      <c r="DSI98" s="202"/>
      <c r="DSJ98" s="202"/>
      <c r="DSK98" s="202"/>
      <c r="DSL98" s="202"/>
      <c r="DSM98" s="202"/>
      <c r="DSN98" s="202"/>
      <c r="DSO98" s="202"/>
      <c r="DSP98" s="202"/>
      <c r="DSQ98" s="202"/>
      <c r="DSR98" s="202"/>
      <c r="DSS98" s="202"/>
      <c r="DST98" s="202"/>
      <c r="DSU98" s="202"/>
      <c r="DSV98" s="202"/>
      <c r="DSW98" s="202"/>
      <c r="DSX98" s="202"/>
      <c r="DSY98" s="202"/>
      <c r="DSZ98" s="202"/>
      <c r="DTA98" s="202"/>
      <c r="DTB98" s="202"/>
      <c r="DTC98" s="202"/>
      <c r="DTD98" s="202"/>
      <c r="DTE98" s="202"/>
      <c r="DTF98" s="202"/>
      <c r="DTG98" s="202"/>
      <c r="DTH98" s="202"/>
      <c r="DTI98" s="202"/>
      <c r="DTJ98" s="202"/>
      <c r="DTK98" s="202"/>
      <c r="DTL98" s="202"/>
      <c r="DTM98" s="202"/>
      <c r="DTN98" s="202"/>
      <c r="DTO98" s="202"/>
      <c r="DTP98" s="202"/>
      <c r="DTQ98" s="202"/>
      <c r="DTR98" s="202"/>
      <c r="DTS98" s="202"/>
      <c r="DTT98" s="202"/>
      <c r="DTU98" s="202"/>
      <c r="DTV98" s="202"/>
      <c r="DTW98" s="202"/>
      <c r="DTX98" s="202"/>
      <c r="DTY98" s="202"/>
      <c r="DTZ98" s="202"/>
      <c r="DUA98" s="202"/>
      <c r="DUB98" s="202"/>
      <c r="DUC98" s="202"/>
      <c r="DUD98" s="202"/>
      <c r="DUE98" s="202"/>
      <c r="DUF98" s="202"/>
      <c r="DUG98" s="202"/>
      <c r="DUH98" s="202"/>
      <c r="DUI98" s="202"/>
      <c r="DUJ98" s="202"/>
      <c r="DUK98" s="202"/>
      <c r="DUL98" s="202"/>
      <c r="DUM98" s="202"/>
      <c r="DUN98" s="202"/>
      <c r="DUO98" s="202"/>
      <c r="DUP98" s="202"/>
      <c r="DUQ98" s="202"/>
      <c r="DUR98" s="202"/>
      <c r="DUS98" s="202"/>
      <c r="DUT98" s="202"/>
      <c r="DUU98" s="202"/>
      <c r="DUV98" s="202"/>
      <c r="DUW98" s="202"/>
      <c r="DUX98" s="202"/>
      <c r="DUY98" s="202"/>
      <c r="DUZ98" s="202"/>
      <c r="DVA98" s="202"/>
      <c r="DVB98" s="202"/>
      <c r="DVC98" s="202"/>
      <c r="DVD98" s="202"/>
      <c r="DVE98" s="202"/>
      <c r="DVF98" s="202"/>
      <c r="DVG98" s="202"/>
      <c r="DVH98" s="202"/>
      <c r="DVI98" s="202"/>
      <c r="DVJ98" s="202"/>
      <c r="DVK98" s="202"/>
      <c r="DVL98" s="202"/>
      <c r="DVM98" s="202"/>
      <c r="DVN98" s="202"/>
      <c r="DVO98" s="202"/>
      <c r="DVP98" s="202"/>
      <c r="DVQ98" s="202"/>
      <c r="DVR98" s="202"/>
      <c r="DVS98" s="202"/>
      <c r="DVT98" s="202"/>
      <c r="DVU98" s="202"/>
      <c r="DVV98" s="202"/>
      <c r="DVW98" s="202"/>
      <c r="DVX98" s="202"/>
      <c r="DVY98" s="202"/>
      <c r="DVZ98" s="202"/>
      <c r="DWA98" s="202"/>
      <c r="DWB98" s="202"/>
      <c r="DWC98" s="202"/>
      <c r="DWD98" s="202"/>
      <c r="DWE98" s="202"/>
      <c r="DWF98" s="202"/>
      <c r="DWG98" s="202"/>
      <c r="DWH98" s="202"/>
      <c r="DWI98" s="202"/>
      <c r="DWJ98" s="202"/>
      <c r="DWK98" s="202"/>
      <c r="DWL98" s="202"/>
      <c r="DWM98" s="202"/>
      <c r="DWN98" s="202"/>
      <c r="DWO98" s="202"/>
      <c r="DWP98" s="202"/>
      <c r="DWQ98" s="202"/>
      <c r="DWR98" s="202"/>
      <c r="DWS98" s="202"/>
      <c r="DWT98" s="202"/>
      <c r="DWU98" s="202"/>
      <c r="DWV98" s="202"/>
      <c r="DWW98" s="202"/>
      <c r="DWX98" s="202"/>
      <c r="DWY98" s="202"/>
      <c r="DWZ98" s="202"/>
      <c r="DXA98" s="202"/>
      <c r="DXB98" s="202"/>
      <c r="DXC98" s="202"/>
      <c r="DXD98" s="202"/>
      <c r="DXE98" s="202"/>
      <c r="DXF98" s="202"/>
      <c r="DXG98" s="202"/>
      <c r="DXH98" s="202"/>
      <c r="DXI98" s="202"/>
      <c r="DXJ98" s="202"/>
      <c r="DXK98" s="202"/>
      <c r="DXL98" s="202"/>
      <c r="DXM98" s="202"/>
      <c r="DXN98" s="202"/>
      <c r="DXO98" s="202"/>
      <c r="DXP98" s="202"/>
      <c r="DXQ98" s="202"/>
      <c r="DXR98" s="202"/>
      <c r="DXS98" s="202"/>
      <c r="DXT98" s="202"/>
      <c r="DXU98" s="202"/>
      <c r="DXV98" s="202"/>
      <c r="DXW98" s="202"/>
      <c r="DXX98" s="202"/>
      <c r="DXY98" s="202"/>
      <c r="DXZ98" s="202"/>
      <c r="DYA98" s="202"/>
      <c r="DYB98" s="202"/>
      <c r="DYC98" s="202"/>
      <c r="DYD98" s="202"/>
      <c r="DYE98" s="202"/>
      <c r="DYF98" s="202"/>
      <c r="DYG98" s="202"/>
      <c r="DYH98" s="202"/>
      <c r="DYI98" s="202"/>
      <c r="DYJ98" s="202"/>
      <c r="DYK98" s="202"/>
      <c r="DYL98" s="202"/>
      <c r="DYM98" s="202"/>
      <c r="DYN98" s="202"/>
      <c r="DYO98" s="202"/>
      <c r="DYP98" s="202"/>
      <c r="DYQ98" s="202"/>
      <c r="DYR98" s="202"/>
      <c r="DYS98" s="202"/>
      <c r="DYT98" s="202"/>
      <c r="DYU98" s="202"/>
      <c r="DYV98" s="202"/>
      <c r="DYW98" s="202"/>
      <c r="DYX98" s="202"/>
      <c r="DYY98" s="202"/>
      <c r="DYZ98" s="202"/>
      <c r="DZA98" s="202"/>
      <c r="DZB98" s="202"/>
      <c r="DZC98" s="202"/>
      <c r="DZD98" s="202"/>
      <c r="DZE98" s="202"/>
      <c r="DZF98" s="202"/>
      <c r="DZG98" s="202"/>
      <c r="DZH98" s="202"/>
      <c r="DZI98" s="202"/>
      <c r="DZJ98" s="202"/>
      <c r="DZK98" s="202"/>
      <c r="DZL98" s="202"/>
      <c r="DZM98" s="202"/>
      <c r="DZN98" s="202"/>
      <c r="DZO98" s="202"/>
      <c r="DZP98" s="202"/>
      <c r="DZQ98" s="202"/>
      <c r="DZR98" s="202"/>
      <c r="DZS98" s="202"/>
      <c r="DZT98" s="202"/>
      <c r="DZU98" s="202"/>
      <c r="DZV98" s="202"/>
      <c r="DZW98" s="202"/>
      <c r="DZX98" s="202"/>
      <c r="DZY98" s="202"/>
      <c r="DZZ98" s="202"/>
      <c r="EAA98" s="202"/>
      <c r="EAB98" s="202"/>
      <c r="EAC98" s="202"/>
      <c r="EAD98" s="202"/>
      <c r="EAE98" s="202"/>
      <c r="EAF98" s="202"/>
      <c r="EAG98" s="202"/>
      <c r="EAH98" s="202"/>
      <c r="EAI98" s="202"/>
      <c r="EAJ98" s="202"/>
      <c r="EAK98" s="202"/>
      <c r="EAL98" s="202"/>
      <c r="EAM98" s="202"/>
      <c r="EAN98" s="202"/>
      <c r="EAO98" s="202"/>
      <c r="EAP98" s="202"/>
      <c r="EAQ98" s="202"/>
      <c r="EAR98" s="202"/>
      <c r="EAS98" s="202"/>
      <c r="EAT98" s="202"/>
      <c r="EAU98" s="202"/>
      <c r="EAV98" s="202"/>
      <c r="EAW98" s="202"/>
      <c r="EAX98" s="202"/>
      <c r="EAY98" s="202"/>
      <c r="EAZ98" s="202"/>
      <c r="EBA98" s="202"/>
      <c r="EBB98" s="202"/>
      <c r="EBC98" s="202"/>
      <c r="EBD98" s="202"/>
      <c r="EBE98" s="202"/>
      <c r="EBF98" s="202"/>
      <c r="EBG98" s="202"/>
      <c r="EBH98" s="202"/>
      <c r="EBI98" s="202"/>
      <c r="EBJ98" s="202"/>
      <c r="EBK98" s="202"/>
      <c r="EBL98" s="202"/>
      <c r="EBM98" s="202"/>
      <c r="EBN98" s="202"/>
      <c r="EBO98" s="202"/>
      <c r="EBP98" s="202"/>
      <c r="EBQ98" s="202"/>
      <c r="EBR98" s="202"/>
      <c r="EBS98" s="202"/>
      <c r="EBT98" s="202"/>
      <c r="EBU98" s="202"/>
      <c r="EBV98" s="202"/>
      <c r="EBW98" s="202"/>
      <c r="EBX98" s="202"/>
      <c r="EBY98" s="202"/>
      <c r="EBZ98" s="202"/>
      <c r="ECA98" s="202"/>
      <c r="ECB98" s="202"/>
      <c r="ECC98" s="202"/>
      <c r="ECD98" s="202"/>
      <c r="ECE98" s="202"/>
      <c r="ECF98" s="202"/>
      <c r="ECG98" s="202"/>
      <c r="ECH98" s="202"/>
      <c r="ECI98" s="202"/>
      <c r="ECJ98" s="202"/>
      <c r="ECK98" s="202"/>
      <c r="ECL98" s="202"/>
      <c r="ECM98" s="202"/>
      <c r="ECN98" s="202"/>
      <c r="ECO98" s="202"/>
      <c r="ECP98" s="202"/>
      <c r="ECQ98" s="202"/>
      <c r="ECR98" s="202"/>
      <c r="ECS98" s="202"/>
      <c r="ECT98" s="202"/>
      <c r="ECU98" s="202"/>
      <c r="ECV98" s="202"/>
      <c r="ECW98" s="202"/>
      <c r="ECX98" s="202"/>
      <c r="ECY98" s="202"/>
      <c r="ECZ98" s="202"/>
      <c r="EDA98" s="202"/>
      <c r="EDB98" s="202"/>
      <c r="EDC98" s="202"/>
      <c r="EDD98" s="202"/>
      <c r="EDE98" s="202"/>
      <c r="EDF98" s="202"/>
      <c r="EDG98" s="202"/>
      <c r="EDH98" s="202"/>
      <c r="EDI98" s="202"/>
      <c r="EDJ98" s="202"/>
      <c r="EDK98" s="202"/>
      <c r="EDL98" s="202"/>
      <c r="EDM98" s="202"/>
      <c r="EDN98" s="202"/>
      <c r="EDO98" s="202"/>
      <c r="EDP98" s="202"/>
      <c r="EDQ98" s="202"/>
      <c r="EDR98" s="202"/>
      <c r="EDS98" s="202"/>
      <c r="EDT98" s="202"/>
      <c r="EDU98" s="202"/>
      <c r="EDV98" s="202"/>
      <c r="EDW98" s="202"/>
      <c r="EDX98" s="202"/>
      <c r="EDY98" s="202"/>
      <c r="EDZ98" s="202"/>
      <c r="EEA98" s="202"/>
      <c r="EEB98" s="202"/>
      <c r="EEC98" s="202"/>
      <c r="EED98" s="202"/>
      <c r="EEE98" s="202"/>
      <c r="EEF98" s="202"/>
      <c r="EEG98" s="202"/>
      <c r="EEH98" s="202"/>
      <c r="EEI98" s="202"/>
      <c r="EEJ98" s="202"/>
      <c r="EEK98" s="202"/>
      <c r="EEL98" s="202"/>
      <c r="EEM98" s="202"/>
      <c r="EEN98" s="202"/>
      <c r="EEO98" s="202"/>
      <c r="EEP98" s="202"/>
      <c r="EEQ98" s="202"/>
      <c r="EER98" s="202"/>
      <c r="EES98" s="202"/>
      <c r="EET98" s="202"/>
      <c r="EEU98" s="202"/>
      <c r="EEV98" s="202"/>
      <c r="EEW98" s="202"/>
      <c r="EEX98" s="202"/>
      <c r="EEY98" s="202"/>
      <c r="EEZ98" s="202"/>
      <c r="EFA98" s="202"/>
      <c r="EFB98" s="202"/>
      <c r="EFC98" s="202"/>
      <c r="EFD98" s="202"/>
      <c r="EFE98" s="202"/>
      <c r="EFF98" s="202"/>
      <c r="EFG98" s="202"/>
      <c r="EFH98" s="202"/>
      <c r="EFI98" s="202"/>
      <c r="EFJ98" s="202"/>
      <c r="EFK98" s="202"/>
      <c r="EFL98" s="202"/>
      <c r="EFM98" s="202"/>
      <c r="EFN98" s="202"/>
      <c r="EFO98" s="202"/>
      <c r="EFP98" s="202"/>
      <c r="EFQ98" s="202"/>
      <c r="EFR98" s="202"/>
      <c r="EFS98" s="202"/>
      <c r="EFT98" s="202"/>
      <c r="EFU98" s="202"/>
      <c r="EFV98" s="202"/>
      <c r="EFW98" s="202"/>
      <c r="EFX98" s="202"/>
      <c r="EFY98" s="202"/>
      <c r="EFZ98" s="202"/>
      <c r="EGA98" s="202"/>
      <c r="EGB98" s="202"/>
      <c r="EGC98" s="202"/>
      <c r="EGD98" s="202"/>
      <c r="EGE98" s="202"/>
      <c r="EGF98" s="202"/>
      <c r="EGG98" s="202"/>
      <c r="EGH98" s="202"/>
      <c r="EGI98" s="202"/>
      <c r="EGJ98" s="202"/>
      <c r="EGK98" s="202"/>
      <c r="EGL98" s="202"/>
      <c r="EGM98" s="202"/>
      <c r="EGN98" s="202"/>
      <c r="EGO98" s="202"/>
      <c r="EGP98" s="202"/>
      <c r="EGQ98" s="202"/>
      <c r="EGR98" s="202"/>
      <c r="EGS98" s="202"/>
      <c r="EGT98" s="202"/>
      <c r="EGU98" s="202"/>
      <c r="EGV98" s="202"/>
      <c r="EGW98" s="202"/>
      <c r="EGX98" s="202"/>
      <c r="EGY98" s="202"/>
      <c r="EGZ98" s="202"/>
      <c r="EHA98" s="202"/>
      <c r="EHB98" s="202"/>
      <c r="EHC98" s="202"/>
      <c r="EHD98" s="202"/>
      <c r="EHE98" s="202"/>
      <c r="EHF98" s="202"/>
      <c r="EHG98" s="202"/>
      <c r="EHH98" s="202"/>
      <c r="EHI98" s="202"/>
      <c r="EHJ98" s="202"/>
      <c r="EHK98" s="202"/>
      <c r="EHL98" s="202"/>
      <c r="EHM98" s="202"/>
      <c r="EHN98" s="202"/>
      <c r="EHO98" s="202"/>
      <c r="EHP98" s="202"/>
      <c r="EHQ98" s="202"/>
      <c r="EHR98" s="202"/>
      <c r="EHS98" s="202"/>
      <c r="EHT98" s="202"/>
      <c r="EHU98" s="202"/>
      <c r="EHV98" s="202"/>
      <c r="EHW98" s="202"/>
      <c r="EHX98" s="202"/>
      <c r="EHY98" s="202"/>
      <c r="EHZ98" s="202"/>
      <c r="EIA98" s="202"/>
      <c r="EIB98" s="202"/>
      <c r="EIC98" s="202"/>
      <c r="EID98" s="202"/>
      <c r="EIE98" s="202"/>
      <c r="EIF98" s="202"/>
      <c r="EIG98" s="202"/>
      <c r="EIH98" s="202"/>
      <c r="EII98" s="202"/>
      <c r="EIJ98" s="202"/>
      <c r="EIK98" s="202"/>
      <c r="EIL98" s="202"/>
      <c r="EIM98" s="202"/>
      <c r="EIN98" s="202"/>
      <c r="EIO98" s="202"/>
      <c r="EIP98" s="202"/>
      <c r="EIQ98" s="202"/>
      <c r="EIR98" s="202"/>
      <c r="EIS98" s="202"/>
      <c r="EIT98" s="202"/>
      <c r="EIU98" s="202"/>
      <c r="EIV98" s="202"/>
      <c r="EIW98" s="202"/>
      <c r="EIX98" s="202"/>
      <c r="EIY98" s="202"/>
      <c r="EIZ98" s="202"/>
      <c r="EJA98" s="202"/>
      <c r="EJB98" s="202"/>
      <c r="EJC98" s="202"/>
      <c r="EJD98" s="202"/>
      <c r="EJE98" s="202"/>
      <c r="EJF98" s="202"/>
      <c r="EJG98" s="202"/>
      <c r="EJH98" s="202"/>
      <c r="EJI98" s="202"/>
      <c r="EJJ98" s="202"/>
      <c r="EJK98" s="202"/>
      <c r="EJL98" s="202"/>
      <c r="EJM98" s="202"/>
      <c r="EJN98" s="202"/>
      <c r="EJO98" s="202"/>
      <c r="EJP98" s="202"/>
      <c r="EJQ98" s="202"/>
      <c r="EJR98" s="202"/>
      <c r="EJS98" s="202"/>
      <c r="EJT98" s="202"/>
      <c r="EJU98" s="202"/>
      <c r="EJV98" s="202"/>
      <c r="EJW98" s="202"/>
      <c r="EJX98" s="202"/>
      <c r="EJY98" s="202"/>
      <c r="EJZ98" s="202"/>
      <c r="EKA98" s="202"/>
      <c r="EKB98" s="202"/>
      <c r="EKC98" s="202"/>
      <c r="EKD98" s="202"/>
      <c r="EKE98" s="202"/>
      <c r="EKF98" s="202"/>
      <c r="EKG98" s="202"/>
      <c r="EKH98" s="202"/>
      <c r="EKI98" s="202"/>
      <c r="EKJ98" s="202"/>
      <c r="EKK98" s="202"/>
      <c r="EKL98" s="202"/>
      <c r="EKM98" s="202"/>
      <c r="EKN98" s="202"/>
      <c r="EKO98" s="202"/>
      <c r="EKP98" s="202"/>
      <c r="EKQ98" s="202"/>
      <c r="EKR98" s="202"/>
      <c r="EKS98" s="202"/>
      <c r="EKT98" s="202"/>
      <c r="EKU98" s="202"/>
      <c r="EKV98" s="202"/>
      <c r="EKW98" s="202"/>
      <c r="EKX98" s="202"/>
      <c r="EKY98" s="202"/>
      <c r="EKZ98" s="202"/>
      <c r="ELA98" s="202"/>
      <c r="ELB98" s="202"/>
      <c r="ELC98" s="202"/>
      <c r="ELD98" s="202"/>
      <c r="ELE98" s="202"/>
      <c r="ELF98" s="202"/>
      <c r="ELG98" s="202"/>
      <c r="ELH98" s="202"/>
      <c r="ELI98" s="202"/>
      <c r="ELJ98" s="202"/>
      <c r="ELK98" s="202"/>
      <c r="ELL98" s="202"/>
      <c r="ELM98" s="202"/>
      <c r="ELN98" s="202"/>
      <c r="ELO98" s="202"/>
      <c r="ELP98" s="202"/>
      <c r="ELQ98" s="202"/>
      <c r="ELR98" s="202"/>
      <c r="ELS98" s="202"/>
      <c r="ELT98" s="202"/>
      <c r="ELU98" s="202"/>
      <c r="ELV98" s="202"/>
      <c r="ELW98" s="202"/>
      <c r="ELX98" s="202"/>
      <c r="ELY98" s="202"/>
      <c r="ELZ98" s="202"/>
      <c r="EMA98" s="202"/>
      <c r="EMB98" s="202"/>
      <c r="EMC98" s="202"/>
      <c r="EMD98" s="202"/>
      <c r="EME98" s="202"/>
      <c r="EMF98" s="202"/>
      <c r="EMG98" s="202"/>
      <c r="EMH98" s="202"/>
      <c r="EMI98" s="202"/>
      <c r="EMJ98" s="202"/>
      <c r="EMK98" s="202"/>
      <c r="EML98" s="202"/>
      <c r="EMM98" s="202"/>
      <c r="EMN98" s="202"/>
      <c r="EMO98" s="202"/>
      <c r="EMP98" s="202"/>
      <c r="EMQ98" s="202"/>
      <c r="EMR98" s="202"/>
      <c r="EMS98" s="202"/>
      <c r="EMT98" s="202"/>
      <c r="EMU98" s="202"/>
      <c r="EMV98" s="202"/>
      <c r="EMW98" s="202"/>
      <c r="EMX98" s="202"/>
      <c r="EMY98" s="202"/>
      <c r="EMZ98" s="202"/>
      <c r="ENA98" s="202"/>
      <c r="ENB98" s="202"/>
      <c r="ENC98" s="202"/>
      <c r="END98" s="202"/>
      <c r="ENE98" s="202"/>
      <c r="ENF98" s="202"/>
      <c r="ENG98" s="202"/>
      <c r="ENH98" s="202"/>
      <c r="ENI98" s="202"/>
      <c r="ENJ98" s="202"/>
      <c r="ENK98" s="202"/>
      <c r="ENL98" s="202"/>
      <c r="ENM98" s="202"/>
      <c r="ENN98" s="202"/>
      <c r="ENO98" s="202"/>
      <c r="ENP98" s="202"/>
      <c r="ENQ98" s="202"/>
      <c r="ENR98" s="202"/>
      <c r="ENS98" s="202"/>
      <c r="ENT98" s="202"/>
      <c r="ENU98" s="202"/>
      <c r="ENV98" s="202"/>
      <c r="ENW98" s="202"/>
      <c r="ENX98" s="202"/>
      <c r="ENY98" s="202"/>
      <c r="ENZ98" s="202"/>
      <c r="EOA98" s="202"/>
      <c r="EOB98" s="202"/>
      <c r="EOC98" s="202"/>
      <c r="EOD98" s="202"/>
      <c r="EOE98" s="202"/>
      <c r="EOF98" s="202"/>
      <c r="EOG98" s="202"/>
      <c r="EOH98" s="202"/>
      <c r="EOI98" s="202"/>
      <c r="EOJ98" s="202"/>
      <c r="EOK98" s="202"/>
      <c r="EOL98" s="202"/>
      <c r="EOM98" s="202"/>
      <c r="EON98" s="202"/>
      <c r="EOO98" s="202"/>
      <c r="EOP98" s="202"/>
      <c r="EOQ98" s="202"/>
      <c r="EOR98" s="202"/>
      <c r="EOS98" s="202"/>
      <c r="EOT98" s="202"/>
      <c r="EOU98" s="202"/>
      <c r="EOV98" s="202"/>
      <c r="EOW98" s="202"/>
      <c r="EOX98" s="202"/>
      <c r="EOY98" s="202"/>
      <c r="EOZ98" s="202"/>
      <c r="EPA98" s="202"/>
      <c r="EPB98" s="202"/>
      <c r="EPC98" s="202"/>
      <c r="EPD98" s="202"/>
      <c r="EPE98" s="202"/>
      <c r="EPF98" s="202"/>
      <c r="EPG98" s="202"/>
      <c r="EPH98" s="202"/>
      <c r="EPI98" s="202"/>
      <c r="EPJ98" s="202"/>
      <c r="EPK98" s="202"/>
      <c r="EPL98" s="202"/>
      <c r="EPM98" s="202"/>
      <c r="EPN98" s="202"/>
      <c r="EPO98" s="202"/>
      <c r="EPP98" s="202"/>
      <c r="EPQ98" s="202"/>
      <c r="EPR98" s="202"/>
      <c r="EPS98" s="202"/>
      <c r="EPT98" s="202"/>
      <c r="EPU98" s="202"/>
      <c r="EPV98" s="202"/>
      <c r="EPW98" s="202"/>
      <c r="EPX98" s="202"/>
      <c r="EPY98" s="202"/>
      <c r="EPZ98" s="202"/>
      <c r="EQA98" s="202"/>
      <c r="EQB98" s="202"/>
      <c r="EQC98" s="202"/>
      <c r="EQD98" s="202"/>
      <c r="EQE98" s="202"/>
      <c r="EQF98" s="202"/>
      <c r="EQG98" s="202"/>
      <c r="EQH98" s="202"/>
      <c r="EQI98" s="202"/>
      <c r="EQJ98" s="202"/>
      <c r="EQK98" s="202"/>
      <c r="EQL98" s="202"/>
      <c r="EQM98" s="202"/>
      <c r="EQN98" s="202"/>
      <c r="EQO98" s="202"/>
      <c r="EQP98" s="202"/>
      <c r="EQQ98" s="202"/>
      <c r="EQR98" s="202"/>
      <c r="EQS98" s="202"/>
      <c r="EQT98" s="202"/>
      <c r="EQU98" s="202"/>
      <c r="EQV98" s="202"/>
      <c r="EQW98" s="202"/>
      <c r="EQX98" s="202"/>
      <c r="EQY98" s="202"/>
      <c r="EQZ98" s="202"/>
      <c r="ERA98" s="202"/>
      <c r="ERB98" s="202"/>
      <c r="ERC98" s="202"/>
      <c r="ERD98" s="202"/>
      <c r="ERE98" s="202"/>
      <c r="ERF98" s="202"/>
      <c r="ERG98" s="202"/>
      <c r="ERH98" s="202"/>
      <c r="ERI98" s="202"/>
      <c r="ERJ98" s="202"/>
      <c r="ERK98" s="202"/>
      <c r="ERL98" s="202"/>
      <c r="ERM98" s="202"/>
      <c r="ERN98" s="202"/>
      <c r="ERO98" s="202"/>
      <c r="ERP98" s="202"/>
      <c r="ERQ98" s="202"/>
      <c r="ERR98" s="202"/>
      <c r="ERS98" s="202"/>
      <c r="ERT98" s="202"/>
      <c r="ERU98" s="202"/>
      <c r="ERV98" s="202"/>
      <c r="ERW98" s="202"/>
      <c r="ERX98" s="202"/>
      <c r="ERY98" s="202"/>
      <c r="ERZ98" s="202"/>
      <c r="ESA98" s="202"/>
      <c r="ESB98" s="202"/>
      <c r="ESC98" s="202"/>
      <c r="ESD98" s="202"/>
      <c r="ESE98" s="202"/>
      <c r="ESF98" s="202"/>
      <c r="ESG98" s="202"/>
      <c r="ESH98" s="202"/>
      <c r="ESI98" s="202"/>
      <c r="ESJ98" s="202"/>
      <c r="ESK98" s="202"/>
      <c r="ESL98" s="202"/>
      <c r="ESM98" s="202"/>
      <c r="ESN98" s="202"/>
      <c r="ESO98" s="202"/>
      <c r="ESP98" s="202"/>
      <c r="ESQ98" s="202"/>
      <c r="ESR98" s="202"/>
      <c r="ESS98" s="202"/>
      <c r="EST98" s="202"/>
      <c r="ESU98" s="202"/>
      <c r="ESV98" s="202"/>
      <c r="ESW98" s="202"/>
      <c r="ESX98" s="202"/>
      <c r="ESY98" s="202"/>
      <c r="ESZ98" s="202"/>
      <c r="ETA98" s="202"/>
      <c r="ETB98" s="202"/>
      <c r="ETC98" s="202"/>
      <c r="ETD98" s="202"/>
      <c r="ETE98" s="202"/>
      <c r="ETF98" s="202"/>
      <c r="ETG98" s="202"/>
      <c r="ETH98" s="202"/>
      <c r="ETI98" s="202"/>
      <c r="ETJ98" s="202"/>
      <c r="ETK98" s="202"/>
      <c r="ETL98" s="202"/>
      <c r="ETM98" s="202"/>
      <c r="ETN98" s="202"/>
      <c r="ETO98" s="202"/>
      <c r="ETP98" s="202"/>
      <c r="ETQ98" s="202"/>
      <c r="ETR98" s="202"/>
      <c r="ETS98" s="202"/>
      <c r="ETT98" s="202"/>
      <c r="ETU98" s="202"/>
      <c r="ETV98" s="202"/>
      <c r="ETW98" s="202"/>
      <c r="ETX98" s="202"/>
      <c r="ETY98" s="202"/>
      <c r="ETZ98" s="202"/>
      <c r="EUA98" s="202"/>
      <c r="EUB98" s="202"/>
      <c r="EUC98" s="202"/>
      <c r="EUD98" s="202"/>
      <c r="EUE98" s="202"/>
      <c r="EUF98" s="202"/>
      <c r="EUG98" s="202"/>
      <c r="EUH98" s="202"/>
      <c r="EUI98" s="202"/>
      <c r="EUJ98" s="202"/>
      <c r="EUK98" s="202"/>
      <c r="EUL98" s="202"/>
      <c r="EUM98" s="202"/>
      <c r="EUN98" s="202"/>
      <c r="EUO98" s="202"/>
      <c r="EUP98" s="202"/>
      <c r="EUQ98" s="202"/>
      <c r="EUR98" s="202"/>
      <c r="EUS98" s="202"/>
      <c r="EUT98" s="202"/>
      <c r="EUU98" s="202"/>
      <c r="EUV98" s="202"/>
      <c r="EUW98" s="202"/>
      <c r="EUX98" s="202"/>
      <c r="EUY98" s="202"/>
      <c r="EUZ98" s="202"/>
      <c r="EVA98" s="202"/>
      <c r="EVB98" s="202"/>
      <c r="EVC98" s="202"/>
      <c r="EVD98" s="202"/>
      <c r="EVE98" s="202"/>
      <c r="EVF98" s="202"/>
      <c r="EVG98" s="202"/>
      <c r="EVH98" s="202"/>
      <c r="EVI98" s="202"/>
      <c r="EVJ98" s="202"/>
      <c r="EVK98" s="202"/>
      <c r="EVL98" s="202"/>
      <c r="EVM98" s="202"/>
      <c r="EVN98" s="202"/>
      <c r="EVO98" s="202"/>
      <c r="EVP98" s="202"/>
      <c r="EVQ98" s="202"/>
      <c r="EVR98" s="202"/>
      <c r="EVS98" s="202"/>
      <c r="EVT98" s="202"/>
      <c r="EVU98" s="202"/>
      <c r="EVV98" s="202"/>
      <c r="EVW98" s="202"/>
      <c r="EVX98" s="202"/>
      <c r="EVY98" s="202"/>
      <c r="EVZ98" s="202"/>
      <c r="EWA98" s="202"/>
      <c r="EWB98" s="202"/>
      <c r="EWC98" s="202"/>
      <c r="EWD98" s="202"/>
      <c r="EWE98" s="202"/>
      <c r="EWF98" s="202"/>
      <c r="EWG98" s="202"/>
      <c r="EWH98" s="202"/>
      <c r="EWI98" s="202"/>
      <c r="EWJ98" s="202"/>
      <c r="EWK98" s="202"/>
      <c r="EWL98" s="202"/>
      <c r="EWM98" s="202"/>
      <c r="EWN98" s="202"/>
      <c r="EWO98" s="202"/>
      <c r="EWP98" s="202"/>
      <c r="EWQ98" s="202"/>
      <c r="EWR98" s="202"/>
      <c r="EWS98" s="202"/>
      <c r="EWT98" s="202"/>
      <c r="EWU98" s="202"/>
      <c r="EWV98" s="202"/>
      <c r="EWW98" s="202"/>
      <c r="EWX98" s="202"/>
      <c r="EWY98" s="202"/>
      <c r="EWZ98" s="202"/>
      <c r="EXA98" s="202"/>
      <c r="EXB98" s="202"/>
      <c r="EXC98" s="202"/>
      <c r="EXD98" s="202"/>
      <c r="EXE98" s="202"/>
      <c r="EXF98" s="202"/>
      <c r="EXG98" s="202"/>
      <c r="EXH98" s="202"/>
      <c r="EXI98" s="202"/>
      <c r="EXJ98" s="202"/>
      <c r="EXK98" s="202"/>
      <c r="EXL98" s="202"/>
      <c r="EXM98" s="202"/>
      <c r="EXN98" s="202"/>
      <c r="EXO98" s="202"/>
      <c r="EXP98" s="202"/>
      <c r="EXQ98" s="202"/>
      <c r="EXR98" s="202"/>
      <c r="EXS98" s="202"/>
      <c r="EXT98" s="202"/>
      <c r="EXU98" s="202"/>
      <c r="EXV98" s="202"/>
      <c r="EXW98" s="202"/>
      <c r="EXX98" s="202"/>
      <c r="EXY98" s="202"/>
      <c r="EXZ98" s="202"/>
      <c r="EYA98" s="202"/>
      <c r="EYB98" s="202"/>
      <c r="EYC98" s="202"/>
      <c r="EYD98" s="202"/>
      <c r="EYE98" s="202"/>
      <c r="EYF98" s="202"/>
      <c r="EYG98" s="202"/>
      <c r="EYH98" s="202"/>
      <c r="EYI98" s="202"/>
      <c r="EYJ98" s="202"/>
      <c r="EYK98" s="202"/>
      <c r="EYL98" s="202"/>
      <c r="EYM98" s="202"/>
      <c r="EYN98" s="202"/>
      <c r="EYO98" s="202"/>
      <c r="EYP98" s="202"/>
      <c r="EYQ98" s="202"/>
      <c r="EYR98" s="202"/>
      <c r="EYS98" s="202"/>
      <c r="EYT98" s="202"/>
      <c r="EYU98" s="202"/>
      <c r="EYV98" s="202"/>
      <c r="EYW98" s="202"/>
      <c r="EYX98" s="202"/>
      <c r="EYY98" s="202"/>
      <c r="EYZ98" s="202"/>
      <c r="EZA98" s="202"/>
      <c r="EZB98" s="202"/>
      <c r="EZC98" s="202"/>
      <c r="EZD98" s="202"/>
      <c r="EZE98" s="202"/>
      <c r="EZF98" s="202"/>
      <c r="EZG98" s="202"/>
      <c r="EZH98" s="202"/>
      <c r="EZI98" s="202"/>
      <c r="EZJ98" s="202"/>
      <c r="EZK98" s="202"/>
      <c r="EZL98" s="202"/>
      <c r="EZM98" s="202"/>
      <c r="EZN98" s="202"/>
      <c r="EZO98" s="202"/>
      <c r="EZP98" s="202"/>
      <c r="EZQ98" s="202"/>
      <c r="EZR98" s="202"/>
      <c r="EZS98" s="202"/>
      <c r="EZT98" s="202"/>
      <c r="EZU98" s="202"/>
      <c r="EZV98" s="202"/>
      <c r="EZW98" s="202"/>
      <c r="EZX98" s="202"/>
      <c r="EZY98" s="202"/>
      <c r="EZZ98" s="202"/>
      <c r="FAA98" s="202"/>
      <c r="FAB98" s="202"/>
      <c r="FAC98" s="202"/>
      <c r="FAD98" s="202"/>
      <c r="FAE98" s="202"/>
      <c r="FAF98" s="202"/>
      <c r="FAG98" s="202"/>
      <c r="FAH98" s="202"/>
      <c r="FAI98" s="202"/>
      <c r="FAJ98" s="202"/>
      <c r="FAK98" s="202"/>
      <c r="FAL98" s="202"/>
      <c r="FAM98" s="202"/>
      <c r="FAN98" s="202"/>
      <c r="FAO98" s="202"/>
      <c r="FAP98" s="202"/>
      <c r="FAQ98" s="202"/>
      <c r="FAR98" s="202"/>
      <c r="FAS98" s="202"/>
      <c r="FAT98" s="202"/>
      <c r="FAU98" s="202"/>
      <c r="FAV98" s="202"/>
      <c r="FAW98" s="202"/>
      <c r="FAX98" s="202"/>
      <c r="FAY98" s="202"/>
      <c r="FAZ98" s="202"/>
      <c r="FBA98" s="202"/>
      <c r="FBB98" s="202"/>
      <c r="FBC98" s="202"/>
      <c r="FBD98" s="202"/>
      <c r="FBE98" s="202"/>
      <c r="FBF98" s="202"/>
      <c r="FBG98" s="202"/>
      <c r="FBH98" s="202"/>
      <c r="FBI98" s="202"/>
      <c r="FBJ98" s="202"/>
      <c r="FBK98" s="202"/>
      <c r="FBL98" s="202"/>
      <c r="FBM98" s="202"/>
      <c r="FBN98" s="202"/>
      <c r="FBO98" s="202"/>
      <c r="FBP98" s="202"/>
      <c r="FBQ98" s="202"/>
      <c r="FBR98" s="202"/>
      <c r="FBS98" s="202"/>
      <c r="FBT98" s="202"/>
      <c r="FBU98" s="202"/>
      <c r="FBV98" s="202"/>
      <c r="FBW98" s="202"/>
      <c r="FBX98" s="202"/>
      <c r="FBY98" s="202"/>
      <c r="FBZ98" s="202"/>
      <c r="FCA98" s="202"/>
      <c r="FCB98" s="202"/>
      <c r="FCC98" s="202"/>
      <c r="FCD98" s="202"/>
      <c r="FCE98" s="202"/>
      <c r="FCF98" s="202"/>
      <c r="FCG98" s="202"/>
      <c r="FCH98" s="202"/>
      <c r="FCI98" s="202"/>
      <c r="FCJ98" s="202"/>
      <c r="FCK98" s="202"/>
      <c r="FCL98" s="202"/>
      <c r="FCM98" s="202"/>
      <c r="FCN98" s="202"/>
      <c r="FCO98" s="202"/>
      <c r="FCP98" s="202"/>
      <c r="FCQ98" s="202"/>
      <c r="FCR98" s="202"/>
      <c r="FCS98" s="202"/>
      <c r="FCT98" s="202"/>
      <c r="FCU98" s="202"/>
      <c r="FCV98" s="202"/>
      <c r="FCW98" s="202"/>
      <c r="FCX98" s="202"/>
      <c r="FCY98" s="202"/>
      <c r="FCZ98" s="202"/>
      <c r="FDA98" s="202"/>
      <c r="FDB98" s="202"/>
      <c r="FDC98" s="202"/>
      <c r="FDD98" s="202"/>
      <c r="FDE98" s="202"/>
      <c r="FDF98" s="202"/>
      <c r="FDG98" s="202"/>
      <c r="FDH98" s="202"/>
      <c r="FDI98" s="202"/>
      <c r="FDJ98" s="202"/>
      <c r="FDK98" s="202"/>
      <c r="FDL98" s="202"/>
      <c r="FDM98" s="202"/>
      <c r="FDN98" s="202"/>
      <c r="FDO98" s="202"/>
      <c r="FDP98" s="202"/>
      <c r="FDQ98" s="202"/>
      <c r="FDR98" s="202"/>
      <c r="FDS98" s="202"/>
      <c r="FDT98" s="202"/>
      <c r="FDU98" s="202"/>
      <c r="FDV98" s="202"/>
      <c r="FDW98" s="202"/>
      <c r="FDX98" s="202"/>
      <c r="FDY98" s="202"/>
      <c r="FDZ98" s="202"/>
      <c r="FEA98" s="202"/>
      <c r="FEB98" s="202"/>
      <c r="FEC98" s="202"/>
      <c r="FED98" s="202"/>
      <c r="FEE98" s="202"/>
      <c r="FEF98" s="202"/>
      <c r="FEG98" s="202"/>
      <c r="FEH98" s="202"/>
      <c r="FEI98" s="202"/>
      <c r="FEJ98" s="202"/>
      <c r="FEK98" s="202"/>
      <c r="FEL98" s="202"/>
      <c r="FEM98" s="202"/>
      <c r="FEN98" s="202"/>
      <c r="FEO98" s="202"/>
      <c r="FEP98" s="202"/>
      <c r="FEQ98" s="202"/>
      <c r="FER98" s="202"/>
      <c r="FES98" s="202"/>
      <c r="FET98" s="202"/>
      <c r="FEU98" s="202"/>
      <c r="FEV98" s="202"/>
      <c r="FEW98" s="202"/>
      <c r="FEX98" s="202"/>
      <c r="FEY98" s="202"/>
      <c r="FEZ98" s="202"/>
      <c r="FFA98" s="202"/>
      <c r="FFB98" s="202"/>
      <c r="FFC98" s="202"/>
      <c r="FFD98" s="202"/>
      <c r="FFE98" s="202"/>
      <c r="FFF98" s="202"/>
      <c r="FFG98" s="202"/>
      <c r="FFH98" s="202"/>
      <c r="FFI98" s="202"/>
      <c r="FFJ98" s="202"/>
      <c r="FFK98" s="202"/>
      <c r="FFL98" s="202"/>
      <c r="FFM98" s="202"/>
      <c r="FFN98" s="202"/>
      <c r="FFO98" s="202"/>
      <c r="FFP98" s="202"/>
      <c r="FFQ98" s="202"/>
      <c r="FFR98" s="202"/>
      <c r="FFS98" s="202"/>
      <c r="FFT98" s="202"/>
      <c r="FFU98" s="202"/>
      <c r="FFV98" s="202"/>
      <c r="FFW98" s="202"/>
      <c r="FFX98" s="202"/>
      <c r="FFY98" s="202"/>
      <c r="FFZ98" s="202"/>
      <c r="FGA98" s="202"/>
      <c r="FGB98" s="202"/>
      <c r="FGC98" s="202"/>
      <c r="FGD98" s="202"/>
      <c r="FGE98" s="202"/>
      <c r="FGF98" s="202"/>
      <c r="FGG98" s="202"/>
      <c r="FGH98" s="202"/>
      <c r="FGI98" s="202"/>
      <c r="FGJ98" s="202"/>
      <c r="FGK98" s="202"/>
      <c r="FGL98" s="202"/>
      <c r="FGM98" s="202"/>
      <c r="FGN98" s="202"/>
      <c r="FGO98" s="202"/>
      <c r="FGP98" s="202"/>
      <c r="FGQ98" s="202"/>
      <c r="FGR98" s="202"/>
      <c r="FGS98" s="202"/>
      <c r="FGT98" s="202"/>
      <c r="FGU98" s="202"/>
      <c r="FGV98" s="202"/>
      <c r="FGW98" s="202"/>
      <c r="FGX98" s="202"/>
      <c r="FGY98" s="202"/>
      <c r="FGZ98" s="202"/>
      <c r="FHA98" s="202"/>
      <c r="FHB98" s="202"/>
      <c r="FHC98" s="202"/>
      <c r="FHD98" s="202"/>
      <c r="FHE98" s="202"/>
      <c r="FHF98" s="202"/>
      <c r="FHG98" s="202"/>
      <c r="FHH98" s="202"/>
      <c r="FHI98" s="202"/>
      <c r="FHJ98" s="202"/>
      <c r="FHK98" s="202"/>
      <c r="FHL98" s="202"/>
      <c r="FHM98" s="202"/>
      <c r="FHN98" s="202"/>
      <c r="FHO98" s="202"/>
      <c r="FHP98" s="202"/>
      <c r="FHQ98" s="202"/>
      <c r="FHR98" s="202"/>
      <c r="FHS98" s="202"/>
      <c r="FHT98" s="202"/>
      <c r="FHU98" s="202"/>
      <c r="FHV98" s="202"/>
      <c r="FHW98" s="202"/>
      <c r="FHX98" s="202"/>
      <c r="FHY98" s="202"/>
      <c r="FHZ98" s="202"/>
      <c r="FIA98" s="202"/>
      <c r="FIB98" s="202"/>
      <c r="FIC98" s="202"/>
      <c r="FID98" s="202"/>
      <c r="FIE98" s="202"/>
      <c r="FIF98" s="202"/>
      <c r="FIG98" s="202"/>
      <c r="FIH98" s="202"/>
      <c r="FII98" s="202"/>
      <c r="FIJ98" s="202"/>
      <c r="FIK98" s="202"/>
      <c r="FIL98" s="202"/>
      <c r="FIM98" s="202"/>
      <c r="FIN98" s="202"/>
      <c r="FIO98" s="202"/>
      <c r="FIP98" s="202"/>
      <c r="FIQ98" s="202"/>
      <c r="FIR98" s="202"/>
      <c r="FIS98" s="202"/>
      <c r="FIT98" s="202"/>
      <c r="FIU98" s="202"/>
      <c r="FIV98" s="202"/>
      <c r="FIW98" s="202"/>
      <c r="FIX98" s="202"/>
      <c r="FIY98" s="202"/>
      <c r="FIZ98" s="202"/>
      <c r="FJA98" s="202"/>
      <c r="FJB98" s="202"/>
      <c r="FJC98" s="202"/>
      <c r="FJD98" s="202"/>
      <c r="FJE98" s="202"/>
      <c r="FJF98" s="202"/>
      <c r="FJG98" s="202"/>
      <c r="FJH98" s="202"/>
      <c r="FJI98" s="202"/>
      <c r="FJJ98" s="202"/>
      <c r="FJK98" s="202"/>
      <c r="FJL98" s="202"/>
      <c r="FJM98" s="202"/>
      <c r="FJN98" s="202"/>
      <c r="FJO98" s="202"/>
      <c r="FJP98" s="202"/>
      <c r="FJQ98" s="202"/>
      <c r="FJR98" s="202"/>
      <c r="FJS98" s="202"/>
      <c r="FJT98" s="202"/>
      <c r="FJU98" s="202"/>
      <c r="FJV98" s="202"/>
      <c r="FJW98" s="202"/>
      <c r="FJX98" s="202"/>
      <c r="FJY98" s="202"/>
      <c r="FJZ98" s="202"/>
      <c r="FKA98" s="202"/>
      <c r="FKB98" s="202"/>
      <c r="FKC98" s="202"/>
      <c r="FKD98" s="202"/>
      <c r="FKE98" s="202"/>
      <c r="FKF98" s="202"/>
      <c r="FKG98" s="202"/>
      <c r="FKH98" s="202"/>
      <c r="FKI98" s="202"/>
      <c r="FKJ98" s="202"/>
      <c r="FKK98" s="202"/>
      <c r="FKL98" s="202"/>
      <c r="FKM98" s="202"/>
      <c r="FKN98" s="202"/>
      <c r="FKO98" s="202"/>
      <c r="FKP98" s="202"/>
      <c r="FKQ98" s="202"/>
      <c r="FKR98" s="202"/>
      <c r="FKS98" s="202"/>
      <c r="FKT98" s="202"/>
      <c r="FKU98" s="202"/>
      <c r="FKV98" s="202"/>
      <c r="FKW98" s="202"/>
      <c r="FKX98" s="202"/>
      <c r="FKY98" s="202"/>
      <c r="FKZ98" s="202"/>
      <c r="FLA98" s="202"/>
      <c r="FLB98" s="202"/>
      <c r="FLC98" s="202"/>
      <c r="FLD98" s="202"/>
      <c r="FLE98" s="202"/>
      <c r="FLF98" s="202"/>
      <c r="FLG98" s="202"/>
      <c r="FLH98" s="202"/>
      <c r="FLI98" s="202"/>
      <c r="FLJ98" s="202"/>
      <c r="FLK98" s="202"/>
      <c r="FLL98" s="202"/>
      <c r="FLM98" s="202"/>
      <c r="FLN98" s="202"/>
      <c r="FLO98" s="202"/>
      <c r="FLP98" s="202"/>
      <c r="FLQ98" s="202"/>
      <c r="FLR98" s="202"/>
      <c r="FLS98" s="202"/>
      <c r="FLT98" s="202"/>
      <c r="FLU98" s="202"/>
      <c r="FLV98" s="202"/>
      <c r="FLW98" s="202"/>
      <c r="FLX98" s="202"/>
      <c r="FLY98" s="202"/>
      <c r="FLZ98" s="202"/>
      <c r="FMA98" s="202"/>
      <c r="FMB98" s="202"/>
      <c r="FMC98" s="202"/>
      <c r="FMD98" s="202"/>
      <c r="FME98" s="202"/>
      <c r="FMF98" s="202"/>
      <c r="FMG98" s="202"/>
      <c r="FMH98" s="202"/>
      <c r="FMI98" s="202"/>
      <c r="FMJ98" s="202"/>
      <c r="FMK98" s="202"/>
      <c r="FML98" s="202"/>
      <c r="FMM98" s="202"/>
      <c r="FMN98" s="202"/>
      <c r="FMO98" s="202"/>
      <c r="FMP98" s="202"/>
      <c r="FMQ98" s="202"/>
      <c r="FMR98" s="202"/>
      <c r="FMS98" s="202"/>
      <c r="FMT98" s="202"/>
      <c r="FMU98" s="202"/>
      <c r="FMV98" s="202"/>
      <c r="FMW98" s="202"/>
      <c r="FMX98" s="202"/>
      <c r="FMY98" s="202"/>
      <c r="FMZ98" s="202"/>
      <c r="FNA98" s="202"/>
      <c r="FNB98" s="202"/>
      <c r="FNC98" s="202"/>
      <c r="FND98" s="202"/>
      <c r="FNE98" s="202"/>
      <c r="FNF98" s="202"/>
      <c r="FNG98" s="202"/>
      <c r="FNH98" s="202"/>
      <c r="FNI98" s="202"/>
      <c r="FNJ98" s="202"/>
      <c r="FNK98" s="202"/>
      <c r="FNL98" s="202"/>
      <c r="FNM98" s="202"/>
      <c r="FNN98" s="202"/>
      <c r="FNO98" s="202"/>
      <c r="FNP98" s="202"/>
      <c r="FNQ98" s="202"/>
      <c r="FNR98" s="202"/>
      <c r="FNS98" s="202"/>
      <c r="FNT98" s="202"/>
      <c r="FNU98" s="202"/>
      <c r="FNV98" s="202"/>
      <c r="FNW98" s="202"/>
      <c r="FNX98" s="202"/>
      <c r="FNY98" s="202"/>
      <c r="FNZ98" s="202"/>
      <c r="FOA98" s="202"/>
      <c r="FOB98" s="202"/>
      <c r="FOC98" s="202"/>
      <c r="FOD98" s="202"/>
      <c r="FOE98" s="202"/>
      <c r="FOF98" s="202"/>
      <c r="FOG98" s="202"/>
      <c r="FOH98" s="202"/>
      <c r="FOI98" s="202"/>
      <c r="FOJ98" s="202"/>
      <c r="FOK98" s="202"/>
      <c r="FOL98" s="202"/>
      <c r="FOM98" s="202"/>
      <c r="FON98" s="202"/>
      <c r="FOO98" s="202"/>
      <c r="FOP98" s="202"/>
      <c r="FOQ98" s="202"/>
      <c r="FOR98" s="202"/>
      <c r="FOS98" s="202"/>
      <c r="FOT98" s="202"/>
      <c r="FOU98" s="202"/>
      <c r="FOV98" s="202"/>
      <c r="FOW98" s="202"/>
      <c r="FOX98" s="202"/>
      <c r="FOY98" s="202"/>
      <c r="FOZ98" s="202"/>
      <c r="FPA98" s="202"/>
      <c r="FPB98" s="202"/>
      <c r="FPC98" s="202"/>
      <c r="FPD98" s="202"/>
      <c r="FPE98" s="202"/>
      <c r="FPF98" s="202"/>
      <c r="FPG98" s="202"/>
      <c r="FPH98" s="202"/>
      <c r="FPI98" s="202"/>
      <c r="FPJ98" s="202"/>
      <c r="FPK98" s="202"/>
      <c r="FPL98" s="202"/>
      <c r="FPM98" s="202"/>
      <c r="FPN98" s="202"/>
      <c r="FPO98" s="202"/>
      <c r="FPP98" s="202"/>
      <c r="FPQ98" s="202"/>
      <c r="FPR98" s="202"/>
      <c r="FPS98" s="202"/>
      <c r="FPT98" s="202"/>
      <c r="FPU98" s="202"/>
      <c r="FPV98" s="202"/>
      <c r="FPW98" s="202"/>
      <c r="FPX98" s="202"/>
      <c r="FPY98" s="202"/>
      <c r="FPZ98" s="202"/>
      <c r="FQA98" s="202"/>
      <c r="FQB98" s="202"/>
      <c r="FQC98" s="202"/>
      <c r="FQD98" s="202"/>
      <c r="FQE98" s="202"/>
      <c r="FQF98" s="202"/>
      <c r="FQG98" s="202"/>
      <c r="FQH98" s="202"/>
      <c r="FQI98" s="202"/>
      <c r="FQJ98" s="202"/>
      <c r="FQK98" s="202"/>
      <c r="FQL98" s="202"/>
      <c r="FQM98" s="202"/>
      <c r="FQN98" s="202"/>
      <c r="FQO98" s="202"/>
      <c r="FQP98" s="202"/>
      <c r="FQQ98" s="202"/>
      <c r="FQR98" s="202"/>
      <c r="FQS98" s="202"/>
      <c r="FQT98" s="202"/>
      <c r="FQU98" s="202"/>
      <c r="FQV98" s="202"/>
      <c r="FQW98" s="202"/>
      <c r="FQX98" s="202"/>
      <c r="FQY98" s="202"/>
      <c r="FQZ98" s="202"/>
      <c r="FRA98" s="202"/>
      <c r="FRB98" s="202"/>
      <c r="FRC98" s="202"/>
      <c r="FRD98" s="202"/>
      <c r="FRE98" s="202"/>
      <c r="FRF98" s="202"/>
      <c r="FRG98" s="202"/>
      <c r="FRH98" s="202"/>
      <c r="FRI98" s="202"/>
      <c r="FRJ98" s="202"/>
      <c r="FRK98" s="202"/>
      <c r="FRL98" s="202"/>
      <c r="FRM98" s="202"/>
      <c r="FRN98" s="202"/>
      <c r="FRO98" s="202"/>
      <c r="FRP98" s="202"/>
      <c r="FRQ98" s="202"/>
      <c r="FRR98" s="202"/>
      <c r="FRS98" s="202"/>
      <c r="FRT98" s="202"/>
      <c r="FRU98" s="202"/>
      <c r="FRV98" s="202"/>
      <c r="FRW98" s="202"/>
      <c r="FRX98" s="202"/>
      <c r="FRY98" s="202"/>
      <c r="FRZ98" s="202"/>
      <c r="FSA98" s="202"/>
      <c r="FSB98" s="202"/>
      <c r="FSC98" s="202"/>
      <c r="FSD98" s="202"/>
      <c r="FSE98" s="202"/>
      <c r="FSF98" s="202"/>
      <c r="FSG98" s="202"/>
      <c r="FSH98" s="202"/>
      <c r="FSI98" s="202"/>
      <c r="FSJ98" s="202"/>
      <c r="FSK98" s="202"/>
      <c r="FSL98" s="202"/>
      <c r="FSM98" s="202"/>
      <c r="FSN98" s="202"/>
      <c r="FSO98" s="202"/>
      <c r="FSP98" s="202"/>
      <c r="FSQ98" s="202"/>
      <c r="FSR98" s="202"/>
      <c r="FSS98" s="202"/>
      <c r="FST98" s="202"/>
      <c r="FSU98" s="202"/>
      <c r="FSV98" s="202"/>
      <c r="FSW98" s="202"/>
      <c r="FSX98" s="202"/>
      <c r="FSY98" s="202"/>
      <c r="FSZ98" s="202"/>
      <c r="FTA98" s="202"/>
      <c r="FTB98" s="202"/>
      <c r="FTC98" s="202"/>
      <c r="FTD98" s="202"/>
      <c r="FTE98" s="202"/>
      <c r="FTF98" s="202"/>
      <c r="FTG98" s="202"/>
      <c r="FTH98" s="202"/>
      <c r="FTI98" s="202"/>
      <c r="FTJ98" s="202"/>
      <c r="FTK98" s="202"/>
      <c r="FTL98" s="202"/>
      <c r="FTM98" s="202"/>
      <c r="FTN98" s="202"/>
      <c r="FTO98" s="202"/>
      <c r="FTP98" s="202"/>
      <c r="FTQ98" s="202"/>
      <c r="FTR98" s="202"/>
      <c r="FTS98" s="202"/>
      <c r="FTT98" s="202"/>
      <c r="FTU98" s="202"/>
      <c r="FTV98" s="202"/>
      <c r="FTW98" s="202"/>
      <c r="FTX98" s="202"/>
      <c r="FTY98" s="202"/>
      <c r="FTZ98" s="202"/>
      <c r="FUA98" s="202"/>
      <c r="FUB98" s="202"/>
      <c r="FUC98" s="202"/>
      <c r="FUD98" s="202"/>
      <c r="FUE98" s="202"/>
      <c r="FUF98" s="202"/>
      <c r="FUG98" s="202"/>
      <c r="FUH98" s="202"/>
      <c r="FUI98" s="202"/>
      <c r="FUJ98" s="202"/>
      <c r="FUK98" s="202"/>
      <c r="FUL98" s="202"/>
      <c r="FUM98" s="202"/>
      <c r="FUN98" s="202"/>
      <c r="FUO98" s="202"/>
      <c r="FUP98" s="202"/>
      <c r="FUQ98" s="202"/>
      <c r="FUR98" s="202"/>
      <c r="FUS98" s="202"/>
      <c r="FUT98" s="202"/>
      <c r="FUU98" s="202"/>
      <c r="FUV98" s="202"/>
      <c r="FUW98" s="202"/>
      <c r="FUX98" s="202"/>
      <c r="FUY98" s="202"/>
      <c r="FUZ98" s="202"/>
      <c r="FVA98" s="202"/>
      <c r="FVB98" s="202"/>
      <c r="FVC98" s="202"/>
      <c r="FVD98" s="202"/>
      <c r="FVE98" s="202"/>
      <c r="FVF98" s="202"/>
      <c r="FVG98" s="202"/>
      <c r="FVH98" s="202"/>
      <c r="FVI98" s="202"/>
      <c r="FVJ98" s="202"/>
      <c r="FVK98" s="202"/>
      <c r="FVL98" s="202"/>
      <c r="FVM98" s="202"/>
      <c r="FVN98" s="202"/>
      <c r="FVO98" s="202"/>
      <c r="FVP98" s="202"/>
      <c r="FVQ98" s="202"/>
      <c r="FVR98" s="202"/>
      <c r="FVS98" s="202"/>
      <c r="FVT98" s="202"/>
      <c r="FVU98" s="202"/>
      <c r="FVV98" s="202"/>
      <c r="FVW98" s="202"/>
      <c r="FVX98" s="202"/>
      <c r="FVY98" s="202"/>
      <c r="FVZ98" s="202"/>
      <c r="FWA98" s="202"/>
      <c r="FWB98" s="202"/>
      <c r="FWC98" s="202"/>
      <c r="FWD98" s="202"/>
      <c r="FWE98" s="202"/>
      <c r="FWF98" s="202"/>
      <c r="FWG98" s="202"/>
      <c r="FWH98" s="202"/>
      <c r="FWI98" s="202"/>
      <c r="FWJ98" s="202"/>
      <c r="FWK98" s="202"/>
      <c r="FWL98" s="202"/>
      <c r="FWM98" s="202"/>
      <c r="FWN98" s="202"/>
      <c r="FWO98" s="202"/>
      <c r="FWP98" s="202"/>
      <c r="FWQ98" s="202"/>
      <c r="FWR98" s="202"/>
      <c r="FWS98" s="202"/>
      <c r="FWT98" s="202"/>
      <c r="FWU98" s="202"/>
      <c r="FWV98" s="202"/>
      <c r="FWW98" s="202"/>
      <c r="FWX98" s="202"/>
      <c r="FWY98" s="202"/>
      <c r="FWZ98" s="202"/>
      <c r="FXA98" s="202"/>
      <c r="FXB98" s="202"/>
      <c r="FXC98" s="202"/>
      <c r="FXD98" s="202"/>
      <c r="FXE98" s="202"/>
      <c r="FXF98" s="202"/>
      <c r="FXG98" s="202"/>
      <c r="FXH98" s="202"/>
      <c r="FXI98" s="202"/>
      <c r="FXJ98" s="202"/>
      <c r="FXK98" s="202"/>
      <c r="FXL98" s="202"/>
      <c r="FXM98" s="202"/>
      <c r="FXN98" s="202"/>
      <c r="FXO98" s="202"/>
      <c r="FXP98" s="202"/>
      <c r="FXQ98" s="202"/>
      <c r="FXR98" s="202"/>
      <c r="FXS98" s="202"/>
      <c r="FXT98" s="202"/>
      <c r="FXU98" s="202"/>
      <c r="FXV98" s="202"/>
      <c r="FXW98" s="202"/>
      <c r="FXX98" s="202"/>
      <c r="FXY98" s="202"/>
      <c r="FXZ98" s="202"/>
      <c r="FYA98" s="202"/>
      <c r="FYB98" s="202"/>
      <c r="FYC98" s="202"/>
      <c r="FYD98" s="202"/>
      <c r="FYE98" s="202"/>
      <c r="FYF98" s="202"/>
      <c r="FYG98" s="202"/>
      <c r="FYH98" s="202"/>
      <c r="FYI98" s="202"/>
      <c r="FYJ98" s="202"/>
      <c r="FYK98" s="202"/>
      <c r="FYL98" s="202"/>
      <c r="FYM98" s="202"/>
      <c r="FYN98" s="202"/>
      <c r="FYO98" s="202"/>
      <c r="FYP98" s="202"/>
      <c r="FYQ98" s="202"/>
      <c r="FYR98" s="202"/>
      <c r="FYS98" s="202"/>
      <c r="FYT98" s="202"/>
      <c r="FYU98" s="202"/>
      <c r="FYV98" s="202"/>
      <c r="FYW98" s="202"/>
      <c r="FYX98" s="202"/>
      <c r="FYY98" s="202"/>
      <c r="FYZ98" s="202"/>
      <c r="FZA98" s="202"/>
      <c r="FZB98" s="202"/>
      <c r="FZC98" s="202"/>
      <c r="FZD98" s="202"/>
      <c r="FZE98" s="202"/>
      <c r="FZF98" s="202"/>
      <c r="FZG98" s="202"/>
      <c r="FZH98" s="202"/>
      <c r="FZI98" s="202"/>
      <c r="FZJ98" s="202"/>
      <c r="FZK98" s="202"/>
      <c r="FZL98" s="202"/>
      <c r="FZM98" s="202"/>
      <c r="FZN98" s="202"/>
      <c r="FZO98" s="202"/>
      <c r="FZP98" s="202"/>
      <c r="FZQ98" s="202"/>
      <c r="FZR98" s="202"/>
      <c r="FZS98" s="202"/>
      <c r="FZT98" s="202"/>
      <c r="FZU98" s="202"/>
      <c r="FZV98" s="202"/>
      <c r="FZW98" s="202"/>
      <c r="FZX98" s="202"/>
      <c r="FZY98" s="202"/>
      <c r="FZZ98" s="202"/>
      <c r="GAA98" s="202"/>
      <c r="GAB98" s="202"/>
      <c r="GAC98" s="202"/>
      <c r="GAD98" s="202"/>
      <c r="GAE98" s="202"/>
      <c r="GAF98" s="202"/>
      <c r="GAG98" s="202"/>
      <c r="GAH98" s="202"/>
      <c r="GAI98" s="202"/>
      <c r="GAJ98" s="202"/>
      <c r="GAK98" s="202"/>
      <c r="GAL98" s="202"/>
      <c r="GAM98" s="202"/>
      <c r="GAN98" s="202"/>
      <c r="GAO98" s="202"/>
      <c r="GAP98" s="202"/>
      <c r="GAQ98" s="202"/>
      <c r="GAR98" s="202"/>
      <c r="GAS98" s="202"/>
      <c r="GAT98" s="202"/>
      <c r="GAU98" s="202"/>
      <c r="GAV98" s="202"/>
      <c r="GAW98" s="202"/>
      <c r="GAX98" s="202"/>
      <c r="GAY98" s="202"/>
      <c r="GAZ98" s="202"/>
      <c r="GBA98" s="202"/>
      <c r="GBB98" s="202"/>
      <c r="GBC98" s="202"/>
      <c r="GBD98" s="202"/>
      <c r="GBE98" s="202"/>
      <c r="GBF98" s="202"/>
      <c r="GBG98" s="202"/>
      <c r="GBH98" s="202"/>
      <c r="GBI98" s="202"/>
      <c r="GBJ98" s="202"/>
      <c r="GBK98" s="202"/>
      <c r="GBL98" s="202"/>
      <c r="GBM98" s="202"/>
      <c r="GBN98" s="202"/>
      <c r="GBO98" s="202"/>
      <c r="GBP98" s="202"/>
      <c r="GBQ98" s="202"/>
      <c r="GBR98" s="202"/>
      <c r="GBS98" s="202"/>
      <c r="GBT98" s="202"/>
      <c r="GBU98" s="202"/>
      <c r="GBV98" s="202"/>
      <c r="GBW98" s="202"/>
      <c r="GBX98" s="202"/>
      <c r="GBY98" s="202"/>
      <c r="GBZ98" s="202"/>
      <c r="GCA98" s="202"/>
      <c r="GCB98" s="202"/>
      <c r="GCC98" s="202"/>
      <c r="GCD98" s="202"/>
      <c r="GCE98" s="202"/>
      <c r="GCF98" s="202"/>
      <c r="GCG98" s="202"/>
      <c r="GCH98" s="202"/>
      <c r="GCI98" s="202"/>
      <c r="GCJ98" s="202"/>
      <c r="GCK98" s="202"/>
      <c r="GCL98" s="202"/>
      <c r="GCM98" s="202"/>
      <c r="GCN98" s="202"/>
      <c r="GCO98" s="202"/>
      <c r="GCP98" s="202"/>
      <c r="GCQ98" s="202"/>
      <c r="GCR98" s="202"/>
      <c r="GCS98" s="202"/>
      <c r="GCT98" s="202"/>
      <c r="GCU98" s="202"/>
      <c r="GCV98" s="202"/>
      <c r="GCW98" s="202"/>
      <c r="GCX98" s="202"/>
      <c r="GCY98" s="202"/>
      <c r="GCZ98" s="202"/>
      <c r="GDA98" s="202"/>
      <c r="GDB98" s="202"/>
      <c r="GDC98" s="202"/>
      <c r="GDD98" s="202"/>
      <c r="GDE98" s="202"/>
      <c r="GDF98" s="202"/>
      <c r="GDG98" s="202"/>
      <c r="GDH98" s="202"/>
      <c r="GDI98" s="202"/>
      <c r="GDJ98" s="202"/>
      <c r="GDK98" s="202"/>
      <c r="GDL98" s="202"/>
      <c r="GDM98" s="202"/>
      <c r="GDN98" s="202"/>
      <c r="GDO98" s="202"/>
      <c r="GDP98" s="202"/>
      <c r="GDQ98" s="202"/>
      <c r="GDR98" s="202"/>
      <c r="GDS98" s="202"/>
      <c r="GDT98" s="202"/>
      <c r="GDU98" s="202"/>
      <c r="GDV98" s="202"/>
      <c r="GDW98" s="202"/>
      <c r="GDX98" s="202"/>
      <c r="GDY98" s="202"/>
      <c r="GDZ98" s="202"/>
      <c r="GEA98" s="202"/>
      <c r="GEB98" s="202"/>
      <c r="GEC98" s="202"/>
      <c r="GED98" s="202"/>
      <c r="GEE98" s="202"/>
      <c r="GEF98" s="202"/>
      <c r="GEG98" s="202"/>
      <c r="GEH98" s="202"/>
      <c r="GEI98" s="202"/>
      <c r="GEJ98" s="202"/>
      <c r="GEK98" s="202"/>
      <c r="GEL98" s="202"/>
      <c r="GEM98" s="202"/>
      <c r="GEN98" s="202"/>
      <c r="GEO98" s="202"/>
      <c r="GEP98" s="202"/>
      <c r="GEQ98" s="202"/>
      <c r="GER98" s="202"/>
      <c r="GES98" s="202"/>
      <c r="GET98" s="202"/>
      <c r="GEU98" s="202"/>
      <c r="GEV98" s="202"/>
      <c r="GEW98" s="202"/>
      <c r="GEX98" s="202"/>
      <c r="GEY98" s="202"/>
      <c r="GEZ98" s="202"/>
      <c r="GFA98" s="202"/>
      <c r="GFB98" s="202"/>
      <c r="GFC98" s="202"/>
      <c r="GFD98" s="202"/>
      <c r="GFE98" s="202"/>
      <c r="GFF98" s="202"/>
      <c r="GFG98" s="202"/>
      <c r="GFH98" s="202"/>
      <c r="GFI98" s="202"/>
      <c r="GFJ98" s="202"/>
      <c r="GFK98" s="202"/>
      <c r="GFL98" s="202"/>
      <c r="GFM98" s="202"/>
      <c r="GFN98" s="202"/>
      <c r="GFO98" s="202"/>
      <c r="GFP98" s="202"/>
      <c r="GFQ98" s="202"/>
      <c r="GFR98" s="202"/>
      <c r="GFS98" s="202"/>
      <c r="GFT98" s="202"/>
      <c r="GFU98" s="202"/>
      <c r="GFV98" s="202"/>
      <c r="GFW98" s="202"/>
      <c r="GFX98" s="202"/>
      <c r="GFY98" s="202"/>
      <c r="GFZ98" s="202"/>
      <c r="GGA98" s="202"/>
      <c r="GGB98" s="202"/>
      <c r="GGC98" s="202"/>
      <c r="GGD98" s="202"/>
      <c r="GGE98" s="202"/>
      <c r="GGF98" s="202"/>
      <c r="GGG98" s="202"/>
      <c r="GGH98" s="202"/>
      <c r="GGI98" s="202"/>
      <c r="GGJ98" s="202"/>
      <c r="GGK98" s="202"/>
      <c r="GGL98" s="202"/>
      <c r="GGM98" s="202"/>
      <c r="GGN98" s="202"/>
      <c r="GGO98" s="202"/>
      <c r="GGP98" s="202"/>
      <c r="GGQ98" s="202"/>
      <c r="GGR98" s="202"/>
      <c r="GGS98" s="202"/>
      <c r="GGT98" s="202"/>
      <c r="GGU98" s="202"/>
      <c r="GGV98" s="202"/>
      <c r="GGW98" s="202"/>
      <c r="GGX98" s="202"/>
      <c r="GGY98" s="202"/>
      <c r="GGZ98" s="202"/>
      <c r="GHA98" s="202"/>
      <c r="GHB98" s="202"/>
      <c r="GHC98" s="202"/>
      <c r="GHD98" s="202"/>
      <c r="GHE98" s="202"/>
      <c r="GHF98" s="202"/>
      <c r="GHG98" s="202"/>
      <c r="GHH98" s="202"/>
      <c r="GHI98" s="202"/>
      <c r="GHJ98" s="202"/>
      <c r="GHK98" s="202"/>
      <c r="GHL98" s="202"/>
      <c r="GHM98" s="202"/>
      <c r="GHN98" s="202"/>
      <c r="GHO98" s="202"/>
      <c r="GHP98" s="202"/>
      <c r="GHQ98" s="202"/>
      <c r="GHR98" s="202"/>
      <c r="GHS98" s="202"/>
      <c r="GHT98" s="202"/>
      <c r="GHU98" s="202"/>
      <c r="GHV98" s="202"/>
      <c r="GHW98" s="202"/>
      <c r="GHX98" s="202"/>
      <c r="GHY98" s="202"/>
      <c r="GHZ98" s="202"/>
      <c r="GIA98" s="202"/>
      <c r="GIB98" s="202"/>
      <c r="GIC98" s="202"/>
      <c r="GID98" s="202"/>
      <c r="GIE98" s="202"/>
      <c r="GIF98" s="202"/>
      <c r="GIG98" s="202"/>
      <c r="GIH98" s="202"/>
      <c r="GII98" s="202"/>
      <c r="GIJ98" s="202"/>
      <c r="GIK98" s="202"/>
      <c r="GIL98" s="202"/>
      <c r="GIM98" s="202"/>
      <c r="GIN98" s="202"/>
      <c r="GIO98" s="202"/>
      <c r="GIP98" s="202"/>
      <c r="GIQ98" s="202"/>
      <c r="GIR98" s="202"/>
      <c r="GIS98" s="202"/>
      <c r="GIT98" s="202"/>
      <c r="GIU98" s="202"/>
      <c r="GIV98" s="202"/>
      <c r="GIW98" s="202"/>
      <c r="GIX98" s="202"/>
      <c r="GIY98" s="202"/>
      <c r="GIZ98" s="202"/>
      <c r="GJA98" s="202"/>
      <c r="GJB98" s="202"/>
      <c r="GJC98" s="202"/>
      <c r="GJD98" s="202"/>
      <c r="GJE98" s="202"/>
      <c r="GJF98" s="202"/>
      <c r="GJG98" s="202"/>
      <c r="GJH98" s="202"/>
      <c r="GJI98" s="202"/>
      <c r="GJJ98" s="202"/>
      <c r="GJK98" s="202"/>
      <c r="GJL98" s="202"/>
      <c r="GJM98" s="202"/>
      <c r="GJN98" s="202"/>
      <c r="GJO98" s="202"/>
      <c r="GJP98" s="202"/>
      <c r="GJQ98" s="202"/>
      <c r="GJR98" s="202"/>
      <c r="GJS98" s="202"/>
      <c r="GJT98" s="202"/>
      <c r="GJU98" s="202"/>
      <c r="GJV98" s="202"/>
      <c r="GJW98" s="202"/>
      <c r="GJX98" s="202"/>
      <c r="GJY98" s="202"/>
      <c r="GJZ98" s="202"/>
      <c r="GKA98" s="202"/>
      <c r="GKB98" s="202"/>
      <c r="GKC98" s="202"/>
      <c r="GKD98" s="202"/>
      <c r="GKE98" s="202"/>
      <c r="GKF98" s="202"/>
      <c r="GKG98" s="202"/>
      <c r="GKH98" s="202"/>
      <c r="GKI98" s="202"/>
      <c r="GKJ98" s="202"/>
      <c r="GKK98" s="202"/>
      <c r="GKL98" s="202"/>
      <c r="GKM98" s="202"/>
      <c r="GKN98" s="202"/>
      <c r="GKO98" s="202"/>
      <c r="GKP98" s="202"/>
      <c r="GKQ98" s="202"/>
      <c r="GKR98" s="202"/>
      <c r="GKS98" s="202"/>
      <c r="GKT98" s="202"/>
      <c r="GKU98" s="202"/>
      <c r="GKV98" s="202"/>
      <c r="GKW98" s="202"/>
      <c r="GKX98" s="202"/>
      <c r="GKY98" s="202"/>
      <c r="GKZ98" s="202"/>
      <c r="GLA98" s="202"/>
      <c r="GLB98" s="202"/>
      <c r="GLC98" s="202"/>
      <c r="GLD98" s="202"/>
      <c r="GLE98" s="202"/>
      <c r="GLF98" s="202"/>
      <c r="GLG98" s="202"/>
      <c r="GLH98" s="202"/>
      <c r="GLI98" s="202"/>
      <c r="GLJ98" s="202"/>
      <c r="GLK98" s="202"/>
      <c r="GLL98" s="202"/>
      <c r="GLM98" s="202"/>
      <c r="GLN98" s="202"/>
      <c r="GLO98" s="202"/>
      <c r="GLP98" s="202"/>
      <c r="GLQ98" s="202"/>
      <c r="GLR98" s="202"/>
      <c r="GLS98" s="202"/>
      <c r="GLT98" s="202"/>
      <c r="GLU98" s="202"/>
      <c r="GLV98" s="202"/>
      <c r="GLW98" s="202"/>
      <c r="GLX98" s="202"/>
      <c r="GLY98" s="202"/>
      <c r="GLZ98" s="202"/>
      <c r="GMA98" s="202"/>
      <c r="GMB98" s="202"/>
      <c r="GMC98" s="202"/>
      <c r="GMD98" s="202"/>
      <c r="GME98" s="202"/>
      <c r="GMF98" s="202"/>
      <c r="GMG98" s="202"/>
      <c r="GMH98" s="202"/>
      <c r="GMI98" s="202"/>
      <c r="GMJ98" s="202"/>
      <c r="GMK98" s="202"/>
      <c r="GML98" s="202"/>
      <c r="GMM98" s="202"/>
      <c r="GMN98" s="202"/>
      <c r="GMO98" s="202"/>
      <c r="GMP98" s="202"/>
      <c r="GMQ98" s="202"/>
      <c r="GMR98" s="202"/>
      <c r="GMS98" s="202"/>
      <c r="GMT98" s="202"/>
      <c r="GMU98" s="202"/>
      <c r="GMV98" s="202"/>
      <c r="GMW98" s="202"/>
      <c r="GMX98" s="202"/>
      <c r="GMY98" s="202"/>
      <c r="GMZ98" s="202"/>
      <c r="GNA98" s="202"/>
      <c r="GNB98" s="202"/>
      <c r="GNC98" s="202"/>
      <c r="GND98" s="202"/>
      <c r="GNE98" s="202"/>
      <c r="GNF98" s="202"/>
      <c r="GNG98" s="202"/>
      <c r="GNH98" s="202"/>
      <c r="GNI98" s="202"/>
      <c r="GNJ98" s="202"/>
      <c r="GNK98" s="202"/>
      <c r="GNL98" s="202"/>
      <c r="GNM98" s="202"/>
      <c r="GNN98" s="202"/>
      <c r="GNO98" s="202"/>
      <c r="GNP98" s="202"/>
      <c r="GNQ98" s="202"/>
      <c r="GNR98" s="202"/>
      <c r="GNS98" s="202"/>
      <c r="GNT98" s="202"/>
      <c r="GNU98" s="202"/>
      <c r="GNV98" s="202"/>
      <c r="GNW98" s="202"/>
      <c r="GNX98" s="202"/>
      <c r="GNY98" s="202"/>
      <c r="GNZ98" s="202"/>
      <c r="GOA98" s="202"/>
      <c r="GOB98" s="202"/>
      <c r="GOC98" s="202"/>
      <c r="GOD98" s="202"/>
      <c r="GOE98" s="202"/>
      <c r="GOF98" s="202"/>
      <c r="GOG98" s="202"/>
      <c r="GOH98" s="202"/>
      <c r="GOI98" s="202"/>
      <c r="GOJ98" s="202"/>
      <c r="GOK98" s="202"/>
      <c r="GOL98" s="202"/>
      <c r="GOM98" s="202"/>
      <c r="GON98" s="202"/>
      <c r="GOO98" s="202"/>
      <c r="GOP98" s="202"/>
      <c r="GOQ98" s="202"/>
      <c r="GOR98" s="202"/>
      <c r="GOS98" s="202"/>
      <c r="GOT98" s="202"/>
      <c r="GOU98" s="202"/>
      <c r="GOV98" s="202"/>
      <c r="GOW98" s="202"/>
      <c r="GOX98" s="202"/>
      <c r="GOY98" s="202"/>
      <c r="GOZ98" s="202"/>
      <c r="GPA98" s="202"/>
      <c r="GPB98" s="202"/>
      <c r="GPC98" s="202"/>
      <c r="GPD98" s="202"/>
      <c r="GPE98" s="202"/>
      <c r="GPF98" s="202"/>
      <c r="GPG98" s="202"/>
      <c r="GPH98" s="202"/>
      <c r="GPI98" s="202"/>
      <c r="GPJ98" s="202"/>
      <c r="GPK98" s="202"/>
      <c r="GPL98" s="202"/>
      <c r="GPM98" s="202"/>
      <c r="GPN98" s="202"/>
      <c r="GPO98" s="202"/>
      <c r="GPP98" s="202"/>
      <c r="GPQ98" s="202"/>
      <c r="GPR98" s="202"/>
      <c r="GPS98" s="202"/>
      <c r="GPT98" s="202"/>
      <c r="GPU98" s="202"/>
      <c r="GPV98" s="202"/>
      <c r="GPW98" s="202"/>
      <c r="GPX98" s="202"/>
      <c r="GPY98" s="202"/>
      <c r="GPZ98" s="202"/>
      <c r="GQA98" s="202"/>
      <c r="GQB98" s="202"/>
      <c r="GQC98" s="202"/>
      <c r="GQD98" s="202"/>
      <c r="GQE98" s="202"/>
      <c r="GQF98" s="202"/>
      <c r="GQG98" s="202"/>
      <c r="GQH98" s="202"/>
      <c r="GQI98" s="202"/>
      <c r="GQJ98" s="202"/>
      <c r="GQK98" s="202"/>
      <c r="GQL98" s="202"/>
      <c r="GQM98" s="202"/>
      <c r="GQN98" s="202"/>
      <c r="GQO98" s="202"/>
      <c r="GQP98" s="202"/>
      <c r="GQQ98" s="202"/>
      <c r="GQR98" s="202"/>
      <c r="GQS98" s="202"/>
      <c r="GQT98" s="202"/>
      <c r="GQU98" s="202"/>
      <c r="GQV98" s="202"/>
      <c r="GQW98" s="202"/>
      <c r="GQX98" s="202"/>
      <c r="GQY98" s="202"/>
      <c r="GQZ98" s="202"/>
      <c r="GRA98" s="202"/>
      <c r="GRB98" s="202"/>
      <c r="GRC98" s="202"/>
      <c r="GRD98" s="202"/>
      <c r="GRE98" s="202"/>
      <c r="GRF98" s="202"/>
      <c r="GRG98" s="202"/>
      <c r="GRH98" s="202"/>
      <c r="GRI98" s="202"/>
      <c r="GRJ98" s="202"/>
      <c r="GRK98" s="202"/>
      <c r="GRL98" s="202"/>
      <c r="GRM98" s="202"/>
      <c r="GRN98" s="202"/>
      <c r="GRO98" s="202"/>
      <c r="GRP98" s="202"/>
      <c r="GRQ98" s="202"/>
      <c r="GRR98" s="202"/>
      <c r="GRS98" s="202"/>
      <c r="GRT98" s="202"/>
      <c r="GRU98" s="202"/>
      <c r="GRV98" s="202"/>
      <c r="GRW98" s="202"/>
      <c r="GRX98" s="202"/>
      <c r="GRY98" s="202"/>
      <c r="GRZ98" s="202"/>
      <c r="GSA98" s="202"/>
      <c r="GSB98" s="202"/>
      <c r="GSC98" s="202"/>
      <c r="GSD98" s="202"/>
      <c r="GSE98" s="202"/>
      <c r="GSF98" s="202"/>
      <c r="GSG98" s="202"/>
      <c r="GSH98" s="202"/>
      <c r="GSI98" s="202"/>
      <c r="GSJ98" s="202"/>
      <c r="GSK98" s="202"/>
      <c r="GSL98" s="202"/>
      <c r="GSM98" s="202"/>
      <c r="GSN98" s="202"/>
      <c r="GSO98" s="202"/>
      <c r="GSP98" s="202"/>
      <c r="GSQ98" s="202"/>
      <c r="GSR98" s="202"/>
      <c r="GSS98" s="202"/>
      <c r="GST98" s="202"/>
      <c r="GSU98" s="202"/>
      <c r="GSV98" s="202"/>
      <c r="GSW98" s="202"/>
      <c r="GSX98" s="202"/>
      <c r="GSY98" s="202"/>
      <c r="GSZ98" s="202"/>
      <c r="GTA98" s="202"/>
      <c r="GTB98" s="202"/>
      <c r="GTC98" s="202"/>
      <c r="GTD98" s="202"/>
      <c r="GTE98" s="202"/>
      <c r="GTF98" s="202"/>
      <c r="GTG98" s="202"/>
      <c r="GTH98" s="202"/>
      <c r="GTI98" s="202"/>
      <c r="GTJ98" s="202"/>
      <c r="GTK98" s="202"/>
      <c r="GTL98" s="202"/>
      <c r="GTM98" s="202"/>
      <c r="GTN98" s="202"/>
      <c r="GTO98" s="202"/>
      <c r="GTP98" s="202"/>
      <c r="GTQ98" s="202"/>
      <c r="GTR98" s="202"/>
      <c r="GTS98" s="202"/>
      <c r="GTT98" s="202"/>
      <c r="GTU98" s="202"/>
      <c r="GTV98" s="202"/>
      <c r="GTW98" s="202"/>
      <c r="GTX98" s="202"/>
      <c r="GTY98" s="202"/>
      <c r="GTZ98" s="202"/>
      <c r="GUA98" s="202"/>
      <c r="GUB98" s="202"/>
      <c r="GUC98" s="202"/>
      <c r="GUD98" s="202"/>
      <c r="GUE98" s="202"/>
      <c r="GUF98" s="202"/>
      <c r="GUG98" s="202"/>
      <c r="GUH98" s="202"/>
      <c r="GUI98" s="202"/>
      <c r="GUJ98" s="202"/>
      <c r="GUK98" s="202"/>
      <c r="GUL98" s="202"/>
      <c r="GUM98" s="202"/>
      <c r="GUN98" s="202"/>
      <c r="GUO98" s="202"/>
      <c r="GUP98" s="202"/>
      <c r="GUQ98" s="202"/>
      <c r="GUR98" s="202"/>
      <c r="GUS98" s="202"/>
      <c r="GUT98" s="202"/>
      <c r="GUU98" s="202"/>
      <c r="GUV98" s="202"/>
      <c r="GUW98" s="202"/>
      <c r="GUX98" s="202"/>
      <c r="GUY98" s="202"/>
      <c r="GUZ98" s="202"/>
      <c r="GVA98" s="202"/>
      <c r="GVB98" s="202"/>
      <c r="GVC98" s="202"/>
      <c r="GVD98" s="202"/>
      <c r="GVE98" s="202"/>
      <c r="GVF98" s="202"/>
      <c r="GVG98" s="202"/>
      <c r="GVH98" s="202"/>
      <c r="GVI98" s="202"/>
      <c r="GVJ98" s="202"/>
      <c r="GVK98" s="202"/>
      <c r="GVL98" s="202"/>
      <c r="GVM98" s="202"/>
      <c r="GVN98" s="202"/>
      <c r="GVO98" s="202"/>
      <c r="GVP98" s="202"/>
      <c r="GVQ98" s="202"/>
      <c r="GVR98" s="202"/>
      <c r="GVS98" s="202"/>
      <c r="GVT98" s="202"/>
      <c r="GVU98" s="202"/>
      <c r="GVV98" s="202"/>
      <c r="GVW98" s="202"/>
      <c r="GVX98" s="202"/>
      <c r="GVY98" s="202"/>
      <c r="GVZ98" s="202"/>
      <c r="GWA98" s="202"/>
      <c r="GWB98" s="202"/>
      <c r="GWC98" s="202"/>
      <c r="GWD98" s="202"/>
      <c r="GWE98" s="202"/>
      <c r="GWF98" s="202"/>
      <c r="GWG98" s="202"/>
      <c r="GWH98" s="202"/>
      <c r="GWI98" s="202"/>
      <c r="GWJ98" s="202"/>
      <c r="GWK98" s="202"/>
      <c r="GWL98" s="202"/>
      <c r="GWM98" s="202"/>
      <c r="GWN98" s="202"/>
      <c r="GWO98" s="202"/>
      <c r="GWP98" s="202"/>
      <c r="GWQ98" s="202"/>
      <c r="GWR98" s="202"/>
      <c r="GWS98" s="202"/>
      <c r="GWT98" s="202"/>
      <c r="GWU98" s="202"/>
      <c r="GWV98" s="202"/>
      <c r="GWW98" s="202"/>
      <c r="GWX98" s="202"/>
      <c r="GWY98" s="202"/>
      <c r="GWZ98" s="202"/>
      <c r="GXA98" s="202"/>
      <c r="GXB98" s="202"/>
      <c r="GXC98" s="202"/>
      <c r="GXD98" s="202"/>
      <c r="GXE98" s="202"/>
      <c r="GXF98" s="202"/>
      <c r="GXG98" s="202"/>
      <c r="GXH98" s="202"/>
      <c r="GXI98" s="202"/>
      <c r="GXJ98" s="202"/>
      <c r="GXK98" s="202"/>
      <c r="GXL98" s="202"/>
      <c r="GXM98" s="202"/>
      <c r="GXN98" s="202"/>
      <c r="GXO98" s="202"/>
      <c r="GXP98" s="202"/>
      <c r="GXQ98" s="202"/>
      <c r="GXR98" s="202"/>
      <c r="GXS98" s="202"/>
      <c r="GXT98" s="202"/>
      <c r="GXU98" s="202"/>
      <c r="GXV98" s="202"/>
      <c r="GXW98" s="202"/>
      <c r="GXX98" s="202"/>
      <c r="GXY98" s="202"/>
      <c r="GXZ98" s="202"/>
      <c r="GYA98" s="202"/>
      <c r="GYB98" s="202"/>
      <c r="GYC98" s="202"/>
      <c r="GYD98" s="202"/>
      <c r="GYE98" s="202"/>
      <c r="GYF98" s="202"/>
      <c r="GYG98" s="202"/>
      <c r="GYH98" s="202"/>
      <c r="GYI98" s="202"/>
      <c r="GYJ98" s="202"/>
      <c r="GYK98" s="202"/>
      <c r="GYL98" s="202"/>
      <c r="GYM98" s="202"/>
      <c r="GYN98" s="202"/>
      <c r="GYO98" s="202"/>
      <c r="GYP98" s="202"/>
      <c r="GYQ98" s="202"/>
      <c r="GYR98" s="202"/>
      <c r="GYS98" s="202"/>
      <c r="GYT98" s="202"/>
      <c r="GYU98" s="202"/>
      <c r="GYV98" s="202"/>
      <c r="GYW98" s="202"/>
      <c r="GYX98" s="202"/>
      <c r="GYY98" s="202"/>
      <c r="GYZ98" s="202"/>
      <c r="GZA98" s="202"/>
      <c r="GZB98" s="202"/>
      <c r="GZC98" s="202"/>
      <c r="GZD98" s="202"/>
      <c r="GZE98" s="202"/>
      <c r="GZF98" s="202"/>
      <c r="GZG98" s="202"/>
      <c r="GZH98" s="202"/>
      <c r="GZI98" s="202"/>
      <c r="GZJ98" s="202"/>
      <c r="GZK98" s="202"/>
      <c r="GZL98" s="202"/>
      <c r="GZM98" s="202"/>
      <c r="GZN98" s="202"/>
      <c r="GZO98" s="202"/>
      <c r="GZP98" s="202"/>
      <c r="GZQ98" s="202"/>
      <c r="GZR98" s="202"/>
      <c r="GZS98" s="202"/>
      <c r="GZT98" s="202"/>
      <c r="GZU98" s="202"/>
      <c r="GZV98" s="202"/>
      <c r="GZW98" s="202"/>
      <c r="GZX98" s="202"/>
      <c r="GZY98" s="202"/>
      <c r="GZZ98" s="202"/>
      <c r="HAA98" s="202"/>
      <c r="HAB98" s="202"/>
      <c r="HAC98" s="202"/>
      <c r="HAD98" s="202"/>
      <c r="HAE98" s="202"/>
      <c r="HAF98" s="202"/>
      <c r="HAG98" s="202"/>
      <c r="HAH98" s="202"/>
      <c r="HAI98" s="202"/>
      <c r="HAJ98" s="202"/>
      <c r="HAK98" s="202"/>
      <c r="HAL98" s="202"/>
      <c r="HAM98" s="202"/>
      <c r="HAN98" s="202"/>
      <c r="HAO98" s="202"/>
      <c r="HAP98" s="202"/>
      <c r="HAQ98" s="202"/>
      <c r="HAR98" s="202"/>
      <c r="HAS98" s="202"/>
      <c r="HAT98" s="202"/>
      <c r="HAU98" s="202"/>
      <c r="HAV98" s="202"/>
      <c r="HAW98" s="202"/>
      <c r="HAX98" s="202"/>
      <c r="HAY98" s="202"/>
      <c r="HAZ98" s="202"/>
      <c r="HBA98" s="202"/>
      <c r="HBB98" s="202"/>
      <c r="HBC98" s="202"/>
      <c r="HBD98" s="202"/>
      <c r="HBE98" s="202"/>
      <c r="HBF98" s="202"/>
      <c r="HBG98" s="202"/>
      <c r="HBH98" s="202"/>
      <c r="HBI98" s="202"/>
      <c r="HBJ98" s="202"/>
      <c r="HBK98" s="202"/>
      <c r="HBL98" s="202"/>
      <c r="HBM98" s="202"/>
      <c r="HBN98" s="202"/>
      <c r="HBO98" s="202"/>
      <c r="HBP98" s="202"/>
      <c r="HBQ98" s="202"/>
      <c r="HBR98" s="202"/>
      <c r="HBS98" s="202"/>
      <c r="HBT98" s="202"/>
      <c r="HBU98" s="202"/>
      <c r="HBV98" s="202"/>
      <c r="HBW98" s="202"/>
      <c r="HBX98" s="202"/>
      <c r="HBY98" s="202"/>
      <c r="HBZ98" s="202"/>
      <c r="HCA98" s="202"/>
      <c r="HCB98" s="202"/>
      <c r="HCC98" s="202"/>
      <c r="HCD98" s="202"/>
      <c r="HCE98" s="202"/>
      <c r="HCF98" s="202"/>
      <c r="HCG98" s="202"/>
      <c r="HCH98" s="202"/>
      <c r="HCI98" s="202"/>
      <c r="HCJ98" s="202"/>
      <c r="HCK98" s="202"/>
      <c r="HCL98" s="202"/>
      <c r="HCM98" s="202"/>
      <c r="HCN98" s="202"/>
      <c r="HCO98" s="202"/>
      <c r="HCP98" s="202"/>
      <c r="HCQ98" s="202"/>
      <c r="HCR98" s="202"/>
      <c r="HCS98" s="202"/>
      <c r="HCT98" s="202"/>
      <c r="HCU98" s="202"/>
      <c r="HCV98" s="202"/>
      <c r="HCW98" s="202"/>
      <c r="HCX98" s="202"/>
      <c r="HCY98" s="202"/>
      <c r="HCZ98" s="202"/>
      <c r="HDA98" s="202"/>
      <c r="HDB98" s="202"/>
      <c r="HDC98" s="202"/>
      <c r="HDD98" s="202"/>
      <c r="HDE98" s="202"/>
      <c r="HDF98" s="202"/>
      <c r="HDG98" s="202"/>
      <c r="HDH98" s="202"/>
      <c r="HDI98" s="202"/>
      <c r="HDJ98" s="202"/>
      <c r="HDK98" s="202"/>
      <c r="HDL98" s="202"/>
      <c r="HDM98" s="202"/>
      <c r="HDN98" s="202"/>
      <c r="HDO98" s="202"/>
      <c r="HDP98" s="202"/>
      <c r="HDQ98" s="202"/>
      <c r="HDR98" s="202"/>
      <c r="HDS98" s="202"/>
      <c r="HDT98" s="202"/>
      <c r="HDU98" s="202"/>
      <c r="HDV98" s="202"/>
      <c r="HDW98" s="202"/>
      <c r="HDX98" s="202"/>
      <c r="HDY98" s="202"/>
      <c r="HDZ98" s="202"/>
      <c r="HEA98" s="202"/>
      <c r="HEB98" s="202"/>
      <c r="HEC98" s="202"/>
      <c r="HED98" s="202"/>
      <c r="HEE98" s="202"/>
      <c r="HEF98" s="202"/>
      <c r="HEG98" s="202"/>
      <c r="HEH98" s="202"/>
      <c r="HEI98" s="202"/>
      <c r="HEJ98" s="202"/>
      <c r="HEK98" s="202"/>
      <c r="HEL98" s="202"/>
      <c r="HEM98" s="202"/>
      <c r="HEN98" s="202"/>
      <c r="HEO98" s="202"/>
      <c r="HEP98" s="202"/>
      <c r="HEQ98" s="202"/>
      <c r="HER98" s="202"/>
      <c r="HES98" s="202"/>
      <c r="HET98" s="202"/>
      <c r="HEU98" s="202"/>
      <c r="HEV98" s="202"/>
      <c r="HEW98" s="202"/>
      <c r="HEX98" s="202"/>
      <c r="HEY98" s="202"/>
      <c r="HEZ98" s="202"/>
      <c r="HFA98" s="202"/>
      <c r="HFB98" s="202"/>
      <c r="HFC98" s="202"/>
      <c r="HFD98" s="202"/>
      <c r="HFE98" s="202"/>
      <c r="HFF98" s="202"/>
      <c r="HFG98" s="202"/>
      <c r="HFH98" s="202"/>
      <c r="HFI98" s="202"/>
      <c r="HFJ98" s="202"/>
      <c r="HFK98" s="202"/>
      <c r="HFL98" s="202"/>
      <c r="HFM98" s="202"/>
      <c r="HFN98" s="202"/>
      <c r="HFO98" s="202"/>
      <c r="HFP98" s="202"/>
      <c r="HFQ98" s="202"/>
      <c r="HFR98" s="202"/>
      <c r="HFS98" s="202"/>
      <c r="HFT98" s="202"/>
      <c r="HFU98" s="202"/>
      <c r="HFV98" s="202"/>
      <c r="HFW98" s="202"/>
      <c r="HFX98" s="202"/>
      <c r="HFY98" s="202"/>
      <c r="HFZ98" s="202"/>
      <c r="HGA98" s="202"/>
      <c r="HGB98" s="202"/>
      <c r="HGC98" s="202"/>
      <c r="HGD98" s="202"/>
      <c r="HGE98" s="202"/>
      <c r="HGF98" s="202"/>
      <c r="HGG98" s="202"/>
      <c r="HGH98" s="202"/>
      <c r="HGI98" s="202"/>
      <c r="HGJ98" s="202"/>
      <c r="HGK98" s="202"/>
      <c r="HGL98" s="202"/>
      <c r="HGM98" s="202"/>
      <c r="HGN98" s="202"/>
      <c r="HGO98" s="202"/>
      <c r="HGP98" s="202"/>
      <c r="HGQ98" s="202"/>
      <c r="HGR98" s="202"/>
      <c r="HGS98" s="202"/>
      <c r="HGT98" s="202"/>
      <c r="HGU98" s="202"/>
      <c r="HGV98" s="202"/>
      <c r="HGW98" s="202"/>
      <c r="HGX98" s="202"/>
      <c r="HGY98" s="202"/>
      <c r="HGZ98" s="202"/>
      <c r="HHA98" s="202"/>
      <c r="HHB98" s="202"/>
      <c r="HHC98" s="202"/>
      <c r="HHD98" s="202"/>
      <c r="HHE98" s="202"/>
      <c r="HHF98" s="202"/>
      <c r="HHG98" s="202"/>
      <c r="HHH98" s="202"/>
      <c r="HHI98" s="202"/>
      <c r="HHJ98" s="202"/>
      <c r="HHK98" s="202"/>
      <c r="HHL98" s="202"/>
      <c r="HHM98" s="202"/>
      <c r="HHN98" s="202"/>
      <c r="HHO98" s="202"/>
      <c r="HHP98" s="202"/>
      <c r="HHQ98" s="202"/>
      <c r="HHR98" s="202"/>
      <c r="HHS98" s="202"/>
      <c r="HHT98" s="202"/>
      <c r="HHU98" s="202"/>
      <c r="HHV98" s="202"/>
      <c r="HHW98" s="202"/>
      <c r="HHX98" s="202"/>
      <c r="HHY98" s="202"/>
      <c r="HHZ98" s="202"/>
      <c r="HIA98" s="202"/>
      <c r="HIB98" s="202"/>
      <c r="HIC98" s="202"/>
      <c r="HID98" s="202"/>
      <c r="HIE98" s="202"/>
      <c r="HIF98" s="202"/>
      <c r="HIG98" s="202"/>
      <c r="HIH98" s="202"/>
      <c r="HII98" s="202"/>
      <c r="HIJ98" s="202"/>
      <c r="HIK98" s="202"/>
      <c r="HIL98" s="202"/>
      <c r="HIM98" s="202"/>
      <c r="HIN98" s="202"/>
      <c r="HIO98" s="202"/>
      <c r="HIP98" s="202"/>
      <c r="HIQ98" s="202"/>
      <c r="HIR98" s="202"/>
      <c r="HIS98" s="202"/>
      <c r="HIT98" s="202"/>
      <c r="HIU98" s="202"/>
      <c r="HIV98" s="202"/>
      <c r="HIW98" s="202"/>
      <c r="HIX98" s="202"/>
      <c r="HIY98" s="202"/>
      <c r="HIZ98" s="202"/>
      <c r="HJA98" s="202"/>
      <c r="HJB98" s="202"/>
      <c r="HJC98" s="202"/>
      <c r="HJD98" s="202"/>
      <c r="HJE98" s="202"/>
      <c r="HJF98" s="202"/>
      <c r="HJG98" s="202"/>
      <c r="HJH98" s="202"/>
      <c r="HJI98" s="202"/>
      <c r="HJJ98" s="202"/>
      <c r="HJK98" s="202"/>
      <c r="HJL98" s="202"/>
      <c r="HJM98" s="202"/>
      <c r="HJN98" s="202"/>
      <c r="HJO98" s="202"/>
      <c r="HJP98" s="202"/>
      <c r="HJQ98" s="202"/>
      <c r="HJR98" s="202"/>
      <c r="HJS98" s="202"/>
      <c r="HJT98" s="202"/>
      <c r="HJU98" s="202"/>
      <c r="HJV98" s="202"/>
      <c r="HJW98" s="202"/>
      <c r="HJX98" s="202"/>
      <c r="HJY98" s="202"/>
      <c r="HJZ98" s="202"/>
      <c r="HKA98" s="202"/>
      <c r="HKB98" s="202"/>
      <c r="HKC98" s="202"/>
      <c r="HKD98" s="202"/>
      <c r="HKE98" s="202"/>
      <c r="HKF98" s="202"/>
      <c r="HKG98" s="202"/>
      <c r="HKH98" s="202"/>
      <c r="HKI98" s="202"/>
      <c r="HKJ98" s="202"/>
      <c r="HKK98" s="202"/>
      <c r="HKL98" s="202"/>
      <c r="HKM98" s="202"/>
      <c r="HKN98" s="202"/>
      <c r="HKO98" s="202"/>
      <c r="HKP98" s="202"/>
      <c r="HKQ98" s="202"/>
      <c r="HKR98" s="202"/>
      <c r="HKS98" s="202"/>
      <c r="HKT98" s="202"/>
      <c r="HKU98" s="202"/>
      <c r="HKV98" s="202"/>
      <c r="HKW98" s="202"/>
      <c r="HKX98" s="202"/>
      <c r="HKY98" s="202"/>
      <c r="HKZ98" s="202"/>
      <c r="HLA98" s="202"/>
      <c r="HLB98" s="202"/>
      <c r="HLC98" s="202"/>
      <c r="HLD98" s="202"/>
      <c r="HLE98" s="202"/>
      <c r="HLF98" s="202"/>
      <c r="HLG98" s="202"/>
      <c r="HLH98" s="202"/>
      <c r="HLI98" s="202"/>
      <c r="HLJ98" s="202"/>
      <c r="HLK98" s="202"/>
      <c r="HLL98" s="202"/>
      <c r="HLM98" s="202"/>
      <c r="HLN98" s="202"/>
      <c r="HLO98" s="202"/>
      <c r="HLP98" s="202"/>
      <c r="HLQ98" s="202"/>
      <c r="HLR98" s="202"/>
      <c r="HLS98" s="202"/>
      <c r="HLT98" s="202"/>
      <c r="HLU98" s="202"/>
      <c r="HLV98" s="202"/>
      <c r="HLW98" s="202"/>
      <c r="HLX98" s="202"/>
      <c r="HLY98" s="202"/>
      <c r="HLZ98" s="202"/>
      <c r="HMA98" s="202"/>
      <c r="HMB98" s="202"/>
      <c r="HMC98" s="202"/>
      <c r="HMD98" s="202"/>
      <c r="HME98" s="202"/>
      <c r="HMF98" s="202"/>
      <c r="HMG98" s="202"/>
      <c r="HMH98" s="202"/>
      <c r="HMI98" s="202"/>
      <c r="HMJ98" s="202"/>
      <c r="HMK98" s="202"/>
      <c r="HML98" s="202"/>
      <c r="HMM98" s="202"/>
      <c r="HMN98" s="202"/>
      <c r="HMO98" s="202"/>
      <c r="HMP98" s="202"/>
      <c r="HMQ98" s="202"/>
      <c r="HMR98" s="202"/>
      <c r="HMS98" s="202"/>
      <c r="HMT98" s="202"/>
      <c r="HMU98" s="202"/>
      <c r="HMV98" s="202"/>
      <c r="HMW98" s="202"/>
      <c r="HMX98" s="202"/>
      <c r="HMY98" s="202"/>
      <c r="HMZ98" s="202"/>
      <c r="HNA98" s="202"/>
      <c r="HNB98" s="202"/>
      <c r="HNC98" s="202"/>
      <c r="HND98" s="202"/>
      <c r="HNE98" s="202"/>
      <c r="HNF98" s="202"/>
      <c r="HNG98" s="202"/>
      <c r="HNH98" s="202"/>
      <c r="HNI98" s="202"/>
      <c r="HNJ98" s="202"/>
      <c r="HNK98" s="202"/>
      <c r="HNL98" s="202"/>
      <c r="HNM98" s="202"/>
      <c r="HNN98" s="202"/>
      <c r="HNO98" s="202"/>
      <c r="HNP98" s="202"/>
      <c r="HNQ98" s="202"/>
      <c r="HNR98" s="202"/>
      <c r="HNS98" s="202"/>
      <c r="HNT98" s="202"/>
      <c r="HNU98" s="202"/>
      <c r="HNV98" s="202"/>
      <c r="HNW98" s="202"/>
      <c r="HNX98" s="202"/>
      <c r="HNY98" s="202"/>
      <c r="HNZ98" s="202"/>
      <c r="HOA98" s="202"/>
      <c r="HOB98" s="202"/>
      <c r="HOC98" s="202"/>
      <c r="HOD98" s="202"/>
      <c r="HOE98" s="202"/>
      <c r="HOF98" s="202"/>
      <c r="HOG98" s="202"/>
      <c r="HOH98" s="202"/>
      <c r="HOI98" s="202"/>
      <c r="HOJ98" s="202"/>
      <c r="HOK98" s="202"/>
      <c r="HOL98" s="202"/>
      <c r="HOM98" s="202"/>
      <c r="HON98" s="202"/>
      <c r="HOO98" s="202"/>
      <c r="HOP98" s="202"/>
      <c r="HOQ98" s="202"/>
      <c r="HOR98" s="202"/>
      <c r="HOS98" s="202"/>
      <c r="HOT98" s="202"/>
      <c r="HOU98" s="202"/>
      <c r="HOV98" s="202"/>
      <c r="HOW98" s="202"/>
      <c r="HOX98" s="202"/>
      <c r="HOY98" s="202"/>
      <c r="HOZ98" s="202"/>
      <c r="HPA98" s="202"/>
      <c r="HPB98" s="202"/>
      <c r="HPC98" s="202"/>
      <c r="HPD98" s="202"/>
      <c r="HPE98" s="202"/>
      <c r="HPF98" s="202"/>
      <c r="HPG98" s="202"/>
      <c r="HPH98" s="202"/>
      <c r="HPI98" s="202"/>
      <c r="HPJ98" s="202"/>
      <c r="HPK98" s="202"/>
      <c r="HPL98" s="202"/>
      <c r="HPM98" s="202"/>
      <c r="HPN98" s="202"/>
      <c r="HPO98" s="202"/>
      <c r="HPP98" s="202"/>
      <c r="HPQ98" s="202"/>
      <c r="HPR98" s="202"/>
      <c r="HPS98" s="202"/>
      <c r="HPT98" s="202"/>
      <c r="HPU98" s="202"/>
      <c r="HPV98" s="202"/>
      <c r="HPW98" s="202"/>
      <c r="HPX98" s="202"/>
      <c r="HPY98" s="202"/>
      <c r="HPZ98" s="202"/>
      <c r="HQA98" s="202"/>
      <c r="HQB98" s="202"/>
      <c r="HQC98" s="202"/>
      <c r="HQD98" s="202"/>
      <c r="HQE98" s="202"/>
      <c r="HQF98" s="202"/>
      <c r="HQG98" s="202"/>
      <c r="HQH98" s="202"/>
      <c r="HQI98" s="202"/>
      <c r="HQJ98" s="202"/>
      <c r="HQK98" s="202"/>
      <c r="HQL98" s="202"/>
      <c r="HQM98" s="202"/>
      <c r="HQN98" s="202"/>
      <c r="HQO98" s="202"/>
      <c r="HQP98" s="202"/>
      <c r="HQQ98" s="202"/>
      <c r="HQR98" s="202"/>
      <c r="HQS98" s="202"/>
      <c r="HQT98" s="202"/>
      <c r="HQU98" s="202"/>
      <c r="HQV98" s="202"/>
      <c r="HQW98" s="202"/>
      <c r="HQX98" s="202"/>
      <c r="HQY98" s="202"/>
      <c r="HQZ98" s="202"/>
      <c r="HRA98" s="202"/>
      <c r="HRB98" s="202"/>
      <c r="HRC98" s="202"/>
      <c r="HRD98" s="202"/>
      <c r="HRE98" s="202"/>
      <c r="HRF98" s="202"/>
      <c r="HRG98" s="202"/>
      <c r="HRH98" s="202"/>
      <c r="HRI98" s="202"/>
      <c r="HRJ98" s="202"/>
      <c r="HRK98" s="202"/>
      <c r="HRL98" s="202"/>
      <c r="HRM98" s="202"/>
      <c r="HRN98" s="202"/>
      <c r="HRO98" s="202"/>
      <c r="HRP98" s="202"/>
      <c r="HRQ98" s="202"/>
      <c r="HRR98" s="202"/>
      <c r="HRS98" s="202"/>
      <c r="HRT98" s="202"/>
      <c r="HRU98" s="202"/>
      <c r="HRV98" s="202"/>
      <c r="HRW98" s="202"/>
      <c r="HRX98" s="202"/>
      <c r="HRY98" s="202"/>
      <c r="HRZ98" s="202"/>
      <c r="HSA98" s="202"/>
      <c r="HSB98" s="202"/>
      <c r="HSC98" s="202"/>
      <c r="HSD98" s="202"/>
      <c r="HSE98" s="202"/>
      <c r="HSF98" s="202"/>
      <c r="HSG98" s="202"/>
      <c r="HSH98" s="202"/>
      <c r="HSI98" s="202"/>
      <c r="HSJ98" s="202"/>
      <c r="HSK98" s="202"/>
      <c r="HSL98" s="202"/>
      <c r="HSM98" s="202"/>
      <c r="HSN98" s="202"/>
      <c r="HSO98" s="202"/>
      <c r="HSP98" s="202"/>
      <c r="HSQ98" s="202"/>
      <c r="HSR98" s="202"/>
      <c r="HSS98" s="202"/>
      <c r="HST98" s="202"/>
      <c r="HSU98" s="202"/>
      <c r="HSV98" s="202"/>
      <c r="HSW98" s="202"/>
      <c r="HSX98" s="202"/>
      <c r="HSY98" s="202"/>
      <c r="HSZ98" s="202"/>
      <c r="HTA98" s="202"/>
      <c r="HTB98" s="202"/>
      <c r="HTC98" s="202"/>
      <c r="HTD98" s="202"/>
      <c r="HTE98" s="202"/>
      <c r="HTF98" s="202"/>
      <c r="HTG98" s="202"/>
      <c r="HTH98" s="202"/>
      <c r="HTI98" s="202"/>
      <c r="HTJ98" s="202"/>
      <c r="HTK98" s="202"/>
      <c r="HTL98" s="202"/>
      <c r="HTM98" s="202"/>
      <c r="HTN98" s="202"/>
      <c r="HTO98" s="202"/>
      <c r="HTP98" s="202"/>
      <c r="HTQ98" s="202"/>
      <c r="HTR98" s="202"/>
      <c r="HTS98" s="202"/>
      <c r="HTT98" s="202"/>
      <c r="HTU98" s="202"/>
      <c r="HTV98" s="202"/>
      <c r="HTW98" s="202"/>
      <c r="HTX98" s="202"/>
      <c r="HTY98" s="202"/>
      <c r="HTZ98" s="202"/>
      <c r="HUA98" s="202"/>
      <c r="HUB98" s="202"/>
      <c r="HUC98" s="202"/>
      <c r="HUD98" s="202"/>
      <c r="HUE98" s="202"/>
      <c r="HUF98" s="202"/>
      <c r="HUG98" s="202"/>
      <c r="HUH98" s="202"/>
      <c r="HUI98" s="202"/>
      <c r="HUJ98" s="202"/>
      <c r="HUK98" s="202"/>
      <c r="HUL98" s="202"/>
      <c r="HUM98" s="202"/>
      <c r="HUN98" s="202"/>
      <c r="HUO98" s="202"/>
      <c r="HUP98" s="202"/>
      <c r="HUQ98" s="202"/>
      <c r="HUR98" s="202"/>
      <c r="HUS98" s="202"/>
      <c r="HUT98" s="202"/>
      <c r="HUU98" s="202"/>
      <c r="HUV98" s="202"/>
      <c r="HUW98" s="202"/>
      <c r="HUX98" s="202"/>
      <c r="HUY98" s="202"/>
      <c r="HUZ98" s="202"/>
      <c r="HVA98" s="202"/>
      <c r="HVB98" s="202"/>
      <c r="HVC98" s="202"/>
      <c r="HVD98" s="202"/>
      <c r="HVE98" s="202"/>
      <c r="HVF98" s="202"/>
      <c r="HVG98" s="202"/>
      <c r="HVH98" s="202"/>
      <c r="HVI98" s="202"/>
      <c r="HVJ98" s="202"/>
      <c r="HVK98" s="202"/>
      <c r="HVL98" s="202"/>
      <c r="HVM98" s="202"/>
      <c r="HVN98" s="202"/>
      <c r="HVO98" s="202"/>
      <c r="HVP98" s="202"/>
      <c r="HVQ98" s="202"/>
      <c r="HVR98" s="202"/>
      <c r="HVS98" s="202"/>
      <c r="HVT98" s="202"/>
      <c r="HVU98" s="202"/>
      <c r="HVV98" s="202"/>
      <c r="HVW98" s="202"/>
      <c r="HVX98" s="202"/>
      <c r="HVY98" s="202"/>
      <c r="HVZ98" s="202"/>
      <c r="HWA98" s="202"/>
      <c r="HWB98" s="202"/>
      <c r="HWC98" s="202"/>
      <c r="HWD98" s="202"/>
      <c r="HWE98" s="202"/>
      <c r="HWF98" s="202"/>
      <c r="HWG98" s="202"/>
      <c r="HWH98" s="202"/>
      <c r="HWI98" s="202"/>
      <c r="HWJ98" s="202"/>
      <c r="HWK98" s="202"/>
      <c r="HWL98" s="202"/>
      <c r="HWM98" s="202"/>
      <c r="HWN98" s="202"/>
      <c r="HWO98" s="202"/>
      <c r="HWP98" s="202"/>
      <c r="HWQ98" s="202"/>
      <c r="HWR98" s="202"/>
      <c r="HWS98" s="202"/>
      <c r="HWT98" s="202"/>
      <c r="HWU98" s="202"/>
      <c r="HWV98" s="202"/>
      <c r="HWW98" s="202"/>
      <c r="HWX98" s="202"/>
      <c r="HWY98" s="202"/>
      <c r="HWZ98" s="202"/>
      <c r="HXA98" s="202"/>
      <c r="HXB98" s="202"/>
      <c r="HXC98" s="202"/>
      <c r="HXD98" s="202"/>
      <c r="HXE98" s="202"/>
      <c r="HXF98" s="202"/>
      <c r="HXG98" s="202"/>
      <c r="HXH98" s="202"/>
      <c r="HXI98" s="202"/>
      <c r="HXJ98" s="202"/>
      <c r="HXK98" s="202"/>
      <c r="HXL98" s="202"/>
      <c r="HXM98" s="202"/>
      <c r="HXN98" s="202"/>
      <c r="HXO98" s="202"/>
      <c r="HXP98" s="202"/>
      <c r="HXQ98" s="202"/>
      <c r="HXR98" s="202"/>
      <c r="HXS98" s="202"/>
      <c r="HXT98" s="202"/>
      <c r="HXU98" s="202"/>
      <c r="HXV98" s="202"/>
      <c r="HXW98" s="202"/>
      <c r="HXX98" s="202"/>
      <c r="HXY98" s="202"/>
      <c r="HXZ98" s="202"/>
      <c r="HYA98" s="202"/>
      <c r="HYB98" s="202"/>
      <c r="HYC98" s="202"/>
      <c r="HYD98" s="202"/>
      <c r="HYE98" s="202"/>
      <c r="HYF98" s="202"/>
      <c r="HYG98" s="202"/>
      <c r="HYH98" s="202"/>
      <c r="HYI98" s="202"/>
      <c r="HYJ98" s="202"/>
      <c r="HYK98" s="202"/>
      <c r="HYL98" s="202"/>
      <c r="HYM98" s="202"/>
      <c r="HYN98" s="202"/>
      <c r="HYO98" s="202"/>
      <c r="HYP98" s="202"/>
      <c r="HYQ98" s="202"/>
      <c r="HYR98" s="202"/>
      <c r="HYS98" s="202"/>
      <c r="HYT98" s="202"/>
      <c r="HYU98" s="202"/>
      <c r="HYV98" s="202"/>
      <c r="HYW98" s="202"/>
      <c r="HYX98" s="202"/>
      <c r="HYY98" s="202"/>
      <c r="HYZ98" s="202"/>
      <c r="HZA98" s="202"/>
      <c r="HZB98" s="202"/>
      <c r="HZC98" s="202"/>
      <c r="HZD98" s="202"/>
      <c r="HZE98" s="202"/>
      <c r="HZF98" s="202"/>
      <c r="HZG98" s="202"/>
      <c r="HZH98" s="202"/>
      <c r="HZI98" s="202"/>
      <c r="HZJ98" s="202"/>
      <c r="HZK98" s="202"/>
      <c r="HZL98" s="202"/>
      <c r="HZM98" s="202"/>
      <c r="HZN98" s="202"/>
      <c r="HZO98" s="202"/>
      <c r="HZP98" s="202"/>
      <c r="HZQ98" s="202"/>
      <c r="HZR98" s="202"/>
      <c r="HZS98" s="202"/>
      <c r="HZT98" s="202"/>
      <c r="HZU98" s="202"/>
      <c r="HZV98" s="202"/>
      <c r="HZW98" s="202"/>
      <c r="HZX98" s="202"/>
      <c r="HZY98" s="202"/>
      <c r="HZZ98" s="202"/>
      <c r="IAA98" s="202"/>
      <c r="IAB98" s="202"/>
      <c r="IAC98" s="202"/>
      <c r="IAD98" s="202"/>
      <c r="IAE98" s="202"/>
      <c r="IAF98" s="202"/>
      <c r="IAG98" s="202"/>
      <c r="IAH98" s="202"/>
      <c r="IAI98" s="202"/>
      <c r="IAJ98" s="202"/>
      <c r="IAK98" s="202"/>
      <c r="IAL98" s="202"/>
      <c r="IAM98" s="202"/>
      <c r="IAN98" s="202"/>
      <c r="IAO98" s="202"/>
      <c r="IAP98" s="202"/>
      <c r="IAQ98" s="202"/>
      <c r="IAR98" s="202"/>
      <c r="IAS98" s="202"/>
      <c r="IAT98" s="202"/>
      <c r="IAU98" s="202"/>
      <c r="IAV98" s="202"/>
      <c r="IAW98" s="202"/>
      <c r="IAX98" s="202"/>
      <c r="IAY98" s="202"/>
      <c r="IAZ98" s="202"/>
      <c r="IBA98" s="202"/>
      <c r="IBB98" s="202"/>
      <c r="IBC98" s="202"/>
      <c r="IBD98" s="202"/>
      <c r="IBE98" s="202"/>
      <c r="IBF98" s="202"/>
      <c r="IBG98" s="202"/>
      <c r="IBH98" s="202"/>
      <c r="IBI98" s="202"/>
      <c r="IBJ98" s="202"/>
      <c r="IBK98" s="202"/>
      <c r="IBL98" s="202"/>
      <c r="IBM98" s="202"/>
      <c r="IBN98" s="202"/>
      <c r="IBO98" s="202"/>
      <c r="IBP98" s="202"/>
      <c r="IBQ98" s="202"/>
      <c r="IBR98" s="202"/>
      <c r="IBS98" s="202"/>
      <c r="IBT98" s="202"/>
      <c r="IBU98" s="202"/>
      <c r="IBV98" s="202"/>
      <c r="IBW98" s="202"/>
      <c r="IBX98" s="202"/>
      <c r="IBY98" s="202"/>
      <c r="IBZ98" s="202"/>
      <c r="ICA98" s="202"/>
      <c r="ICB98" s="202"/>
      <c r="ICC98" s="202"/>
      <c r="ICD98" s="202"/>
      <c r="ICE98" s="202"/>
      <c r="ICF98" s="202"/>
      <c r="ICG98" s="202"/>
      <c r="ICH98" s="202"/>
      <c r="ICI98" s="202"/>
      <c r="ICJ98" s="202"/>
      <c r="ICK98" s="202"/>
      <c r="ICL98" s="202"/>
      <c r="ICM98" s="202"/>
      <c r="ICN98" s="202"/>
      <c r="ICO98" s="202"/>
      <c r="ICP98" s="202"/>
      <c r="ICQ98" s="202"/>
      <c r="ICR98" s="202"/>
      <c r="ICS98" s="202"/>
      <c r="ICT98" s="202"/>
      <c r="ICU98" s="202"/>
      <c r="ICV98" s="202"/>
      <c r="ICW98" s="202"/>
      <c r="ICX98" s="202"/>
      <c r="ICY98" s="202"/>
      <c r="ICZ98" s="202"/>
      <c r="IDA98" s="202"/>
      <c r="IDB98" s="202"/>
      <c r="IDC98" s="202"/>
      <c r="IDD98" s="202"/>
      <c r="IDE98" s="202"/>
      <c r="IDF98" s="202"/>
      <c r="IDG98" s="202"/>
      <c r="IDH98" s="202"/>
      <c r="IDI98" s="202"/>
      <c r="IDJ98" s="202"/>
      <c r="IDK98" s="202"/>
      <c r="IDL98" s="202"/>
      <c r="IDM98" s="202"/>
      <c r="IDN98" s="202"/>
      <c r="IDO98" s="202"/>
      <c r="IDP98" s="202"/>
      <c r="IDQ98" s="202"/>
      <c r="IDR98" s="202"/>
      <c r="IDS98" s="202"/>
      <c r="IDT98" s="202"/>
      <c r="IDU98" s="202"/>
      <c r="IDV98" s="202"/>
      <c r="IDW98" s="202"/>
      <c r="IDX98" s="202"/>
      <c r="IDY98" s="202"/>
      <c r="IDZ98" s="202"/>
      <c r="IEA98" s="202"/>
      <c r="IEB98" s="202"/>
      <c r="IEC98" s="202"/>
      <c r="IED98" s="202"/>
      <c r="IEE98" s="202"/>
      <c r="IEF98" s="202"/>
      <c r="IEG98" s="202"/>
      <c r="IEH98" s="202"/>
      <c r="IEI98" s="202"/>
      <c r="IEJ98" s="202"/>
      <c r="IEK98" s="202"/>
      <c r="IEL98" s="202"/>
      <c r="IEM98" s="202"/>
      <c r="IEN98" s="202"/>
      <c r="IEO98" s="202"/>
      <c r="IEP98" s="202"/>
      <c r="IEQ98" s="202"/>
      <c r="IER98" s="202"/>
      <c r="IES98" s="202"/>
      <c r="IET98" s="202"/>
      <c r="IEU98" s="202"/>
      <c r="IEV98" s="202"/>
      <c r="IEW98" s="202"/>
      <c r="IEX98" s="202"/>
      <c r="IEY98" s="202"/>
      <c r="IEZ98" s="202"/>
      <c r="IFA98" s="202"/>
      <c r="IFB98" s="202"/>
      <c r="IFC98" s="202"/>
      <c r="IFD98" s="202"/>
      <c r="IFE98" s="202"/>
      <c r="IFF98" s="202"/>
      <c r="IFG98" s="202"/>
      <c r="IFH98" s="202"/>
      <c r="IFI98" s="202"/>
      <c r="IFJ98" s="202"/>
      <c r="IFK98" s="202"/>
      <c r="IFL98" s="202"/>
      <c r="IFM98" s="202"/>
      <c r="IFN98" s="202"/>
      <c r="IFO98" s="202"/>
      <c r="IFP98" s="202"/>
      <c r="IFQ98" s="202"/>
      <c r="IFR98" s="202"/>
      <c r="IFS98" s="202"/>
      <c r="IFT98" s="202"/>
      <c r="IFU98" s="202"/>
      <c r="IFV98" s="202"/>
      <c r="IFW98" s="202"/>
      <c r="IFX98" s="202"/>
      <c r="IFY98" s="202"/>
      <c r="IFZ98" s="202"/>
      <c r="IGA98" s="202"/>
      <c r="IGB98" s="202"/>
      <c r="IGC98" s="202"/>
      <c r="IGD98" s="202"/>
      <c r="IGE98" s="202"/>
      <c r="IGF98" s="202"/>
      <c r="IGG98" s="202"/>
      <c r="IGH98" s="202"/>
      <c r="IGI98" s="202"/>
      <c r="IGJ98" s="202"/>
      <c r="IGK98" s="202"/>
      <c r="IGL98" s="202"/>
      <c r="IGM98" s="202"/>
      <c r="IGN98" s="202"/>
      <c r="IGO98" s="202"/>
      <c r="IGP98" s="202"/>
      <c r="IGQ98" s="202"/>
      <c r="IGR98" s="202"/>
      <c r="IGS98" s="202"/>
      <c r="IGT98" s="202"/>
      <c r="IGU98" s="202"/>
      <c r="IGV98" s="202"/>
      <c r="IGW98" s="202"/>
      <c r="IGX98" s="202"/>
      <c r="IGY98" s="202"/>
      <c r="IGZ98" s="202"/>
      <c r="IHA98" s="202"/>
      <c r="IHB98" s="202"/>
      <c r="IHC98" s="202"/>
      <c r="IHD98" s="202"/>
      <c r="IHE98" s="202"/>
      <c r="IHF98" s="202"/>
      <c r="IHG98" s="202"/>
      <c r="IHH98" s="202"/>
      <c r="IHI98" s="202"/>
      <c r="IHJ98" s="202"/>
      <c r="IHK98" s="202"/>
      <c r="IHL98" s="202"/>
      <c r="IHM98" s="202"/>
      <c r="IHN98" s="202"/>
      <c r="IHO98" s="202"/>
      <c r="IHP98" s="202"/>
      <c r="IHQ98" s="202"/>
      <c r="IHR98" s="202"/>
      <c r="IHS98" s="202"/>
      <c r="IHT98" s="202"/>
      <c r="IHU98" s="202"/>
      <c r="IHV98" s="202"/>
      <c r="IHW98" s="202"/>
      <c r="IHX98" s="202"/>
      <c r="IHY98" s="202"/>
      <c r="IHZ98" s="202"/>
      <c r="IIA98" s="202"/>
      <c r="IIB98" s="202"/>
      <c r="IIC98" s="202"/>
      <c r="IID98" s="202"/>
      <c r="IIE98" s="202"/>
      <c r="IIF98" s="202"/>
      <c r="IIG98" s="202"/>
      <c r="IIH98" s="202"/>
      <c r="III98" s="202"/>
      <c r="IIJ98" s="202"/>
      <c r="IIK98" s="202"/>
      <c r="IIL98" s="202"/>
      <c r="IIM98" s="202"/>
      <c r="IIN98" s="202"/>
      <c r="IIO98" s="202"/>
      <c r="IIP98" s="202"/>
      <c r="IIQ98" s="202"/>
      <c r="IIR98" s="202"/>
      <c r="IIS98" s="202"/>
      <c r="IIT98" s="202"/>
      <c r="IIU98" s="202"/>
      <c r="IIV98" s="202"/>
      <c r="IIW98" s="202"/>
      <c r="IIX98" s="202"/>
      <c r="IIY98" s="202"/>
      <c r="IIZ98" s="202"/>
      <c r="IJA98" s="202"/>
      <c r="IJB98" s="202"/>
      <c r="IJC98" s="202"/>
      <c r="IJD98" s="202"/>
      <c r="IJE98" s="202"/>
      <c r="IJF98" s="202"/>
      <c r="IJG98" s="202"/>
      <c r="IJH98" s="202"/>
      <c r="IJI98" s="202"/>
      <c r="IJJ98" s="202"/>
      <c r="IJK98" s="202"/>
      <c r="IJL98" s="202"/>
      <c r="IJM98" s="202"/>
      <c r="IJN98" s="202"/>
      <c r="IJO98" s="202"/>
      <c r="IJP98" s="202"/>
      <c r="IJQ98" s="202"/>
      <c r="IJR98" s="202"/>
      <c r="IJS98" s="202"/>
      <c r="IJT98" s="202"/>
      <c r="IJU98" s="202"/>
      <c r="IJV98" s="202"/>
      <c r="IJW98" s="202"/>
      <c r="IJX98" s="202"/>
      <c r="IJY98" s="202"/>
      <c r="IJZ98" s="202"/>
      <c r="IKA98" s="202"/>
      <c r="IKB98" s="202"/>
      <c r="IKC98" s="202"/>
      <c r="IKD98" s="202"/>
      <c r="IKE98" s="202"/>
      <c r="IKF98" s="202"/>
      <c r="IKG98" s="202"/>
      <c r="IKH98" s="202"/>
      <c r="IKI98" s="202"/>
      <c r="IKJ98" s="202"/>
      <c r="IKK98" s="202"/>
      <c r="IKL98" s="202"/>
      <c r="IKM98" s="202"/>
      <c r="IKN98" s="202"/>
      <c r="IKO98" s="202"/>
      <c r="IKP98" s="202"/>
      <c r="IKQ98" s="202"/>
      <c r="IKR98" s="202"/>
      <c r="IKS98" s="202"/>
      <c r="IKT98" s="202"/>
      <c r="IKU98" s="202"/>
      <c r="IKV98" s="202"/>
      <c r="IKW98" s="202"/>
      <c r="IKX98" s="202"/>
      <c r="IKY98" s="202"/>
      <c r="IKZ98" s="202"/>
      <c r="ILA98" s="202"/>
      <c r="ILB98" s="202"/>
      <c r="ILC98" s="202"/>
      <c r="ILD98" s="202"/>
      <c r="ILE98" s="202"/>
      <c r="ILF98" s="202"/>
      <c r="ILG98" s="202"/>
      <c r="ILH98" s="202"/>
      <c r="ILI98" s="202"/>
      <c r="ILJ98" s="202"/>
      <c r="ILK98" s="202"/>
      <c r="ILL98" s="202"/>
      <c r="ILM98" s="202"/>
      <c r="ILN98" s="202"/>
      <c r="ILO98" s="202"/>
      <c r="ILP98" s="202"/>
      <c r="ILQ98" s="202"/>
      <c r="ILR98" s="202"/>
      <c r="ILS98" s="202"/>
      <c r="ILT98" s="202"/>
      <c r="ILU98" s="202"/>
      <c r="ILV98" s="202"/>
      <c r="ILW98" s="202"/>
      <c r="ILX98" s="202"/>
      <c r="ILY98" s="202"/>
      <c r="ILZ98" s="202"/>
      <c r="IMA98" s="202"/>
      <c r="IMB98" s="202"/>
      <c r="IMC98" s="202"/>
      <c r="IMD98" s="202"/>
      <c r="IME98" s="202"/>
      <c r="IMF98" s="202"/>
      <c r="IMG98" s="202"/>
      <c r="IMH98" s="202"/>
      <c r="IMI98" s="202"/>
      <c r="IMJ98" s="202"/>
      <c r="IMK98" s="202"/>
      <c r="IML98" s="202"/>
      <c r="IMM98" s="202"/>
      <c r="IMN98" s="202"/>
      <c r="IMO98" s="202"/>
      <c r="IMP98" s="202"/>
      <c r="IMQ98" s="202"/>
      <c r="IMR98" s="202"/>
      <c r="IMS98" s="202"/>
      <c r="IMT98" s="202"/>
      <c r="IMU98" s="202"/>
      <c r="IMV98" s="202"/>
      <c r="IMW98" s="202"/>
      <c r="IMX98" s="202"/>
      <c r="IMY98" s="202"/>
      <c r="IMZ98" s="202"/>
      <c r="INA98" s="202"/>
      <c r="INB98" s="202"/>
      <c r="INC98" s="202"/>
      <c r="IND98" s="202"/>
      <c r="INE98" s="202"/>
      <c r="INF98" s="202"/>
      <c r="ING98" s="202"/>
      <c r="INH98" s="202"/>
      <c r="INI98" s="202"/>
      <c r="INJ98" s="202"/>
      <c r="INK98" s="202"/>
      <c r="INL98" s="202"/>
      <c r="INM98" s="202"/>
      <c r="INN98" s="202"/>
      <c r="INO98" s="202"/>
      <c r="INP98" s="202"/>
      <c r="INQ98" s="202"/>
      <c r="INR98" s="202"/>
      <c r="INS98" s="202"/>
      <c r="INT98" s="202"/>
      <c r="INU98" s="202"/>
      <c r="INV98" s="202"/>
      <c r="INW98" s="202"/>
      <c r="INX98" s="202"/>
      <c r="INY98" s="202"/>
      <c r="INZ98" s="202"/>
      <c r="IOA98" s="202"/>
      <c r="IOB98" s="202"/>
      <c r="IOC98" s="202"/>
      <c r="IOD98" s="202"/>
      <c r="IOE98" s="202"/>
      <c r="IOF98" s="202"/>
      <c r="IOG98" s="202"/>
      <c r="IOH98" s="202"/>
      <c r="IOI98" s="202"/>
      <c r="IOJ98" s="202"/>
      <c r="IOK98" s="202"/>
      <c r="IOL98" s="202"/>
      <c r="IOM98" s="202"/>
      <c r="ION98" s="202"/>
      <c r="IOO98" s="202"/>
      <c r="IOP98" s="202"/>
      <c r="IOQ98" s="202"/>
      <c r="IOR98" s="202"/>
      <c r="IOS98" s="202"/>
      <c r="IOT98" s="202"/>
      <c r="IOU98" s="202"/>
      <c r="IOV98" s="202"/>
      <c r="IOW98" s="202"/>
      <c r="IOX98" s="202"/>
      <c r="IOY98" s="202"/>
      <c r="IOZ98" s="202"/>
      <c r="IPA98" s="202"/>
      <c r="IPB98" s="202"/>
      <c r="IPC98" s="202"/>
      <c r="IPD98" s="202"/>
      <c r="IPE98" s="202"/>
      <c r="IPF98" s="202"/>
      <c r="IPG98" s="202"/>
      <c r="IPH98" s="202"/>
      <c r="IPI98" s="202"/>
      <c r="IPJ98" s="202"/>
      <c r="IPK98" s="202"/>
      <c r="IPL98" s="202"/>
      <c r="IPM98" s="202"/>
      <c r="IPN98" s="202"/>
      <c r="IPO98" s="202"/>
      <c r="IPP98" s="202"/>
      <c r="IPQ98" s="202"/>
      <c r="IPR98" s="202"/>
      <c r="IPS98" s="202"/>
      <c r="IPT98" s="202"/>
      <c r="IPU98" s="202"/>
      <c r="IPV98" s="202"/>
      <c r="IPW98" s="202"/>
      <c r="IPX98" s="202"/>
      <c r="IPY98" s="202"/>
      <c r="IPZ98" s="202"/>
      <c r="IQA98" s="202"/>
      <c r="IQB98" s="202"/>
      <c r="IQC98" s="202"/>
      <c r="IQD98" s="202"/>
      <c r="IQE98" s="202"/>
      <c r="IQF98" s="202"/>
      <c r="IQG98" s="202"/>
      <c r="IQH98" s="202"/>
      <c r="IQI98" s="202"/>
      <c r="IQJ98" s="202"/>
      <c r="IQK98" s="202"/>
      <c r="IQL98" s="202"/>
      <c r="IQM98" s="202"/>
      <c r="IQN98" s="202"/>
      <c r="IQO98" s="202"/>
      <c r="IQP98" s="202"/>
      <c r="IQQ98" s="202"/>
      <c r="IQR98" s="202"/>
      <c r="IQS98" s="202"/>
      <c r="IQT98" s="202"/>
      <c r="IQU98" s="202"/>
      <c r="IQV98" s="202"/>
      <c r="IQW98" s="202"/>
      <c r="IQX98" s="202"/>
      <c r="IQY98" s="202"/>
      <c r="IQZ98" s="202"/>
      <c r="IRA98" s="202"/>
      <c r="IRB98" s="202"/>
      <c r="IRC98" s="202"/>
      <c r="IRD98" s="202"/>
      <c r="IRE98" s="202"/>
      <c r="IRF98" s="202"/>
      <c r="IRG98" s="202"/>
      <c r="IRH98" s="202"/>
      <c r="IRI98" s="202"/>
      <c r="IRJ98" s="202"/>
      <c r="IRK98" s="202"/>
      <c r="IRL98" s="202"/>
      <c r="IRM98" s="202"/>
      <c r="IRN98" s="202"/>
      <c r="IRO98" s="202"/>
      <c r="IRP98" s="202"/>
      <c r="IRQ98" s="202"/>
      <c r="IRR98" s="202"/>
      <c r="IRS98" s="202"/>
      <c r="IRT98" s="202"/>
      <c r="IRU98" s="202"/>
      <c r="IRV98" s="202"/>
      <c r="IRW98" s="202"/>
      <c r="IRX98" s="202"/>
      <c r="IRY98" s="202"/>
      <c r="IRZ98" s="202"/>
      <c r="ISA98" s="202"/>
      <c r="ISB98" s="202"/>
      <c r="ISC98" s="202"/>
      <c r="ISD98" s="202"/>
      <c r="ISE98" s="202"/>
      <c r="ISF98" s="202"/>
      <c r="ISG98" s="202"/>
      <c r="ISH98" s="202"/>
      <c r="ISI98" s="202"/>
      <c r="ISJ98" s="202"/>
      <c r="ISK98" s="202"/>
      <c r="ISL98" s="202"/>
      <c r="ISM98" s="202"/>
      <c r="ISN98" s="202"/>
      <c r="ISO98" s="202"/>
      <c r="ISP98" s="202"/>
      <c r="ISQ98" s="202"/>
      <c r="ISR98" s="202"/>
      <c r="ISS98" s="202"/>
      <c r="IST98" s="202"/>
      <c r="ISU98" s="202"/>
      <c r="ISV98" s="202"/>
      <c r="ISW98" s="202"/>
      <c r="ISX98" s="202"/>
      <c r="ISY98" s="202"/>
      <c r="ISZ98" s="202"/>
      <c r="ITA98" s="202"/>
      <c r="ITB98" s="202"/>
      <c r="ITC98" s="202"/>
      <c r="ITD98" s="202"/>
      <c r="ITE98" s="202"/>
      <c r="ITF98" s="202"/>
      <c r="ITG98" s="202"/>
      <c r="ITH98" s="202"/>
      <c r="ITI98" s="202"/>
      <c r="ITJ98" s="202"/>
      <c r="ITK98" s="202"/>
      <c r="ITL98" s="202"/>
      <c r="ITM98" s="202"/>
      <c r="ITN98" s="202"/>
      <c r="ITO98" s="202"/>
      <c r="ITP98" s="202"/>
      <c r="ITQ98" s="202"/>
      <c r="ITR98" s="202"/>
      <c r="ITS98" s="202"/>
      <c r="ITT98" s="202"/>
      <c r="ITU98" s="202"/>
      <c r="ITV98" s="202"/>
      <c r="ITW98" s="202"/>
      <c r="ITX98" s="202"/>
      <c r="ITY98" s="202"/>
      <c r="ITZ98" s="202"/>
      <c r="IUA98" s="202"/>
      <c r="IUB98" s="202"/>
      <c r="IUC98" s="202"/>
      <c r="IUD98" s="202"/>
      <c r="IUE98" s="202"/>
      <c r="IUF98" s="202"/>
      <c r="IUG98" s="202"/>
      <c r="IUH98" s="202"/>
      <c r="IUI98" s="202"/>
      <c r="IUJ98" s="202"/>
      <c r="IUK98" s="202"/>
      <c r="IUL98" s="202"/>
      <c r="IUM98" s="202"/>
      <c r="IUN98" s="202"/>
      <c r="IUO98" s="202"/>
      <c r="IUP98" s="202"/>
      <c r="IUQ98" s="202"/>
      <c r="IUR98" s="202"/>
      <c r="IUS98" s="202"/>
      <c r="IUT98" s="202"/>
      <c r="IUU98" s="202"/>
      <c r="IUV98" s="202"/>
      <c r="IUW98" s="202"/>
      <c r="IUX98" s="202"/>
      <c r="IUY98" s="202"/>
      <c r="IUZ98" s="202"/>
      <c r="IVA98" s="202"/>
      <c r="IVB98" s="202"/>
      <c r="IVC98" s="202"/>
      <c r="IVD98" s="202"/>
      <c r="IVE98" s="202"/>
      <c r="IVF98" s="202"/>
      <c r="IVG98" s="202"/>
      <c r="IVH98" s="202"/>
      <c r="IVI98" s="202"/>
      <c r="IVJ98" s="202"/>
      <c r="IVK98" s="202"/>
      <c r="IVL98" s="202"/>
      <c r="IVM98" s="202"/>
      <c r="IVN98" s="202"/>
      <c r="IVO98" s="202"/>
      <c r="IVP98" s="202"/>
      <c r="IVQ98" s="202"/>
      <c r="IVR98" s="202"/>
      <c r="IVS98" s="202"/>
      <c r="IVT98" s="202"/>
      <c r="IVU98" s="202"/>
      <c r="IVV98" s="202"/>
      <c r="IVW98" s="202"/>
      <c r="IVX98" s="202"/>
      <c r="IVY98" s="202"/>
      <c r="IVZ98" s="202"/>
      <c r="IWA98" s="202"/>
      <c r="IWB98" s="202"/>
      <c r="IWC98" s="202"/>
      <c r="IWD98" s="202"/>
      <c r="IWE98" s="202"/>
      <c r="IWF98" s="202"/>
      <c r="IWG98" s="202"/>
      <c r="IWH98" s="202"/>
      <c r="IWI98" s="202"/>
      <c r="IWJ98" s="202"/>
      <c r="IWK98" s="202"/>
      <c r="IWL98" s="202"/>
      <c r="IWM98" s="202"/>
      <c r="IWN98" s="202"/>
      <c r="IWO98" s="202"/>
      <c r="IWP98" s="202"/>
      <c r="IWQ98" s="202"/>
      <c r="IWR98" s="202"/>
      <c r="IWS98" s="202"/>
      <c r="IWT98" s="202"/>
      <c r="IWU98" s="202"/>
      <c r="IWV98" s="202"/>
      <c r="IWW98" s="202"/>
      <c r="IWX98" s="202"/>
      <c r="IWY98" s="202"/>
      <c r="IWZ98" s="202"/>
      <c r="IXA98" s="202"/>
      <c r="IXB98" s="202"/>
      <c r="IXC98" s="202"/>
      <c r="IXD98" s="202"/>
      <c r="IXE98" s="202"/>
      <c r="IXF98" s="202"/>
      <c r="IXG98" s="202"/>
      <c r="IXH98" s="202"/>
      <c r="IXI98" s="202"/>
      <c r="IXJ98" s="202"/>
      <c r="IXK98" s="202"/>
      <c r="IXL98" s="202"/>
      <c r="IXM98" s="202"/>
      <c r="IXN98" s="202"/>
      <c r="IXO98" s="202"/>
      <c r="IXP98" s="202"/>
      <c r="IXQ98" s="202"/>
      <c r="IXR98" s="202"/>
      <c r="IXS98" s="202"/>
      <c r="IXT98" s="202"/>
      <c r="IXU98" s="202"/>
      <c r="IXV98" s="202"/>
      <c r="IXW98" s="202"/>
      <c r="IXX98" s="202"/>
      <c r="IXY98" s="202"/>
      <c r="IXZ98" s="202"/>
      <c r="IYA98" s="202"/>
      <c r="IYB98" s="202"/>
      <c r="IYC98" s="202"/>
      <c r="IYD98" s="202"/>
      <c r="IYE98" s="202"/>
      <c r="IYF98" s="202"/>
      <c r="IYG98" s="202"/>
      <c r="IYH98" s="202"/>
      <c r="IYI98" s="202"/>
      <c r="IYJ98" s="202"/>
      <c r="IYK98" s="202"/>
      <c r="IYL98" s="202"/>
      <c r="IYM98" s="202"/>
      <c r="IYN98" s="202"/>
      <c r="IYO98" s="202"/>
      <c r="IYP98" s="202"/>
      <c r="IYQ98" s="202"/>
      <c r="IYR98" s="202"/>
      <c r="IYS98" s="202"/>
      <c r="IYT98" s="202"/>
      <c r="IYU98" s="202"/>
      <c r="IYV98" s="202"/>
      <c r="IYW98" s="202"/>
      <c r="IYX98" s="202"/>
      <c r="IYY98" s="202"/>
      <c r="IYZ98" s="202"/>
      <c r="IZA98" s="202"/>
      <c r="IZB98" s="202"/>
      <c r="IZC98" s="202"/>
      <c r="IZD98" s="202"/>
      <c r="IZE98" s="202"/>
      <c r="IZF98" s="202"/>
      <c r="IZG98" s="202"/>
      <c r="IZH98" s="202"/>
      <c r="IZI98" s="202"/>
      <c r="IZJ98" s="202"/>
      <c r="IZK98" s="202"/>
      <c r="IZL98" s="202"/>
      <c r="IZM98" s="202"/>
      <c r="IZN98" s="202"/>
      <c r="IZO98" s="202"/>
      <c r="IZP98" s="202"/>
      <c r="IZQ98" s="202"/>
      <c r="IZR98" s="202"/>
      <c r="IZS98" s="202"/>
      <c r="IZT98" s="202"/>
      <c r="IZU98" s="202"/>
      <c r="IZV98" s="202"/>
      <c r="IZW98" s="202"/>
      <c r="IZX98" s="202"/>
      <c r="IZY98" s="202"/>
      <c r="IZZ98" s="202"/>
      <c r="JAA98" s="202"/>
      <c r="JAB98" s="202"/>
      <c r="JAC98" s="202"/>
      <c r="JAD98" s="202"/>
      <c r="JAE98" s="202"/>
      <c r="JAF98" s="202"/>
      <c r="JAG98" s="202"/>
      <c r="JAH98" s="202"/>
      <c r="JAI98" s="202"/>
      <c r="JAJ98" s="202"/>
      <c r="JAK98" s="202"/>
      <c r="JAL98" s="202"/>
      <c r="JAM98" s="202"/>
      <c r="JAN98" s="202"/>
      <c r="JAO98" s="202"/>
      <c r="JAP98" s="202"/>
      <c r="JAQ98" s="202"/>
      <c r="JAR98" s="202"/>
      <c r="JAS98" s="202"/>
      <c r="JAT98" s="202"/>
      <c r="JAU98" s="202"/>
      <c r="JAV98" s="202"/>
      <c r="JAW98" s="202"/>
      <c r="JAX98" s="202"/>
      <c r="JAY98" s="202"/>
      <c r="JAZ98" s="202"/>
      <c r="JBA98" s="202"/>
      <c r="JBB98" s="202"/>
      <c r="JBC98" s="202"/>
      <c r="JBD98" s="202"/>
      <c r="JBE98" s="202"/>
      <c r="JBF98" s="202"/>
      <c r="JBG98" s="202"/>
      <c r="JBH98" s="202"/>
      <c r="JBI98" s="202"/>
      <c r="JBJ98" s="202"/>
      <c r="JBK98" s="202"/>
      <c r="JBL98" s="202"/>
      <c r="JBM98" s="202"/>
      <c r="JBN98" s="202"/>
      <c r="JBO98" s="202"/>
      <c r="JBP98" s="202"/>
      <c r="JBQ98" s="202"/>
      <c r="JBR98" s="202"/>
      <c r="JBS98" s="202"/>
      <c r="JBT98" s="202"/>
      <c r="JBU98" s="202"/>
      <c r="JBV98" s="202"/>
      <c r="JBW98" s="202"/>
      <c r="JBX98" s="202"/>
      <c r="JBY98" s="202"/>
      <c r="JBZ98" s="202"/>
      <c r="JCA98" s="202"/>
      <c r="JCB98" s="202"/>
      <c r="JCC98" s="202"/>
      <c r="JCD98" s="202"/>
      <c r="JCE98" s="202"/>
      <c r="JCF98" s="202"/>
      <c r="JCG98" s="202"/>
      <c r="JCH98" s="202"/>
      <c r="JCI98" s="202"/>
      <c r="JCJ98" s="202"/>
      <c r="JCK98" s="202"/>
      <c r="JCL98" s="202"/>
      <c r="JCM98" s="202"/>
      <c r="JCN98" s="202"/>
      <c r="JCO98" s="202"/>
      <c r="JCP98" s="202"/>
      <c r="JCQ98" s="202"/>
      <c r="JCR98" s="202"/>
      <c r="JCS98" s="202"/>
      <c r="JCT98" s="202"/>
      <c r="JCU98" s="202"/>
      <c r="JCV98" s="202"/>
      <c r="JCW98" s="202"/>
      <c r="JCX98" s="202"/>
      <c r="JCY98" s="202"/>
      <c r="JCZ98" s="202"/>
      <c r="JDA98" s="202"/>
      <c r="JDB98" s="202"/>
      <c r="JDC98" s="202"/>
      <c r="JDD98" s="202"/>
      <c r="JDE98" s="202"/>
      <c r="JDF98" s="202"/>
      <c r="JDG98" s="202"/>
      <c r="JDH98" s="202"/>
      <c r="JDI98" s="202"/>
      <c r="JDJ98" s="202"/>
      <c r="JDK98" s="202"/>
      <c r="JDL98" s="202"/>
      <c r="JDM98" s="202"/>
      <c r="JDN98" s="202"/>
      <c r="JDO98" s="202"/>
      <c r="JDP98" s="202"/>
      <c r="JDQ98" s="202"/>
      <c r="JDR98" s="202"/>
      <c r="JDS98" s="202"/>
      <c r="JDT98" s="202"/>
      <c r="JDU98" s="202"/>
      <c r="JDV98" s="202"/>
      <c r="JDW98" s="202"/>
      <c r="JDX98" s="202"/>
      <c r="JDY98" s="202"/>
      <c r="JDZ98" s="202"/>
      <c r="JEA98" s="202"/>
      <c r="JEB98" s="202"/>
      <c r="JEC98" s="202"/>
      <c r="JED98" s="202"/>
      <c r="JEE98" s="202"/>
      <c r="JEF98" s="202"/>
      <c r="JEG98" s="202"/>
      <c r="JEH98" s="202"/>
      <c r="JEI98" s="202"/>
      <c r="JEJ98" s="202"/>
      <c r="JEK98" s="202"/>
      <c r="JEL98" s="202"/>
      <c r="JEM98" s="202"/>
      <c r="JEN98" s="202"/>
      <c r="JEO98" s="202"/>
      <c r="JEP98" s="202"/>
      <c r="JEQ98" s="202"/>
      <c r="JER98" s="202"/>
      <c r="JES98" s="202"/>
      <c r="JET98" s="202"/>
      <c r="JEU98" s="202"/>
      <c r="JEV98" s="202"/>
      <c r="JEW98" s="202"/>
      <c r="JEX98" s="202"/>
      <c r="JEY98" s="202"/>
      <c r="JEZ98" s="202"/>
      <c r="JFA98" s="202"/>
      <c r="JFB98" s="202"/>
      <c r="JFC98" s="202"/>
      <c r="JFD98" s="202"/>
      <c r="JFE98" s="202"/>
      <c r="JFF98" s="202"/>
      <c r="JFG98" s="202"/>
      <c r="JFH98" s="202"/>
      <c r="JFI98" s="202"/>
      <c r="JFJ98" s="202"/>
      <c r="JFK98" s="202"/>
      <c r="JFL98" s="202"/>
      <c r="JFM98" s="202"/>
      <c r="JFN98" s="202"/>
      <c r="JFO98" s="202"/>
      <c r="JFP98" s="202"/>
      <c r="JFQ98" s="202"/>
      <c r="JFR98" s="202"/>
      <c r="JFS98" s="202"/>
      <c r="JFT98" s="202"/>
      <c r="JFU98" s="202"/>
      <c r="JFV98" s="202"/>
      <c r="JFW98" s="202"/>
      <c r="JFX98" s="202"/>
      <c r="JFY98" s="202"/>
      <c r="JFZ98" s="202"/>
      <c r="JGA98" s="202"/>
      <c r="JGB98" s="202"/>
      <c r="JGC98" s="202"/>
      <c r="JGD98" s="202"/>
      <c r="JGE98" s="202"/>
      <c r="JGF98" s="202"/>
      <c r="JGG98" s="202"/>
      <c r="JGH98" s="202"/>
      <c r="JGI98" s="202"/>
      <c r="JGJ98" s="202"/>
      <c r="JGK98" s="202"/>
      <c r="JGL98" s="202"/>
      <c r="JGM98" s="202"/>
      <c r="JGN98" s="202"/>
      <c r="JGO98" s="202"/>
      <c r="JGP98" s="202"/>
      <c r="JGQ98" s="202"/>
      <c r="JGR98" s="202"/>
      <c r="JGS98" s="202"/>
      <c r="JGT98" s="202"/>
      <c r="JGU98" s="202"/>
      <c r="JGV98" s="202"/>
      <c r="JGW98" s="202"/>
      <c r="JGX98" s="202"/>
      <c r="JGY98" s="202"/>
      <c r="JGZ98" s="202"/>
      <c r="JHA98" s="202"/>
      <c r="JHB98" s="202"/>
      <c r="JHC98" s="202"/>
      <c r="JHD98" s="202"/>
      <c r="JHE98" s="202"/>
      <c r="JHF98" s="202"/>
      <c r="JHG98" s="202"/>
      <c r="JHH98" s="202"/>
      <c r="JHI98" s="202"/>
      <c r="JHJ98" s="202"/>
      <c r="JHK98" s="202"/>
      <c r="JHL98" s="202"/>
      <c r="JHM98" s="202"/>
      <c r="JHN98" s="202"/>
      <c r="JHO98" s="202"/>
      <c r="JHP98" s="202"/>
      <c r="JHQ98" s="202"/>
      <c r="JHR98" s="202"/>
      <c r="JHS98" s="202"/>
      <c r="JHT98" s="202"/>
      <c r="JHU98" s="202"/>
      <c r="JHV98" s="202"/>
      <c r="JHW98" s="202"/>
      <c r="JHX98" s="202"/>
      <c r="JHY98" s="202"/>
      <c r="JHZ98" s="202"/>
      <c r="JIA98" s="202"/>
      <c r="JIB98" s="202"/>
      <c r="JIC98" s="202"/>
      <c r="JID98" s="202"/>
      <c r="JIE98" s="202"/>
      <c r="JIF98" s="202"/>
      <c r="JIG98" s="202"/>
      <c r="JIH98" s="202"/>
      <c r="JII98" s="202"/>
      <c r="JIJ98" s="202"/>
      <c r="JIK98" s="202"/>
      <c r="JIL98" s="202"/>
      <c r="JIM98" s="202"/>
      <c r="JIN98" s="202"/>
      <c r="JIO98" s="202"/>
      <c r="JIP98" s="202"/>
      <c r="JIQ98" s="202"/>
      <c r="JIR98" s="202"/>
      <c r="JIS98" s="202"/>
      <c r="JIT98" s="202"/>
      <c r="JIU98" s="202"/>
      <c r="JIV98" s="202"/>
      <c r="JIW98" s="202"/>
      <c r="JIX98" s="202"/>
      <c r="JIY98" s="202"/>
      <c r="JIZ98" s="202"/>
      <c r="JJA98" s="202"/>
      <c r="JJB98" s="202"/>
      <c r="JJC98" s="202"/>
      <c r="JJD98" s="202"/>
      <c r="JJE98" s="202"/>
      <c r="JJF98" s="202"/>
      <c r="JJG98" s="202"/>
      <c r="JJH98" s="202"/>
      <c r="JJI98" s="202"/>
      <c r="JJJ98" s="202"/>
      <c r="JJK98" s="202"/>
      <c r="JJL98" s="202"/>
      <c r="JJM98" s="202"/>
      <c r="JJN98" s="202"/>
      <c r="JJO98" s="202"/>
      <c r="JJP98" s="202"/>
      <c r="JJQ98" s="202"/>
      <c r="JJR98" s="202"/>
      <c r="JJS98" s="202"/>
      <c r="JJT98" s="202"/>
      <c r="JJU98" s="202"/>
      <c r="JJV98" s="202"/>
      <c r="JJW98" s="202"/>
      <c r="JJX98" s="202"/>
      <c r="JJY98" s="202"/>
      <c r="JJZ98" s="202"/>
      <c r="JKA98" s="202"/>
      <c r="JKB98" s="202"/>
      <c r="JKC98" s="202"/>
      <c r="JKD98" s="202"/>
      <c r="JKE98" s="202"/>
      <c r="JKF98" s="202"/>
      <c r="JKG98" s="202"/>
      <c r="JKH98" s="202"/>
      <c r="JKI98" s="202"/>
      <c r="JKJ98" s="202"/>
      <c r="JKK98" s="202"/>
      <c r="JKL98" s="202"/>
      <c r="JKM98" s="202"/>
      <c r="JKN98" s="202"/>
      <c r="JKO98" s="202"/>
      <c r="JKP98" s="202"/>
      <c r="JKQ98" s="202"/>
      <c r="JKR98" s="202"/>
      <c r="JKS98" s="202"/>
      <c r="JKT98" s="202"/>
      <c r="JKU98" s="202"/>
      <c r="JKV98" s="202"/>
      <c r="JKW98" s="202"/>
      <c r="JKX98" s="202"/>
      <c r="JKY98" s="202"/>
      <c r="JKZ98" s="202"/>
      <c r="JLA98" s="202"/>
      <c r="JLB98" s="202"/>
      <c r="JLC98" s="202"/>
      <c r="JLD98" s="202"/>
      <c r="JLE98" s="202"/>
      <c r="JLF98" s="202"/>
      <c r="JLG98" s="202"/>
      <c r="JLH98" s="202"/>
      <c r="JLI98" s="202"/>
      <c r="JLJ98" s="202"/>
      <c r="JLK98" s="202"/>
      <c r="JLL98" s="202"/>
      <c r="JLM98" s="202"/>
      <c r="JLN98" s="202"/>
      <c r="JLO98" s="202"/>
      <c r="JLP98" s="202"/>
      <c r="JLQ98" s="202"/>
      <c r="JLR98" s="202"/>
      <c r="JLS98" s="202"/>
      <c r="JLT98" s="202"/>
      <c r="JLU98" s="202"/>
      <c r="JLV98" s="202"/>
      <c r="JLW98" s="202"/>
      <c r="JLX98" s="202"/>
      <c r="JLY98" s="202"/>
      <c r="JLZ98" s="202"/>
      <c r="JMA98" s="202"/>
      <c r="JMB98" s="202"/>
      <c r="JMC98" s="202"/>
      <c r="JMD98" s="202"/>
      <c r="JME98" s="202"/>
      <c r="JMF98" s="202"/>
      <c r="JMG98" s="202"/>
      <c r="JMH98" s="202"/>
      <c r="JMI98" s="202"/>
      <c r="JMJ98" s="202"/>
      <c r="JMK98" s="202"/>
      <c r="JML98" s="202"/>
      <c r="JMM98" s="202"/>
      <c r="JMN98" s="202"/>
      <c r="JMO98" s="202"/>
      <c r="JMP98" s="202"/>
      <c r="JMQ98" s="202"/>
      <c r="JMR98" s="202"/>
      <c r="JMS98" s="202"/>
      <c r="JMT98" s="202"/>
      <c r="JMU98" s="202"/>
      <c r="JMV98" s="202"/>
      <c r="JMW98" s="202"/>
      <c r="JMX98" s="202"/>
      <c r="JMY98" s="202"/>
      <c r="JMZ98" s="202"/>
      <c r="JNA98" s="202"/>
      <c r="JNB98" s="202"/>
      <c r="JNC98" s="202"/>
      <c r="JND98" s="202"/>
      <c r="JNE98" s="202"/>
      <c r="JNF98" s="202"/>
      <c r="JNG98" s="202"/>
      <c r="JNH98" s="202"/>
      <c r="JNI98" s="202"/>
      <c r="JNJ98" s="202"/>
      <c r="JNK98" s="202"/>
      <c r="JNL98" s="202"/>
      <c r="JNM98" s="202"/>
      <c r="JNN98" s="202"/>
      <c r="JNO98" s="202"/>
      <c r="JNP98" s="202"/>
      <c r="JNQ98" s="202"/>
      <c r="JNR98" s="202"/>
      <c r="JNS98" s="202"/>
      <c r="JNT98" s="202"/>
      <c r="JNU98" s="202"/>
      <c r="JNV98" s="202"/>
      <c r="JNW98" s="202"/>
      <c r="JNX98" s="202"/>
      <c r="JNY98" s="202"/>
      <c r="JNZ98" s="202"/>
      <c r="JOA98" s="202"/>
      <c r="JOB98" s="202"/>
      <c r="JOC98" s="202"/>
      <c r="JOD98" s="202"/>
      <c r="JOE98" s="202"/>
      <c r="JOF98" s="202"/>
      <c r="JOG98" s="202"/>
      <c r="JOH98" s="202"/>
      <c r="JOI98" s="202"/>
      <c r="JOJ98" s="202"/>
      <c r="JOK98" s="202"/>
      <c r="JOL98" s="202"/>
      <c r="JOM98" s="202"/>
      <c r="JON98" s="202"/>
      <c r="JOO98" s="202"/>
      <c r="JOP98" s="202"/>
      <c r="JOQ98" s="202"/>
      <c r="JOR98" s="202"/>
      <c r="JOS98" s="202"/>
      <c r="JOT98" s="202"/>
      <c r="JOU98" s="202"/>
      <c r="JOV98" s="202"/>
      <c r="JOW98" s="202"/>
      <c r="JOX98" s="202"/>
      <c r="JOY98" s="202"/>
      <c r="JOZ98" s="202"/>
      <c r="JPA98" s="202"/>
      <c r="JPB98" s="202"/>
      <c r="JPC98" s="202"/>
      <c r="JPD98" s="202"/>
      <c r="JPE98" s="202"/>
      <c r="JPF98" s="202"/>
      <c r="JPG98" s="202"/>
      <c r="JPH98" s="202"/>
      <c r="JPI98" s="202"/>
      <c r="JPJ98" s="202"/>
      <c r="JPK98" s="202"/>
      <c r="JPL98" s="202"/>
      <c r="JPM98" s="202"/>
      <c r="JPN98" s="202"/>
      <c r="JPO98" s="202"/>
      <c r="JPP98" s="202"/>
      <c r="JPQ98" s="202"/>
      <c r="JPR98" s="202"/>
      <c r="JPS98" s="202"/>
      <c r="JPT98" s="202"/>
      <c r="JPU98" s="202"/>
      <c r="JPV98" s="202"/>
      <c r="JPW98" s="202"/>
      <c r="JPX98" s="202"/>
      <c r="JPY98" s="202"/>
      <c r="JPZ98" s="202"/>
      <c r="JQA98" s="202"/>
      <c r="JQB98" s="202"/>
      <c r="JQC98" s="202"/>
      <c r="JQD98" s="202"/>
      <c r="JQE98" s="202"/>
      <c r="JQF98" s="202"/>
      <c r="JQG98" s="202"/>
      <c r="JQH98" s="202"/>
      <c r="JQI98" s="202"/>
      <c r="JQJ98" s="202"/>
      <c r="JQK98" s="202"/>
      <c r="JQL98" s="202"/>
      <c r="JQM98" s="202"/>
      <c r="JQN98" s="202"/>
      <c r="JQO98" s="202"/>
      <c r="JQP98" s="202"/>
      <c r="JQQ98" s="202"/>
      <c r="JQR98" s="202"/>
      <c r="JQS98" s="202"/>
      <c r="JQT98" s="202"/>
      <c r="JQU98" s="202"/>
      <c r="JQV98" s="202"/>
      <c r="JQW98" s="202"/>
      <c r="JQX98" s="202"/>
      <c r="JQY98" s="202"/>
      <c r="JQZ98" s="202"/>
      <c r="JRA98" s="202"/>
      <c r="JRB98" s="202"/>
      <c r="JRC98" s="202"/>
      <c r="JRD98" s="202"/>
      <c r="JRE98" s="202"/>
      <c r="JRF98" s="202"/>
      <c r="JRG98" s="202"/>
      <c r="JRH98" s="202"/>
      <c r="JRI98" s="202"/>
      <c r="JRJ98" s="202"/>
      <c r="JRK98" s="202"/>
      <c r="JRL98" s="202"/>
      <c r="JRM98" s="202"/>
      <c r="JRN98" s="202"/>
      <c r="JRO98" s="202"/>
      <c r="JRP98" s="202"/>
      <c r="JRQ98" s="202"/>
      <c r="JRR98" s="202"/>
      <c r="JRS98" s="202"/>
      <c r="JRT98" s="202"/>
      <c r="JRU98" s="202"/>
      <c r="JRV98" s="202"/>
      <c r="JRW98" s="202"/>
      <c r="JRX98" s="202"/>
      <c r="JRY98" s="202"/>
      <c r="JRZ98" s="202"/>
      <c r="JSA98" s="202"/>
      <c r="JSB98" s="202"/>
      <c r="JSC98" s="202"/>
      <c r="JSD98" s="202"/>
      <c r="JSE98" s="202"/>
      <c r="JSF98" s="202"/>
      <c r="JSG98" s="202"/>
      <c r="JSH98" s="202"/>
      <c r="JSI98" s="202"/>
      <c r="JSJ98" s="202"/>
      <c r="JSK98" s="202"/>
      <c r="JSL98" s="202"/>
      <c r="JSM98" s="202"/>
      <c r="JSN98" s="202"/>
      <c r="JSO98" s="202"/>
      <c r="JSP98" s="202"/>
      <c r="JSQ98" s="202"/>
      <c r="JSR98" s="202"/>
      <c r="JSS98" s="202"/>
      <c r="JST98" s="202"/>
      <c r="JSU98" s="202"/>
      <c r="JSV98" s="202"/>
      <c r="JSW98" s="202"/>
      <c r="JSX98" s="202"/>
      <c r="JSY98" s="202"/>
      <c r="JSZ98" s="202"/>
      <c r="JTA98" s="202"/>
      <c r="JTB98" s="202"/>
      <c r="JTC98" s="202"/>
      <c r="JTD98" s="202"/>
      <c r="JTE98" s="202"/>
      <c r="JTF98" s="202"/>
      <c r="JTG98" s="202"/>
      <c r="JTH98" s="202"/>
      <c r="JTI98" s="202"/>
      <c r="JTJ98" s="202"/>
      <c r="JTK98" s="202"/>
      <c r="JTL98" s="202"/>
      <c r="JTM98" s="202"/>
      <c r="JTN98" s="202"/>
      <c r="JTO98" s="202"/>
      <c r="JTP98" s="202"/>
      <c r="JTQ98" s="202"/>
      <c r="JTR98" s="202"/>
      <c r="JTS98" s="202"/>
      <c r="JTT98" s="202"/>
      <c r="JTU98" s="202"/>
      <c r="JTV98" s="202"/>
      <c r="JTW98" s="202"/>
      <c r="JTX98" s="202"/>
      <c r="JTY98" s="202"/>
      <c r="JTZ98" s="202"/>
      <c r="JUA98" s="202"/>
      <c r="JUB98" s="202"/>
      <c r="JUC98" s="202"/>
      <c r="JUD98" s="202"/>
      <c r="JUE98" s="202"/>
      <c r="JUF98" s="202"/>
      <c r="JUG98" s="202"/>
      <c r="JUH98" s="202"/>
      <c r="JUI98" s="202"/>
      <c r="JUJ98" s="202"/>
      <c r="JUK98" s="202"/>
      <c r="JUL98" s="202"/>
      <c r="JUM98" s="202"/>
      <c r="JUN98" s="202"/>
      <c r="JUO98" s="202"/>
      <c r="JUP98" s="202"/>
      <c r="JUQ98" s="202"/>
      <c r="JUR98" s="202"/>
      <c r="JUS98" s="202"/>
      <c r="JUT98" s="202"/>
      <c r="JUU98" s="202"/>
      <c r="JUV98" s="202"/>
      <c r="JUW98" s="202"/>
      <c r="JUX98" s="202"/>
      <c r="JUY98" s="202"/>
      <c r="JUZ98" s="202"/>
      <c r="JVA98" s="202"/>
      <c r="JVB98" s="202"/>
      <c r="JVC98" s="202"/>
      <c r="JVD98" s="202"/>
      <c r="JVE98" s="202"/>
      <c r="JVF98" s="202"/>
      <c r="JVG98" s="202"/>
      <c r="JVH98" s="202"/>
      <c r="JVI98" s="202"/>
      <c r="JVJ98" s="202"/>
      <c r="JVK98" s="202"/>
      <c r="JVL98" s="202"/>
      <c r="JVM98" s="202"/>
      <c r="JVN98" s="202"/>
      <c r="JVO98" s="202"/>
      <c r="JVP98" s="202"/>
      <c r="JVQ98" s="202"/>
      <c r="JVR98" s="202"/>
      <c r="JVS98" s="202"/>
      <c r="JVT98" s="202"/>
      <c r="JVU98" s="202"/>
      <c r="JVV98" s="202"/>
      <c r="JVW98" s="202"/>
      <c r="JVX98" s="202"/>
      <c r="JVY98" s="202"/>
      <c r="JVZ98" s="202"/>
      <c r="JWA98" s="202"/>
      <c r="JWB98" s="202"/>
      <c r="JWC98" s="202"/>
      <c r="JWD98" s="202"/>
      <c r="JWE98" s="202"/>
      <c r="JWF98" s="202"/>
      <c r="JWG98" s="202"/>
      <c r="JWH98" s="202"/>
      <c r="JWI98" s="202"/>
      <c r="JWJ98" s="202"/>
      <c r="JWK98" s="202"/>
      <c r="JWL98" s="202"/>
      <c r="JWM98" s="202"/>
      <c r="JWN98" s="202"/>
      <c r="JWO98" s="202"/>
      <c r="JWP98" s="202"/>
      <c r="JWQ98" s="202"/>
      <c r="JWR98" s="202"/>
      <c r="JWS98" s="202"/>
      <c r="JWT98" s="202"/>
      <c r="JWU98" s="202"/>
      <c r="JWV98" s="202"/>
      <c r="JWW98" s="202"/>
      <c r="JWX98" s="202"/>
      <c r="JWY98" s="202"/>
      <c r="JWZ98" s="202"/>
      <c r="JXA98" s="202"/>
      <c r="JXB98" s="202"/>
      <c r="JXC98" s="202"/>
      <c r="JXD98" s="202"/>
      <c r="JXE98" s="202"/>
      <c r="JXF98" s="202"/>
      <c r="JXG98" s="202"/>
      <c r="JXH98" s="202"/>
      <c r="JXI98" s="202"/>
      <c r="JXJ98" s="202"/>
      <c r="JXK98" s="202"/>
      <c r="JXL98" s="202"/>
      <c r="JXM98" s="202"/>
      <c r="JXN98" s="202"/>
      <c r="JXO98" s="202"/>
      <c r="JXP98" s="202"/>
      <c r="JXQ98" s="202"/>
      <c r="JXR98" s="202"/>
      <c r="JXS98" s="202"/>
      <c r="JXT98" s="202"/>
      <c r="JXU98" s="202"/>
      <c r="JXV98" s="202"/>
      <c r="JXW98" s="202"/>
      <c r="JXX98" s="202"/>
      <c r="JXY98" s="202"/>
      <c r="JXZ98" s="202"/>
      <c r="JYA98" s="202"/>
      <c r="JYB98" s="202"/>
      <c r="JYC98" s="202"/>
      <c r="JYD98" s="202"/>
      <c r="JYE98" s="202"/>
      <c r="JYF98" s="202"/>
      <c r="JYG98" s="202"/>
      <c r="JYH98" s="202"/>
      <c r="JYI98" s="202"/>
      <c r="JYJ98" s="202"/>
      <c r="JYK98" s="202"/>
      <c r="JYL98" s="202"/>
      <c r="JYM98" s="202"/>
      <c r="JYN98" s="202"/>
      <c r="JYO98" s="202"/>
      <c r="JYP98" s="202"/>
      <c r="JYQ98" s="202"/>
      <c r="JYR98" s="202"/>
      <c r="JYS98" s="202"/>
      <c r="JYT98" s="202"/>
      <c r="JYU98" s="202"/>
      <c r="JYV98" s="202"/>
      <c r="JYW98" s="202"/>
      <c r="JYX98" s="202"/>
      <c r="JYY98" s="202"/>
      <c r="JYZ98" s="202"/>
      <c r="JZA98" s="202"/>
      <c r="JZB98" s="202"/>
      <c r="JZC98" s="202"/>
      <c r="JZD98" s="202"/>
      <c r="JZE98" s="202"/>
      <c r="JZF98" s="202"/>
      <c r="JZG98" s="202"/>
      <c r="JZH98" s="202"/>
      <c r="JZI98" s="202"/>
      <c r="JZJ98" s="202"/>
      <c r="JZK98" s="202"/>
      <c r="JZL98" s="202"/>
      <c r="JZM98" s="202"/>
      <c r="JZN98" s="202"/>
      <c r="JZO98" s="202"/>
      <c r="JZP98" s="202"/>
      <c r="JZQ98" s="202"/>
      <c r="JZR98" s="202"/>
      <c r="JZS98" s="202"/>
      <c r="JZT98" s="202"/>
      <c r="JZU98" s="202"/>
      <c r="JZV98" s="202"/>
      <c r="JZW98" s="202"/>
      <c r="JZX98" s="202"/>
      <c r="JZY98" s="202"/>
      <c r="JZZ98" s="202"/>
      <c r="KAA98" s="202"/>
      <c r="KAB98" s="202"/>
      <c r="KAC98" s="202"/>
      <c r="KAD98" s="202"/>
      <c r="KAE98" s="202"/>
      <c r="KAF98" s="202"/>
      <c r="KAG98" s="202"/>
      <c r="KAH98" s="202"/>
      <c r="KAI98" s="202"/>
      <c r="KAJ98" s="202"/>
      <c r="KAK98" s="202"/>
      <c r="KAL98" s="202"/>
      <c r="KAM98" s="202"/>
      <c r="KAN98" s="202"/>
      <c r="KAO98" s="202"/>
      <c r="KAP98" s="202"/>
      <c r="KAQ98" s="202"/>
      <c r="KAR98" s="202"/>
      <c r="KAS98" s="202"/>
      <c r="KAT98" s="202"/>
      <c r="KAU98" s="202"/>
      <c r="KAV98" s="202"/>
      <c r="KAW98" s="202"/>
      <c r="KAX98" s="202"/>
      <c r="KAY98" s="202"/>
      <c r="KAZ98" s="202"/>
      <c r="KBA98" s="202"/>
      <c r="KBB98" s="202"/>
      <c r="KBC98" s="202"/>
      <c r="KBD98" s="202"/>
      <c r="KBE98" s="202"/>
      <c r="KBF98" s="202"/>
      <c r="KBG98" s="202"/>
      <c r="KBH98" s="202"/>
      <c r="KBI98" s="202"/>
      <c r="KBJ98" s="202"/>
      <c r="KBK98" s="202"/>
      <c r="KBL98" s="202"/>
      <c r="KBM98" s="202"/>
      <c r="KBN98" s="202"/>
      <c r="KBO98" s="202"/>
      <c r="KBP98" s="202"/>
      <c r="KBQ98" s="202"/>
      <c r="KBR98" s="202"/>
      <c r="KBS98" s="202"/>
      <c r="KBT98" s="202"/>
      <c r="KBU98" s="202"/>
      <c r="KBV98" s="202"/>
      <c r="KBW98" s="202"/>
      <c r="KBX98" s="202"/>
      <c r="KBY98" s="202"/>
      <c r="KBZ98" s="202"/>
      <c r="KCA98" s="202"/>
      <c r="KCB98" s="202"/>
      <c r="KCC98" s="202"/>
      <c r="KCD98" s="202"/>
      <c r="KCE98" s="202"/>
      <c r="KCF98" s="202"/>
      <c r="KCG98" s="202"/>
      <c r="KCH98" s="202"/>
      <c r="KCI98" s="202"/>
      <c r="KCJ98" s="202"/>
      <c r="KCK98" s="202"/>
      <c r="KCL98" s="202"/>
      <c r="KCM98" s="202"/>
      <c r="KCN98" s="202"/>
      <c r="KCO98" s="202"/>
      <c r="KCP98" s="202"/>
      <c r="KCQ98" s="202"/>
      <c r="KCR98" s="202"/>
      <c r="KCS98" s="202"/>
      <c r="KCT98" s="202"/>
      <c r="KCU98" s="202"/>
      <c r="KCV98" s="202"/>
      <c r="KCW98" s="202"/>
      <c r="KCX98" s="202"/>
      <c r="KCY98" s="202"/>
      <c r="KCZ98" s="202"/>
      <c r="KDA98" s="202"/>
      <c r="KDB98" s="202"/>
      <c r="KDC98" s="202"/>
      <c r="KDD98" s="202"/>
      <c r="KDE98" s="202"/>
      <c r="KDF98" s="202"/>
      <c r="KDG98" s="202"/>
      <c r="KDH98" s="202"/>
      <c r="KDI98" s="202"/>
      <c r="KDJ98" s="202"/>
      <c r="KDK98" s="202"/>
      <c r="KDL98" s="202"/>
      <c r="KDM98" s="202"/>
      <c r="KDN98" s="202"/>
      <c r="KDO98" s="202"/>
      <c r="KDP98" s="202"/>
      <c r="KDQ98" s="202"/>
      <c r="KDR98" s="202"/>
      <c r="KDS98" s="202"/>
      <c r="KDT98" s="202"/>
      <c r="KDU98" s="202"/>
      <c r="KDV98" s="202"/>
      <c r="KDW98" s="202"/>
      <c r="KDX98" s="202"/>
      <c r="KDY98" s="202"/>
      <c r="KDZ98" s="202"/>
      <c r="KEA98" s="202"/>
      <c r="KEB98" s="202"/>
      <c r="KEC98" s="202"/>
      <c r="KED98" s="202"/>
      <c r="KEE98" s="202"/>
      <c r="KEF98" s="202"/>
      <c r="KEG98" s="202"/>
      <c r="KEH98" s="202"/>
      <c r="KEI98" s="202"/>
      <c r="KEJ98" s="202"/>
      <c r="KEK98" s="202"/>
      <c r="KEL98" s="202"/>
      <c r="KEM98" s="202"/>
      <c r="KEN98" s="202"/>
      <c r="KEO98" s="202"/>
      <c r="KEP98" s="202"/>
      <c r="KEQ98" s="202"/>
      <c r="KER98" s="202"/>
      <c r="KES98" s="202"/>
      <c r="KET98" s="202"/>
      <c r="KEU98" s="202"/>
      <c r="KEV98" s="202"/>
      <c r="KEW98" s="202"/>
      <c r="KEX98" s="202"/>
      <c r="KEY98" s="202"/>
      <c r="KEZ98" s="202"/>
      <c r="KFA98" s="202"/>
      <c r="KFB98" s="202"/>
      <c r="KFC98" s="202"/>
      <c r="KFD98" s="202"/>
      <c r="KFE98" s="202"/>
      <c r="KFF98" s="202"/>
      <c r="KFG98" s="202"/>
      <c r="KFH98" s="202"/>
      <c r="KFI98" s="202"/>
      <c r="KFJ98" s="202"/>
      <c r="KFK98" s="202"/>
      <c r="KFL98" s="202"/>
      <c r="KFM98" s="202"/>
      <c r="KFN98" s="202"/>
      <c r="KFO98" s="202"/>
      <c r="KFP98" s="202"/>
      <c r="KFQ98" s="202"/>
      <c r="KFR98" s="202"/>
      <c r="KFS98" s="202"/>
      <c r="KFT98" s="202"/>
      <c r="KFU98" s="202"/>
      <c r="KFV98" s="202"/>
      <c r="KFW98" s="202"/>
      <c r="KFX98" s="202"/>
      <c r="KFY98" s="202"/>
      <c r="KFZ98" s="202"/>
      <c r="KGA98" s="202"/>
      <c r="KGB98" s="202"/>
      <c r="KGC98" s="202"/>
      <c r="KGD98" s="202"/>
      <c r="KGE98" s="202"/>
      <c r="KGF98" s="202"/>
      <c r="KGG98" s="202"/>
      <c r="KGH98" s="202"/>
      <c r="KGI98" s="202"/>
      <c r="KGJ98" s="202"/>
      <c r="KGK98" s="202"/>
      <c r="KGL98" s="202"/>
      <c r="KGM98" s="202"/>
      <c r="KGN98" s="202"/>
      <c r="KGO98" s="202"/>
      <c r="KGP98" s="202"/>
      <c r="KGQ98" s="202"/>
      <c r="KGR98" s="202"/>
      <c r="KGS98" s="202"/>
      <c r="KGT98" s="202"/>
      <c r="KGU98" s="202"/>
      <c r="KGV98" s="202"/>
      <c r="KGW98" s="202"/>
      <c r="KGX98" s="202"/>
      <c r="KGY98" s="202"/>
      <c r="KGZ98" s="202"/>
      <c r="KHA98" s="202"/>
      <c r="KHB98" s="202"/>
      <c r="KHC98" s="202"/>
      <c r="KHD98" s="202"/>
      <c r="KHE98" s="202"/>
      <c r="KHF98" s="202"/>
      <c r="KHG98" s="202"/>
      <c r="KHH98" s="202"/>
      <c r="KHI98" s="202"/>
      <c r="KHJ98" s="202"/>
      <c r="KHK98" s="202"/>
      <c r="KHL98" s="202"/>
      <c r="KHM98" s="202"/>
      <c r="KHN98" s="202"/>
      <c r="KHO98" s="202"/>
      <c r="KHP98" s="202"/>
      <c r="KHQ98" s="202"/>
      <c r="KHR98" s="202"/>
      <c r="KHS98" s="202"/>
      <c r="KHT98" s="202"/>
      <c r="KHU98" s="202"/>
      <c r="KHV98" s="202"/>
      <c r="KHW98" s="202"/>
      <c r="KHX98" s="202"/>
      <c r="KHY98" s="202"/>
      <c r="KHZ98" s="202"/>
      <c r="KIA98" s="202"/>
      <c r="KIB98" s="202"/>
      <c r="KIC98" s="202"/>
      <c r="KID98" s="202"/>
      <c r="KIE98" s="202"/>
      <c r="KIF98" s="202"/>
      <c r="KIG98" s="202"/>
      <c r="KIH98" s="202"/>
      <c r="KII98" s="202"/>
      <c r="KIJ98" s="202"/>
      <c r="KIK98" s="202"/>
      <c r="KIL98" s="202"/>
      <c r="KIM98" s="202"/>
      <c r="KIN98" s="202"/>
      <c r="KIO98" s="202"/>
      <c r="KIP98" s="202"/>
      <c r="KIQ98" s="202"/>
      <c r="KIR98" s="202"/>
      <c r="KIS98" s="202"/>
      <c r="KIT98" s="202"/>
      <c r="KIU98" s="202"/>
      <c r="KIV98" s="202"/>
      <c r="KIW98" s="202"/>
      <c r="KIX98" s="202"/>
      <c r="KIY98" s="202"/>
      <c r="KIZ98" s="202"/>
      <c r="KJA98" s="202"/>
      <c r="KJB98" s="202"/>
      <c r="KJC98" s="202"/>
      <c r="KJD98" s="202"/>
      <c r="KJE98" s="202"/>
      <c r="KJF98" s="202"/>
      <c r="KJG98" s="202"/>
      <c r="KJH98" s="202"/>
      <c r="KJI98" s="202"/>
      <c r="KJJ98" s="202"/>
      <c r="KJK98" s="202"/>
      <c r="KJL98" s="202"/>
      <c r="KJM98" s="202"/>
      <c r="KJN98" s="202"/>
      <c r="KJO98" s="202"/>
      <c r="KJP98" s="202"/>
      <c r="KJQ98" s="202"/>
      <c r="KJR98" s="202"/>
      <c r="KJS98" s="202"/>
      <c r="KJT98" s="202"/>
      <c r="KJU98" s="202"/>
      <c r="KJV98" s="202"/>
      <c r="KJW98" s="202"/>
      <c r="KJX98" s="202"/>
      <c r="KJY98" s="202"/>
      <c r="KJZ98" s="202"/>
      <c r="KKA98" s="202"/>
      <c r="KKB98" s="202"/>
      <c r="KKC98" s="202"/>
      <c r="KKD98" s="202"/>
      <c r="KKE98" s="202"/>
      <c r="KKF98" s="202"/>
      <c r="KKG98" s="202"/>
      <c r="KKH98" s="202"/>
      <c r="KKI98" s="202"/>
      <c r="KKJ98" s="202"/>
      <c r="KKK98" s="202"/>
      <c r="KKL98" s="202"/>
      <c r="KKM98" s="202"/>
      <c r="KKN98" s="202"/>
      <c r="KKO98" s="202"/>
      <c r="KKP98" s="202"/>
      <c r="KKQ98" s="202"/>
      <c r="KKR98" s="202"/>
      <c r="KKS98" s="202"/>
      <c r="KKT98" s="202"/>
      <c r="KKU98" s="202"/>
      <c r="KKV98" s="202"/>
      <c r="KKW98" s="202"/>
      <c r="KKX98" s="202"/>
      <c r="KKY98" s="202"/>
      <c r="KKZ98" s="202"/>
      <c r="KLA98" s="202"/>
      <c r="KLB98" s="202"/>
      <c r="KLC98" s="202"/>
      <c r="KLD98" s="202"/>
      <c r="KLE98" s="202"/>
      <c r="KLF98" s="202"/>
      <c r="KLG98" s="202"/>
      <c r="KLH98" s="202"/>
      <c r="KLI98" s="202"/>
      <c r="KLJ98" s="202"/>
      <c r="KLK98" s="202"/>
      <c r="KLL98" s="202"/>
      <c r="KLM98" s="202"/>
      <c r="KLN98" s="202"/>
      <c r="KLO98" s="202"/>
      <c r="KLP98" s="202"/>
      <c r="KLQ98" s="202"/>
      <c r="KLR98" s="202"/>
      <c r="KLS98" s="202"/>
      <c r="KLT98" s="202"/>
      <c r="KLU98" s="202"/>
      <c r="KLV98" s="202"/>
      <c r="KLW98" s="202"/>
      <c r="KLX98" s="202"/>
      <c r="KLY98" s="202"/>
      <c r="KLZ98" s="202"/>
      <c r="KMA98" s="202"/>
      <c r="KMB98" s="202"/>
      <c r="KMC98" s="202"/>
      <c r="KMD98" s="202"/>
      <c r="KME98" s="202"/>
      <c r="KMF98" s="202"/>
      <c r="KMG98" s="202"/>
      <c r="KMH98" s="202"/>
      <c r="KMI98" s="202"/>
      <c r="KMJ98" s="202"/>
      <c r="KMK98" s="202"/>
      <c r="KML98" s="202"/>
      <c r="KMM98" s="202"/>
      <c r="KMN98" s="202"/>
      <c r="KMO98" s="202"/>
      <c r="KMP98" s="202"/>
      <c r="KMQ98" s="202"/>
      <c r="KMR98" s="202"/>
      <c r="KMS98" s="202"/>
      <c r="KMT98" s="202"/>
      <c r="KMU98" s="202"/>
      <c r="KMV98" s="202"/>
      <c r="KMW98" s="202"/>
      <c r="KMX98" s="202"/>
      <c r="KMY98" s="202"/>
      <c r="KMZ98" s="202"/>
      <c r="KNA98" s="202"/>
      <c r="KNB98" s="202"/>
      <c r="KNC98" s="202"/>
      <c r="KND98" s="202"/>
      <c r="KNE98" s="202"/>
      <c r="KNF98" s="202"/>
      <c r="KNG98" s="202"/>
      <c r="KNH98" s="202"/>
      <c r="KNI98" s="202"/>
      <c r="KNJ98" s="202"/>
      <c r="KNK98" s="202"/>
      <c r="KNL98" s="202"/>
      <c r="KNM98" s="202"/>
      <c r="KNN98" s="202"/>
      <c r="KNO98" s="202"/>
      <c r="KNP98" s="202"/>
      <c r="KNQ98" s="202"/>
      <c r="KNR98" s="202"/>
      <c r="KNS98" s="202"/>
      <c r="KNT98" s="202"/>
      <c r="KNU98" s="202"/>
      <c r="KNV98" s="202"/>
      <c r="KNW98" s="202"/>
      <c r="KNX98" s="202"/>
      <c r="KNY98" s="202"/>
      <c r="KNZ98" s="202"/>
      <c r="KOA98" s="202"/>
      <c r="KOB98" s="202"/>
      <c r="KOC98" s="202"/>
      <c r="KOD98" s="202"/>
      <c r="KOE98" s="202"/>
      <c r="KOF98" s="202"/>
      <c r="KOG98" s="202"/>
      <c r="KOH98" s="202"/>
      <c r="KOI98" s="202"/>
      <c r="KOJ98" s="202"/>
      <c r="KOK98" s="202"/>
      <c r="KOL98" s="202"/>
      <c r="KOM98" s="202"/>
      <c r="KON98" s="202"/>
      <c r="KOO98" s="202"/>
      <c r="KOP98" s="202"/>
      <c r="KOQ98" s="202"/>
      <c r="KOR98" s="202"/>
      <c r="KOS98" s="202"/>
      <c r="KOT98" s="202"/>
      <c r="KOU98" s="202"/>
      <c r="KOV98" s="202"/>
      <c r="KOW98" s="202"/>
      <c r="KOX98" s="202"/>
      <c r="KOY98" s="202"/>
      <c r="KOZ98" s="202"/>
      <c r="KPA98" s="202"/>
      <c r="KPB98" s="202"/>
      <c r="KPC98" s="202"/>
      <c r="KPD98" s="202"/>
      <c r="KPE98" s="202"/>
      <c r="KPF98" s="202"/>
      <c r="KPG98" s="202"/>
      <c r="KPH98" s="202"/>
      <c r="KPI98" s="202"/>
      <c r="KPJ98" s="202"/>
      <c r="KPK98" s="202"/>
      <c r="KPL98" s="202"/>
      <c r="KPM98" s="202"/>
      <c r="KPN98" s="202"/>
      <c r="KPO98" s="202"/>
      <c r="KPP98" s="202"/>
      <c r="KPQ98" s="202"/>
      <c r="KPR98" s="202"/>
      <c r="KPS98" s="202"/>
      <c r="KPT98" s="202"/>
      <c r="KPU98" s="202"/>
      <c r="KPV98" s="202"/>
      <c r="KPW98" s="202"/>
      <c r="KPX98" s="202"/>
      <c r="KPY98" s="202"/>
      <c r="KPZ98" s="202"/>
      <c r="KQA98" s="202"/>
      <c r="KQB98" s="202"/>
      <c r="KQC98" s="202"/>
      <c r="KQD98" s="202"/>
      <c r="KQE98" s="202"/>
      <c r="KQF98" s="202"/>
      <c r="KQG98" s="202"/>
      <c r="KQH98" s="202"/>
      <c r="KQI98" s="202"/>
      <c r="KQJ98" s="202"/>
      <c r="KQK98" s="202"/>
      <c r="KQL98" s="202"/>
      <c r="KQM98" s="202"/>
      <c r="KQN98" s="202"/>
      <c r="KQO98" s="202"/>
      <c r="KQP98" s="202"/>
      <c r="KQQ98" s="202"/>
      <c r="KQR98" s="202"/>
      <c r="KQS98" s="202"/>
      <c r="KQT98" s="202"/>
      <c r="KQU98" s="202"/>
      <c r="KQV98" s="202"/>
      <c r="KQW98" s="202"/>
      <c r="KQX98" s="202"/>
      <c r="KQY98" s="202"/>
      <c r="KQZ98" s="202"/>
      <c r="KRA98" s="202"/>
      <c r="KRB98" s="202"/>
      <c r="KRC98" s="202"/>
      <c r="KRD98" s="202"/>
      <c r="KRE98" s="202"/>
      <c r="KRF98" s="202"/>
      <c r="KRG98" s="202"/>
      <c r="KRH98" s="202"/>
      <c r="KRI98" s="202"/>
      <c r="KRJ98" s="202"/>
      <c r="KRK98" s="202"/>
      <c r="KRL98" s="202"/>
      <c r="KRM98" s="202"/>
      <c r="KRN98" s="202"/>
      <c r="KRO98" s="202"/>
      <c r="KRP98" s="202"/>
      <c r="KRQ98" s="202"/>
      <c r="KRR98" s="202"/>
      <c r="KRS98" s="202"/>
      <c r="KRT98" s="202"/>
      <c r="KRU98" s="202"/>
      <c r="KRV98" s="202"/>
      <c r="KRW98" s="202"/>
      <c r="KRX98" s="202"/>
      <c r="KRY98" s="202"/>
      <c r="KRZ98" s="202"/>
      <c r="KSA98" s="202"/>
      <c r="KSB98" s="202"/>
      <c r="KSC98" s="202"/>
      <c r="KSD98" s="202"/>
      <c r="KSE98" s="202"/>
      <c r="KSF98" s="202"/>
      <c r="KSG98" s="202"/>
      <c r="KSH98" s="202"/>
      <c r="KSI98" s="202"/>
      <c r="KSJ98" s="202"/>
      <c r="KSK98" s="202"/>
      <c r="KSL98" s="202"/>
      <c r="KSM98" s="202"/>
      <c r="KSN98" s="202"/>
      <c r="KSO98" s="202"/>
      <c r="KSP98" s="202"/>
      <c r="KSQ98" s="202"/>
      <c r="KSR98" s="202"/>
      <c r="KSS98" s="202"/>
      <c r="KST98" s="202"/>
      <c r="KSU98" s="202"/>
      <c r="KSV98" s="202"/>
      <c r="KSW98" s="202"/>
      <c r="KSX98" s="202"/>
      <c r="KSY98" s="202"/>
      <c r="KSZ98" s="202"/>
      <c r="KTA98" s="202"/>
      <c r="KTB98" s="202"/>
      <c r="KTC98" s="202"/>
      <c r="KTD98" s="202"/>
      <c r="KTE98" s="202"/>
      <c r="KTF98" s="202"/>
      <c r="KTG98" s="202"/>
      <c r="KTH98" s="202"/>
      <c r="KTI98" s="202"/>
      <c r="KTJ98" s="202"/>
      <c r="KTK98" s="202"/>
      <c r="KTL98" s="202"/>
      <c r="KTM98" s="202"/>
      <c r="KTN98" s="202"/>
      <c r="KTO98" s="202"/>
      <c r="KTP98" s="202"/>
      <c r="KTQ98" s="202"/>
      <c r="KTR98" s="202"/>
      <c r="KTS98" s="202"/>
      <c r="KTT98" s="202"/>
      <c r="KTU98" s="202"/>
      <c r="KTV98" s="202"/>
      <c r="KTW98" s="202"/>
      <c r="KTX98" s="202"/>
      <c r="KTY98" s="202"/>
      <c r="KTZ98" s="202"/>
      <c r="KUA98" s="202"/>
      <c r="KUB98" s="202"/>
      <c r="KUC98" s="202"/>
      <c r="KUD98" s="202"/>
      <c r="KUE98" s="202"/>
      <c r="KUF98" s="202"/>
      <c r="KUG98" s="202"/>
      <c r="KUH98" s="202"/>
      <c r="KUI98" s="202"/>
      <c r="KUJ98" s="202"/>
      <c r="KUK98" s="202"/>
      <c r="KUL98" s="202"/>
      <c r="KUM98" s="202"/>
      <c r="KUN98" s="202"/>
      <c r="KUO98" s="202"/>
      <c r="KUP98" s="202"/>
      <c r="KUQ98" s="202"/>
      <c r="KUR98" s="202"/>
      <c r="KUS98" s="202"/>
      <c r="KUT98" s="202"/>
      <c r="KUU98" s="202"/>
      <c r="KUV98" s="202"/>
      <c r="KUW98" s="202"/>
      <c r="KUX98" s="202"/>
      <c r="KUY98" s="202"/>
      <c r="KUZ98" s="202"/>
      <c r="KVA98" s="202"/>
      <c r="KVB98" s="202"/>
      <c r="KVC98" s="202"/>
      <c r="KVD98" s="202"/>
      <c r="KVE98" s="202"/>
      <c r="KVF98" s="202"/>
      <c r="KVG98" s="202"/>
      <c r="KVH98" s="202"/>
      <c r="KVI98" s="202"/>
      <c r="KVJ98" s="202"/>
      <c r="KVK98" s="202"/>
      <c r="KVL98" s="202"/>
      <c r="KVM98" s="202"/>
      <c r="KVN98" s="202"/>
      <c r="KVO98" s="202"/>
      <c r="KVP98" s="202"/>
      <c r="KVQ98" s="202"/>
      <c r="KVR98" s="202"/>
      <c r="KVS98" s="202"/>
      <c r="KVT98" s="202"/>
      <c r="KVU98" s="202"/>
      <c r="KVV98" s="202"/>
      <c r="KVW98" s="202"/>
      <c r="KVX98" s="202"/>
      <c r="KVY98" s="202"/>
      <c r="KVZ98" s="202"/>
      <c r="KWA98" s="202"/>
      <c r="KWB98" s="202"/>
      <c r="KWC98" s="202"/>
      <c r="KWD98" s="202"/>
      <c r="KWE98" s="202"/>
      <c r="KWF98" s="202"/>
      <c r="KWG98" s="202"/>
      <c r="KWH98" s="202"/>
      <c r="KWI98" s="202"/>
      <c r="KWJ98" s="202"/>
      <c r="KWK98" s="202"/>
      <c r="KWL98" s="202"/>
      <c r="KWM98" s="202"/>
      <c r="KWN98" s="202"/>
      <c r="KWO98" s="202"/>
      <c r="KWP98" s="202"/>
      <c r="KWQ98" s="202"/>
      <c r="KWR98" s="202"/>
      <c r="KWS98" s="202"/>
      <c r="KWT98" s="202"/>
      <c r="KWU98" s="202"/>
      <c r="KWV98" s="202"/>
      <c r="KWW98" s="202"/>
      <c r="KWX98" s="202"/>
      <c r="KWY98" s="202"/>
      <c r="KWZ98" s="202"/>
      <c r="KXA98" s="202"/>
      <c r="KXB98" s="202"/>
      <c r="KXC98" s="202"/>
      <c r="KXD98" s="202"/>
      <c r="KXE98" s="202"/>
      <c r="KXF98" s="202"/>
      <c r="KXG98" s="202"/>
      <c r="KXH98" s="202"/>
      <c r="KXI98" s="202"/>
      <c r="KXJ98" s="202"/>
      <c r="KXK98" s="202"/>
      <c r="KXL98" s="202"/>
      <c r="KXM98" s="202"/>
      <c r="KXN98" s="202"/>
      <c r="KXO98" s="202"/>
      <c r="KXP98" s="202"/>
      <c r="KXQ98" s="202"/>
      <c r="KXR98" s="202"/>
      <c r="KXS98" s="202"/>
      <c r="KXT98" s="202"/>
      <c r="KXU98" s="202"/>
      <c r="KXV98" s="202"/>
      <c r="KXW98" s="202"/>
      <c r="KXX98" s="202"/>
      <c r="KXY98" s="202"/>
      <c r="KXZ98" s="202"/>
      <c r="KYA98" s="202"/>
      <c r="KYB98" s="202"/>
      <c r="KYC98" s="202"/>
      <c r="KYD98" s="202"/>
      <c r="KYE98" s="202"/>
      <c r="KYF98" s="202"/>
      <c r="KYG98" s="202"/>
      <c r="KYH98" s="202"/>
      <c r="KYI98" s="202"/>
      <c r="KYJ98" s="202"/>
      <c r="KYK98" s="202"/>
      <c r="KYL98" s="202"/>
      <c r="KYM98" s="202"/>
      <c r="KYN98" s="202"/>
      <c r="KYO98" s="202"/>
      <c r="KYP98" s="202"/>
      <c r="KYQ98" s="202"/>
      <c r="KYR98" s="202"/>
      <c r="KYS98" s="202"/>
      <c r="KYT98" s="202"/>
      <c r="KYU98" s="202"/>
      <c r="KYV98" s="202"/>
      <c r="KYW98" s="202"/>
      <c r="KYX98" s="202"/>
      <c r="KYY98" s="202"/>
      <c r="KYZ98" s="202"/>
      <c r="KZA98" s="202"/>
      <c r="KZB98" s="202"/>
      <c r="KZC98" s="202"/>
      <c r="KZD98" s="202"/>
      <c r="KZE98" s="202"/>
      <c r="KZF98" s="202"/>
      <c r="KZG98" s="202"/>
      <c r="KZH98" s="202"/>
      <c r="KZI98" s="202"/>
      <c r="KZJ98" s="202"/>
      <c r="KZK98" s="202"/>
      <c r="KZL98" s="202"/>
      <c r="KZM98" s="202"/>
      <c r="KZN98" s="202"/>
      <c r="KZO98" s="202"/>
      <c r="KZP98" s="202"/>
      <c r="KZQ98" s="202"/>
      <c r="KZR98" s="202"/>
      <c r="KZS98" s="202"/>
      <c r="KZT98" s="202"/>
      <c r="KZU98" s="202"/>
      <c r="KZV98" s="202"/>
      <c r="KZW98" s="202"/>
      <c r="KZX98" s="202"/>
      <c r="KZY98" s="202"/>
      <c r="KZZ98" s="202"/>
      <c r="LAA98" s="202"/>
      <c r="LAB98" s="202"/>
      <c r="LAC98" s="202"/>
      <c r="LAD98" s="202"/>
      <c r="LAE98" s="202"/>
      <c r="LAF98" s="202"/>
      <c r="LAG98" s="202"/>
      <c r="LAH98" s="202"/>
      <c r="LAI98" s="202"/>
      <c r="LAJ98" s="202"/>
      <c r="LAK98" s="202"/>
      <c r="LAL98" s="202"/>
      <c r="LAM98" s="202"/>
      <c r="LAN98" s="202"/>
      <c r="LAO98" s="202"/>
      <c r="LAP98" s="202"/>
      <c r="LAQ98" s="202"/>
      <c r="LAR98" s="202"/>
      <c r="LAS98" s="202"/>
      <c r="LAT98" s="202"/>
      <c r="LAU98" s="202"/>
      <c r="LAV98" s="202"/>
      <c r="LAW98" s="202"/>
      <c r="LAX98" s="202"/>
      <c r="LAY98" s="202"/>
      <c r="LAZ98" s="202"/>
      <c r="LBA98" s="202"/>
      <c r="LBB98" s="202"/>
      <c r="LBC98" s="202"/>
      <c r="LBD98" s="202"/>
      <c r="LBE98" s="202"/>
      <c r="LBF98" s="202"/>
      <c r="LBG98" s="202"/>
      <c r="LBH98" s="202"/>
      <c r="LBI98" s="202"/>
      <c r="LBJ98" s="202"/>
      <c r="LBK98" s="202"/>
      <c r="LBL98" s="202"/>
      <c r="LBM98" s="202"/>
      <c r="LBN98" s="202"/>
      <c r="LBO98" s="202"/>
      <c r="LBP98" s="202"/>
      <c r="LBQ98" s="202"/>
      <c r="LBR98" s="202"/>
      <c r="LBS98" s="202"/>
      <c r="LBT98" s="202"/>
      <c r="LBU98" s="202"/>
      <c r="LBV98" s="202"/>
      <c r="LBW98" s="202"/>
      <c r="LBX98" s="202"/>
      <c r="LBY98" s="202"/>
      <c r="LBZ98" s="202"/>
      <c r="LCA98" s="202"/>
      <c r="LCB98" s="202"/>
      <c r="LCC98" s="202"/>
      <c r="LCD98" s="202"/>
      <c r="LCE98" s="202"/>
      <c r="LCF98" s="202"/>
      <c r="LCG98" s="202"/>
      <c r="LCH98" s="202"/>
      <c r="LCI98" s="202"/>
      <c r="LCJ98" s="202"/>
      <c r="LCK98" s="202"/>
      <c r="LCL98" s="202"/>
      <c r="LCM98" s="202"/>
      <c r="LCN98" s="202"/>
      <c r="LCO98" s="202"/>
      <c r="LCP98" s="202"/>
      <c r="LCQ98" s="202"/>
      <c r="LCR98" s="202"/>
      <c r="LCS98" s="202"/>
      <c r="LCT98" s="202"/>
      <c r="LCU98" s="202"/>
      <c r="LCV98" s="202"/>
      <c r="LCW98" s="202"/>
      <c r="LCX98" s="202"/>
      <c r="LCY98" s="202"/>
      <c r="LCZ98" s="202"/>
      <c r="LDA98" s="202"/>
      <c r="LDB98" s="202"/>
      <c r="LDC98" s="202"/>
      <c r="LDD98" s="202"/>
      <c r="LDE98" s="202"/>
      <c r="LDF98" s="202"/>
      <c r="LDG98" s="202"/>
      <c r="LDH98" s="202"/>
      <c r="LDI98" s="202"/>
      <c r="LDJ98" s="202"/>
      <c r="LDK98" s="202"/>
      <c r="LDL98" s="202"/>
      <c r="LDM98" s="202"/>
      <c r="LDN98" s="202"/>
      <c r="LDO98" s="202"/>
      <c r="LDP98" s="202"/>
      <c r="LDQ98" s="202"/>
      <c r="LDR98" s="202"/>
      <c r="LDS98" s="202"/>
      <c r="LDT98" s="202"/>
      <c r="LDU98" s="202"/>
      <c r="LDV98" s="202"/>
      <c r="LDW98" s="202"/>
      <c r="LDX98" s="202"/>
      <c r="LDY98" s="202"/>
      <c r="LDZ98" s="202"/>
      <c r="LEA98" s="202"/>
      <c r="LEB98" s="202"/>
      <c r="LEC98" s="202"/>
      <c r="LED98" s="202"/>
      <c r="LEE98" s="202"/>
      <c r="LEF98" s="202"/>
      <c r="LEG98" s="202"/>
      <c r="LEH98" s="202"/>
      <c r="LEI98" s="202"/>
      <c r="LEJ98" s="202"/>
      <c r="LEK98" s="202"/>
      <c r="LEL98" s="202"/>
      <c r="LEM98" s="202"/>
      <c r="LEN98" s="202"/>
      <c r="LEO98" s="202"/>
      <c r="LEP98" s="202"/>
      <c r="LEQ98" s="202"/>
      <c r="LER98" s="202"/>
      <c r="LES98" s="202"/>
      <c r="LET98" s="202"/>
      <c r="LEU98" s="202"/>
      <c r="LEV98" s="202"/>
      <c r="LEW98" s="202"/>
      <c r="LEX98" s="202"/>
      <c r="LEY98" s="202"/>
      <c r="LEZ98" s="202"/>
      <c r="LFA98" s="202"/>
      <c r="LFB98" s="202"/>
      <c r="LFC98" s="202"/>
      <c r="LFD98" s="202"/>
      <c r="LFE98" s="202"/>
      <c r="LFF98" s="202"/>
      <c r="LFG98" s="202"/>
      <c r="LFH98" s="202"/>
      <c r="LFI98" s="202"/>
      <c r="LFJ98" s="202"/>
      <c r="LFK98" s="202"/>
      <c r="LFL98" s="202"/>
      <c r="LFM98" s="202"/>
      <c r="LFN98" s="202"/>
      <c r="LFO98" s="202"/>
      <c r="LFP98" s="202"/>
      <c r="LFQ98" s="202"/>
      <c r="LFR98" s="202"/>
      <c r="LFS98" s="202"/>
      <c r="LFT98" s="202"/>
      <c r="LFU98" s="202"/>
      <c r="LFV98" s="202"/>
      <c r="LFW98" s="202"/>
      <c r="LFX98" s="202"/>
      <c r="LFY98" s="202"/>
      <c r="LFZ98" s="202"/>
      <c r="LGA98" s="202"/>
      <c r="LGB98" s="202"/>
      <c r="LGC98" s="202"/>
      <c r="LGD98" s="202"/>
      <c r="LGE98" s="202"/>
      <c r="LGF98" s="202"/>
      <c r="LGG98" s="202"/>
      <c r="LGH98" s="202"/>
      <c r="LGI98" s="202"/>
      <c r="LGJ98" s="202"/>
      <c r="LGK98" s="202"/>
      <c r="LGL98" s="202"/>
      <c r="LGM98" s="202"/>
      <c r="LGN98" s="202"/>
      <c r="LGO98" s="202"/>
      <c r="LGP98" s="202"/>
      <c r="LGQ98" s="202"/>
      <c r="LGR98" s="202"/>
      <c r="LGS98" s="202"/>
      <c r="LGT98" s="202"/>
      <c r="LGU98" s="202"/>
      <c r="LGV98" s="202"/>
      <c r="LGW98" s="202"/>
      <c r="LGX98" s="202"/>
      <c r="LGY98" s="202"/>
      <c r="LGZ98" s="202"/>
      <c r="LHA98" s="202"/>
      <c r="LHB98" s="202"/>
      <c r="LHC98" s="202"/>
      <c r="LHD98" s="202"/>
      <c r="LHE98" s="202"/>
      <c r="LHF98" s="202"/>
      <c r="LHG98" s="202"/>
      <c r="LHH98" s="202"/>
      <c r="LHI98" s="202"/>
      <c r="LHJ98" s="202"/>
      <c r="LHK98" s="202"/>
      <c r="LHL98" s="202"/>
      <c r="LHM98" s="202"/>
      <c r="LHN98" s="202"/>
      <c r="LHO98" s="202"/>
      <c r="LHP98" s="202"/>
      <c r="LHQ98" s="202"/>
      <c r="LHR98" s="202"/>
      <c r="LHS98" s="202"/>
      <c r="LHT98" s="202"/>
      <c r="LHU98" s="202"/>
      <c r="LHV98" s="202"/>
      <c r="LHW98" s="202"/>
      <c r="LHX98" s="202"/>
      <c r="LHY98" s="202"/>
      <c r="LHZ98" s="202"/>
      <c r="LIA98" s="202"/>
      <c r="LIB98" s="202"/>
      <c r="LIC98" s="202"/>
      <c r="LID98" s="202"/>
      <c r="LIE98" s="202"/>
      <c r="LIF98" s="202"/>
      <c r="LIG98" s="202"/>
      <c r="LIH98" s="202"/>
      <c r="LII98" s="202"/>
      <c r="LIJ98" s="202"/>
      <c r="LIK98" s="202"/>
      <c r="LIL98" s="202"/>
      <c r="LIM98" s="202"/>
      <c r="LIN98" s="202"/>
      <c r="LIO98" s="202"/>
      <c r="LIP98" s="202"/>
      <c r="LIQ98" s="202"/>
      <c r="LIR98" s="202"/>
      <c r="LIS98" s="202"/>
      <c r="LIT98" s="202"/>
      <c r="LIU98" s="202"/>
      <c r="LIV98" s="202"/>
      <c r="LIW98" s="202"/>
      <c r="LIX98" s="202"/>
      <c r="LIY98" s="202"/>
      <c r="LIZ98" s="202"/>
      <c r="LJA98" s="202"/>
      <c r="LJB98" s="202"/>
      <c r="LJC98" s="202"/>
      <c r="LJD98" s="202"/>
      <c r="LJE98" s="202"/>
      <c r="LJF98" s="202"/>
      <c r="LJG98" s="202"/>
      <c r="LJH98" s="202"/>
      <c r="LJI98" s="202"/>
      <c r="LJJ98" s="202"/>
      <c r="LJK98" s="202"/>
      <c r="LJL98" s="202"/>
      <c r="LJM98" s="202"/>
      <c r="LJN98" s="202"/>
      <c r="LJO98" s="202"/>
      <c r="LJP98" s="202"/>
      <c r="LJQ98" s="202"/>
      <c r="LJR98" s="202"/>
      <c r="LJS98" s="202"/>
      <c r="LJT98" s="202"/>
      <c r="LJU98" s="202"/>
      <c r="LJV98" s="202"/>
      <c r="LJW98" s="202"/>
      <c r="LJX98" s="202"/>
      <c r="LJY98" s="202"/>
      <c r="LJZ98" s="202"/>
      <c r="LKA98" s="202"/>
      <c r="LKB98" s="202"/>
      <c r="LKC98" s="202"/>
      <c r="LKD98" s="202"/>
      <c r="LKE98" s="202"/>
      <c r="LKF98" s="202"/>
      <c r="LKG98" s="202"/>
      <c r="LKH98" s="202"/>
      <c r="LKI98" s="202"/>
      <c r="LKJ98" s="202"/>
      <c r="LKK98" s="202"/>
      <c r="LKL98" s="202"/>
      <c r="LKM98" s="202"/>
      <c r="LKN98" s="202"/>
      <c r="LKO98" s="202"/>
      <c r="LKP98" s="202"/>
      <c r="LKQ98" s="202"/>
      <c r="LKR98" s="202"/>
      <c r="LKS98" s="202"/>
      <c r="LKT98" s="202"/>
      <c r="LKU98" s="202"/>
      <c r="LKV98" s="202"/>
      <c r="LKW98" s="202"/>
      <c r="LKX98" s="202"/>
      <c r="LKY98" s="202"/>
      <c r="LKZ98" s="202"/>
      <c r="LLA98" s="202"/>
      <c r="LLB98" s="202"/>
      <c r="LLC98" s="202"/>
      <c r="LLD98" s="202"/>
      <c r="LLE98" s="202"/>
      <c r="LLF98" s="202"/>
      <c r="LLG98" s="202"/>
      <c r="LLH98" s="202"/>
      <c r="LLI98" s="202"/>
      <c r="LLJ98" s="202"/>
      <c r="LLK98" s="202"/>
      <c r="LLL98" s="202"/>
      <c r="LLM98" s="202"/>
      <c r="LLN98" s="202"/>
      <c r="LLO98" s="202"/>
      <c r="LLP98" s="202"/>
      <c r="LLQ98" s="202"/>
      <c r="LLR98" s="202"/>
      <c r="LLS98" s="202"/>
      <c r="LLT98" s="202"/>
      <c r="LLU98" s="202"/>
      <c r="LLV98" s="202"/>
      <c r="LLW98" s="202"/>
      <c r="LLX98" s="202"/>
      <c r="LLY98" s="202"/>
      <c r="LLZ98" s="202"/>
      <c r="LMA98" s="202"/>
      <c r="LMB98" s="202"/>
      <c r="LMC98" s="202"/>
      <c r="LMD98" s="202"/>
      <c r="LME98" s="202"/>
      <c r="LMF98" s="202"/>
      <c r="LMG98" s="202"/>
      <c r="LMH98" s="202"/>
      <c r="LMI98" s="202"/>
      <c r="LMJ98" s="202"/>
      <c r="LMK98" s="202"/>
      <c r="LML98" s="202"/>
      <c r="LMM98" s="202"/>
      <c r="LMN98" s="202"/>
      <c r="LMO98" s="202"/>
      <c r="LMP98" s="202"/>
      <c r="LMQ98" s="202"/>
      <c r="LMR98" s="202"/>
      <c r="LMS98" s="202"/>
      <c r="LMT98" s="202"/>
      <c r="LMU98" s="202"/>
      <c r="LMV98" s="202"/>
      <c r="LMW98" s="202"/>
      <c r="LMX98" s="202"/>
      <c r="LMY98" s="202"/>
      <c r="LMZ98" s="202"/>
      <c r="LNA98" s="202"/>
      <c r="LNB98" s="202"/>
      <c r="LNC98" s="202"/>
      <c r="LND98" s="202"/>
      <c r="LNE98" s="202"/>
      <c r="LNF98" s="202"/>
      <c r="LNG98" s="202"/>
      <c r="LNH98" s="202"/>
      <c r="LNI98" s="202"/>
      <c r="LNJ98" s="202"/>
      <c r="LNK98" s="202"/>
      <c r="LNL98" s="202"/>
      <c r="LNM98" s="202"/>
      <c r="LNN98" s="202"/>
      <c r="LNO98" s="202"/>
      <c r="LNP98" s="202"/>
      <c r="LNQ98" s="202"/>
      <c r="LNR98" s="202"/>
      <c r="LNS98" s="202"/>
      <c r="LNT98" s="202"/>
      <c r="LNU98" s="202"/>
      <c r="LNV98" s="202"/>
      <c r="LNW98" s="202"/>
      <c r="LNX98" s="202"/>
      <c r="LNY98" s="202"/>
      <c r="LNZ98" s="202"/>
      <c r="LOA98" s="202"/>
      <c r="LOB98" s="202"/>
      <c r="LOC98" s="202"/>
      <c r="LOD98" s="202"/>
      <c r="LOE98" s="202"/>
      <c r="LOF98" s="202"/>
      <c r="LOG98" s="202"/>
      <c r="LOH98" s="202"/>
      <c r="LOI98" s="202"/>
      <c r="LOJ98" s="202"/>
      <c r="LOK98" s="202"/>
      <c r="LOL98" s="202"/>
      <c r="LOM98" s="202"/>
      <c r="LON98" s="202"/>
      <c r="LOO98" s="202"/>
      <c r="LOP98" s="202"/>
      <c r="LOQ98" s="202"/>
      <c r="LOR98" s="202"/>
      <c r="LOS98" s="202"/>
      <c r="LOT98" s="202"/>
      <c r="LOU98" s="202"/>
      <c r="LOV98" s="202"/>
      <c r="LOW98" s="202"/>
      <c r="LOX98" s="202"/>
      <c r="LOY98" s="202"/>
      <c r="LOZ98" s="202"/>
      <c r="LPA98" s="202"/>
      <c r="LPB98" s="202"/>
      <c r="LPC98" s="202"/>
      <c r="LPD98" s="202"/>
      <c r="LPE98" s="202"/>
      <c r="LPF98" s="202"/>
      <c r="LPG98" s="202"/>
      <c r="LPH98" s="202"/>
      <c r="LPI98" s="202"/>
      <c r="LPJ98" s="202"/>
      <c r="LPK98" s="202"/>
      <c r="LPL98" s="202"/>
      <c r="LPM98" s="202"/>
      <c r="LPN98" s="202"/>
      <c r="LPO98" s="202"/>
      <c r="LPP98" s="202"/>
      <c r="LPQ98" s="202"/>
      <c r="LPR98" s="202"/>
      <c r="LPS98" s="202"/>
      <c r="LPT98" s="202"/>
      <c r="LPU98" s="202"/>
      <c r="LPV98" s="202"/>
      <c r="LPW98" s="202"/>
      <c r="LPX98" s="202"/>
      <c r="LPY98" s="202"/>
      <c r="LPZ98" s="202"/>
      <c r="LQA98" s="202"/>
      <c r="LQB98" s="202"/>
      <c r="LQC98" s="202"/>
      <c r="LQD98" s="202"/>
      <c r="LQE98" s="202"/>
      <c r="LQF98" s="202"/>
      <c r="LQG98" s="202"/>
      <c r="LQH98" s="202"/>
      <c r="LQI98" s="202"/>
      <c r="LQJ98" s="202"/>
      <c r="LQK98" s="202"/>
      <c r="LQL98" s="202"/>
      <c r="LQM98" s="202"/>
      <c r="LQN98" s="202"/>
      <c r="LQO98" s="202"/>
      <c r="LQP98" s="202"/>
      <c r="LQQ98" s="202"/>
      <c r="LQR98" s="202"/>
      <c r="LQS98" s="202"/>
      <c r="LQT98" s="202"/>
      <c r="LQU98" s="202"/>
      <c r="LQV98" s="202"/>
      <c r="LQW98" s="202"/>
      <c r="LQX98" s="202"/>
      <c r="LQY98" s="202"/>
      <c r="LQZ98" s="202"/>
      <c r="LRA98" s="202"/>
      <c r="LRB98" s="202"/>
      <c r="LRC98" s="202"/>
      <c r="LRD98" s="202"/>
      <c r="LRE98" s="202"/>
      <c r="LRF98" s="202"/>
      <c r="LRG98" s="202"/>
      <c r="LRH98" s="202"/>
      <c r="LRI98" s="202"/>
      <c r="LRJ98" s="202"/>
      <c r="LRK98" s="202"/>
      <c r="LRL98" s="202"/>
      <c r="LRM98" s="202"/>
      <c r="LRN98" s="202"/>
      <c r="LRO98" s="202"/>
      <c r="LRP98" s="202"/>
      <c r="LRQ98" s="202"/>
      <c r="LRR98" s="202"/>
      <c r="LRS98" s="202"/>
      <c r="LRT98" s="202"/>
      <c r="LRU98" s="202"/>
      <c r="LRV98" s="202"/>
      <c r="LRW98" s="202"/>
      <c r="LRX98" s="202"/>
      <c r="LRY98" s="202"/>
      <c r="LRZ98" s="202"/>
      <c r="LSA98" s="202"/>
      <c r="LSB98" s="202"/>
      <c r="LSC98" s="202"/>
      <c r="LSD98" s="202"/>
      <c r="LSE98" s="202"/>
      <c r="LSF98" s="202"/>
      <c r="LSG98" s="202"/>
      <c r="LSH98" s="202"/>
      <c r="LSI98" s="202"/>
      <c r="LSJ98" s="202"/>
      <c r="LSK98" s="202"/>
      <c r="LSL98" s="202"/>
      <c r="LSM98" s="202"/>
      <c r="LSN98" s="202"/>
      <c r="LSO98" s="202"/>
      <c r="LSP98" s="202"/>
      <c r="LSQ98" s="202"/>
      <c r="LSR98" s="202"/>
      <c r="LSS98" s="202"/>
      <c r="LST98" s="202"/>
      <c r="LSU98" s="202"/>
      <c r="LSV98" s="202"/>
      <c r="LSW98" s="202"/>
      <c r="LSX98" s="202"/>
      <c r="LSY98" s="202"/>
      <c r="LSZ98" s="202"/>
      <c r="LTA98" s="202"/>
      <c r="LTB98" s="202"/>
      <c r="LTC98" s="202"/>
      <c r="LTD98" s="202"/>
      <c r="LTE98" s="202"/>
      <c r="LTF98" s="202"/>
      <c r="LTG98" s="202"/>
      <c r="LTH98" s="202"/>
      <c r="LTI98" s="202"/>
      <c r="LTJ98" s="202"/>
      <c r="LTK98" s="202"/>
      <c r="LTL98" s="202"/>
      <c r="LTM98" s="202"/>
      <c r="LTN98" s="202"/>
      <c r="LTO98" s="202"/>
      <c r="LTP98" s="202"/>
      <c r="LTQ98" s="202"/>
      <c r="LTR98" s="202"/>
      <c r="LTS98" s="202"/>
      <c r="LTT98" s="202"/>
      <c r="LTU98" s="202"/>
      <c r="LTV98" s="202"/>
      <c r="LTW98" s="202"/>
      <c r="LTX98" s="202"/>
      <c r="LTY98" s="202"/>
      <c r="LTZ98" s="202"/>
      <c r="LUA98" s="202"/>
      <c r="LUB98" s="202"/>
      <c r="LUC98" s="202"/>
      <c r="LUD98" s="202"/>
      <c r="LUE98" s="202"/>
      <c r="LUF98" s="202"/>
      <c r="LUG98" s="202"/>
      <c r="LUH98" s="202"/>
      <c r="LUI98" s="202"/>
      <c r="LUJ98" s="202"/>
      <c r="LUK98" s="202"/>
      <c r="LUL98" s="202"/>
      <c r="LUM98" s="202"/>
      <c r="LUN98" s="202"/>
      <c r="LUO98" s="202"/>
      <c r="LUP98" s="202"/>
      <c r="LUQ98" s="202"/>
      <c r="LUR98" s="202"/>
      <c r="LUS98" s="202"/>
      <c r="LUT98" s="202"/>
      <c r="LUU98" s="202"/>
      <c r="LUV98" s="202"/>
      <c r="LUW98" s="202"/>
      <c r="LUX98" s="202"/>
      <c r="LUY98" s="202"/>
      <c r="LUZ98" s="202"/>
      <c r="LVA98" s="202"/>
      <c r="LVB98" s="202"/>
      <c r="LVC98" s="202"/>
      <c r="LVD98" s="202"/>
      <c r="LVE98" s="202"/>
      <c r="LVF98" s="202"/>
      <c r="LVG98" s="202"/>
      <c r="LVH98" s="202"/>
      <c r="LVI98" s="202"/>
      <c r="LVJ98" s="202"/>
      <c r="LVK98" s="202"/>
      <c r="LVL98" s="202"/>
      <c r="LVM98" s="202"/>
      <c r="LVN98" s="202"/>
      <c r="LVO98" s="202"/>
      <c r="LVP98" s="202"/>
      <c r="LVQ98" s="202"/>
      <c r="LVR98" s="202"/>
      <c r="LVS98" s="202"/>
      <c r="LVT98" s="202"/>
      <c r="LVU98" s="202"/>
      <c r="LVV98" s="202"/>
      <c r="LVW98" s="202"/>
      <c r="LVX98" s="202"/>
      <c r="LVY98" s="202"/>
      <c r="LVZ98" s="202"/>
      <c r="LWA98" s="202"/>
      <c r="LWB98" s="202"/>
      <c r="LWC98" s="202"/>
      <c r="LWD98" s="202"/>
      <c r="LWE98" s="202"/>
      <c r="LWF98" s="202"/>
      <c r="LWG98" s="202"/>
      <c r="LWH98" s="202"/>
      <c r="LWI98" s="202"/>
      <c r="LWJ98" s="202"/>
      <c r="LWK98" s="202"/>
      <c r="LWL98" s="202"/>
      <c r="LWM98" s="202"/>
      <c r="LWN98" s="202"/>
      <c r="LWO98" s="202"/>
      <c r="LWP98" s="202"/>
      <c r="LWQ98" s="202"/>
      <c r="LWR98" s="202"/>
      <c r="LWS98" s="202"/>
      <c r="LWT98" s="202"/>
      <c r="LWU98" s="202"/>
      <c r="LWV98" s="202"/>
      <c r="LWW98" s="202"/>
      <c r="LWX98" s="202"/>
      <c r="LWY98" s="202"/>
      <c r="LWZ98" s="202"/>
      <c r="LXA98" s="202"/>
      <c r="LXB98" s="202"/>
      <c r="LXC98" s="202"/>
      <c r="LXD98" s="202"/>
      <c r="LXE98" s="202"/>
      <c r="LXF98" s="202"/>
      <c r="LXG98" s="202"/>
      <c r="LXH98" s="202"/>
      <c r="LXI98" s="202"/>
      <c r="LXJ98" s="202"/>
      <c r="LXK98" s="202"/>
      <c r="LXL98" s="202"/>
      <c r="LXM98" s="202"/>
      <c r="LXN98" s="202"/>
      <c r="LXO98" s="202"/>
      <c r="LXP98" s="202"/>
      <c r="LXQ98" s="202"/>
      <c r="LXR98" s="202"/>
      <c r="LXS98" s="202"/>
      <c r="LXT98" s="202"/>
      <c r="LXU98" s="202"/>
      <c r="LXV98" s="202"/>
      <c r="LXW98" s="202"/>
      <c r="LXX98" s="202"/>
      <c r="LXY98" s="202"/>
      <c r="LXZ98" s="202"/>
      <c r="LYA98" s="202"/>
      <c r="LYB98" s="202"/>
      <c r="LYC98" s="202"/>
      <c r="LYD98" s="202"/>
      <c r="LYE98" s="202"/>
      <c r="LYF98" s="202"/>
      <c r="LYG98" s="202"/>
      <c r="LYH98" s="202"/>
      <c r="LYI98" s="202"/>
      <c r="LYJ98" s="202"/>
      <c r="LYK98" s="202"/>
      <c r="LYL98" s="202"/>
      <c r="LYM98" s="202"/>
      <c r="LYN98" s="202"/>
      <c r="LYO98" s="202"/>
      <c r="LYP98" s="202"/>
      <c r="LYQ98" s="202"/>
      <c r="LYR98" s="202"/>
      <c r="LYS98" s="202"/>
      <c r="LYT98" s="202"/>
      <c r="LYU98" s="202"/>
      <c r="LYV98" s="202"/>
      <c r="LYW98" s="202"/>
      <c r="LYX98" s="202"/>
      <c r="LYY98" s="202"/>
      <c r="LYZ98" s="202"/>
      <c r="LZA98" s="202"/>
      <c r="LZB98" s="202"/>
      <c r="LZC98" s="202"/>
      <c r="LZD98" s="202"/>
      <c r="LZE98" s="202"/>
      <c r="LZF98" s="202"/>
      <c r="LZG98" s="202"/>
      <c r="LZH98" s="202"/>
      <c r="LZI98" s="202"/>
      <c r="LZJ98" s="202"/>
      <c r="LZK98" s="202"/>
      <c r="LZL98" s="202"/>
      <c r="LZM98" s="202"/>
      <c r="LZN98" s="202"/>
      <c r="LZO98" s="202"/>
      <c r="LZP98" s="202"/>
      <c r="LZQ98" s="202"/>
      <c r="LZR98" s="202"/>
      <c r="LZS98" s="202"/>
      <c r="LZT98" s="202"/>
      <c r="LZU98" s="202"/>
      <c r="LZV98" s="202"/>
      <c r="LZW98" s="202"/>
      <c r="LZX98" s="202"/>
      <c r="LZY98" s="202"/>
      <c r="LZZ98" s="202"/>
      <c r="MAA98" s="202"/>
      <c r="MAB98" s="202"/>
      <c r="MAC98" s="202"/>
      <c r="MAD98" s="202"/>
      <c r="MAE98" s="202"/>
      <c r="MAF98" s="202"/>
      <c r="MAG98" s="202"/>
      <c r="MAH98" s="202"/>
      <c r="MAI98" s="202"/>
      <c r="MAJ98" s="202"/>
      <c r="MAK98" s="202"/>
      <c r="MAL98" s="202"/>
      <c r="MAM98" s="202"/>
      <c r="MAN98" s="202"/>
      <c r="MAO98" s="202"/>
      <c r="MAP98" s="202"/>
      <c r="MAQ98" s="202"/>
      <c r="MAR98" s="202"/>
      <c r="MAS98" s="202"/>
      <c r="MAT98" s="202"/>
      <c r="MAU98" s="202"/>
      <c r="MAV98" s="202"/>
      <c r="MAW98" s="202"/>
      <c r="MAX98" s="202"/>
      <c r="MAY98" s="202"/>
      <c r="MAZ98" s="202"/>
      <c r="MBA98" s="202"/>
      <c r="MBB98" s="202"/>
      <c r="MBC98" s="202"/>
      <c r="MBD98" s="202"/>
      <c r="MBE98" s="202"/>
      <c r="MBF98" s="202"/>
      <c r="MBG98" s="202"/>
      <c r="MBH98" s="202"/>
      <c r="MBI98" s="202"/>
      <c r="MBJ98" s="202"/>
      <c r="MBK98" s="202"/>
      <c r="MBL98" s="202"/>
      <c r="MBM98" s="202"/>
      <c r="MBN98" s="202"/>
      <c r="MBO98" s="202"/>
      <c r="MBP98" s="202"/>
      <c r="MBQ98" s="202"/>
      <c r="MBR98" s="202"/>
      <c r="MBS98" s="202"/>
      <c r="MBT98" s="202"/>
      <c r="MBU98" s="202"/>
      <c r="MBV98" s="202"/>
      <c r="MBW98" s="202"/>
      <c r="MBX98" s="202"/>
      <c r="MBY98" s="202"/>
      <c r="MBZ98" s="202"/>
      <c r="MCA98" s="202"/>
      <c r="MCB98" s="202"/>
      <c r="MCC98" s="202"/>
      <c r="MCD98" s="202"/>
      <c r="MCE98" s="202"/>
      <c r="MCF98" s="202"/>
      <c r="MCG98" s="202"/>
      <c r="MCH98" s="202"/>
      <c r="MCI98" s="202"/>
      <c r="MCJ98" s="202"/>
      <c r="MCK98" s="202"/>
      <c r="MCL98" s="202"/>
      <c r="MCM98" s="202"/>
      <c r="MCN98" s="202"/>
      <c r="MCO98" s="202"/>
      <c r="MCP98" s="202"/>
      <c r="MCQ98" s="202"/>
      <c r="MCR98" s="202"/>
      <c r="MCS98" s="202"/>
      <c r="MCT98" s="202"/>
      <c r="MCU98" s="202"/>
      <c r="MCV98" s="202"/>
      <c r="MCW98" s="202"/>
      <c r="MCX98" s="202"/>
      <c r="MCY98" s="202"/>
      <c r="MCZ98" s="202"/>
      <c r="MDA98" s="202"/>
      <c r="MDB98" s="202"/>
      <c r="MDC98" s="202"/>
      <c r="MDD98" s="202"/>
      <c r="MDE98" s="202"/>
      <c r="MDF98" s="202"/>
      <c r="MDG98" s="202"/>
      <c r="MDH98" s="202"/>
      <c r="MDI98" s="202"/>
      <c r="MDJ98" s="202"/>
      <c r="MDK98" s="202"/>
      <c r="MDL98" s="202"/>
      <c r="MDM98" s="202"/>
      <c r="MDN98" s="202"/>
      <c r="MDO98" s="202"/>
      <c r="MDP98" s="202"/>
      <c r="MDQ98" s="202"/>
      <c r="MDR98" s="202"/>
      <c r="MDS98" s="202"/>
      <c r="MDT98" s="202"/>
      <c r="MDU98" s="202"/>
      <c r="MDV98" s="202"/>
      <c r="MDW98" s="202"/>
      <c r="MDX98" s="202"/>
      <c r="MDY98" s="202"/>
      <c r="MDZ98" s="202"/>
      <c r="MEA98" s="202"/>
      <c r="MEB98" s="202"/>
      <c r="MEC98" s="202"/>
      <c r="MED98" s="202"/>
      <c r="MEE98" s="202"/>
      <c r="MEF98" s="202"/>
      <c r="MEG98" s="202"/>
      <c r="MEH98" s="202"/>
      <c r="MEI98" s="202"/>
      <c r="MEJ98" s="202"/>
      <c r="MEK98" s="202"/>
      <c r="MEL98" s="202"/>
      <c r="MEM98" s="202"/>
      <c r="MEN98" s="202"/>
      <c r="MEO98" s="202"/>
      <c r="MEP98" s="202"/>
      <c r="MEQ98" s="202"/>
      <c r="MER98" s="202"/>
      <c r="MES98" s="202"/>
      <c r="MET98" s="202"/>
      <c r="MEU98" s="202"/>
      <c r="MEV98" s="202"/>
      <c r="MEW98" s="202"/>
      <c r="MEX98" s="202"/>
      <c r="MEY98" s="202"/>
      <c r="MEZ98" s="202"/>
      <c r="MFA98" s="202"/>
      <c r="MFB98" s="202"/>
      <c r="MFC98" s="202"/>
      <c r="MFD98" s="202"/>
      <c r="MFE98" s="202"/>
      <c r="MFF98" s="202"/>
      <c r="MFG98" s="202"/>
      <c r="MFH98" s="202"/>
      <c r="MFI98" s="202"/>
      <c r="MFJ98" s="202"/>
      <c r="MFK98" s="202"/>
      <c r="MFL98" s="202"/>
      <c r="MFM98" s="202"/>
      <c r="MFN98" s="202"/>
      <c r="MFO98" s="202"/>
      <c r="MFP98" s="202"/>
      <c r="MFQ98" s="202"/>
      <c r="MFR98" s="202"/>
      <c r="MFS98" s="202"/>
      <c r="MFT98" s="202"/>
      <c r="MFU98" s="202"/>
      <c r="MFV98" s="202"/>
      <c r="MFW98" s="202"/>
      <c r="MFX98" s="202"/>
      <c r="MFY98" s="202"/>
      <c r="MFZ98" s="202"/>
      <c r="MGA98" s="202"/>
      <c r="MGB98" s="202"/>
      <c r="MGC98" s="202"/>
      <c r="MGD98" s="202"/>
      <c r="MGE98" s="202"/>
      <c r="MGF98" s="202"/>
      <c r="MGG98" s="202"/>
      <c r="MGH98" s="202"/>
      <c r="MGI98" s="202"/>
      <c r="MGJ98" s="202"/>
      <c r="MGK98" s="202"/>
      <c r="MGL98" s="202"/>
      <c r="MGM98" s="202"/>
      <c r="MGN98" s="202"/>
      <c r="MGO98" s="202"/>
      <c r="MGP98" s="202"/>
      <c r="MGQ98" s="202"/>
      <c r="MGR98" s="202"/>
      <c r="MGS98" s="202"/>
      <c r="MGT98" s="202"/>
      <c r="MGU98" s="202"/>
      <c r="MGV98" s="202"/>
      <c r="MGW98" s="202"/>
      <c r="MGX98" s="202"/>
      <c r="MGY98" s="202"/>
      <c r="MGZ98" s="202"/>
      <c r="MHA98" s="202"/>
      <c r="MHB98" s="202"/>
      <c r="MHC98" s="202"/>
      <c r="MHD98" s="202"/>
      <c r="MHE98" s="202"/>
      <c r="MHF98" s="202"/>
      <c r="MHG98" s="202"/>
      <c r="MHH98" s="202"/>
      <c r="MHI98" s="202"/>
      <c r="MHJ98" s="202"/>
      <c r="MHK98" s="202"/>
      <c r="MHL98" s="202"/>
      <c r="MHM98" s="202"/>
      <c r="MHN98" s="202"/>
      <c r="MHO98" s="202"/>
      <c r="MHP98" s="202"/>
      <c r="MHQ98" s="202"/>
      <c r="MHR98" s="202"/>
      <c r="MHS98" s="202"/>
      <c r="MHT98" s="202"/>
      <c r="MHU98" s="202"/>
      <c r="MHV98" s="202"/>
      <c r="MHW98" s="202"/>
      <c r="MHX98" s="202"/>
      <c r="MHY98" s="202"/>
      <c r="MHZ98" s="202"/>
      <c r="MIA98" s="202"/>
      <c r="MIB98" s="202"/>
      <c r="MIC98" s="202"/>
      <c r="MID98" s="202"/>
      <c r="MIE98" s="202"/>
      <c r="MIF98" s="202"/>
      <c r="MIG98" s="202"/>
      <c r="MIH98" s="202"/>
      <c r="MII98" s="202"/>
      <c r="MIJ98" s="202"/>
      <c r="MIK98" s="202"/>
      <c r="MIL98" s="202"/>
      <c r="MIM98" s="202"/>
      <c r="MIN98" s="202"/>
      <c r="MIO98" s="202"/>
      <c r="MIP98" s="202"/>
      <c r="MIQ98" s="202"/>
      <c r="MIR98" s="202"/>
      <c r="MIS98" s="202"/>
      <c r="MIT98" s="202"/>
      <c r="MIU98" s="202"/>
      <c r="MIV98" s="202"/>
      <c r="MIW98" s="202"/>
      <c r="MIX98" s="202"/>
      <c r="MIY98" s="202"/>
      <c r="MIZ98" s="202"/>
      <c r="MJA98" s="202"/>
      <c r="MJB98" s="202"/>
      <c r="MJC98" s="202"/>
      <c r="MJD98" s="202"/>
      <c r="MJE98" s="202"/>
      <c r="MJF98" s="202"/>
      <c r="MJG98" s="202"/>
      <c r="MJH98" s="202"/>
      <c r="MJI98" s="202"/>
      <c r="MJJ98" s="202"/>
      <c r="MJK98" s="202"/>
      <c r="MJL98" s="202"/>
      <c r="MJM98" s="202"/>
      <c r="MJN98" s="202"/>
      <c r="MJO98" s="202"/>
      <c r="MJP98" s="202"/>
      <c r="MJQ98" s="202"/>
      <c r="MJR98" s="202"/>
      <c r="MJS98" s="202"/>
      <c r="MJT98" s="202"/>
      <c r="MJU98" s="202"/>
      <c r="MJV98" s="202"/>
      <c r="MJW98" s="202"/>
      <c r="MJX98" s="202"/>
      <c r="MJY98" s="202"/>
      <c r="MJZ98" s="202"/>
      <c r="MKA98" s="202"/>
      <c r="MKB98" s="202"/>
      <c r="MKC98" s="202"/>
      <c r="MKD98" s="202"/>
      <c r="MKE98" s="202"/>
      <c r="MKF98" s="202"/>
      <c r="MKG98" s="202"/>
      <c r="MKH98" s="202"/>
      <c r="MKI98" s="202"/>
      <c r="MKJ98" s="202"/>
      <c r="MKK98" s="202"/>
      <c r="MKL98" s="202"/>
      <c r="MKM98" s="202"/>
      <c r="MKN98" s="202"/>
      <c r="MKO98" s="202"/>
      <c r="MKP98" s="202"/>
      <c r="MKQ98" s="202"/>
      <c r="MKR98" s="202"/>
      <c r="MKS98" s="202"/>
      <c r="MKT98" s="202"/>
      <c r="MKU98" s="202"/>
      <c r="MKV98" s="202"/>
      <c r="MKW98" s="202"/>
      <c r="MKX98" s="202"/>
      <c r="MKY98" s="202"/>
      <c r="MKZ98" s="202"/>
      <c r="MLA98" s="202"/>
      <c r="MLB98" s="202"/>
      <c r="MLC98" s="202"/>
      <c r="MLD98" s="202"/>
      <c r="MLE98" s="202"/>
      <c r="MLF98" s="202"/>
      <c r="MLG98" s="202"/>
      <c r="MLH98" s="202"/>
      <c r="MLI98" s="202"/>
      <c r="MLJ98" s="202"/>
      <c r="MLK98" s="202"/>
      <c r="MLL98" s="202"/>
      <c r="MLM98" s="202"/>
      <c r="MLN98" s="202"/>
      <c r="MLO98" s="202"/>
      <c r="MLP98" s="202"/>
      <c r="MLQ98" s="202"/>
      <c r="MLR98" s="202"/>
      <c r="MLS98" s="202"/>
      <c r="MLT98" s="202"/>
      <c r="MLU98" s="202"/>
      <c r="MLV98" s="202"/>
      <c r="MLW98" s="202"/>
      <c r="MLX98" s="202"/>
      <c r="MLY98" s="202"/>
      <c r="MLZ98" s="202"/>
      <c r="MMA98" s="202"/>
      <c r="MMB98" s="202"/>
      <c r="MMC98" s="202"/>
      <c r="MMD98" s="202"/>
      <c r="MME98" s="202"/>
      <c r="MMF98" s="202"/>
      <c r="MMG98" s="202"/>
      <c r="MMH98" s="202"/>
      <c r="MMI98" s="202"/>
      <c r="MMJ98" s="202"/>
      <c r="MMK98" s="202"/>
      <c r="MML98" s="202"/>
      <c r="MMM98" s="202"/>
      <c r="MMN98" s="202"/>
      <c r="MMO98" s="202"/>
      <c r="MMP98" s="202"/>
      <c r="MMQ98" s="202"/>
      <c r="MMR98" s="202"/>
      <c r="MMS98" s="202"/>
      <c r="MMT98" s="202"/>
      <c r="MMU98" s="202"/>
      <c r="MMV98" s="202"/>
      <c r="MMW98" s="202"/>
      <c r="MMX98" s="202"/>
      <c r="MMY98" s="202"/>
      <c r="MMZ98" s="202"/>
      <c r="MNA98" s="202"/>
      <c r="MNB98" s="202"/>
      <c r="MNC98" s="202"/>
      <c r="MND98" s="202"/>
      <c r="MNE98" s="202"/>
      <c r="MNF98" s="202"/>
      <c r="MNG98" s="202"/>
      <c r="MNH98" s="202"/>
      <c r="MNI98" s="202"/>
      <c r="MNJ98" s="202"/>
      <c r="MNK98" s="202"/>
      <c r="MNL98" s="202"/>
      <c r="MNM98" s="202"/>
      <c r="MNN98" s="202"/>
      <c r="MNO98" s="202"/>
      <c r="MNP98" s="202"/>
      <c r="MNQ98" s="202"/>
      <c r="MNR98" s="202"/>
      <c r="MNS98" s="202"/>
      <c r="MNT98" s="202"/>
      <c r="MNU98" s="202"/>
      <c r="MNV98" s="202"/>
      <c r="MNW98" s="202"/>
      <c r="MNX98" s="202"/>
      <c r="MNY98" s="202"/>
      <c r="MNZ98" s="202"/>
      <c r="MOA98" s="202"/>
      <c r="MOB98" s="202"/>
      <c r="MOC98" s="202"/>
      <c r="MOD98" s="202"/>
      <c r="MOE98" s="202"/>
      <c r="MOF98" s="202"/>
      <c r="MOG98" s="202"/>
      <c r="MOH98" s="202"/>
      <c r="MOI98" s="202"/>
      <c r="MOJ98" s="202"/>
      <c r="MOK98" s="202"/>
      <c r="MOL98" s="202"/>
      <c r="MOM98" s="202"/>
      <c r="MON98" s="202"/>
      <c r="MOO98" s="202"/>
      <c r="MOP98" s="202"/>
      <c r="MOQ98" s="202"/>
      <c r="MOR98" s="202"/>
      <c r="MOS98" s="202"/>
      <c r="MOT98" s="202"/>
      <c r="MOU98" s="202"/>
      <c r="MOV98" s="202"/>
      <c r="MOW98" s="202"/>
      <c r="MOX98" s="202"/>
      <c r="MOY98" s="202"/>
      <c r="MOZ98" s="202"/>
      <c r="MPA98" s="202"/>
      <c r="MPB98" s="202"/>
      <c r="MPC98" s="202"/>
      <c r="MPD98" s="202"/>
      <c r="MPE98" s="202"/>
      <c r="MPF98" s="202"/>
      <c r="MPG98" s="202"/>
      <c r="MPH98" s="202"/>
      <c r="MPI98" s="202"/>
      <c r="MPJ98" s="202"/>
      <c r="MPK98" s="202"/>
      <c r="MPL98" s="202"/>
      <c r="MPM98" s="202"/>
      <c r="MPN98" s="202"/>
      <c r="MPO98" s="202"/>
      <c r="MPP98" s="202"/>
      <c r="MPQ98" s="202"/>
      <c r="MPR98" s="202"/>
      <c r="MPS98" s="202"/>
      <c r="MPT98" s="202"/>
      <c r="MPU98" s="202"/>
      <c r="MPV98" s="202"/>
      <c r="MPW98" s="202"/>
      <c r="MPX98" s="202"/>
      <c r="MPY98" s="202"/>
      <c r="MPZ98" s="202"/>
      <c r="MQA98" s="202"/>
      <c r="MQB98" s="202"/>
      <c r="MQC98" s="202"/>
      <c r="MQD98" s="202"/>
      <c r="MQE98" s="202"/>
      <c r="MQF98" s="202"/>
      <c r="MQG98" s="202"/>
      <c r="MQH98" s="202"/>
      <c r="MQI98" s="202"/>
      <c r="MQJ98" s="202"/>
      <c r="MQK98" s="202"/>
      <c r="MQL98" s="202"/>
      <c r="MQM98" s="202"/>
      <c r="MQN98" s="202"/>
      <c r="MQO98" s="202"/>
      <c r="MQP98" s="202"/>
      <c r="MQQ98" s="202"/>
      <c r="MQR98" s="202"/>
      <c r="MQS98" s="202"/>
      <c r="MQT98" s="202"/>
      <c r="MQU98" s="202"/>
      <c r="MQV98" s="202"/>
      <c r="MQW98" s="202"/>
      <c r="MQX98" s="202"/>
      <c r="MQY98" s="202"/>
      <c r="MQZ98" s="202"/>
      <c r="MRA98" s="202"/>
      <c r="MRB98" s="202"/>
      <c r="MRC98" s="202"/>
      <c r="MRD98" s="202"/>
      <c r="MRE98" s="202"/>
      <c r="MRF98" s="202"/>
      <c r="MRG98" s="202"/>
      <c r="MRH98" s="202"/>
      <c r="MRI98" s="202"/>
      <c r="MRJ98" s="202"/>
      <c r="MRK98" s="202"/>
      <c r="MRL98" s="202"/>
      <c r="MRM98" s="202"/>
      <c r="MRN98" s="202"/>
      <c r="MRO98" s="202"/>
      <c r="MRP98" s="202"/>
      <c r="MRQ98" s="202"/>
      <c r="MRR98" s="202"/>
      <c r="MRS98" s="202"/>
      <c r="MRT98" s="202"/>
      <c r="MRU98" s="202"/>
      <c r="MRV98" s="202"/>
      <c r="MRW98" s="202"/>
      <c r="MRX98" s="202"/>
      <c r="MRY98" s="202"/>
      <c r="MRZ98" s="202"/>
      <c r="MSA98" s="202"/>
      <c r="MSB98" s="202"/>
      <c r="MSC98" s="202"/>
      <c r="MSD98" s="202"/>
      <c r="MSE98" s="202"/>
      <c r="MSF98" s="202"/>
      <c r="MSG98" s="202"/>
      <c r="MSH98" s="202"/>
      <c r="MSI98" s="202"/>
      <c r="MSJ98" s="202"/>
      <c r="MSK98" s="202"/>
      <c r="MSL98" s="202"/>
      <c r="MSM98" s="202"/>
      <c r="MSN98" s="202"/>
      <c r="MSO98" s="202"/>
      <c r="MSP98" s="202"/>
      <c r="MSQ98" s="202"/>
      <c r="MSR98" s="202"/>
      <c r="MSS98" s="202"/>
      <c r="MST98" s="202"/>
      <c r="MSU98" s="202"/>
      <c r="MSV98" s="202"/>
      <c r="MSW98" s="202"/>
      <c r="MSX98" s="202"/>
      <c r="MSY98" s="202"/>
      <c r="MSZ98" s="202"/>
      <c r="MTA98" s="202"/>
      <c r="MTB98" s="202"/>
      <c r="MTC98" s="202"/>
      <c r="MTD98" s="202"/>
      <c r="MTE98" s="202"/>
      <c r="MTF98" s="202"/>
      <c r="MTG98" s="202"/>
      <c r="MTH98" s="202"/>
      <c r="MTI98" s="202"/>
      <c r="MTJ98" s="202"/>
      <c r="MTK98" s="202"/>
      <c r="MTL98" s="202"/>
      <c r="MTM98" s="202"/>
      <c r="MTN98" s="202"/>
      <c r="MTO98" s="202"/>
      <c r="MTP98" s="202"/>
      <c r="MTQ98" s="202"/>
      <c r="MTR98" s="202"/>
      <c r="MTS98" s="202"/>
      <c r="MTT98" s="202"/>
      <c r="MTU98" s="202"/>
      <c r="MTV98" s="202"/>
      <c r="MTW98" s="202"/>
      <c r="MTX98" s="202"/>
      <c r="MTY98" s="202"/>
      <c r="MTZ98" s="202"/>
      <c r="MUA98" s="202"/>
      <c r="MUB98" s="202"/>
      <c r="MUC98" s="202"/>
      <c r="MUD98" s="202"/>
      <c r="MUE98" s="202"/>
      <c r="MUF98" s="202"/>
      <c r="MUG98" s="202"/>
      <c r="MUH98" s="202"/>
      <c r="MUI98" s="202"/>
      <c r="MUJ98" s="202"/>
      <c r="MUK98" s="202"/>
      <c r="MUL98" s="202"/>
      <c r="MUM98" s="202"/>
      <c r="MUN98" s="202"/>
      <c r="MUO98" s="202"/>
      <c r="MUP98" s="202"/>
      <c r="MUQ98" s="202"/>
      <c r="MUR98" s="202"/>
      <c r="MUS98" s="202"/>
      <c r="MUT98" s="202"/>
      <c r="MUU98" s="202"/>
      <c r="MUV98" s="202"/>
      <c r="MUW98" s="202"/>
      <c r="MUX98" s="202"/>
      <c r="MUY98" s="202"/>
      <c r="MUZ98" s="202"/>
      <c r="MVA98" s="202"/>
      <c r="MVB98" s="202"/>
      <c r="MVC98" s="202"/>
      <c r="MVD98" s="202"/>
      <c r="MVE98" s="202"/>
      <c r="MVF98" s="202"/>
      <c r="MVG98" s="202"/>
      <c r="MVH98" s="202"/>
      <c r="MVI98" s="202"/>
      <c r="MVJ98" s="202"/>
      <c r="MVK98" s="202"/>
      <c r="MVL98" s="202"/>
      <c r="MVM98" s="202"/>
      <c r="MVN98" s="202"/>
      <c r="MVO98" s="202"/>
      <c r="MVP98" s="202"/>
      <c r="MVQ98" s="202"/>
      <c r="MVR98" s="202"/>
      <c r="MVS98" s="202"/>
      <c r="MVT98" s="202"/>
      <c r="MVU98" s="202"/>
      <c r="MVV98" s="202"/>
      <c r="MVW98" s="202"/>
      <c r="MVX98" s="202"/>
      <c r="MVY98" s="202"/>
      <c r="MVZ98" s="202"/>
      <c r="MWA98" s="202"/>
      <c r="MWB98" s="202"/>
      <c r="MWC98" s="202"/>
      <c r="MWD98" s="202"/>
      <c r="MWE98" s="202"/>
      <c r="MWF98" s="202"/>
      <c r="MWG98" s="202"/>
      <c r="MWH98" s="202"/>
      <c r="MWI98" s="202"/>
      <c r="MWJ98" s="202"/>
      <c r="MWK98" s="202"/>
      <c r="MWL98" s="202"/>
      <c r="MWM98" s="202"/>
      <c r="MWN98" s="202"/>
      <c r="MWO98" s="202"/>
      <c r="MWP98" s="202"/>
      <c r="MWQ98" s="202"/>
      <c r="MWR98" s="202"/>
      <c r="MWS98" s="202"/>
      <c r="MWT98" s="202"/>
      <c r="MWU98" s="202"/>
      <c r="MWV98" s="202"/>
      <c r="MWW98" s="202"/>
      <c r="MWX98" s="202"/>
      <c r="MWY98" s="202"/>
      <c r="MWZ98" s="202"/>
      <c r="MXA98" s="202"/>
      <c r="MXB98" s="202"/>
      <c r="MXC98" s="202"/>
      <c r="MXD98" s="202"/>
      <c r="MXE98" s="202"/>
      <c r="MXF98" s="202"/>
      <c r="MXG98" s="202"/>
      <c r="MXH98" s="202"/>
      <c r="MXI98" s="202"/>
      <c r="MXJ98" s="202"/>
      <c r="MXK98" s="202"/>
      <c r="MXL98" s="202"/>
      <c r="MXM98" s="202"/>
      <c r="MXN98" s="202"/>
      <c r="MXO98" s="202"/>
      <c r="MXP98" s="202"/>
      <c r="MXQ98" s="202"/>
      <c r="MXR98" s="202"/>
      <c r="MXS98" s="202"/>
      <c r="MXT98" s="202"/>
      <c r="MXU98" s="202"/>
      <c r="MXV98" s="202"/>
      <c r="MXW98" s="202"/>
      <c r="MXX98" s="202"/>
      <c r="MXY98" s="202"/>
      <c r="MXZ98" s="202"/>
      <c r="MYA98" s="202"/>
      <c r="MYB98" s="202"/>
      <c r="MYC98" s="202"/>
      <c r="MYD98" s="202"/>
      <c r="MYE98" s="202"/>
      <c r="MYF98" s="202"/>
      <c r="MYG98" s="202"/>
      <c r="MYH98" s="202"/>
      <c r="MYI98" s="202"/>
      <c r="MYJ98" s="202"/>
      <c r="MYK98" s="202"/>
      <c r="MYL98" s="202"/>
      <c r="MYM98" s="202"/>
      <c r="MYN98" s="202"/>
      <c r="MYO98" s="202"/>
      <c r="MYP98" s="202"/>
      <c r="MYQ98" s="202"/>
      <c r="MYR98" s="202"/>
      <c r="MYS98" s="202"/>
      <c r="MYT98" s="202"/>
      <c r="MYU98" s="202"/>
      <c r="MYV98" s="202"/>
      <c r="MYW98" s="202"/>
      <c r="MYX98" s="202"/>
      <c r="MYY98" s="202"/>
      <c r="MYZ98" s="202"/>
      <c r="MZA98" s="202"/>
      <c r="MZB98" s="202"/>
      <c r="MZC98" s="202"/>
      <c r="MZD98" s="202"/>
      <c r="MZE98" s="202"/>
      <c r="MZF98" s="202"/>
      <c r="MZG98" s="202"/>
      <c r="MZH98" s="202"/>
      <c r="MZI98" s="202"/>
      <c r="MZJ98" s="202"/>
      <c r="MZK98" s="202"/>
      <c r="MZL98" s="202"/>
      <c r="MZM98" s="202"/>
      <c r="MZN98" s="202"/>
      <c r="MZO98" s="202"/>
      <c r="MZP98" s="202"/>
      <c r="MZQ98" s="202"/>
      <c r="MZR98" s="202"/>
      <c r="MZS98" s="202"/>
      <c r="MZT98" s="202"/>
      <c r="MZU98" s="202"/>
      <c r="MZV98" s="202"/>
      <c r="MZW98" s="202"/>
      <c r="MZX98" s="202"/>
      <c r="MZY98" s="202"/>
      <c r="MZZ98" s="202"/>
      <c r="NAA98" s="202"/>
      <c r="NAB98" s="202"/>
      <c r="NAC98" s="202"/>
      <c r="NAD98" s="202"/>
      <c r="NAE98" s="202"/>
      <c r="NAF98" s="202"/>
      <c r="NAG98" s="202"/>
      <c r="NAH98" s="202"/>
      <c r="NAI98" s="202"/>
      <c r="NAJ98" s="202"/>
      <c r="NAK98" s="202"/>
      <c r="NAL98" s="202"/>
      <c r="NAM98" s="202"/>
      <c r="NAN98" s="202"/>
      <c r="NAO98" s="202"/>
      <c r="NAP98" s="202"/>
      <c r="NAQ98" s="202"/>
      <c r="NAR98" s="202"/>
      <c r="NAS98" s="202"/>
      <c r="NAT98" s="202"/>
      <c r="NAU98" s="202"/>
      <c r="NAV98" s="202"/>
      <c r="NAW98" s="202"/>
      <c r="NAX98" s="202"/>
      <c r="NAY98" s="202"/>
      <c r="NAZ98" s="202"/>
      <c r="NBA98" s="202"/>
      <c r="NBB98" s="202"/>
      <c r="NBC98" s="202"/>
      <c r="NBD98" s="202"/>
      <c r="NBE98" s="202"/>
      <c r="NBF98" s="202"/>
      <c r="NBG98" s="202"/>
      <c r="NBH98" s="202"/>
      <c r="NBI98" s="202"/>
      <c r="NBJ98" s="202"/>
      <c r="NBK98" s="202"/>
      <c r="NBL98" s="202"/>
      <c r="NBM98" s="202"/>
      <c r="NBN98" s="202"/>
      <c r="NBO98" s="202"/>
      <c r="NBP98" s="202"/>
      <c r="NBQ98" s="202"/>
      <c r="NBR98" s="202"/>
      <c r="NBS98" s="202"/>
      <c r="NBT98" s="202"/>
      <c r="NBU98" s="202"/>
      <c r="NBV98" s="202"/>
      <c r="NBW98" s="202"/>
      <c r="NBX98" s="202"/>
      <c r="NBY98" s="202"/>
      <c r="NBZ98" s="202"/>
      <c r="NCA98" s="202"/>
      <c r="NCB98" s="202"/>
      <c r="NCC98" s="202"/>
      <c r="NCD98" s="202"/>
      <c r="NCE98" s="202"/>
      <c r="NCF98" s="202"/>
      <c r="NCG98" s="202"/>
      <c r="NCH98" s="202"/>
      <c r="NCI98" s="202"/>
      <c r="NCJ98" s="202"/>
      <c r="NCK98" s="202"/>
      <c r="NCL98" s="202"/>
      <c r="NCM98" s="202"/>
      <c r="NCN98" s="202"/>
      <c r="NCO98" s="202"/>
      <c r="NCP98" s="202"/>
      <c r="NCQ98" s="202"/>
      <c r="NCR98" s="202"/>
      <c r="NCS98" s="202"/>
      <c r="NCT98" s="202"/>
      <c r="NCU98" s="202"/>
      <c r="NCV98" s="202"/>
      <c r="NCW98" s="202"/>
      <c r="NCX98" s="202"/>
      <c r="NCY98" s="202"/>
      <c r="NCZ98" s="202"/>
      <c r="NDA98" s="202"/>
      <c r="NDB98" s="202"/>
      <c r="NDC98" s="202"/>
      <c r="NDD98" s="202"/>
      <c r="NDE98" s="202"/>
      <c r="NDF98" s="202"/>
      <c r="NDG98" s="202"/>
      <c r="NDH98" s="202"/>
      <c r="NDI98" s="202"/>
      <c r="NDJ98" s="202"/>
      <c r="NDK98" s="202"/>
      <c r="NDL98" s="202"/>
      <c r="NDM98" s="202"/>
      <c r="NDN98" s="202"/>
      <c r="NDO98" s="202"/>
      <c r="NDP98" s="202"/>
      <c r="NDQ98" s="202"/>
      <c r="NDR98" s="202"/>
      <c r="NDS98" s="202"/>
      <c r="NDT98" s="202"/>
      <c r="NDU98" s="202"/>
      <c r="NDV98" s="202"/>
      <c r="NDW98" s="202"/>
      <c r="NDX98" s="202"/>
      <c r="NDY98" s="202"/>
      <c r="NDZ98" s="202"/>
      <c r="NEA98" s="202"/>
      <c r="NEB98" s="202"/>
      <c r="NEC98" s="202"/>
      <c r="NED98" s="202"/>
      <c r="NEE98" s="202"/>
      <c r="NEF98" s="202"/>
      <c r="NEG98" s="202"/>
      <c r="NEH98" s="202"/>
      <c r="NEI98" s="202"/>
      <c r="NEJ98" s="202"/>
      <c r="NEK98" s="202"/>
      <c r="NEL98" s="202"/>
      <c r="NEM98" s="202"/>
      <c r="NEN98" s="202"/>
      <c r="NEO98" s="202"/>
      <c r="NEP98" s="202"/>
      <c r="NEQ98" s="202"/>
      <c r="NER98" s="202"/>
      <c r="NES98" s="202"/>
      <c r="NET98" s="202"/>
      <c r="NEU98" s="202"/>
      <c r="NEV98" s="202"/>
      <c r="NEW98" s="202"/>
      <c r="NEX98" s="202"/>
      <c r="NEY98" s="202"/>
      <c r="NEZ98" s="202"/>
      <c r="NFA98" s="202"/>
      <c r="NFB98" s="202"/>
      <c r="NFC98" s="202"/>
      <c r="NFD98" s="202"/>
      <c r="NFE98" s="202"/>
      <c r="NFF98" s="202"/>
      <c r="NFG98" s="202"/>
      <c r="NFH98" s="202"/>
      <c r="NFI98" s="202"/>
      <c r="NFJ98" s="202"/>
      <c r="NFK98" s="202"/>
      <c r="NFL98" s="202"/>
      <c r="NFM98" s="202"/>
      <c r="NFN98" s="202"/>
      <c r="NFO98" s="202"/>
      <c r="NFP98" s="202"/>
      <c r="NFQ98" s="202"/>
      <c r="NFR98" s="202"/>
      <c r="NFS98" s="202"/>
      <c r="NFT98" s="202"/>
      <c r="NFU98" s="202"/>
      <c r="NFV98" s="202"/>
      <c r="NFW98" s="202"/>
      <c r="NFX98" s="202"/>
      <c r="NFY98" s="202"/>
      <c r="NFZ98" s="202"/>
      <c r="NGA98" s="202"/>
      <c r="NGB98" s="202"/>
      <c r="NGC98" s="202"/>
      <c r="NGD98" s="202"/>
      <c r="NGE98" s="202"/>
      <c r="NGF98" s="202"/>
      <c r="NGG98" s="202"/>
      <c r="NGH98" s="202"/>
      <c r="NGI98" s="202"/>
      <c r="NGJ98" s="202"/>
      <c r="NGK98" s="202"/>
      <c r="NGL98" s="202"/>
      <c r="NGM98" s="202"/>
      <c r="NGN98" s="202"/>
      <c r="NGO98" s="202"/>
      <c r="NGP98" s="202"/>
      <c r="NGQ98" s="202"/>
      <c r="NGR98" s="202"/>
      <c r="NGS98" s="202"/>
      <c r="NGT98" s="202"/>
      <c r="NGU98" s="202"/>
      <c r="NGV98" s="202"/>
      <c r="NGW98" s="202"/>
      <c r="NGX98" s="202"/>
      <c r="NGY98" s="202"/>
      <c r="NGZ98" s="202"/>
      <c r="NHA98" s="202"/>
      <c r="NHB98" s="202"/>
      <c r="NHC98" s="202"/>
      <c r="NHD98" s="202"/>
      <c r="NHE98" s="202"/>
      <c r="NHF98" s="202"/>
      <c r="NHG98" s="202"/>
      <c r="NHH98" s="202"/>
      <c r="NHI98" s="202"/>
      <c r="NHJ98" s="202"/>
      <c r="NHK98" s="202"/>
      <c r="NHL98" s="202"/>
      <c r="NHM98" s="202"/>
      <c r="NHN98" s="202"/>
      <c r="NHO98" s="202"/>
      <c r="NHP98" s="202"/>
      <c r="NHQ98" s="202"/>
      <c r="NHR98" s="202"/>
      <c r="NHS98" s="202"/>
      <c r="NHT98" s="202"/>
      <c r="NHU98" s="202"/>
      <c r="NHV98" s="202"/>
      <c r="NHW98" s="202"/>
      <c r="NHX98" s="202"/>
      <c r="NHY98" s="202"/>
      <c r="NHZ98" s="202"/>
      <c r="NIA98" s="202"/>
      <c r="NIB98" s="202"/>
      <c r="NIC98" s="202"/>
      <c r="NID98" s="202"/>
      <c r="NIE98" s="202"/>
      <c r="NIF98" s="202"/>
      <c r="NIG98" s="202"/>
      <c r="NIH98" s="202"/>
      <c r="NII98" s="202"/>
      <c r="NIJ98" s="202"/>
      <c r="NIK98" s="202"/>
      <c r="NIL98" s="202"/>
      <c r="NIM98" s="202"/>
      <c r="NIN98" s="202"/>
      <c r="NIO98" s="202"/>
      <c r="NIP98" s="202"/>
      <c r="NIQ98" s="202"/>
      <c r="NIR98" s="202"/>
      <c r="NIS98" s="202"/>
      <c r="NIT98" s="202"/>
      <c r="NIU98" s="202"/>
      <c r="NIV98" s="202"/>
      <c r="NIW98" s="202"/>
      <c r="NIX98" s="202"/>
      <c r="NIY98" s="202"/>
      <c r="NIZ98" s="202"/>
      <c r="NJA98" s="202"/>
      <c r="NJB98" s="202"/>
      <c r="NJC98" s="202"/>
      <c r="NJD98" s="202"/>
      <c r="NJE98" s="202"/>
      <c r="NJF98" s="202"/>
      <c r="NJG98" s="202"/>
      <c r="NJH98" s="202"/>
      <c r="NJI98" s="202"/>
      <c r="NJJ98" s="202"/>
      <c r="NJK98" s="202"/>
      <c r="NJL98" s="202"/>
      <c r="NJM98" s="202"/>
      <c r="NJN98" s="202"/>
      <c r="NJO98" s="202"/>
      <c r="NJP98" s="202"/>
      <c r="NJQ98" s="202"/>
      <c r="NJR98" s="202"/>
      <c r="NJS98" s="202"/>
      <c r="NJT98" s="202"/>
      <c r="NJU98" s="202"/>
      <c r="NJV98" s="202"/>
      <c r="NJW98" s="202"/>
      <c r="NJX98" s="202"/>
      <c r="NJY98" s="202"/>
      <c r="NJZ98" s="202"/>
      <c r="NKA98" s="202"/>
      <c r="NKB98" s="202"/>
      <c r="NKC98" s="202"/>
      <c r="NKD98" s="202"/>
      <c r="NKE98" s="202"/>
      <c r="NKF98" s="202"/>
      <c r="NKG98" s="202"/>
      <c r="NKH98" s="202"/>
      <c r="NKI98" s="202"/>
      <c r="NKJ98" s="202"/>
      <c r="NKK98" s="202"/>
      <c r="NKL98" s="202"/>
      <c r="NKM98" s="202"/>
      <c r="NKN98" s="202"/>
      <c r="NKO98" s="202"/>
      <c r="NKP98" s="202"/>
      <c r="NKQ98" s="202"/>
      <c r="NKR98" s="202"/>
      <c r="NKS98" s="202"/>
      <c r="NKT98" s="202"/>
      <c r="NKU98" s="202"/>
      <c r="NKV98" s="202"/>
      <c r="NKW98" s="202"/>
      <c r="NKX98" s="202"/>
      <c r="NKY98" s="202"/>
      <c r="NKZ98" s="202"/>
      <c r="NLA98" s="202"/>
      <c r="NLB98" s="202"/>
      <c r="NLC98" s="202"/>
      <c r="NLD98" s="202"/>
      <c r="NLE98" s="202"/>
      <c r="NLF98" s="202"/>
      <c r="NLG98" s="202"/>
      <c r="NLH98" s="202"/>
      <c r="NLI98" s="202"/>
      <c r="NLJ98" s="202"/>
      <c r="NLK98" s="202"/>
      <c r="NLL98" s="202"/>
      <c r="NLM98" s="202"/>
      <c r="NLN98" s="202"/>
      <c r="NLO98" s="202"/>
      <c r="NLP98" s="202"/>
      <c r="NLQ98" s="202"/>
      <c r="NLR98" s="202"/>
      <c r="NLS98" s="202"/>
      <c r="NLT98" s="202"/>
      <c r="NLU98" s="202"/>
      <c r="NLV98" s="202"/>
      <c r="NLW98" s="202"/>
      <c r="NLX98" s="202"/>
      <c r="NLY98" s="202"/>
      <c r="NLZ98" s="202"/>
      <c r="NMA98" s="202"/>
      <c r="NMB98" s="202"/>
      <c r="NMC98" s="202"/>
      <c r="NMD98" s="202"/>
      <c r="NME98" s="202"/>
      <c r="NMF98" s="202"/>
      <c r="NMG98" s="202"/>
      <c r="NMH98" s="202"/>
      <c r="NMI98" s="202"/>
      <c r="NMJ98" s="202"/>
      <c r="NMK98" s="202"/>
      <c r="NML98" s="202"/>
      <c r="NMM98" s="202"/>
      <c r="NMN98" s="202"/>
      <c r="NMO98" s="202"/>
      <c r="NMP98" s="202"/>
      <c r="NMQ98" s="202"/>
      <c r="NMR98" s="202"/>
      <c r="NMS98" s="202"/>
      <c r="NMT98" s="202"/>
      <c r="NMU98" s="202"/>
      <c r="NMV98" s="202"/>
      <c r="NMW98" s="202"/>
      <c r="NMX98" s="202"/>
      <c r="NMY98" s="202"/>
      <c r="NMZ98" s="202"/>
      <c r="NNA98" s="202"/>
      <c r="NNB98" s="202"/>
      <c r="NNC98" s="202"/>
      <c r="NND98" s="202"/>
      <c r="NNE98" s="202"/>
      <c r="NNF98" s="202"/>
      <c r="NNG98" s="202"/>
      <c r="NNH98" s="202"/>
      <c r="NNI98" s="202"/>
      <c r="NNJ98" s="202"/>
      <c r="NNK98" s="202"/>
      <c r="NNL98" s="202"/>
      <c r="NNM98" s="202"/>
      <c r="NNN98" s="202"/>
      <c r="NNO98" s="202"/>
      <c r="NNP98" s="202"/>
      <c r="NNQ98" s="202"/>
      <c r="NNR98" s="202"/>
      <c r="NNS98" s="202"/>
      <c r="NNT98" s="202"/>
      <c r="NNU98" s="202"/>
      <c r="NNV98" s="202"/>
      <c r="NNW98" s="202"/>
      <c r="NNX98" s="202"/>
      <c r="NNY98" s="202"/>
      <c r="NNZ98" s="202"/>
      <c r="NOA98" s="202"/>
      <c r="NOB98" s="202"/>
      <c r="NOC98" s="202"/>
      <c r="NOD98" s="202"/>
      <c r="NOE98" s="202"/>
      <c r="NOF98" s="202"/>
      <c r="NOG98" s="202"/>
      <c r="NOH98" s="202"/>
      <c r="NOI98" s="202"/>
      <c r="NOJ98" s="202"/>
      <c r="NOK98" s="202"/>
      <c r="NOL98" s="202"/>
      <c r="NOM98" s="202"/>
      <c r="NON98" s="202"/>
      <c r="NOO98" s="202"/>
      <c r="NOP98" s="202"/>
      <c r="NOQ98" s="202"/>
      <c r="NOR98" s="202"/>
      <c r="NOS98" s="202"/>
      <c r="NOT98" s="202"/>
      <c r="NOU98" s="202"/>
      <c r="NOV98" s="202"/>
      <c r="NOW98" s="202"/>
      <c r="NOX98" s="202"/>
      <c r="NOY98" s="202"/>
      <c r="NOZ98" s="202"/>
      <c r="NPA98" s="202"/>
      <c r="NPB98" s="202"/>
      <c r="NPC98" s="202"/>
      <c r="NPD98" s="202"/>
      <c r="NPE98" s="202"/>
      <c r="NPF98" s="202"/>
      <c r="NPG98" s="202"/>
      <c r="NPH98" s="202"/>
      <c r="NPI98" s="202"/>
      <c r="NPJ98" s="202"/>
      <c r="NPK98" s="202"/>
      <c r="NPL98" s="202"/>
      <c r="NPM98" s="202"/>
      <c r="NPN98" s="202"/>
      <c r="NPO98" s="202"/>
      <c r="NPP98" s="202"/>
      <c r="NPQ98" s="202"/>
      <c r="NPR98" s="202"/>
      <c r="NPS98" s="202"/>
      <c r="NPT98" s="202"/>
      <c r="NPU98" s="202"/>
      <c r="NPV98" s="202"/>
      <c r="NPW98" s="202"/>
      <c r="NPX98" s="202"/>
      <c r="NPY98" s="202"/>
      <c r="NPZ98" s="202"/>
      <c r="NQA98" s="202"/>
      <c r="NQB98" s="202"/>
      <c r="NQC98" s="202"/>
      <c r="NQD98" s="202"/>
      <c r="NQE98" s="202"/>
      <c r="NQF98" s="202"/>
      <c r="NQG98" s="202"/>
      <c r="NQH98" s="202"/>
      <c r="NQI98" s="202"/>
      <c r="NQJ98" s="202"/>
      <c r="NQK98" s="202"/>
      <c r="NQL98" s="202"/>
      <c r="NQM98" s="202"/>
      <c r="NQN98" s="202"/>
      <c r="NQO98" s="202"/>
      <c r="NQP98" s="202"/>
      <c r="NQQ98" s="202"/>
      <c r="NQR98" s="202"/>
      <c r="NQS98" s="202"/>
      <c r="NQT98" s="202"/>
      <c r="NQU98" s="202"/>
      <c r="NQV98" s="202"/>
      <c r="NQW98" s="202"/>
      <c r="NQX98" s="202"/>
      <c r="NQY98" s="202"/>
      <c r="NQZ98" s="202"/>
      <c r="NRA98" s="202"/>
      <c r="NRB98" s="202"/>
      <c r="NRC98" s="202"/>
      <c r="NRD98" s="202"/>
      <c r="NRE98" s="202"/>
      <c r="NRF98" s="202"/>
      <c r="NRG98" s="202"/>
      <c r="NRH98" s="202"/>
      <c r="NRI98" s="202"/>
      <c r="NRJ98" s="202"/>
      <c r="NRK98" s="202"/>
      <c r="NRL98" s="202"/>
      <c r="NRM98" s="202"/>
      <c r="NRN98" s="202"/>
      <c r="NRO98" s="202"/>
      <c r="NRP98" s="202"/>
      <c r="NRQ98" s="202"/>
      <c r="NRR98" s="202"/>
      <c r="NRS98" s="202"/>
      <c r="NRT98" s="202"/>
      <c r="NRU98" s="202"/>
      <c r="NRV98" s="202"/>
      <c r="NRW98" s="202"/>
      <c r="NRX98" s="202"/>
      <c r="NRY98" s="202"/>
      <c r="NRZ98" s="202"/>
      <c r="NSA98" s="202"/>
      <c r="NSB98" s="202"/>
      <c r="NSC98" s="202"/>
      <c r="NSD98" s="202"/>
      <c r="NSE98" s="202"/>
      <c r="NSF98" s="202"/>
      <c r="NSG98" s="202"/>
      <c r="NSH98" s="202"/>
      <c r="NSI98" s="202"/>
      <c r="NSJ98" s="202"/>
      <c r="NSK98" s="202"/>
      <c r="NSL98" s="202"/>
      <c r="NSM98" s="202"/>
      <c r="NSN98" s="202"/>
      <c r="NSO98" s="202"/>
      <c r="NSP98" s="202"/>
      <c r="NSQ98" s="202"/>
      <c r="NSR98" s="202"/>
      <c r="NSS98" s="202"/>
      <c r="NST98" s="202"/>
      <c r="NSU98" s="202"/>
      <c r="NSV98" s="202"/>
      <c r="NSW98" s="202"/>
      <c r="NSX98" s="202"/>
      <c r="NSY98" s="202"/>
      <c r="NSZ98" s="202"/>
      <c r="NTA98" s="202"/>
      <c r="NTB98" s="202"/>
      <c r="NTC98" s="202"/>
      <c r="NTD98" s="202"/>
      <c r="NTE98" s="202"/>
      <c r="NTF98" s="202"/>
      <c r="NTG98" s="202"/>
      <c r="NTH98" s="202"/>
      <c r="NTI98" s="202"/>
      <c r="NTJ98" s="202"/>
      <c r="NTK98" s="202"/>
      <c r="NTL98" s="202"/>
      <c r="NTM98" s="202"/>
      <c r="NTN98" s="202"/>
      <c r="NTO98" s="202"/>
      <c r="NTP98" s="202"/>
      <c r="NTQ98" s="202"/>
      <c r="NTR98" s="202"/>
      <c r="NTS98" s="202"/>
      <c r="NTT98" s="202"/>
      <c r="NTU98" s="202"/>
      <c r="NTV98" s="202"/>
      <c r="NTW98" s="202"/>
      <c r="NTX98" s="202"/>
      <c r="NTY98" s="202"/>
      <c r="NTZ98" s="202"/>
      <c r="NUA98" s="202"/>
      <c r="NUB98" s="202"/>
      <c r="NUC98" s="202"/>
      <c r="NUD98" s="202"/>
      <c r="NUE98" s="202"/>
      <c r="NUF98" s="202"/>
      <c r="NUG98" s="202"/>
      <c r="NUH98" s="202"/>
      <c r="NUI98" s="202"/>
      <c r="NUJ98" s="202"/>
      <c r="NUK98" s="202"/>
      <c r="NUL98" s="202"/>
      <c r="NUM98" s="202"/>
      <c r="NUN98" s="202"/>
      <c r="NUO98" s="202"/>
      <c r="NUP98" s="202"/>
      <c r="NUQ98" s="202"/>
      <c r="NUR98" s="202"/>
      <c r="NUS98" s="202"/>
      <c r="NUT98" s="202"/>
      <c r="NUU98" s="202"/>
      <c r="NUV98" s="202"/>
      <c r="NUW98" s="202"/>
      <c r="NUX98" s="202"/>
      <c r="NUY98" s="202"/>
      <c r="NUZ98" s="202"/>
      <c r="NVA98" s="202"/>
      <c r="NVB98" s="202"/>
      <c r="NVC98" s="202"/>
      <c r="NVD98" s="202"/>
      <c r="NVE98" s="202"/>
      <c r="NVF98" s="202"/>
      <c r="NVG98" s="202"/>
      <c r="NVH98" s="202"/>
      <c r="NVI98" s="202"/>
      <c r="NVJ98" s="202"/>
      <c r="NVK98" s="202"/>
      <c r="NVL98" s="202"/>
      <c r="NVM98" s="202"/>
      <c r="NVN98" s="202"/>
      <c r="NVO98" s="202"/>
      <c r="NVP98" s="202"/>
      <c r="NVQ98" s="202"/>
      <c r="NVR98" s="202"/>
      <c r="NVS98" s="202"/>
      <c r="NVT98" s="202"/>
      <c r="NVU98" s="202"/>
      <c r="NVV98" s="202"/>
      <c r="NVW98" s="202"/>
      <c r="NVX98" s="202"/>
      <c r="NVY98" s="202"/>
      <c r="NVZ98" s="202"/>
      <c r="NWA98" s="202"/>
      <c r="NWB98" s="202"/>
      <c r="NWC98" s="202"/>
      <c r="NWD98" s="202"/>
      <c r="NWE98" s="202"/>
      <c r="NWF98" s="202"/>
      <c r="NWG98" s="202"/>
      <c r="NWH98" s="202"/>
      <c r="NWI98" s="202"/>
      <c r="NWJ98" s="202"/>
      <c r="NWK98" s="202"/>
      <c r="NWL98" s="202"/>
      <c r="NWM98" s="202"/>
      <c r="NWN98" s="202"/>
      <c r="NWO98" s="202"/>
      <c r="NWP98" s="202"/>
      <c r="NWQ98" s="202"/>
      <c r="NWR98" s="202"/>
      <c r="NWS98" s="202"/>
      <c r="NWT98" s="202"/>
      <c r="NWU98" s="202"/>
      <c r="NWV98" s="202"/>
      <c r="NWW98" s="202"/>
      <c r="NWX98" s="202"/>
      <c r="NWY98" s="202"/>
      <c r="NWZ98" s="202"/>
      <c r="NXA98" s="202"/>
      <c r="NXB98" s="202"/>
      <c r="NXC98" s="202"/>
      <c r="NXD98" s="202"/>
      <c r="NXE98" s="202"/>
      <c r="NXF98" s="202"/>
      <c r="NXG98" s="202"/>
      <c r="NXH98" s="202"/>
      <c r="NXI98" s="202"/>
      <c r="NXJ98" s="202"/>
      <c r="NXK98" s="202"/>
      <c r="NXL98" s="202"/>
      <c r="NXM98" s="202"/>
      <c r="NXN98" s="202"/>
      <c r="NXO98" s="202"/>
      <c r="NXP98" s="202"/>
      <c r="NXQ98" s="202"/>
      <c r="NXR98" s="202"/>
      <c r="NXS98" s="202"/>
      <c r="NXT98" s="202"/>
      <c r="NXU98" s="202"/>
      <c r="NXV98" s="202"/>
      <c r="NXW98" s="202"/>
      <c r="NXX98" s="202"/>
      <c r="NXY98" s="202"/>
      <c r="NXZ98" s="202"/>
      <c r="NYA98" s="202"/>
      <c r="NYB98" s="202"/>
      <c r="NYC98" s="202"/>
      <c r="NYD98" s="202"/>
      <c r="NYE98" s="202"/>
      <c r="NYF98" s="202"/>
      <c r="NYG98" s="202"/>
      <c r="NYH98" s="202"/>
      <c r="NYI98" s="202"/>
      <c r="NYJ98" s="202"/>
      <c r="NYK98" s="202"/>
      <c r="NYL98" s="202"/>
      <c r="NYM98" s="202"/>
      <c r="NYN98" s="202"/>
      <c r="NYO98" s="202"/>
      <c r="NYP98" s="202"/>
      <c r="NYQ98" s="202"/>
      <c r="NYR98" s="202"/>
      <c r="NYS98" s="202"/>
      <c r="NYT98" s="202"/>
      <c r="NYU98" s="202"/>
      <c r="NYV98" s="202"/>
      <c r="NYW98" s="202"/>
      <c r="NYX98" s="202"/>
      <c r="NYY98" s="202"/>
      <c r="NYZ98" s="202"/>
      <c r="NZA98" s="202"/>
      <c r="NZB98" s="202"/>
      <c r="NZC98" s="202"/>
      <c r="NZD98" s="202"/>
      <c r="NZE98" s="202"/>
      <c r="NZF98" s="202"/>
      <c r="NZG98" s="202"/>
      <c r="NZH98" s="202"/>
      <c r="NZI98" s="202"/>
      <c r="NZJ98" s="202"/>
      <c r="NZK98" s="202"/>
      <c r="NZL98" s="202"/>
      <c r="NZM98" s="202"/>
      <c r="NZN98" s="202"/>
      <c r="NZO98" s="202"/>
      <c r="NZP98" s="202"/>
      <c r="NZQ98" s="202"/>
      <c r="NZR98" s="202"/>
      <c r="NZS98" s="202"/>
      <c r="NZT98" s="202"/>
      <c r="NZU98" s="202"/>
      <c r="NZV98" s="202"/>
      <c r="NZW98" s="202"/>
      <c r="NZX98" s="202"/>
      <c r="NZY98" s="202"/>
      <c r="NZZ98" s="202"/>
      <c r="OAA98" s="202"/>
      <c r="OAB98" s="202"/>
      <c r="OAC98" s="202"/>
      <c r="OAD98" s="202"/>
      <c r="OAE98" s="202"/>
      <c r="OAF98" s="202"/>
      <c r="OAG98" s="202"/>
      <c r="OAH98" s="202"/>
      <c r="OAI98" s="202"/>
      <c r="OAJ98" s="202"/>
      <c r="OAK98" s="202"/>
      <c r="OAL98" s="202"/>
      <c r="OAM98" s="202"/>
      <c r="OAN98" s="202"/>
      <c r="OAO98" s="202"/>
      <c r="OAP98" s="202"/>
      <c r="OAQ98" s="202"/>
      <c r="OAR98" s="202"/>
      <c r="OAS98" s="202"/>
      <c r="OAT98" s="202"/>
      <c r="OAU98" s="202"/>
      <c r="OAV98" s="202"/>
      <c r="OAW98" s="202"/>
      <c r="OAX98" s="202"/>
      <c r="OAY98" s="202"/>
      <c r="OAZ98" s="202"/>
      <c r="OBA98" s="202"/>
      <c r="OBB98" s="202"/>
      <c r="OBC98" s="202"/>
      <c r="OBD98" s="202"/>
      <c r="OBE98" s="202"/>
      <c r="OBF98" s="202"/>
      <c r="OBG98" s="202"/>
      <c r="OBH98" s="202"/>
      <c r="OBI98" s="202"/>
      <c r="OBJ98" s="202"/>
      <c r="OBK98" s="202"/>
      <c r="OBL98" s="202"/>
      <c r="OBM98" s="202"/>
      <c r="OBN98" s="202"/>
      <c r="OBO98" s="202"/>
      <c r="OBP98" s="202"/>
      <c r="OBQ98" s="202"/>
      <c r="OBR98" s="202"/>
      <c r="OBS98" s="202"/>
      <c r="OBT98" s="202"/>
      <c r="OBU98" s="202"/>
      <c r="OBV98" s="202"/>
      <c r="OBW98" s="202"/>
      <c r="OBX98" s="202"/>
      <c r="OBY98" s="202"/>
      <c r="OBZ98" s="202"/>
      <c r="OCA98" s="202"/>
      <c r="OCB98" s="202"/>
      <c r="OCC98" s="202"/>
      <c r="OCD98" s="202"/>
      <c r="OCE98" s="202"/>
      <c r="OCF98" s="202"/>
      <c r="OCG98" s="202"/>
      <c r="OCH98" s="202"/>
      <c r="OCI98" s="202"/>
      <c r="OCJ98" s="202"/>
      <c r="OCK98" s="202"/>
      <c r="OCL98" s="202"/>
      <c r="OCM98" s="202"/>
      <c r="OCN98" s="202"/>
      <c r="OCO98" s="202"/>
      <c r="OCP98" s="202"/>
      <c r="OCQ98" s="202"/>
      <c r="OCR98" s="202"/>
      <c r="OCS98" s="202"/>
      <c r="OCT98" s="202"/>
      <c r="OCU98" s="202"/>
      <c r="OCV98" s="202"/>
      <c r="OCW98" s="202"/>
      <c r="OCX98" s="202"/>
      <c r="OCY98" s="202"/>
      <c r="OCZ98" s="202"/>
      <c r="ODA98" s="202"/>
      <c r="ODB98" s="202"/>
      <c r="ODC98" s="202"/>
      <c r="ODD98" s="202"/>
      <c r="ODE98" s="202"/>
      <c r="ODF98" s="202"/>
      <c r="ODG98" s="202"/>
      <c r="ODH98" s="202"/>
      <c r="ODI98" s="202"/>
      <c r="ODJ98" s="202"/>
      <c r="ODK98" s="202"/>
      <c r="ODL98" s="202"/>
      <c r="ODM98" s="202"/>
      <c r="ODN98" s="202"/>
      <c r="ODO98" s="202"/>
      <c r="ODP98" s="202"/>
      <c r="ODQ98" s="202"/>
      <c r="ODR98" s="202"/>
      <c r="ODS98" s="202"/>
      <c r="ODT98" s="202"/>
      <c r="ODU98" s="202"/>
      <c r="ODV98" s="202"/>
      <c r="ODW98" s="202"/>
      <c r="ODX98" s="202"/>
      <c r="ODY98" s="202"/>
      <c r="ODZ98" s="202"/>
      <c r="OEA98" s="202"/>
      <c r="OEB98" s="202"/>
      <c r="OEC98" s="202"/>
      <c r="OED98" s="202"/>
      <c r="OEE98" s="202"/>
      <c r="OEF98" s="202"/>
      <c r="OEG98" s="202"/>
      <c r="OEH98" s="202"/>
      <c r="OEI98" s="202"/>
      <c r="OEJ98" s="202"/>
      <c r="OEK98" s="202"/>
      <c r="OEL98" s="202"/>
      <c r="OEM98" s="202"/>
      <c r="OEN98" s="202"/>
      <c r="OEO98" s="202"/>
      <c r="OEP98" s="202"/>
      <c r="OEQ98" s="202"/>
      <c r="OER98" s="202"/>
      <c r="OES98" s="202"/>
      <c r="OET98" s="202"/>
      <c r="OEU98" s="202"/>
      <c r="OEV98" s="202"/>
      <c r="OEW98" s="202"/>
      <c r="OEX98" s="202"/>
      <c r="OEY98" s="202"/>
      <c r="OEZ98" s="202"/>
      <c r="OFA98" s="202"/>
      <c r="OFB98" s="202"/>
      <c r="OFC98" s="202"/>
      <c r="OFD98" s="202"/>
      <c r="OFE98" s="202"/>
      <c r="OFF98" s="202"/>
      <c r="OFG98" s="202"/>
      <c r="OFH98" s="202"/>
      <c r="OFI98" s="202"/>
      <c r="OFJ98" s="202"/>
      <c r="OFK98" s="202"/>
      <c r="OFL98" s="202"/>
      <c r="OFM98" s="202"/>
      <c r="OFN98" s="202"/>
      <c r="OFO98" s="202"/>
      <c r="OFP98" s="202"/>
      <c r="OFQ98" s="202"/>
      <c r="OFR98" s="202"/>
      <c r="OFS98" s="202"/>
      <c r="OFT98" s="202"/>
      <c r="OFU98" s="202"/>
      <c r="OFV98" s="202"/>
      <c r="OFW98" s="202"/>
      <c r="OFX98" s="202"/>
      <c r="OFY98" s="202"/>
      <c r="OFZ98" s="202"/>
      <c r="OGA98" s="202"/>
      <c r="OGB98" s="202"/>
      <c r="OGC98" s="202"/>
      <c r="OGD98" s="202"/>
      <c r="OGE98" s="202"/>
      <c r="OGF98" s="202"/>
      <c r="OGG98" s="202"/>
      <c r="OGH98" s="202"/>
      <c r="OGI98" s="202"/>
      <c r="OGJ98" s="202"/>
      <c r="OGK98" s="202"/>
      <c r="OGL98" s="202"/>
      <c r="OGM98" s="202"/>
      <c r="OGN98" s="202"/>
      <c r="OGO98" s="202"/>
      <c r="OGP98" s="202"/>
      <c r="OGQ98" s="202"/>
      <c r="OGR98" s="202"/>
      <c r="OGS98" s="202"/>
      <c r="OGT98" s="202"/>
      <c r="OGU98" s="202"/>
      <c r="OGV98" s="202"/>
      <c r="OGW98" s="202"/>
      <c r="OGX98" s="202"/>
      <c r="OGY98" s="202"/>
      <c r="OGZ98" s="202"/>
      <c r="OHA98" s="202"/>
      <c r="OHB98" s="202"/>
      <c r="OHC98" s="202"/>
      <c r="OHD98" s="202"/>
      <c r="OHE98" s="202"/>
      <c r="OHF98" s="202"/>
      <c r="OHG98" s="202"/>
      <c r="OHH98" s="202"/>
      <c r="OHI98" s="202"/>
      <c r="OHJ98" s="202"/>
      <c r="OHK98" s="202"/>
      <c r="OHL98" s="202"/>
      <c r="OHM98" s="202"/>
      <c r="OHN98" s="202"/>
      <c r="OHO98" s="202"/>
      <c r="OHP98" s="202"/>
      <c r="OHQ98" s="202"/>
      <c r="OHR98" s="202"/>
      <c r="OHS98" s="202"/>
      <c r="OHT98" s="202"/>
      <c r="OHU98" s="202"/>
      <c r="OHV98" s="202"/>
      <c r="OHW98" s="202"/>
      <c r="OHX98" s="202"/>
      <c r="OHY98" s="202"/>
      <c r="OHZ98" s="202"/>
      <c r="OIA98" s="202"/>
      <c r="OIB98" s="202"/>
      <c r="OIC98" s="202"/>
      <c r="OID98" s="202"/>
      <c r="OIE98" s="202"/>
      <c r="OIF98" s="202"/>
      <c r="OIG98" s="202"/>
      <c r="OIH98" s="202"/>
      <c r="OII98" s="202"/>
      <c r="OIJ98" s="202"/>
      <c r="OIK98" s="202"/>
      <c r="OIL98" s="202"/>
      <c r="OIM98" s="202"/>
      <c r="OIN98" s="202"/>
      <c r="OIO98" s="202"/>
      <c r="OIP98" s="202"/>
      <c r="OIQ98" s="202"/>
      <c r="OIR98" s="202"/>
      <c r="OIS98" s="202"/>
      <c r="OIT98" s="202"/>
      <c r="OIU98" s="202"/>
      <c r="OIV98" s="202"/>
      <c r="OIW98" s="202"/>
      <c r="OIX98" s="202"/>
      <c r="OIY98" s="202"/>
      <c r="OIZ98" s="202"/>
      <c r="OJA98" s="202"/>
      <c r="OJB98" s="202"/>
      <c r="OJC98" s="202"/>
      <c r="OJD98" s="202"/>
      <c r="OJE98" s="202"/>
      <c r="OJF98" s="202"/>
      <c r="OJG98" s="202"/>
      <c r="OJH98" s="202"/>
      <c r="OJI98" s="202"/>
      <c r="OJJ98" s="202"/>
      <c r="OJK98" s="202"/>
      <c r="OJL98" s="202"/>
      <c r="OJM98" s="202"/>
      <c r="OJN98" s="202"/>
      <c r="OJO98" s="202"/>
      <c r="OJP98" s="202"/>
      <c r="OJQ98" s="202"/>
      <c r="OJR98" s="202"/>
      <c r="OJS98" s="202"/>
      <c r="OJT98" s="202"/>
      <c r="OJU98" s="202"/>
      <c r="OJV98" s="202"/>
      <c r="OJW98" s="202"/>
      <c r="OJX98" s="202"/>
      <c r="OJY98" s="202"/>
      <c r="OJZ98" s="202"/>
      <c r="OKA98" s="202"/>
      <c r="OKB98" s="202"/>
      <c r="OKC98" s="202"/>
      <c r="OKD98" s="202"/>
      <c r="OKE98" s="202"/>
      <c r="OKF98" s="202"/>
      <c r="OKG98" s="202"/>
      <c r="OKH98" s="202"/>
      <c r="OKI98" s="202"/>
      <c r="OKJ98" s="202"/>
      <c r="OKK98" s="202"/>
      <c r="OKL98" s="202"/>
      <c r="OKM98" s="202"/>
      <c r="OKN98" s="202"/>
      <c r="OKO98" s="202"/>
      <c r="OKP98" s="202"/>
      <c r="OKQ98" s="202"/>
      <c r="OKR98" s="202"/>
      <c r="OKS98" s="202"/>
      <c r="OKT98" s="202"/>
      <c r="OKU98" s="202"/>
      <c r="OKV98" s="202"/>
      <c r="OKW98" s="202"/>
      <c r="OKX98" s="202"/>
      <c r="OKY98" s="202"/>
      <c r="OKZ98" s="202"/>
      <c r="OLA98" s="202"/>
      <c r="OLB98" s="202"/>
      <c r="OLC98" s="202"/>
      <c r="OLD98" s="202"/>
      <c r="OLE98" s="202"/>
      <c r="OLF98" s="202"/>
      <c r="OLG98" s="202"/>
      <c r="OLH98" s="202"/>
      <c r="OLI98" s="202"/>
      <c r="OLJ98" s="202"/>
      <c r="OLK98" s="202"/>
      <c r="OLL98" s="202"/>
      <c r="OLM98" s="202"/>
      <c r="OLN98" s="202"/>
      <c r="OLO98" s="202"/>
      <c r="OLP98" s="202"/>
      <c r="OLQ98" s="202"/>
      <c r="OLR98" s="202"/>
      <c r="OLS98" s="202"/>
      <c r="OLT98" s="202"/>
      <c r="OLU98" s="202"/>
      <c r="OLV98" s="202"/>
      <c r="OLW98" s="202"/>
      <c r="OLX98" s="202"/>
      <c r="OLY98" s="202"/>
      <c r="OLZ98" s="202"/>
      <c r="OMA98" s="202"/>
      <c r="OMB98" s="202"/>
      <c r="OMC98" s="202"/>
      <c r="OMD98" s="202"/>
      <c r="OME98" s="202"/>
      <c r="OMF98" s="202"/>
      <c r="OMG98" s="202"/>
      <c r="OMH98" s="202"/>
      <c r="OMI98" s="202"/>
      <c r="OMJ98" s="202"/>
      <c r="OMK98" s="202"/>
      <c r="OML98" s="202"/>
      <c r="OMM98" s="202"/>
      <c r="OMN98" s="202"/>
      <c r="OMO98" s="202"/>
      <c r="OMP98" s="202"/>
      <c r="OMQ98" s="202"/>
      <c r="OMR98" s="202"/>
      <c r="OMS98" s="202"/>
      <c r="OMT98" s="202"/>
      <c r="OMU98" s="202"/>
      <c r="OMV98" s="202"/>
      <c r="OMW98" s="202"/>
      <c r="OMX98" s="202"/>
      <c r="OMY98" s="202"/>
      <c r="OMZ98" s="202"/>
      <c r="ONA98" s="202"/>
      <c r="ONB98" s="202"/>
      <c r="ONC98" s="202"/>
      <c r="OND98" s="202"/>
      <c r="ONE98" s="202"/>
      <c r="ONF98" s="202"/>
      <c r="ONG98" s="202"/>
      <c r="ONH98" s="202"/>
      <c r="ONI98" s="202"/>
      <c r="ONJ98" s="202"/>
      <c r="ONK98" s="202"/>
      <c r="ONL98" s="202"/>
      <c r="ONM98" s="202"/>
      <c r="ONN98" s="202"/>
      <c r="ONO98" s="202"/>
      <c r="ONP98" s="202"/>
      <c r="ONQ98" s="202"/>
      <c r="ONR98" s="202"/>
      <c r="ONS98" s="202"/>
      <c r="ONT98" s="202"/>
      <c r="ONU98" s="202"/>
      <c r="ONV98" s="202"/>
      <c r="ONW98" s="202"/>
      <c r="ONX98" s="202"/>
      <c r="ONY98" s="202"/>
      <c r="ONZ98" s="202"/>
      <c r="OOA98" s="202"/>
      <c r="OOB98" s="202"/>
      <c r="OOC98" s="202"/>
      <c r="OOD98" s="202"/>
      <c r="OOE98" s="202"/>
      <c r="OOF98" s="202"/>
      <c r="OOG98" s="202"/>
      <c r="OOH98" s="202"/>
      <c r="OOI98" s="202"/>
      <c r="OOJ98" s="202"/>
      <c r="OOK98" s="202"/>
      <c r="OOL98" s="202"/>
      <c r="OOM98" s="202"/>
      <c r="OON98" s="202"/>
      <c r="OOO98" s="202"/>
      <c r="OOP98" s="202"/>
      <c r="OOQ98" s="202"/>
      <c r="OOR98" s="202"/>
      <c r="OOS98" s="202"/>
      <c r="OOT98" s="202"/>
      <c r="OOU98" s="202"/>
      <c r="OOV98" s="202"/>
      <c r="OOW98" s="202"/>
      <c r="OOX98" s="202"/>
      <c r="OOY98" s="202"/>
      <c r="OOZ98" s="202"/>
      <c r="OPA98" s="202"/>
      <c r="OPB98" s="202"/>
      <c r="OPC98" s="202"/>
      <c r="OPD98" s="202"/>
      <c r="OPE98" s="202"/>
      <c r="OPF98" s="202"/>
      <c r="OPG98" s="202"/>
      <c r="OPH98" s="202"/>
      <c r="OPI98" s="202"/>
      <c r="OPJ98" s="202"/>
      <c r="OPK98" s="202"/>
      <c r="OPL98" s="202"/>
      <c r="OPM98" s="202"/>
      <c r="OPN98" s="202"/>
      <c r="OPO98" s="202"/>
      <c r="OPP98" s="202"/>
      <c r="OPQ98" s="202"/>
      <c r="OPR98" s="202"/>
      <c r="OPS98" s="202"/>
      <c r="OPT98" s="202"/>
      <c r="OPU98" s="202"/>
      <c r="OPV98" s="202"/>
      <c r="OPW98" s="202"/>
      <c r="OPX98" s="202"/>
      <c r="OPY98" s="202"/>
      <c r="OPZ98" s="202"/>
      <c r="OQA98" s="202"/>
      <c r="OQB98" s="202"/>
      <c r="OQC98" s="202"/>
      <c r="OQD98" s="202"/>
      <c r="OQE98" s="202"/>
      <c r="OQF98" s="202"/>
      <c r="OQG98" s="202"/>
      <c r="OQH98" s="202"/>
      <c r="OQI98" s="202"/>
      <c r="OQJ98" s="202"/>
      <c r="OQK98" s="202"/>
      <c r="OQL98" s="202"/>
      <c r="OQM98" s="202"/>
      <c r="OQN98" s="202"/>
      <c r="OQO98" s="202"/>
      <c r="OQP98" s="202"/>
      <c r="OQQ98" s="202"/>
      <c r="OQR98" s="202"/>
      <c r="OQS98" s="202"/>
      <c r="OQT98" s="202"/>
      <c r="OQU98" s="202"/>
      <c r="OQV98" s="202"/>
      <c r="OQW98" s="202"/>
      <c r="OQX98" s="202"/>
      <c r="OQY98" s="202"/>
      <c r="OQZ98" s="202"/>
      <c r="ORA98" s="202"/>
      <c r="ORB98" s="202"/>
      <c r="ORC98" s="202"/>
      <c r="ORD98" s="202"/>
      <c r="ORE98" s="202"/>
      <c r="ORF98" s="202"/>
      <c r="ORG98" s="202"/>
      <c r="ORH98" s="202"/>
      <c r="ORI98" s="202"/>
      <c r="ORJ98" s="202"/>
      <c r="ORK98" s="202"/>
      <c r="ORL98" s="202"/>
      <c r="ORM98" s="202"/>
      <c r="ORN98" s="202"/>
      <c r="ORO98" s="202"/>
      <c r="ORP98" s="202"/>
      <c r="ORQ98" s="202"/>
      <c r="ORR98" s="202"/>
      <c r="ORS98" s="202"/>
      <c r="ORT98" s="202"/>
      <c r="ORU98" s="202"/>
      <c r="ORV98" s="202"/>
      <c r="ORW98" s="202"/>
      <c r="ORX98" s="202"/>
      <c r="ORY98" s="202"/>
      <c r="ORZ98" s="202"/>
      <c r="OSA98" s="202"/>
      <c r="OSB98" s="202"/>
      <c r="OSC98" s="202"/>
      <c r="OSD98" s="202"/>
      <c r="OSE98" s="202"/>
      <c r="OSF98" s="202"/>
      <c r="OSG98" s="202"/>
      <c r="OSH98" s="202"/>
      <c r="OSI98" s="202"/>
      <c r="OSJ98" s="202"/>
      <c r="OSK98" s="202"/>
      <c r="OSL98" s="202"/>
      <c r="OSM98" s="202"/>
      <c r="OSN98" s="202"/>
      <c r="OSO98" s="202"/>
      <c r="OSP98" s="202"/>
      <c r="OSQ98" s="202"/>
      <c r="OSR98" s="202"/>
      <c r="OSS98" s="202"/>
      <c r="OST98" s="202"/>
      <c r="OSU98" s="202"/>
      <c r="OSV98" s="202"/>
      <c r="OSW98" s="202"/>
      <c r="OSX98" s="202"/>
      <c r="OSY98" s="202"/>
      <c r="OSZ98" s="202"/>
      <c r="OTA98" s="202"/>
      <c r="OTB98" s="202"/>
      <c r="OTC98" s="202"/>
      <c r="OTD98" s="202"/>
      <c r="OTE98" s="202"/>
      <c r="OTF98" s="202"/>
      <c r="OTG98" s="202"/>
      <c r="OTH98" s="202"/>
      <c r="OTI98" s="202"/>
      <c r="OTJ98" s="202"/>
      <c r="OTK98" s="202"/>
      <c r="OTL98" s="202"/>
      <c r="OTM98" s="202"/>
      <c r="OTN98" s="202"/>
      <c r="OTO98" s="202"/>
      <c r="OTP98" s="202"/>
      <c r="OTQ98" s="202"/>
      <c r="OTR98" s="202"/>
      <c r="OTS98" s="202"/>
      <c r="OTT98" s="202"/>
      <c r="OTU98" s="202"/>
      <c r="OTV98" s="202"/>
      <c r="OTW98" s="202"/>
      <c r="OTX98" s="202"/>
      <c r="OTY98" s="202"/>
      <c r="OTZ98" s="202"/>
      <c r="OUA98" s="202"/>
      <c r="OUB98" s="202"/>
      <c r="OUC98" s="202"/>
      <c r="OUD98" s="202"/>
      <c r="OUE98" s="202"/>
      <c r="OUF98" s="202"/>
      <c r="OUG98" s="202"/>
      <c r="OUH98" s="202"/>
      <c r="OUI98" s="202"/>
      <c r="OUJ98" s="202"/>
      <c r="OUK98" s="202"/>
      <c r="OUL98" s="202"/>
      <c r="OUM98" s="202"/>
      <c r="OUN98" s="202"/>
      <c r="OUO98" s="202"/>
      <c r="OUP98" s="202"/>
      <c r="OUQ98" s="202"/>
      <c r="OUR98" s="202"/>
      <c r="OUS98" s="202"/>
      <c r="OUT98" s="202"/>
      <c r="OUU98" s="202"/>
      <c r="OUV98" s="202"/>
      <c r="OUW98" s="202"/>
      <c r="OUX98" s="202"/>
      <c r="OUY98" s="202"/>
      <c r="OUZ98" s="202"/>
      <c r="OVA98" s="202"/>
      <c r="OVB98" s="202"/>
      <c r="OVC98" s="202"/>
      <c r="OVD98" s="202"/>
      <c r="OVE98" s="202"/>
      <c r="OVF98" s="202"/>
      <c r="OVG98" s="202"/>
      <c r="OVH98" s="202"/>
      <c r="OVI98" s="202"/>
      <c r="OVJ98" s="202"/>
      <c r="OVK98" s="202"/>
      <c r="OVL98" s="202"/>
      <c r="OVM98" s="202"/>
      <c r="OVN98" s="202"/>
      <c r="OVO98" s="202"/>
      <c r="OVP98" s="202"/>
      <c r="OVQ98" s="202"/>
      <c r="OVR98" s="202"/>
      <c r="OVS98" s="202"/>
      <c r="OVT98" s="202"/>
      <c r="OVU98" s="202"/>
      <c r="OVV98" s="202"/>
      <c r="OVW98" s="202"/>
      <c r="OVX98" s="202"/>
      <c r="OVY98" s="202"/>
      <c r="OVZ98" s="202"/>
      <c r="OWA98" s="202"/>
      <c r="OWB98" s="202"/>
      <c r="OWC98" s="202"/>
      <c r="OWD98" s="202"/>
      <c r="OWE98" s="202"/>
      <c r="OWF98" s="202"/>
      <c r="OWG98" s="202"/>
      <c r="OWH98" s="202"/>
      <c r="OWI98" s="202"/>
      <c r="OWJ98" s="202"/>
      <c r="OWK98" s="202"/>
      <c r="OWL98" s="202"/>
      <c r="OWM98" s="202"/>
      <c r="OWN98" s="202"/>
      <c r="OWO98" s="202"/>
      <c r="OWP98" s="202"/>
      <c r="OWQ98" s="202"/>
      <c r="OWR98" s="202"/>
      <c r="OWS98" s="202"/>
      <c r="OWT98" s="202"/>
      <c r="OWU98" s="202"/>
      <c r="OWV98" s="202"/>
      <c r="OWW98" s="202"/>
      <c r="OWX98" s="202"/>
      <c r="OWY98" s="202"/>
      <c r="OWZ98" s="202"/>
      <c r="OXA98" s="202"/>
      <c r="OXB98" s="202"/>
      <c r="OXC98" s="202"/>
      <c r="OXD98" s="202"/>
      <c r="OXE98" s="202"/>
      <c r="OXF98" s="202"/>
      <c r="OXG98" s="202"/>
      <c r="OXH98" s="202"/>
      <c r="OXI98" s="202"/>
      <c r="OXJ98" s="202"/>
      <c r="OXK98" s="202"/>
      <c r="OXL98" s="202"/>
      <c r="OXM98" s="202"/>
      <c r="OXN98" s="202"/>
      <c r="OXO98" s="202"/>
      <c r="OXP98" s="202"/>
      <c r="OXQ98" s="202"/>
      <c r="OXR98" s="202"/>
      <c r="OXS98" s="202"/>
      <c r="OXT98" s="202"/>
      <c r="OXU98" s="202"/>
      <c r="OXV98" s="202"/>
      <c r="OXW98" s="202"/>
      <c r="OXX98" s="202"/>
      <c r="OXY98" s="202"/>
      <c r="OXZ98" s="202"/>
      <c r="OYA98" s="202"/>
      <c r="OYB98" s="202"/>
      <c r="OYC98" s="202"/>
      <c r="OYD98" s="202"/>
      <c r="OYE98" s="202"/>
      <c r="OYF98" s="202"/>
      <c r="OYG98" s="202"/>
      <c r="OYH98" s="202"/>
      <c r="OYI98" s="202"/>
      <c r="OYJ98" s="202"/>
      <c r="OYK98" s="202"/>
      <c r="OYL98" s="202"/>
      <c r="OYM98" s="202"/>
      <c r="OYN98" s="202"/>
      <c r="OYO98" s="202"/>
      <c r="OYP98" s="202"/>
      <c r="OYQ98" s="202"/>
      <c r="OYR98" s="202"/>
      <c r="OYS98" s="202"/>
      <c r="OYT98" s="202"/>
      <c r="OYU98" s="202"/>
      <c r="OYV98" s="202"/>
      <c r="OYW98" s="202"/>
      <c r="OYX98" s="202"/>
      <c r="OYY98" s="202"/>
      <c r="OYZ98" s="202"/>
      <c r="OZA98" s="202"/>
      <c r="OZB98" s="202"/>
      <c r="OZC98" s="202"/>
      <c r="OZD98" s="202"/>
      <c r="OZE98" s="202"/>
      <c r="OZF98" s="202"/>
      <c r="OZG98" s="202"/>
      <c r="OZH98" s="202"/>
      <c r="OZI98" s="202"/>
      <c r="OZJ98" s="202"/>
      <c r="OZK98" s="202"/>
      <c r="OZL98" s="202"/>
      <c r="OZM98" s="202"/>
      <c r="OZN98" s="202"/>
      <c r="OZO98" s="202"/>
      <c r="OZP98" s="202"/>
      <c r="OZQ98" s="202"/>
      <c r="OZR98" s="202"/>
      <c r="OZS98" s="202"/>
      <c r="OZT98" s="202"/>
      <c r="OZU98" s="202"/>
      <c r="OZV98" s="202"/>
      <c r="OZW98" s="202"/>
      <c r="OZX98" s="202"/>
      <c r="OZY98" s="202"/>
      <c r="OZZ98" s="202"/>
      <c r="PAA98" s="202"/>
      <c r="PAB98" s="202"/>
      <c r="PAC98" s="202"/>
      <c r="PAD98" s="202"/>
      <c r="PAE98" s="202"/>
      <c r="PAF98" s="202"/>
      <c r="PAG98" s="202"/>
      <c r="PAH98" s="202"/>
      <c r="PAI98" s="202"/>
      <c r="PAJ98" s="202"/>
      <c r="PAK98" s="202"/>
      <c r="PAL98" s="202"/>
      <c r="PAM98" s="202"/>
      <c r="PAN98" s="202"/>
      <c r="PAO98" s="202"/>
      <c r="PAP98" s="202"/>
      <c r="PAQ98" s="202"/>
      <c r="PAR98" s="202"/>
      <c r="PAS98" s="202"/>
      <c r="PAT98" s="202"/>
      <c r="PAU98" s="202"/>
      <c r="PAV98" s="202"/>
      <c r="PAW98" s="202"/>
      <c r="PAX98" s="202"/>
      <c r="PAY98" s="202"/>
      <c r="PAZ98" s="202"/>
      <c r="PBA98" s="202"/>
      <c r="PBB98" s="202"/>
      <c r="PBC98" s="202"/>
      <c r="PBD98" s="202"/>
      <c r="PBE98" s="202"/>
      <c r="PBF98" s="202"/>
      <c r="PBG98" s="202"/>
      <c r="PBH98" s="202"/>
      <c r="PBI98" s="202"/>
      <c r="PBJ98" s="202"/>
      <c r="PBK98" s="202"/>
      <c r="PBL98" s="202"/>
      <c r="PBM98" s="202"/>
      <c r="PBN98" s="202"/>
      <c r="PBO98" s="202"/>
      <c r="PBP98" s="202"/>
      <c r="PBQ98" s="202"/>
      <c r="PBR98" s="202"/>
      <c r="PBS98" s="202"/>
      <c r="PBT98" s="202"/>
      <c r="PBU98" s="202"/>
      <c r="PBV98" s="202"/>
      <c r="PBW98" s="202"/>
      <c r="PBX98" s="202"/>
      <c r="PBY98" s="202"/>
      <c r="PBZ98" s="202"/>
      <c r="PCA98" s="202"/>
      <c r="PCB98" s="202"/>
      <c r="PCC98" s="202"/>
      <c r="PCD98" s="202"/>
      <c r="PCE98" s="202"/>
      <c r="PCF98" s="202"/>
      <c r="PCG98" s="202"/>
      <c r="PCH98" s="202"/>
      <c r="PCI98" s="202"/>
      <c r="PCJ98" s="202"/>
      <c r="PCK98" s="202"/>
      <c r="PCL98" s="202"/>
      <c r="PCM98" s="202"/>
      <c r="PCN98" s="202"/>
      <c r="PCO98" s="202"/>
      <c r="PCP98" s="202"/>
      <c r="PCQ98" s="202"/>
      <c r="PCR98" s="202"/>
      <c r="PCS98" s="202"/>
      <c r="PCT98" s="202"/>
      <c r="PCU98" s="202"/>
      <c r="PCV98" s="202"/>
      <c r="PCW98" s="202"/>
      <c r="PCX98" s="202"/>
      <c r="PCY98" s="202"/>
      <c r="PCZ98" s="202"/>
      <c r="PDA98" s="202"/>
      <c r="PDB98" s="202"/>
      <c r="PDC98" s="202"/>
      <c r="PDD98" s="202"/>
      <c r="PDE98" s="202"/>
      <c r="PDF98" s="202"/>
      <c r="PDG98" s="202"/>
      <c r="PDH98" s="202"/>
      <c r="PDI98" s="202"/>
      <c r="PDJ98" s="202"/>
      <c r="PDK98" s="202"/>
      <c r="PDL98" s="202"/>
      <c r="PDM98" s="202"/>
      <c r="PDN98" s="202"/>
      <c r="PDO98" s="202"/>
      <c r="PDP98" s="202"/>
      <c r="PDQ98" s="202"/>
      <c r="PDR98" s="202"/>
      <c r="PDS98" s="202"/>
      <c r="PDT98" s="202"/>
      <c r="PDU98" s="202"/>
      <c r="PDV98" s="202"/>
      <c r="PDW98" s="202"/>
      <c r="PDX98" s="202"/>
      <c r="PDY98" s="202"/>
      <c r="PDZ98" s="202"/>
      <c r="PEA98" s="202"/>
      <c r="PEB98" s="202"/>
      <c r="PEC98" s="202"/>
      <c r="PED98" s="202"/>
      <c r="PEE98" s="202"/>
      <c r="PEF98" s="202"/>
      <c r="PEG98" s="202"/>
      <c r="PEH98" s="202"/>
      <c r="PEI98" s="202"/>
      <c r="PEJ98" s="202"/>
      <c r="PEK98" s="202"/>
      <c r="PEL98" s="202"/>
      <c r="PEM98" s="202"/>
      <c r="PEN98" s="202"/>
      <c r="PEO98" s="202"/>
      <c r="PEP98" s="202"/>
      <c r="PEQ98" s="202"/>
      <c r="PER98" s="202"/>
      <c r="PES98" s="202"/>
      <c r="PET98" s="202"/>
      <c r="PEU98" s="202"/>
      <c r="PEV98" s="202"/>
      <c r="PEW98" s="202"/>
      <c r="PEX98" s="202"/>
      <c r="PEY98" s="202"/>
      <c r="PEZ98" s="202"/>
      <c r="PFA98" s="202"/>
      <c r="PFB98" s="202"/>
      <c r="PFC98" s="202"/>
      <c r="PFD98" s="202"/>
      <c r="PFE98" s="202"/>
      <c r="PFF98" s="202"/>
      <c r="PFG98" s="202"/>
      <c r="PFH98" s="202"/>
      <c r="PFI98" s="202"/>
      <c r="PFJ98" s="202"/>
      <c r="PFK98" s="202"/>
      <c r="PFL98" s="202"/>
      <c r="PFM98" s="202"/>
      <c r="PFN98" s="202"/>
      <c r="PFO98" s="202"/>
      <c r="PFP98" s="202"/>
      <c r="PFQ98" s="202"/>
      <c r="PFR98" s="202"/>
      <c r="PFS98" s="202"/>
      <c r="PFT98" s="202"/>
      <c r="PFU98" s="202"/>
      <c r="PFV98" s="202"/>
      <c r="PFW98" s="202"/>
      <c r="PFX98" s="202"/>
      <c r="PFY98" s="202"/>
      <c r="PFZ98" s="202"/>
      <c r="PGA98" s="202"/>
      <c r="PGB98" s="202"/>
      <c r="PGC98" s="202"/>
      <c r="PGD98" s="202"/>
      <c r="PGE98" s="202"/>
      <c r="PGF98" s="202"/>
      <c r="PGG98" s="202"/>
      <c r="PGH98" s="202"/>
      <c r="PGI98" s="202"/>
      <c r="PGJ98" s="202"/>
      <c r="PGK98" s="202"/>
      <c r="PGL98" s="202"/>
      <c r="PGM98" s="202"/>
      <c r="PGN98" s="202"/>
      <c r="PGO98" s="202"/>
      <c r="PGP98" s="202"/>
      <c r="PGQ98" s="202"/>
      <c r="PGR98" s="202"/>
      <c r="PGS98" s="202"/>
      <c r="PGT98" s="202"/>
      <c r="PGU98" s="202"/>
      <c r="PGV98" s="202"/>
      <c r="PGW98" s="202"/>
      <c r="PGX98" s="202"/>
      <c r="PGY98" s="202"/>
      <c r="PGZ98" s="202"/>
      <c r="PHA98" s="202"/>
      <c r="PHB98" s="202"/>
      <c r="PHC98" s="202"/>
      <c r="PHD98" s="202"/>
      <c r="PHE98" s="202"/>
      <c r="PHF98" s="202"/>
      <c r="PHG98" s="202"/>
      <c r="PHH98" s="202"/>
      <c r="PHI98" s="202"/>
      <c r="PHJ98" s="202"/>
      <c r="PHK98" s="202"/>
      <c r="PHL98" s="202"/>
      <c r="PHM98" s="202"/>
      <c r="PHN98" s="202"/>
      <c r="PHO98" s="202"/>
      <c r="PHP98" s="202"/>
      <c r="PHQ98" s="202"/>
      <c r="PHR98" s="202"/>
      <c r="PHS98" s="202"/>
      <c r="PHT98" s="202"/>
      <c r="PHU98" s="202"/>
      <c r="PHV98" s="202"/>
      <c r="PHW98" s="202"/>
      <c r="PHX98" s="202"/>
      <c r="PHY98" s="202"/>
      <c r="PHZ98" s="202"/>
      <c r="PIA98" s="202"/>
      <c r="PIB98" s="202"/>
      <c r="PIC98" s="202"/>
      <c r="PID98" s="202"/>
      <c r="PIE98" s="202"/>
      <c r="PIF98" s="202"/>
      <c r="PIG98" s="202"/>
      <c r="PIH98" s="202"/>
      <c r="PII98" s="202"/>
      <c r="PIJ98" s="202"/>
      <c r="PIK98" s="202"/>
      <c r="PIL98" s="202"/>
      <c r="PIM98" s="202"/>
      <c r="PIN98" s="202"/>
      <c r="PIO98" s="202"/>
      <c r="PIP98" s="202"/>
      <c r="PIQ98" s="202"/>
      <c r="PIR98" s="202"/>
      <c r="PIS98" s="202"/>
      <c r="PIT98" s="202"/>
      <c r="PIU98" s="202"/>
      <c r="PIV98" s="202"/>
      <c r="PIW98" s="202"/>
      <c r="PIX98" s="202"/>
      <c r="PIY98" s="202"/>
      <c r="PIZ98" s="202"/>
      <c r="PJA98" s="202"/>
      <c r="PJB98" s="202"/>
      <c r="PJC98" s="202"/>
      <c r="PJD98" s="202"/>
      <c r="PJE98" s="202"/>
      <c r="PJF98" s="202"/>
      <c r="PJG98" s="202"/>
      <c r="PJH98" s="202"/>
      <c r="PJI98" s="202"/>
      <c r="PJJ98" s="202"/>
      <c r="PJK98" s="202"/>
      <c r="PJL98" s="202"/>
      <c r="PJM98" s="202"/>
      <c r="PJN98" s="202"/>
      <c r="PJO98" s="202"/>
      <c r="PJP98" s="202"/>
      <c r="PJQ98" s="202"/>
      <c r="PJR98" s="202"/>
      <c r="PJS98" s="202"/>
      <c r="PJT98" s="202"/>
      <c r="PJU98" s="202"/>
      <c r="PJV98" s="202"/>
      <c r="PJW98" s="202"/>
      <c r="PJX98" s="202"/>
      <c r="PJY98" s="202"/>
      <c r="PJZ98" s="202"/>
      <c r="PKA98" s="202"/>
      <c r="PKB98" s="202"/>
      <c r="PKC98" s="202"/>
      <c r="PKD98" s="202"/>
      <c r="PKE98" s="202"/>
      <c r="PKF98" s="202"/>
      <c r="PKG98" s="202"/>
      <c r="PKH98" s="202"/>
      <c r="PKI98" s="202"/>
      <c r="PKJ98" s="202"/>
      <c r="PKK98" s="202"/>
      <c r="PKL98" s="202"/>
      <c r="PKM98" s="202"/>
      <c r="PKN98" s="202"/>
      <c r="PKO98" s="202"/>
      <c r="PKP98" s="202"/>
      <c r="PKQ98" s="202"/>
      <c r="PKR98" s="202"/>
      <c r="PKS98" s="202"/>
      <c r="PKT98" s="202"/>
      <c r="PKU98" s="202"/>
      <c r="PKV98" s="202"/>
      <c r="PKW98" s="202"/>
      <c r="PKX98" s="202"/>
      <c r="PKY98" s="202"/>
      <c r="PKZ98" s="202"/>
      <c r="PLA98" s="202"/>
      <c r="PLB98" s="202"/>
      <c r="PLC98" s="202"/>
      <c r="PLD98" s="202"/>
      <c r="PLE98" s="202"/>
      <c r="PLF98" s="202"/>
      <c r="PLG98" s="202"/>
      <c r="PLH98" s="202"/>
      <c r="PLI98" s="202"/>
      <c r="PLJ98" s="202"/>
      <c r="PLK98" s="202"/>
      <c r="PLL98" s="202"/>
      <c r="PLM98" s="202"/>
      <c r="PLN98" s="202"/>
      <c r="PLO98" s="202"/>
      <c r="PLP98" s="202"/>
      <c r="PLQ98" s="202"/>
      <c r="PLR98" s="202"/>
      <c r="PLS98" s="202"/>
      <c r="PLT98" s="202"/>
      <c r="PLU98" s="202"/>
      <c r="PLV98" s="202"/>
      <c r="PLW98" s="202"/>
      <c r="PLX98" s="202"/>
      <c r="PLY98" s="202"/>
      <c r="PLZ98" s="202"/>
      <c r="PMA98" s="202"/>
      <c r="PMB98" s="202"/>
      <c r="PMC98" s="202"/>
      <c r="PMD98" s="202"/>
      <c r="PME98" s="202"/>
      <c r="PMF98" s="202"/>
      <c r="PMG98" s="202"/>
      <c r="PMH98" s="202"/>
      <c r="PMI98" s="202"/>
      <c r="PMJ98" s="202"/>
      <c r="PMK98" s="202"/>
      <c r="PML98" s="202"/>
      <c r="PMM98" s="202"/>
      <c r="PMN98" s="202"/>
      <c r="PMO98" s="202"/>
      <c r="PMP98" s="202"/>
      <c r="PMQ98" s="202"/>
      <c r="PMR98" s="202"/>
      <c r="PMS98" s="202"/>
      <c r="PMT98" s="202"/>
      <c r="PMU98" s="202"/>
      <c r="PMV98" s="202"/>
      <c r="PMW98" s="202"/>
      <c r="PMX98" s="202"/>
      <c r="PMY98" s="202"/>
      <c r="PMZ98" s="202"/>
      <c r="PNA98" s="202"/>
      <c r="PNB98" s="202"/>
      <c r="PNC98" s="202"/>
      <c r="PND98" s="202"/>
      <c r="PNE98" s="202"/>
      <c r="PNF98" s="202"/>
      <c r="PNG98" s="202"/>
      <c r="PNH98" s="202"/>
      <c r="PNI98" s="202"/>
      <c r="PNJ98" s="202"/>
      <c r="PNK98" s="202"/>
      <c r="PNL98" s="202"/>
      <c r="PNM98" s="202"/>
      <c r="PNN98" s="202"/>
      <c r="PNO98" s="202"/>
      <c r="PNP98" s="202"/>
      <c r="PNQ98" s="202"/>
      <c r="PNR98" s="202"/>
      <c r="PNS98" s="202"/>
      <c r="PNT98" s="202"/>
      <c r="PNU98" s="202"/>
      <c r="PNV98" s="202"/>
      <c r="PNW98" s="202"/>
      <c r="PNX98" s="202"/>
      <c r="PNY98" s="202"/>
      <c r="PNZ98" s="202"/>
      <c r="POA98" s="202"/>
      <c r="POB98" s="202"/>
      <c r="POC98" s="202"/>
      <c r="POD98" s="202"/>
      <c r="POE98" s="202"/>
      <c r="POF98" s="202"/>
      <c r="POG98" s="202"/>
      <c r="POH98" s="202"/>
      <c r="POI98" s="202"/>
      <c r="POJ98" s="202"/>
      <c r="POK98" s="202"/>
      <c r="POL98" s="202"/>
      <c r="POM98" s="202"/>
      <c r="PON98" s="202"/>
      <c r="POO98" s="202"/>
      <c r="POP98" s="202"/>
      <c r="POQ98" s="202"/>
      <c r="POR98" s="202"/>
      <c r="POS98" s="202"/>
      <c r="POT98" s="202"/>
      <c r="POU98" s="202"/>
      <c r="POV98" s="202"/>
      <c r="POW98" s="202"/>
      <c r="POX98" s="202"/>
      <c r="POY98" s="202"/>
      <c r="POZ98" s="202"/>
      <c r="PPA98" s="202"/>
      <c r="PPB98" s="202"/>
      <c r="PPC98" s="202"/>
      <c r="PPD98" s="202"/>
      <c r="PPE98" s="202"/>
      <c r="PPF98" s="202"/>
      <c r="PPG98" s="202"/>
      <c r="PPH98" s="202"/>
      <c r="PPI98" s="202"/>
      <c r="PPJ98" s="202"/>
      <c r="PPK98" s="202"/>
      <c r="PPL98" s="202"/>
      <c r="PPM98" s="202"/>
      <c r="PPN98" s="202"/>
      <c r="PPO98" s="202"/>
      <c r="PPP98" s="202"/>
      <c r="PPQ98" s="202"/>
      <c r="PPR98" s="202"/>
      <c r="PPS98" s="202"/>
      <c r="PPT98" s="202"/>
      <c r="PPU98" s="202"/>
      <c r="PPV98" s="202"/>
      <c r="PPW98" s="202"/>
      <c r="PPX98" s="202"/>
      <c r="PPY98" s="202"/>
      <c r="PPZ98" s="202"/>
      <c r="PQA98" s="202"/>
      <c r="PQB98" s="202"/>
      <c r="PQC98" s="202"/>
      <c r="PQD98" s="202"/>
      <c r="PQE98" s="202"/>
      <c r="PQF98" s="202"/>
      <c r="PQG98" s="202"/>
      <c r="PQH98" s="202"/>
      <c r="PQI98" s="202"/>
      <c r="PQJ98" s="202"/>
      <c r="PQK98" s="202"/>
      <c r="PQL98" s="202"/>
      <c r="PQM98" s="202"/>
      <c r="PQN98" s="202"/>
      <c r="PQO98" s="202"/>
      <c r="PQP98" s="202"/>
      <c r="PQQ98" s="202"/>
      <c r="PQR98" s="202"/>
      <c r="PQS98" s="202"/>
      <c r="PQT98" s="202"/>
      <c r="PQU98" s="202"/>
      <c r="PQV98" s="202"/>
      <c r="PQW98" s="202"/>
      <c r="PQX98" s="202"/>
      <c r="PQY98" s="202"/>
      <c r="PQZ98" s="202"/>
      <c r="PRA98" s="202"/>
      <c r="PRB98" s="202"/>
      <c r="PRC98" s="202"/>
      <c r="PRD98" s="202"/>
      <c r="PRE98" s="202"/>
      <c r="PRF98" s="202"/>
      <c r="PRG98" s="202"/>
      <c r="PRH98" s="202"/>
      <c r="PRI98" s="202"/>
      <c r="PRJ98" s="202"/>
      <c r="PRK98" s="202"/>
      <c r="PRL98" s="202"/>
      <c r="PRM98" s="202"/>
      <c r="PRN98" s="202"/>
      <c r="PRO98" s="202"/>
      <c r="PRP98" s="202"/>
      <c r="PRQ98" s="202"/>
      <c r="PRR98" s="202"/>
      <c r="PRS98" s="202"/>
      <c r="PRT98" s="202"/>
      <c r="PRU98" s="202"/>
      <c r="PRV98" s="202"/>
      <c r="PRW98" s="202"/>
      <c r="PRX98" s="202"/>
      <c r="PRY98" s="202"/>
      <c r="PRZ98" s="202"/>
      <c r="PSA98" s="202"/>
      <c r="PSB98" s="202"/>
      <c r="PSC98" s="202"/>
      <c r="PSD98" s="202"/>
      <c r="PSE98" s="202"/>
      <c r="PSF98" s="202"/>
      <c r="PSG98" s="202"/>
      <c r="PSH98" s="202"/>
      <c r="PSI98" s="202"/>
      <c r="PSJ98" s="202"/>
      <c r="PSK98" s="202"/>
      <c r="PSL98" s="202"/>
      <c r="PSM98" s="202"/>
      <c r="PSN98" s="202"/>
      <c r="PSO98" s="202"/>
      <c r="PSP98" s="202"/>
      <c r="PSQ98" s="202"/>
      <c r="PSR98" s="202"/>
      <c r="PSS98" s="202"/>
      <c r="PST98" s="202"/>
      <c r="PSU98" s="202"/>
      <c r="PSV98" s="202"/>
      <c r="PSW98" s="202"/>
      <c r="PSX98" s="202"/>
      <c r="PSY98" s="202"/>
      <c r="PSZ98" s="202"/>
      <c r="PTA98" s="202"/>
      <c r="PTB98" s="202"/>
      <c r="PTC98" s="202"/>
      <c r="PTD98" s="202"/>
      <c r="PTE98" s="202"/>
      <c r="PTF98" s="202"/>
      <c r="PTG98" s="202"/>
      <c r="PTH98" s="202"/>
      <c r="PTI98" s="202"/>
      <c r="PTJ98" s="202"/>
      <c r="PTK98" s="202"/>
      <c r="PTL98" s="202"/>
      <c r="PTM98" s="202"/>
      <c r="PTN98" s="202"/>
      <c r="PTO98" s="202"/>
      <c r="PTP98" s="202"/>
      <c r="PTQ98" s="202"/>
      <c r="PTR98" s="202"/>
      <c r="PTS98" s="202"/>
      <c r="PTT98" s="202"/>
      <c r="PTU98" s="202"/>
      <c r="PTV98" s="202"/>
      <c r="PTW98" s="202"/>
      <c r="PTX98" s="202"/>
      <c r="PTY98" s="202"/>
      <c r="PTZ98" s="202"/>
      <c r="PUA98" s="202"/>
      <c r="PUB98" s="202"/>
      <c r="PUC98" s="202"/>
      <c r="PUD98" s="202"/>
      <c r="PUE98" s="202"/>
      <c r="PUF98" s="202"/>
      <c r="PUG98" s="202"/>
      <c r="PUH98" s="202"/>
      <c r="PUI98" s="202"/>
      <c r="PUJ98" s="202"/>
      <c r="PUK98" s="202"/>
      <c r="PUL98" s="202"/>
      <c r="PUM98" s="202"/>
      <c r="PUN98" s="202"/>
      <c r="PUO98" s="202"/>
      <c r="PUP98" s="202"/>
      <c r="PUQ98" s="202"/>
      <c r="PUR98" s="202"/>
      <c r="PUS98" s="202"/>
      <c r="PUT98" s="202"/>
      <c r="PUU98" s="202"/>
      <c r="PUV98" s="202"/>
      <c r="PUW98" s="202"/>
      <c r="PUX98" s="202"/>
      <c r="PUY98" s="202"/>
      <c r="PUZ98" s="202"/>
      <c r="PVA98" s="202"/>
      <c r="PVB98" s="202"/>
      <c r="PVC98" s="202"/>
      <c r="PVD98" s="202"/>
      <c r="PVE98" s="202"/>
      <c r="PVF98" s="202"/>
      <c r="PVG98" s="202"/>
      <c r="PVH98" s="202"/>
      <c r="PVI98" s="202"/>
      <c r="PVJ98" s="202"/>
      <c r="PVK98" s="202"/>
      <c r="PVL98" s="202"/>
      <c r="PVM98" s="202"/>
      <c r="PVN98" s="202"/>
      <c r="PVO98" s="202"/>
      <c r="PVP98" s="202"/>
      <c r="PVQ98" s="202"/>
      <c r="PVR98" s="202"/>
      <c r="PVS98" s="202"/>
      <c r="PVT98" s="202"/>
      <c r="PVU98" s="202"/>
      <c r="PVV98" s="202"/>
      <c r="PVW98" s="202"/>
      <c r="PVX98" s="202"/>
      <c r="PVY98" s="202"/>
      <c r="PVZ98" s="202"/>
      <c r="PWA98" s="202"/>
      <c r="PWB98" s="202"/>
      <c r="PWC98" s="202"/>
      <c r="PWD98" s="202"/>
      <c r="PWE98" s="202"/>
      <c r="PWF98" s="202"/>
      <c r="PWG98" s="202"/>
      <c r="PWH98" s="202"/>
      <c r="PWI98" s="202"/>
      <c r="PWJ98" s="202"/>
      <c r="PWK98" s="202"/>
      <c r="PWL98" s="202"/>
      <c r="PWM98" s="202"/>
      <c r="PWN98" s="202"/>
      <c r="PWO98" s="202"/>
      <c r="PWP98" s="202"/>
      <c r="PWQ98" s="202"/>
      <c r="PWR98" s="202"/>
      <c r="PWS98" s="202"/>
      <c r="PWT98" s="202"/>
      <c r="PWU98" s="202"/>
      <c r="PWV98" s="202"/>
      <c r="PWW98" s="202"/>
      <c r="PWX98" s="202"/>
      <c r="PWY98" s="202"/>
      <c r="PWZ98" s="202"/>
      <c r="PXA98" s="202"/>
      <c r="PXB98" s="202"/>
      <c r="PXC98" s="202"/>
      <c r="PXD98" s="202"/>
      <c r="PXE98" s="202"/>
      <c r="PXF98" s="202"/>
      <c r="PXG98" s="202"/>
      <c r="PXH98" s="202"/>
      <c r="PXI98" s="202"/>
      <c r="PXJ98" s="202"/>
      <c r="PXK98" s="202"/>
      <c r="PXL98" s="202"/>
      <c r="PXM98" s="202"/>
      <c r="PXN98" s="202"/>
      <c r="PXO98" s="202"/>
      <c r="PXP98" s="202"/>
      <c r="PXQ98" s="202"/>
      <c r="PXR98" s="202"/>
      <c r="PXS98" s="202"/>
      <c r="PXT98" s="202"/>
      <c r="PXU98" s="202"/>
      <c r="PXV98" s="202"/>
      <c r="PXW98" s="202"/>
      <c r="PXX98" s="202"/>
      <c r="PXY98" s="202"/>
      <c r="PXZ98" s="202"/>
      <c r="PYA98" s="202"/>
      <c r="PYB98" s="202"/>
      <c r="PYC98" s="202"/>
      <c r="PYD98" s="202"/>
      <c r="PYE98" s="202"/>
      <c r="PYF98" s="202"/>
      <c r="PYG98" s="202"/>
      <c r="PYH98" s="202"/>
      <c r="PYI98" s="202"/>
      <c r="PYJ98" s="202"/>
      <c r="PYK98" s="202"/>
      <c r="PYL98" s="202"/>
      <c r="PYM98" s="202"/>
      <c r="PYN98" s="202"/>
      <c r="PYO98" s="202"/>
      <c r="PYP98" s="202"/>
      <c r="PYQ98" s="202"/>
      <c r="PYR98" s="202"/>
      <c r="PYS98" s="202"/>
      <c r="PYT98" s="202"/>
      <c r="PYU98" s="202"/>
      <c r="PYV98" s="202"/>
      <c r="PYW98" s="202"/>
      <c r="PYX98" s="202"/>
      <c r="PYY98" s="202"/>
      <c r="PYZ98" s="202"/>
      <c r="PZA98" s="202"/>
      <c r="PZB98" s="202"/>
      <c r="PZC98" s="202"/>
      <c r="PZD98" s="202"/>
      <c r="PZE98" s="202"/>
      <c r="PZF98" s="202"/>
      <c r="PZG98" s="202"/>
      <c r="PZH98" s="202"/>
      <c r="PZI98" s="202"/>
      <c r="PZJ98" s="202"/>
      <c r="PZK98" s="202"/>
      <c r="PZL98" s="202"/>
      <c r="PZM98" s="202"/>
      <c r="PZN98" s="202"/>
      <c r="PZO98" s="202"/>
      <c r="PZP98" s="202"/>
      <c r="PZQ98" s="202"/>
      <c r="PZR98" s="202"/>
      <c r="PZS98" s="202"/>
      <c r="PZT98" s="202"/>
      <c r="PZU98" s="202"/>
      <c r="PZV98" s="202"/>
      <c r="PZW98" s="202"/>
      <c r="PZX98" s="202"/>
      <c r="PZY98" s="202"/>
      <c r="PZZ98" s="202"/>
      <c r="QAA98" s="202"/>
      <c r="QAB98" s="202"/>
      <c r="QAC98" s="202"/>
      <c r="QAD98" s="202"/>
      <c r="QAE98" s="202"/>
      <c r="QAF98" s="202"/>
      <c r="QAG98" s="202"/>
      <c r="QAH98" s="202"/>
      <c r="QAI98" s="202"/>
      <c r="QAJ98" s="202"/>
      <c r="QAK98" s="202"/>
      <c r="QAL98" s="202"/>
      <c r="QAM98" s="202"/>
      <c r="QAN98" s="202"/>
      <c r="QAO98" s="202"/>
      <c r="QAP98" s="202"/>
      <c r="QAQ98" s="202"/>
      <c r="QAR98" s="202"/>
      <c r="QAS98" s="202"/>
      <c r="QAT98" s="202"/>
      <c r="QAU98" s="202"/>
      <c r="QAV98" s="202"/>
      <c r="QAW98" s="202"/>
      <c r="QAX98" s="202"/>
      <c r="QAY98" s="202"/>
      <c r="QAZ98" s="202"/>
      <c r="QBA98" s="202"/>
      <c r="QBB98" s="202"/>
      <c r="QBC98" s="202"/>
      <c r="QBD98" s="202"/>
      <c r="QBE98" s="202"/>
      <c r="QBF98" s="202"/>
      <c r="QBG98" s="202"/>
      <c r="QBH98" s="202"/>
      <c r="QBI98" s="202"/>
      <c r="QBJ98" s="202"/>
      <c r="QBK98" s="202"/>
      <c r="QBL98" s="202"/>
      <c r="QBM98" s="202"/>
      <c r="QBN98" s="202"/>
      <c r="QBO98" s="202"/>
      <c r="QBP98" s="202"/>
      <c r="QBQ98" s="202"/>
      <c r="QBR98" s="202"/>
      <c r="QBS98" s="202"/>
      <c r="QBT98" s="202"/>
      <c r="QBU98" s="202"/>
      <c r="QBV98" s="202"/>
      <c r="QBW98" s="202"/>
      <c r="QBX98" s="202"/>
      <c r="QBY98" s="202"/>
      <c r="QBZ98" s="202"/>
      <c r="QCA98" s="202"/>
      <c r="QCB98" s="202"/>
      <c r="QCC98" s="202"/>
      <c r="QCD98" s="202"/>
      <c r="QCE98" s="202"/>
      <c r="QCF98" s="202"/>
      <c r="QCG98" s="202"/>
      <c r="QCH98" s="202"/>
      <c r="QCI98" s="202"/>
      <c r="QCJ98" s="202"/>
      <c r="QCK98" s="202"/>
      <c r="QCL98" s="202"/>
      <c r="QCM98" s="202"/>
      <c r="QCN98" s="202"/>
      <c r="QCO98" s="202"/>
      <c r="QCP98" s="202"/>
      <c r="QCQ98" s="202"/>
      <c r="QCR98" s="202"/>
      <c r="QCS98" s="202"/>
      <c r="QCT98" s="202"/>
      <c r="QCU98" s="202"/>
      <c r="QCV98" s="202"/>
      <c r="QCW98" s="202"/>
      <c r="QCX98" s="202"/>
      <c r="QCY98" s="202"/>
      <c r="QCZ98" s="202"/>
      <c r="QDA98" s="202"/>
      <c r="QDB98" s="202"/>
      <c r="QDC98" s="202"/>
      <c r="QDD98" s="202"/>
      <c r="QDE98" s="202"/>
      <c r="QDF98" s="202"/>
      <c r="QDG98" s="202"/>
      <c r="QDH98" s="202"/>
      <c r="QDI98" s="202"/>
      <c r="QDJ98" s="202"/>
      <c r="QDK98" s="202"/>
      <c r="QDL98" s="202"/>
      <c r="QDM98" s="202"/>
      <c r="QDN98" s="202"/>
      <c r="QDO98" s="202"/>
      <c r="QDP98" s="202"/>
      <c r="QDQ98" s="202"/>
      <c r="QDR98" s="202"/>
      <c r="QDS98" s="202"/>
      <c r="QDT98" s="202"/>
      <c r="QDU98" s="202"/>
      <c r="QDV98" s="202"/>
      <c r="QDW98" s="202"/>
      <c r="QDX98" s="202"/>
      <c r="QDY98" s="202"/>
      <c r="QDZ98" s="202"/>
      <c r="QEA98" s="202"/>
      <c r="QEB98" s="202"/>
      <c r="QEC98" s="202"/>
      <c r="QED98" s="202"/>
      <c r="QEE98" s="202"/>
      <c r="QEF98" s="202"/>
      <c r="QEG98" s="202"/>
      <c r="QEH98" s="202"/>
      <c r="QEI98" s="202"/>
      <c r="QEJ98" s="202"/>
      <c r="QEK98" s="202"/>
      <c r="QEL98" s="202"/>
      <c r="QEM98" s="202"/>
      <c r="QEN98" s="202"/>
      <c r="QEO98" s="202"/>
      <c r="QEP98" s="202"/>
      <c r="QEQ98" s="202"/>
      <c r="QER98" s="202"/>
      <c r="QES98" s="202"/>
      <c r="QET98" s="202"/>
      <c r="QEU98" s="202"/>
      <c r="QEV98" s="202"/>
      <c r="QEW98" s="202"/>
      <c r="QEX98" s="202"/>
      <c r="QEY98" s="202"/>
      <c r="QEZ98" s="202"/>
      <c r="QFA98" s="202"/>
      <c r="QFB98" s="202"/>
      <c r="QFC98" s="202"/>
      <c r="QFD98" s="202"/>
      <c r="QFE98" s="202"/>
      <c r="QFF98" s="202"/>
      <c r="QFG98" s="202"/>
      <c r="QFH98" s="202"/>
      <c r="QFI98" s="202"/>
      <c r="QFJ98" s="202"/>
      <c r="QFK98" s="202"/>
      <c r="QFL98" s="202"/>
      <c r="QFM98" s="202"/>
      <c r="QFN98" s="202"/>
      <c r="QFO98" s="202"/>
      <c r="QFP98" s="202"/>
      <c r="QFQ98" s="202"/>
      <c r="QFR98" s="202"/>
      <c r="QFS98" s="202"/>
      <c r="QFT98" s="202"/>
      <c r="QFU98" s="202"/>
      <c r="QFV98" s="202"/>
      <c r="QFW98" s="202"/>
      <c r="QFX98" s="202"/>
      <c r="QFY98" s="202"/>
      <c r="QFZ98" s="202"/>
      <c r="QGA98" s="202"/>
      <c r="QGB98" s="202"/>
      <c r="QGC98" s="202"/>
      <c r="QGD98" s="202"/>
      <c r="QGE98" s="202"/>
      <c r="QGF98" s="202"/>
      <c r="QGG98" s="202"/>
      <c r="QGH98" s="202"/>
      <c r="QGI98" s="202"/>
      <c r="QGJ98" s="202"/>
      <c r="QGK98" s="202"/>
      <c r="QGL98" s="202"/>
      <c r="QGM98" s="202"/>
      <c r="QGN98" s="202"/>
      <c r="QGO98" s="202"/>
      <c r="QGP98" s="202"/>
      <c r="QGQ98" s="202"/>
      <c r="QGR98" s="202"/>
      <c r="QGS98" s="202"/>
      <c r="QGT98" s="202"/>
      <c r="QGU98" s="202"/>
      <c r="QGV98" s="202"/>
      <c r="QGW98" s="202"/>
      <c r="QGX98" s="202"/>
      <c r="QGY98" s="202"/>
      <c r="QGZ98" s="202"/>
      <c r="QHA98" s="202"/>
      <c r="QHB98" s="202"/>
      <c r="QHC98" s="202"/>
      <c r="QHD98" s="202"/>
      <c r="QHE98" s="202"/>
      <c r="QHF98" s="202"/>
      <c r="QHG98" s="202"/>
      <c r="QHH98" s="202"/>
      <c r="QHI98" s="202"/>
      <c r="QHJ98" s="202"/>
      <c r="QHK98" s="202"/>
      <c r="QHL98" s="202"/>
      <c r="QHM98" s="202"/>
      <c r="QHN98" s="202"/>
      <c r="QHO98" s="202"/>
      <c r="QHP98" s="202"/>
      <c r="QHQ98" s="202"/>
      <c r="QHR98" s="202"/>
      <c r="QHS98" s="202"/>
      <c r="QHT98" s="202"/>
      <c r="QHU98" s="202"/>
      <c r="QHV98" s="202"/>
      <c r="QHW98" s="202"/>
      <c r="QHX98" s="202"/>
      <c r="QHY98" s="202"/>
      <c r="QHZ98" s="202"/>
      <c r="QIA98" s="202"/>
      <c r="QIB98" s="202"/>
      <c r="QIC98" s="202"/>
      <c r="QID98" s="202"/>
      <c r="QIE98" s="202"/>
      <c r="QIF98" s="202"/>
      <c r="QIG98" s="202"/>
      <c r="QIH98" s="202"/>
      <c r="QII98" s="202"/>
      <c r="QIJ98" s="202"/>
      <c r="QIK98" s="202"/>
      <c r="QIL98" s="202"/>
      <c r="QIM98" s="202"/>
      <c r="QIN98" s="202"/>
      <c r="QIO98" s="202"/>
      <c r="QIP98" s="202"/>
      <c r="QIQ98" s="202"/>
      <c r="QIR98" s="202"/>
      <c r="QIS98" s="202"/>
      <c r="QIT98" s="202"/>
      <c r="QIU98" s="202"/>
      <c r="QIV98" s="202"/>
      <c r="QIW98" s="202"/>
      <c r="QIX98" s="202"/>
      <c r="QIY98" s="202"/>
      <c r="QIZ98" s="202"/>
      <c r="QJA98" s="202"/>
      <c r="QJB98" s="202"/>
      <c r="QJC98" s="202"/>
      <c r="QJD98" s="202"/>
      <c r="QJE98" s="202"/>
      <c r="QJF98" s="202"/>
      <c r="QJG98" s="202"/>
      <c r="QJH98" s="202"/>
      <c r="QJI98" s="202"/>
      <c r="QJJ98" s="202"/>
      <c r="QJK98" s="202"/>
      <c r="QJL98" s="202"/>
      <c r="QJM98" s="202"/>
      <c r="QJN98" s="202"/>
      <c r="QJO98" s="202"/>
      <c r="QJP98" s="202"/>
      <c r="QJQ98" s="202"/>
      <c r="QJR98" s="202"/>
      <c r="QJS98" s="202"/>
      <c r="QJT98" s="202"/>
      <c r="QJU98" s="202"/>
      <c r="QJV98" s="202"/>
      <c r="QJW98" s="202"/>
      <c r="QJX98" s="202"/>
      <c r="QJY98" s="202"/>
      <c r="QJZ98" s="202"/>
      <c r="QKA98" s="202"/>
      <c r="QKB98" s="202"/>
      <c r="QKC98" s="202"/>
      <c r="QKD98" s="202"/>
      <c r="QKE98" s="202"/>
      <c r="QKF98" s="202"/>
      <c r="QKG98" s="202"/>
      <c r="QKH98" s="202"/>
      <c r="QKI98" s="202"/>
      <c r="QKJ98" s="202"/>
      <c r="QKK98" s="202"/>
      <c r="QKL98" s="202"/>
      <c r="QKM98" s="202"/>
      <c r="QKN98" s="202"/>
      <c r="QKO98" s="202"/>
      <c r="QKP98" s="202"/>
      <c r="QKQ98" s="202"/>
      <c r="QKR98" s="202"/>
      <c r="QKS98" s="202"/>
      <c r="QKT98" s="202"/>
      <c r="QKU98" s="202"/>
      <c r="QKV98" s="202"/>
      <c r="QKW98" s="202"/>
      <c r="QKX98" s="202"/>
      <c r="QKY98" s="202"/>
      <c r="QKZ98" s="202"/>
      <c r="QLA98" s="202"/>
      <c r="QLB98" s="202"/>
      <c r="QLC98" s="202"/>
      <c r="QLD98" s="202"/>
      <c r="QLE98" s="202"/>
      <c r="QLF98" s="202"/>
      <c r="QLG98" s="202"/>
      <c r="QLH98" s="202"/>
      <c r="QLI98" s="202"/>
      <c r="QLJ98" s="202"/>
      <c r="QLK98" s="202"/>
      <c r="QLL98" s="202"/>
      <c r="QLM98" s="202"/>
      <c r="QLN98" s="202"/>
      <c r="QLO98" s="202"/>
      <c r="QLP98" s="202"/>
      <c r="QLQ98" s="202"/>
      <c r="QLR98" s="202"/>
      <c r="QLS98" s="202"/>
      <c r="QLT98" s="202"/>
      <c r="QLU98" s="202"/>
      <c r="QLV98" s="202"/>
      <c r="QLW98" s="202"/>
      <c r="QLX98" s="202"/>
      <c r="QLY98" s="202"/>
      <c r="QLZ98" s="202"/>
      <c r="QMA98" s="202"/>
      <c r="QMB98" s="202"/>
      <c r="QMC98" s="202"/>
      <c r="QMD98" s="202"/>
      <c r="QME98" s="202"/>
      <c r="QMF98" s="202"/>
      <c r="QMG98" s="202"/>
      <c r="QMH98" s="202"/>
      <c r="QMI98" s="202"/>
      <c r="QMJ98" s="202"/>
      <c r="QMK98" s="202"/>
      <c r="QML98" s="202"/>
      <c r="QMM98" s="202"/>
      <c r="QMN98" s="202"/>
      <c r="QMO98" s="202"/>
      <c r="QMP98" s="202"/>
      <c r="QMQ98" s="202"/>
      <c r="QMR98" s="202"/>
      <c r="QMS98" s="202"/>
      <c r="QMT98" s="202"/>
      <c r="QMU98" s="202"/>
      <c r="QMV98" s="202"/>
      <c r="QMW98" s="202"/>
      <c r="QMX98" s="202"/>
      <c r="QMY98" s="202"/>
      <c r="QMZ98" s="202"/>
      <c r="QNA98" s="202"/>
      <c r="QNB98" s="202"/>
      <c r="QNC98" s="202"/>
      <c r="QND98" s="202"/>
      <c r="QNE98" s="202"/>
      <c r="QNF98" s="202"/>
      <c r="QNG98" s="202"/>
      <c r="QNH98" s="202"/>
      <c r="QNI98" s="202"/>
      <c r="QNJ98" s="202"/>
      <c r="QNK98" s="202"/>
      <c r="QNL98" s="202"/>
      <c r="QNM98" s="202"/>
      <c r="QNN98" s="202"/>
      <c r="QNO98" s="202"/>
      <c r="QNP98" s="202"/>
      <c r="QNQ98" s="202"/>
      <c r="QNR98" s="202"/>
      <c r="QNS98" s="202"/>
      <c r="QNT98" s="202"/>
      <c r="QNU98" s="202"/>
      <c r="QNV98" s="202"/>
      <c r="QNW98" s="202"/>
      <c r="QNX98" s="202"/>
      <c r="QNY98" s="202"/>
      <c r="QNZ98" s="202"/>
      <c r="QOA98" s="202"/>
      <c r="QOB98" s="202"/>
      <c r="QOC98" s="202"/>
      <c r="QOD98" s="202"/>
      <c r="QOE98" s="202"/>
      <c r="QOF98" s="202"/>
      <c r="QOG98" s="202"/>
      <c r="QOH98" s="202"/>
      <c r="QOI98" s="202"/>
      <c r="QOJ98" s="202"/>
      <c r="QOK98" s="202"/>
      <c r="QOL98" s="202"/>
      <c r="QOM98" s="202"/>
      <c r="QON98" s="202"/>
      <c r="QOO98" s="202"/>
      <c r="QOP98" s="202"/>
      <c r="QOQ98" s="202"/>
      <c r="QOR98" s="202"/>
      <c r="QOS98" s="202"/>
      <c r="QOT98" s="202"/>
      <c r="QOU98" s="202"/>
      <c r="QOV98" s="202"/>
      <c r="QOW98" s="202"/>
      <c r="QOX98" s="202"/>
      <c r="QOY98" s="202"/>
      <c r="QOZ98" s="202"/>
      <c r="QPA98" s="202"/>
      <c r="QPB98" s="202"/>
      <c r="QPC98" s="202"/>
      <c r="QPD98" s="202"/>
      <c r="QPE98" s="202"/>
      <c r="QPF98" s="202"/>
      <c r="QPG98" s="202"/>
      <c r="QPH98" s="202"/>
      <c r="QPI98" s="202"/>
      <c r="QPJ98" s="202"/>
      <c r="QPK98" s="202"/>
      <c r="QPL98" s="202"/>
      <c r="QPM98" s="202"/>
      <c r="QPN98" s="202"/>
      <c r="QPO98" s="202"/>
      <c r="QPP98" s="202"/>
      <c r="QPQ98" s="202"/>
      <c r="QPR98" s="202"/>
      <c r="QPS98" s="202"/>
      <c r="QPT98" s="202"/>
      <c r="QPU98" s="202"/>
      <c r="QPV98" s="202"/>
      <c r="QPW98" s="202"/>
      <c r="QPX98" s="202"/>
      <c r="QPY98" s="202"/>
      <c r="QPZ98" s="202"/>
      <c r="QQA98" s="202"/>
      <c r="QQB98" s="202"/>
      <c r="QQC98" s="202"/>
      <c r="QQD98" s="202"/>
      <c r="QQE98" s="202"/>
      <c r="QQF98" s="202"/>
      <c r="QQG98" s="202"/>
      <c r="QQH98" s="202"/>
      <c r="QQI98" s="202"/>
      <c r="QQJ98" s="202"/>
      <c r="QQK98" s="202"/>
      <c r="QQL98" s="202"/>
      <c r="QQM98" s="202"/>
      <c r="QQN98" s="202"/>
      <c r="QQO98" s="202"/>
      <c r="QQP98" s="202"/>
      <c r="QQQ98" s="202"/>
      <c r="QQR98" s="202"/>
      <c r="QQS98" s="202"/>
      <c r="QQT98" s="202"/>
      <c r="QQU98" s="202"/>
      <c r="QQV98" s="202"/>
      <c r="QQW98" s="202"/>
      <c r="QQX98" s="202"/>
      <c r="QQY98" s="202"/>
      <c r="QQZ98" s="202"/>
      <c r="QRA98" s="202"/>
      <c r="QRB98" s="202"/>
      <c r="QRC98" s="202"/>
      <c r="QRD98" s="202"/>
      <c r="QRE98" s="202"/>
      <c r="QRF98" s="202"/>
      <c r="QRG98" s="202"/>
      <c r="QRH98" s="202"/>
      <c r="QRI98" s="202"/>
      <c r="QRJ98" s="202"/>
      <c r="QRK98" s="202"/>
      <c r="QRL98" s="202"/>
      <c r="QRM98" s="202"/>
      <c r="QRN98" s="202"/>
      <c r="QRO98" s="202"/>
      <c r="QRP98" s="202"/>
      <c r="QRQ98" s="202"/>
      <c r="QRR98" s="202"/>
      <c r="QRS98" s="202"/>
      <c r="QRT98" s="202"/>
      <c r="QRU98" s="202"/>
      <c r="QRV98" s="202"/>
      <c r="QRW98" s="202"/>
      <c r="QRX98" s="202"/>
      <c r="QRY98" s="202"/>
      <c r="QRZ98" s="202"/>
      <c r="QSA98" s="202"/>
      <c r="QSB98" s="202"/>
      <c r="QSC98" s="202"/>
      <c r="QSD98" s="202"/>
      <c r="QSE98" s="202"/>
      <c r="QSF98" s="202"/>
      <c r="QSG98" s="202"/>
      <c r="QSH98" s="202"/>
      <c r="QSI98" s="202"/>
      <c r="QSJ98" s="202"/>
      <c r="QSK98" s="202"/>
      <c r="QSL98" s="202"/>
      <c r="QSM98" s="202"/>
      <c r="QSN98" s="202"/>
      <c r="QSO98" s="202"/>
      <c r="QSP98" s="202"/>
      <c r="QSQ98" s="202"/>
      <c r="QSR98" s="202"/>
      <c r="QSS98" s="202"/>
      <c r="QST98" s="202"/>
      <c r="QSU98" s="202"/>
      <c r="QSV98" s="202"/>
      <c r="QSW98" s="202"/>
      <c r="QSX98" s="202"/>
      <c r="QSY98" s="202"/>
      <c r="QSZ98" s="202"/>
      <c r="QTA98" s="202"/>
      <c r="QTB98" s="202"/>
      <c r="QTC98" s="202"/>
      <c r="QTD98" s="202"/>
      <c r="QTE98" s="202"/>
      <c r="QTF98" s="202"/>
      <c r="QTG98" s="202"/>
      <c r="QTH98" s="202"/>
      <c r="QTI98" s="202"/>
      <c r="QTJ98" s="202"/>
      <c r="QTK98" s="202"/>
      <c r="QTL98" s="202"/>
      <c r="QTM98" s="202"/>
      <c r="QTN98" s="202"/>
      <c r="QTO98" s="202"/>
      <c r="QTP98" s="202"/>
      <c r="QTQ98" s="202"/>
      <c r="QTR98" s="202"/>
      <c r="QTS98" s="202"/>
      <c r="QTT98" s="202"/>
      <c r="QTU98" s="202"/>
      <c r="QTV98" s="202"/>
      <c r="QTW98" s="202"/>
      <c r="QTX98" s="202"/>
      <c r="QTY98" s="202"/>
      <c r="QTZ98" s="202"/>
      <c r="QUA98" s="202"/>
      <c r="QUB98" s="202"/>
      <c r="QUC98" s="202"/>
      <c r="QUD98" s="202"/>
      <c r="QUE98" s="202"/>
      <c r="QUF98" s="202"/>
      <c r="QUG98" s="202"/>
      <c r="QUH98" s="202"/>
      <c r="QUI98" s="202"/>
      <c r="QUJ98" s="202"/>
      <c r="QUK98" s="202"/>
      <c r="QUL98" s="202"/>
      <c r="QUM98" s="202"/>
      <c r="QUN98" s="202"/>
      <c r="QUO98" s="202"/>
      <c r="QUP98" s="202"/>
      <c r="QUQ98" s="202"/>
      <c r="QUR98" s="202"/>
      <c r="QUS98" s="202"/>
      <c r="QUT98" s="202"/>
      <c r="QUU98" s="202"/>
      <c r="QUV98" s="202"/>
      <c r="QUW98" s="202"/>
      <c r="QUX98" s="202"/>
      <c r="QUY98" s="202"/>
      <c r="QUZ98" s="202"/>
      <c r="QVA98" s="202"/>
      <c r="QVB98" s="202"/>
      <c r="QVC98" s="202"/>
      <c r="QVD98" s="202"/>
      <c r="QVE98" s="202"/>
      <c r="QVF98" s="202"/>
      <c r="QVG98" s="202"/>
      <c r="QVH98" s="202"/>
      <c r="QVI98" s="202"/>
      <c r="QVJ98" s="202"/>
      <c r="QVK98" s="202"/>
      <c r="QVL98" s="202"/>
      <c r="QVM98" s="202"/>
      <c r="QVN98" s="202"/>
      <c r="QVO98" s="202"/>
      <c r="QVP98" s="202"/>
      <c r="QVQ98" s="202"/>
      <c r="QVR98" s="202"/>
      <c r="QVS98" s="202"/>
      <c r="QVT98" s="202"/>
      <c r="QVU98" s="202"/>
      <c r="QVV98" s="202"/>
      <c r="QVW98" s="202"/>
      <c r="QVX98" s="202"/>
      <c r="QVY98" s="202"/>
      <c r="QVZ98" s="202"/>
      <c r="QWA98" s="202"/>
      <c r="QWB98" s="202"/>
      <c r="QWC98" s="202"/>
      <c r="QWD98" s="202"/>
      <c r="QWE98" s="202"/>
      <c r="QWF98" s="202"/>
      <c r="QWG98" s="202"/>
      <c r="QWH98" s="202"/>
      <c r="QWI98" s="202"/>
      <c r="QWJ98" s="202"/>
      <c r="QWK98" s="202"/>
      <c r="QWL98" s="202"/>
      <c r="QWM98" s="202"/>
      <c r="QWN98" s="202"/>
      <c r="QWO98" s="202"/>
      <c r="QWP98" s="202"/>
      <c r="QWQ98" s="202"/>
      <c r="QWR98" s="202"/>
      <c r="QWS98" s="202"/>
      <c r="QWT98" s="202"/>
      <c r="QWU98" s="202"/>
      <c r="QWV98" s="202"/>
      <c r="QWW98" s="202"/>
      <c r="QWX98" s="202"/>
      <c r="QWY98" s="202"/>
      <c r="QWZ98" s="202"/>
      <c r="QXA98" s="202"/>
      <c r="QXB98" s="202"/>
      <c r="QXC98" s="202"/>
      <c r="QXD98" s="202"/>
      <c r="QXE98" s="202"/>
      <c r="QXF98" s="202"/>
      <c r="QXG98" s="202"/>
      <c r="QXH98" s="202"/>
      <c r="QXI98" s="202"/>
      <c r="QXJ98" s="202"/>
      <c r="QXK98" s="202"/>
      <c r="QXL98" s="202"/>
      <c r="QXM98" s="202"/>
      <c r="QXN98" s="202"/>
      <c r="QXO98" s="202"/>
      <c r="QXP98" s="202"/>
      <c r="QXQ98" s="202"/>
      <c r="QXR98" s="202"/>
      <c r="QXS98" s="202"/>
      <c r="QXT98" s="202"/>
      <c r="QXU98" s="202"/>
      <c r="QXV98" s="202"/>
      <c r="QXW98" s="202"/>
      <c r="QXX98" s="202"/>
      <c r="QXY98" s="202"/>
      <c r="QXZ98" s="202"/>
      <c r="QYA98" s="202"/>
      <c r="QYB98" s="202"/>
      <c r="QYC98" s="202"/>
      <c r="QYD98" s="202"/>
      <c r="QYE98" s="202"/>
      <c r="QYF98" s="202"/>
      <c r="QYG98" s="202"/>
      <c r="QYH98" s="202"/>
      <c r="QYI98" s="202"/>
      <c r="QYJ98" s="202"/>
      <c r="QYK98" s="202"/>
      <c r="QYL98" s="202"/>
      <c r="QYM98" s="202"/>
      <c r="QYN98" s="202"/>
      <c r="QYO98" s="202"/>
      <c r="QYP98" s="202"/>
      <c r="QYQ98" s="202"/>
      <c r="QYR98" s="202"/>
      <c r="QYS98" s="202"/>
      <c r="QYT98" s="202"/>
      <c r="QYU98" s="202"/>
      <c r="QYV98" s="202"/>
      <c r="QYW98" s="202"/>
      <c r="QYX98" s="202"/>
      <c r="QYY98" s="202"/>
      <c r="QYZ98" s="202"/>
      <c r="QZA98" s="202"/>
      <c r="QZB98" s="202"/>
      <c r="QZC98" s="202"/>
      <c r="QZD98" s="202"/>
      <c r="QZE98" s="202"/>
      <c r="QZF98" s="202"/>
      <c r="QZG98" s="202"/>
      <c r="QZH98" s="202"/>
      <c r="QZI98" s="202"/>
      <c r="QZJ98" s="202"/>
      <c r="QZK98" s="202"/>
      <c r="QZL98" s="202"/>
      <c r="QZM98" s="202"/>
      <c r="QZN98" s="202"/>
      <c r="QZO98" s="202"/>
      <c r="QZP98" s="202"/>
      <c r="QZQ98" s="202"/>
      <c r="QZR98" s="202"/>
      <c r="QZS98" s="202"/>
      <c r="QZT98" s="202"/>
      <c r="QZU98" s="202"/>
      <c r="QZV98" s="202"/>
      <c r="QZW98" s="202"/>
      <c r="QZX98" s="202"/>
      <c r="QZY98" s="202"/>
      <c r="QZZ98" s="202"/>
      <c r="RAA98" s="202"/>
      <c r="RAB98" s="202"/>
      <c r="RAC98" s="202"/>
      <c r="RAD98" s="202"/>
      <c r="RAE98" s="202"/>
      <c r="RAF98" s="202"/>
      <c r="RAG98" s="202"/>
      <c r="RAH98" s="202"/>
      <c r="RAI98" s="202"/>
      <c r="RAJ98" s="202"/>
      <c r="RAK98" s="202"/>
      <c r="RAL98" s="202"/>
      <c r="RAM98" s="202"/>
      <c r="RAN98" s="202"/>
      <c r="RAO98" s="202"/>
      <c r="RAP98" s="202"/>
      <c r="RAQ98" s="202"/>
      <c r="RAR98" s="202"/>
      <c r="RAS98" s="202"/>
      <c r="RAT98" s="202"/>
      <c r="RAU98" s="202"/>
      <c r="RAV98" s="202"/>
      <c r="RAW98" s="202"/>
      <c r="RAX98" s="202"/>
      <c r="RAY98" s="202"/>
      <c r="RAZ98" s="202"/>
      <c r="RBA98" s="202"/>
      <c r="RBB98" s="202"/>
      <c r="RBC98" s="202"/>
      <c r="RBD98" s="202"/>
      <c r="RBE98" s="202"/>
      <c r="RBF98" s="202"/>
      <c r="RBG98" s="202"/>
      <c r="RBH98" s="202"/>
      <c r="RBI98" s="202"/>
      <c r="RBJ98" s="202"/>
      <c r="RBK98" s="202"/>
      <c r="RBL98" s="202"/>
      <c r="RBM98" s="202"/>
      <c r="RBN98" s="202"/>
      <c r="RBO98" s="202"/>
      <c r="RBP98" s="202"/>
      <c r="RBQ98" s="202"/>
      <c r="RBR98" s="202"/>
      <c r="RBS98" s="202"/>
      <c r="RBT98" s="202"/>
      <c r="RBU98" s="202"/>
      <c r="RBV98" s="202"/>
      <c r="RBW98" s="202"/>
      <c r="RBX98" s="202"/>
      <c r="RBY98" s="202"/>
      <c r="RBZ98" s="202"/>
      <c r="RCA98" s="202"/>
      <c r="RCB98" s="202"/>
      <c r="RCC98" s="202"/>
      <c r="RCD98" s="202"/>
      <c r="RCE98" s="202"/>
      <c r="RCF98" s="202"/>
      <c r="RCG98" s="202"/>
      <c r="RCH98" s="202"/>
      <c r="RCI98" s="202"/>
      <c r="RCJ98" s="202"/>
      <c r="RCK98" s="202"/>
      <c r="RCL98" s="202"/>
      <c r="RCM98" s="202"/>
      <c r="RCN98" s="202"/>
      <c r="RCO98" s="202"/>
      <c r="RCP98" s="202"/>
      <c r="RCQ98" s="202"/>
      <c r="RCR98" s="202"/>
      <c r="RCS98" s="202"/>
      <c r="RCT98" s="202"/>
      <c r="RCU98" s="202"/>
      <c r="RCV98" s="202"/>
      <c r="RCW98" s="202"/>
      <c r="RCX98" s="202"/>
      <c r="RCY98" s="202"/>
      <c r="RCZ98" s="202"/>
      <c r="RDA98" s="202"/>
      <c r="RDB98" s="202"/>
      <c r="RDC98" s="202"/>
      <c r="RDD98" s="202"/>
      <c r="RDE98" s="202"/>
      <c r="RDF98" s="202"/>
      <c r="RDG98" s="202"/>
      <c r="RDH98" s="202"/>
      <c r="RDI98" s="202"/>
      <c r="RDJ98" s="202"/>
      <c r="RDK98" s="202"/>
      <c r="RDL98" s="202"/>
      <c r="RDM98" s="202"/>
      <c r="RDN98" s="202"/>
      <c r="RDO98" s="202"/>
      <c r="RDP98" s="202"/>
      <c r="RDQ98" s="202"/>
      <c r="RDR98" s="202"/>
      <c r="RDS98" s="202"/>
      <c r="RDT98" s="202"/>
      <c r="RDU98" s="202"/>
      <c r="RDV98" s="202"/>
      <c r="RDW98" s="202"/>
      <c r="RDX98" s="202"/>
      <c r="RDY98" s="202"/>
      <c r="RDZ98" s="202"/>
      <c r="REA98" s="202"/>
      <c r="REB98" s="202"/>
      <c r="REC98" s="202"/>
      <c r="RED98" s="202"/>
      <c r="REE98" s="202"/>
      <c r="REF98" s="202"/>
      <c r="REG98" s="202"/>
      <c r="REH98" s="202"/>
      <c r="REI98" s="202"/>
      <c r="REJ98" s="202"/>
      <c r="REK98" s="202"/>
      <c r="REL98" s="202"/>
      <c r="REM98" s="202"/>
      <c r="REN98" s="202"/>
      <c r="REO98" s="202"/>
      <c r="REP98" s="202"/>
      <c r="REQ98" s="202"/>
      <c r="RER98" s="202"/>
      <c r="RES98" s="202"/>
      <c r="RET98" s="202"/>
      <c r="REU98" s="202"/>
      <c r="REV98" s="202"/>
      <c r="REW98" s="202"/>
      <c r="REX98" s="202"/>
      <c r="REY98" s="202"/>
      <c r="REZ98" s="202"/>
      <c r="RFA98" s="202"/>
      <c r="RFB98" s="202"/>
      <c r="RFC98" s="202"/>
      <c r="RFD98" s="202"/>
      <c r="RFE98" s="202"/>
      <c r="RFF98" s="202"/>
      <c r="RFG98" s="202"/>
      <c r="RFH98" s="202"/>
      <c r="RFI98" s="202"/>
      <c r="RFJ98" s="202"/>
      <c r="RFK98" s="202"/>
      <c r="RFL98" s="202"/>
      <c r="RFM98" s="202"/>
      <c r="RFN98" s="202"/>
      <c r="RFO98" s="202"/>
      <c r="RFP98" s="202"/>
      <c r="RFQ98" s="202"/>
      <c r="RFR98" s="202"/>
      <c r="RFS98" s="202"/>
      <c r="RFT98" s="202"/>
      <c r="RFU98" s="202"/>
      <c r="RFV98" s="202"/>
      <c r="RFW98" s="202"/>
      <c r="RFX98" s="202"/>
      <c r="RFY98" s="202"/>
      <c r="RFZ98" s="202"/>
      <c r="RGA98" s="202"/>
      <c r="RGB98" s="202"/>
      <c r="RGC98" s="202"/>
      <c r="RGD98" s="202"/>
      <c r="RGE98" s="202"/>
      <c r="RGF98" s="202"/>
      <c r="RGG98" s="202"/>
      <c r="RGH98" s="202"/>
      <c r="RGI98" s="202"/>
      <c r="RGJ98" s="202"/>
      <c r="RGK98" s="202"/>
      <c r="RGL98" s="202"/>
      <c r="RGM98" s="202"/>
      <c r="RGN98" s="202"/>
      <c r="RGO98" s="202"/>
      <c r="RGP98" s="202"/>
      <c r="RGQ98" s="202"/>
      <c r="RGR98" s="202"/>
      <c r="RGS98" s="202"/>
      <c r="RGT98" s="202"/>
      <c r="RGU98" s="202"/>
      <c r="RGV98" s="202"/>
      <c r="RGW98" s="202"/>
      <c r="RGX98" s="202"/>
      <c r="RGY98" s="202"/>
      <c r="RGZ98" s="202"/>
      <c r="RHA98" s="202"/>
      <c r="RHB98" s="202"/>
      <c r="RHC98" s="202"/>
      <c r="RHD98" s="202"/>
      <c r="RHE98" s="202"/>
      <c r="RHF98" s="202"/>
      <c r="RHG98" s="202"/>
      <c r="RHH98" s="202"/>
      <c r="RHI98" s="202"/>
      <c r="RHJ98" s="202"/>
      <c r="RHK98" s="202"/>
      <c r="RHL98" s="202"/>
      <c r="RHM98" s="202"/>
      <c r="RHN98" s="202"/>
      <c r="RHO98" s="202"/>
      <c r="RHP98" s="202"/>
      <c r="RHQ98" s="202"/>
      <c r="RHR98" s="202"/>
      <c r="RHS98" s="202"/>
      <c r="RHT98" s="202"/>
      <c r="RHU98" s="202"/>
      <c r="RHV98" s="202"/>
      <c r="RHW98" s="202"/>
      <c r="RHX98" s="202"/>
      <c r="RHY98" s="202"/>
      <c r="RHZ98" s="202"/>
      <c r="RIA98" s="202"/>
      <c r="RIB98" s="202"/>
      <c r="RIC98" s="202"/>
      <c r="RID98" s="202"/>
      <c r="RIE98" s="202"/>
      <c r="RIF98" s="202"/>
      <c r="RIG98" s="202"/>
      <c r="RIH98" s="202"/>
      <c r="RII98" s="202"/>
      <c r="RIJ98" s="202"/>
      <c r="RIK98" s="202"/>
      <c r="RIL98" s="202"/>
      <c r="RIM98" s="202"/>
      <c r="RIN98" s="202"/>
      <c r="RIO98" s="202"/>
      <c r="RIP98" s="202"/>
      <c r="RIQ98" s="202"/>
      <c r="RIR98" s="202"/>
      <c r="RIS98" s="202"/>
      <c r="RIT98" s="202"/>
      <c r="RIU98" s="202"/>
      <c r="RIV98" s="202"/>
      <c r="RIW98" s="202"/>
      <c r="RIX98" s="202"/>
      <c r="RIY98" s="202"/>
      <c r="RIZ98" s="202"/>
      <c r="RJA98" s="202"/>
      <c r="RJB98" s="202"/>
      <c r="RJC98" s="202"/>
      <c r="RJD98" s="202"/>
      <c r="RJE98" s="202"/>
      <c r="RJF98" s="202"/>
      <c r="RJG98" s="202"/>
      <c r="RJH98" s="202"/>
      <c r="RJI98" s="202"/>
      <c r="RJJ98" s="202"/>
      <c r="RJK98" s="202"/>
      <c r="RJL98" s="202"/>
      <c r="RJM98" s="202"/>
      <c r="RJN98" s="202"/>
      <c r="RJO98" s="202"/>
      <c r="RJP98" s="202"/>
      <c r="RJQ98" s="202"/>
      <c r="RJR98" s="202"/>
      <c r="RJS98" s="202"/>
      <c r="RJT98" s="202"/>
      <c r="RJU98" s="202"/>
      <c r="RJV98" s="202"/>
      <c r="RJW98" s="202"/>
      <c r="RJX98" s="202"/>
      <c r="RJY98" s="202"/>
      <c r="RJZ98" s="202"/>
      <c r="RKA98" s="202"/>
      <c r="RKB98" s="202"/>
      <c r="RKC98" s="202"/>
      <c r="RKD98" s="202"/>
      <c r="RKE98" s="202"/>
      <c r="RKF98" s="202"/>
      <c r="RKG98" s="202"/>
      <c r="RKH98" s="202"/>
      <c r="RKI98" s="202"/>
      <c r="RKJ98" s="202"/>
      <c r="RKK98" s="202"/>
      <c r="RKL98" s="202"/>
      <c r="RKM98" s="202"/>
      <c r="RKN98" s="202"/>
      <c r="RKO98" s="202"/>
      <c r="RKP98" s="202"/>
      <c r="RKQ98" s="202"/>
      <c r="RKR98" s="202"/>
      <c r="RKS98" s="202"/>
      <c r="RKT98" s="202"/>
      <c r="RKU98" s="202"/>
      <c r="RKV98" s="202"/>
      <c r="RKW98" s="202"/>
      <c r="RKX98" s="202"/>
      <c r="RKY98" s="202"/>
      <c r="RKZ98" s="202"/>
      <c r="RLA98" s="202"/>
      <c r="RLB98" s="202"/>
      <c r="RLC98" s="202"/>
      <c r="RLD98" s="202"/>
      <c r="RLE98" s="202"/>
      <c r="RLF98" s="202"/>
      <c r="RLG98" s="202"/>
      <c r="RLH98" s="202"/>
      <c r="RLI98" s="202"/>
      <c r="RLJ98" s="202"/>
      <c r="RLK98" s="202"/>
      <c r="RLL98" s="202"/>
      <c r="RLM98" s="202"/>
      <c r="RLN98" s="202"/>
      <c r="RLO98" s="202"/>
      <c r="RLP98" s="202"/>
      <c r="RLQ98" s="202"/>
      <c r="RLR98" s="202"/>
      <c r="RLS98" s="202"/>
      <c r="RLT98" s="202"/>
      <c r="RLU98" s="202"/>
      <c r="RLV98" s="202"/>
      <c r="RLW98" s="202"/>
      <c r="RLX98" s="202"/>
      <c r="RLY98" s="202"/>
      <c r="RLZ98" s="202"/>
      <c r="RMA98" s="202"/>
      <c r="RMB98" s="202"/>
      <c r="RMC98" s="202"/>
      <c r="RMD98" s="202"/>
      <c r="RME98" s="202"/>
      <c r="RMF98" s="202"/>
      <c r="RMG98" s="202"/>
      <c r="RMH98" s="202"/>
      <c r="RMI98" s="202"/>
      <c r="RMJ98" s="202"/>
      <c r="RMK98" s="202"/>
      <c r="RML98" s="202"/>
      <c r="RMM98" s="202"/>
      <c r="RMN98" s="202"/>
      <c r="RMO98" s="202"/>
      <c r="RMP98" s="202"/>
      <c r="RMQ98" s="202"/>
      <c r="RMR98" s="202"/>
      <c r="RMS98" s="202"/>
      <c r="RMT98" s="202"/>
      <c r="RMU98" s="202"/>
      <c r="RMV98" s="202"/>
      <c r="RMW98" s="202"/>
      <c r="RMX98" s="202"/>
      <c r="RMY98" s="202"/>
      <c r="RMZ98" s="202"/>
      <c r="RNA98" s="202"/>
      <c r="RNB98" s="202"/>
      <c r="RNC98" s="202"/>
      <c r="RND98" s="202"/>
      <c r="RNE98" s="202"/>
      <c r="RNF98" s="202"/>
      <c r="RNG98" s="202"/>
      <c r="RNH98" s="202"/>
      <c r="RNI98" s="202"/>
      <c r="RNJ98" s="202"/>
      <c r="RNK98" s="202"/>
      <c r="RNL98" s="202"/>
      <c r="RNM98" s="202"/>
      <c r="RNN98" s="202"/>
      <c r="RNO98" s="202"/>
      <c r="RNP98" s="202"/>
      <c r="RNQ98" s="202"/>
      <c r="RNR98" s="202"/>
      <c r="RNS98" s="202"/>
      <c r="RNT98" s="202"/>
      <c r="RNU98" s="202"/>
      <c r="RNV98" s="202"/>
      <c r="RNW98" s="202"/>
      <c r="RNX98" s="202"/>
      <c r="RNY98" s="202"/>
      <c r="RNZ98" s="202"/>
      <c r="ROA98" s="202"/>
      <c r="ROB98" s="202"/>
      <c r="ROC98" s="202"/>
      <c r="ROD98" s="202"/>
      <c r="ROE98" s="202"/>
      <c r="ROF98" s="202"/>
      <c r="ROG98" s="202"/>
      <c r="ROH98" s="202"/>
      <c r="ROI98" s="202"/>
      <c r="ROJ98" s="202"/>
      <c r="ROK98" s="202"/>
      <c r="ROL98" s="202"/>
      <c r="ROM98" s="202"/>
      <c r="RON98" s="202"/>
      <c r="ROO98" s="202"/>
      <c r="ROP98" s="202"/>
      <c r="ROQ98" s="202"/>
      <c r="ROR98" s="202"/>
      <c r="ROS98" s="202"/>
      <c r="ROT98" s="202"/>
      <c r="ROU98" s="202"/>
      <c r="ROV98" s="202"/>
      <c r="ROW98" s="202"/>
      <c r="ROX98" s="202"/>
      <c r="ROY98" s="202"/>
      <c r="ROZ98" s="202"/>
      <c r="RPA98" s="202"/>
      <c r="RPB98" s="202"/>
      <c r="RPC98" s="202"/>
      <c r="RPD98" s="202"/>
      <c r="RPE98" s="202"/>
      <c r="RPF98" s="202"/>
      <c r="RPG98" s="202"/>
      <c r="RPH98" s="202"/>
      <c r="RPI98" s="202"/>
      <c r="RPJ98" s="202"/>
      <c r="RPK98" s="202"/>
      <c r="RPL98" s="202"/>
      <c r="RPM98" s="202"/>
      <c r="RPN98" s="202"/>
      <c r="RPO98" s="202"/>
      <c r="RPP98" s="202"/>
      <c r="RPQ98" s="202"/>
      <c r="RPR98" s="202"/>
      <c r="RPS98" s="202"/>
      <c r="RPT98" s="202"/>
      <c r="RPU98" s="202"/>
      <c r="RPV98" s="202"/>
      <c r="RPW98" s="202"/>
      <c r="RPX98" s="202"/>
      <c r="RPY98" s="202"/>
      <c r="RPZ98" s="202"/>
      <c r="RQA98" s="202"/>
      <c r="RQB98" s="202"/>
      <c r="RQC98" s="202"/>
      <c r="RQD98" s="202"/>
      <c r="RQE98" s="202"/>
      <c r="RQF98" s="202"/>
      <c r="RQG98" s="202"/>
      <c r="RQH98" s="202"/>
      <c r="RQI98" s="202"/>
      <c r="RQJ98" s="202"/>
      <c r="RQK98" s="202"/>
      <c r="RQL98" s="202"/>
      <c r="RQM98" s="202"/>
      <c r="RQN98" s="202"/>
      <c r="RQO98" s="202"/>
      <c r="RQP98" s="202"/>
      <c r="RQQ98" s="202"/>
      <c r="RQR98" s="202"/>
      <c r="RQS98" s="202"/>
      <c r="RQT98" s="202"/>
      <c r="RQU98" s="202"/>
      <c r="RQV98" s="202"/>
      <c r="RQW98" s="202"/>
      <c r="RQX98" s="202"/>
      <c r="RQY98" s="202"/>
      <c r="RQZ98" s="202"/>
      <c r="RRA98" s="202"/>
      <c r="RRB98" s="202"/>
      <c r="RRC98" s="202"/>
      <c r="RRD98" s="202"/>
      <c r="RRE98" s="202"/>
      <c r="RRF98" s="202"/>
      <c r="RRG98" s="202"/>
      <c r="RRH98" s="202"/>
      <c r="RRI98" s="202"/>
      <c r="RRJ98" s="202"/>
      <c r="RRK98" s="202"/>
      <c r="RRL98" s="202"/>
      <c r="RRM98" s="202"/>
      <c r="RRN98" s="202"/>
      <c r="RRO98" s="202"/>
      <c r="RRP98" s="202"/>
      <c r="RRQ98" s="202"/>
      <c r="RRR98" s="202"/>
      <c r="RRS98" s="202"/>
      <c r="RRT98" s="202"/>
      <c r="RRU98" s="202"/>
      <c r="RRV98" s="202"/>
      <c r="RRW98" s="202"/>
      <c r="RRX98" s="202"/>
      <c r="RRY98" s="202"/>
      <c r="RRZ98" s="202"/>
      <c r="RSA98" s="202"/>
      <c r="RSB98" s="202"/>
      <c r="RSC98" s="202"/>
      <c r="RSD98" s="202"/>
      <c r="RSE98" s="202"/>
      <c r="RSF98" s="202"/>
      <c r="RSG98" s="202"/>
      <c r="RSH98" s="202"/>
      <c r="RSI98" s="202"/>
      <c r="RSJ98" s="202"/>
      <c r="RSK98" s="202"/>
      <c r="RSL98" s="202"/>
      <c r="RSM98" s="202"/>
      <c r="RSN98" s="202"/>
      <c r="RSO98" s="202"/>
      <c r="RSP98" s="202"/>
      <c r="RSQ98" s="202"/>
      <c r="RSR98" s="202"/>
      <c r="RSS98" s="202"/>
      <c r="RST98" s="202"/>
      <c r="RSU98" s="202"/>
      <c r="RSV98" s="202"/>
      <c r="RSW98" s="202"/>
      <c r="RSX98" s="202"/>
      <c r="RSY98" s="202"/>
      <c r="RSZ98" s="202"/>
      <c r="RTA98" s="202"/>
      <c r="RTB98" s="202"/>
      <c r="RTC98" s="202"/>
      <c r="RTD98" s="202"/>
      <c r="RTE98" s="202"/>
      <c r="RTF98" s="202"/>
      <c r="RTG98" s="202"/>
      <c r="RTH98" s="202"/>
      <c r="RTI98" s="202"/>
      <c r="RTJ98" s="202"/>
      <c r="RTK98" s="202"/>
      <c r="RTL98" s="202"/>
      <c r="RTM98" s="202"/>
      <c r="RTN98" s="202"/>
      <c r="RTO98" s="202"/>
      <c r="RTP98" s="202"/>
      <c r="RTQ98" s="202"/>
      <c r="RTR98" s="202"/>
      <c r="RTS98" s="202"/>
      <c r="RTT98" s="202"/>
      <c r="RTU98" s="202"/>
      <c r="RTV98" s="202"/>
      <c r="RTW98" s="202"/>
      <c r="RTX98" s="202"/>
      <c r="RTY98" s="202"/>
      <c r="RTZ98" s="202"/>
      <c r="RUA98" s="202"/>
      <c r="RUB98" s="202"/>
      <c r="RUC98" s="202"/>
      <c r="RUD98" s="202"/>
      <c r="RUE98" s="202"/>
      <c r="RUF98" s="202"/>
      <c r="RUG98" s="202"/>
      <c r="RUH98" s="202"/>
      <c r="RUI98" s="202"/>
      <c r="RUJ98" s="202"/>
      <c r="RUK98" s="202"/>
      <c r="RUL98" s="202"/>
      <c r="RUM98" s="202"/>
      <c r="RUN98" s="202"/>
      <c r="RUO98" s="202"/>
      <c r="RUP98" s="202"/>
      <c r="RUQ98" s="202"/>
      <c r="RUR98" s="202"/>
      <c r="RUS98" s="202"/>
      <c r="RUT98" s="202"/>
      <c r="RUU98" s="202"/>
      <c r="RUV98" s="202"/>
      <c r="RUW98" s="202"/>
      <c r="RUX98" s="202"/>
      <c r="RUY98" s="202"/>
      <c r="RUZ98" s="202"/>
      <c r="RVA98" s="202"/>
      <c r="RVB98" s="202"/>
      <c r="RVC98" s="202"/>
      <c r="RVD98" s="202"/>
      <c r="RVE98" s="202"/>
      <c r="RVF98" s="202"/>
      <c r="RVG98" s="202"/>
      <c r="RVH98" s="202"/>
      <c r="RVI98" s="202"/>
      <c r="RVJ98" s="202"/>
      <c r="RVK98" s="202"/>
      <c r="RVL98" s="202"/>
      <c r="RVM98" s="202"/>
      <c r="RVN98" s="202"/>
      <c r="RVO98" s="202"/>
      <c r="RVP98" s="202"/>
      <c r="RVQ98" s="202"/>
      <c r="RVR98" s="202"/>
      <c r="RVS98" s="202"/>
      <c r="RVT98" s="202"/>
      <c r="RVU98" s="202"/>
      <c r="RVV98" s="202"/>
      <c r="RVW98" s="202"/>
      <c r="RVX98" s="202"/>
      <c r="RVY98" s="202"/>
      <c r="RVZ98" s="202"/>
      <c r="RWA98" s="202"/>
      <c r="RWB98" s="202"/>
      <c r="RWC98" s="202"/>
      <c r="RWD98" s="202"/>
      <c r="RWE98" s="202"/>
      <c r="RWF98" s="202"/>
      <c r="RWG98" s="202"/>
      <c r="RWH98" s="202"/>
      <c r="RWI98" s="202"/>
      <c r="RWJ98" s="202"/>
      <c r="RWK98" s="202"/>
      <c r="RWL98" s="202"/>
      <c r="RWM98" s="202"/>
      <c r="RWN98" s="202"/>
      <c r="RWO98" s="202"/>
      <c r="RWP98" s="202"/>
      <c r="RWQ98" s="202"/>
      <c r="RWR98" s="202"/>
      <c r="RWS98" s="202"/>
      <c r="RWT98" s="202"/>
      <c r="RWU98" s="202"/>
      <c r="RWV98" s="202"/>
      <c r="RWW98" s="202"/>
      <c r="RWX98" s="202"/>
      <c r="RWY98" s="202"/>
      <c r="RWZ98" s="202"/>
      <c r="RXA98" s="202"/>
      <c r="RXB98" s="202"/>
      <c r="RXC98" s="202"/>
      <c r="RXD98" s="202"/>
      <c r="RXE98" s="202"/>
      <c r="RXF98" s="202"/>
      <c r="RXG98" s="202"/>
      <c r="RXH98" s="202"/>
      <c r="RXI98" s="202"/>
      <c r="RXJ98" s="202"/>
      <c r="RXK98" s="202"/>
      <c r="RXL98" s="202"/>
      <c r="RXM98" s="202"/>
      <c r="RXN98" s="202"/>
      <c r="RXO98" s="202"/>
      <c r="RXP98" s="202"/>
      <c r="RXQ98" s="202"/>
      <c r="RXR98" s="202"/>
      <c r="RXS98" s="202"/>
      <c r="RXT98" s="202"/>
      <c r="RXU98" s="202"/>
      <c r="RXV98" s="202"/>
      <c r="RXW98" s="202"/>
      <c r="RXX98" s="202"/>
      <c r="RXY98" s="202"/>
      <c r="RXZ98" s="202"/>
      <c r="RYA98" s="202"/>
      <c r="RYB98" s="202"/>
      <c r="RYC98" s="202"/>
      <c r="RYD98" s="202"/>
      <c r="RYE98" s="202"/>
      <c r="RYF98" s="202"/>
      <c r="RYG98" s="202"/>
      <c r="RYH98" s="202"/>
      <c r="RYI98" s="202"/>
      <c r="RYJ98" s="202"/>
      <c r="RYK98" s="202"/>
      <c r="RYL98" s="202"/>
      <c r="RYM98" s="202"/>
      <c r="RYN98" s="202"/>
      <c r="RYO98" s="202"/>
      <c r="RYP98" s="202"/>
      <c r="RYQ98" s="202"/>
      <c r="RYR98" s="202"/>
      <c r="RYS98" s="202"/>
      <c r="RYT98" s="202"/>
      <c r="RYU98" s="202"/>
      <c r="RYV98" s="202"/>
      <c r="RYW98" s="202"/>
      <c r="RYX98" s="202"/>
      <c r="RYY98" s="202"/>
      <c r="RYZ98" s="202"/>
      <c r="RZA98" s="202"/>
      <c r="RZB98" s="202"/>
      <c r="RZC98" s="202"/>
      <c r="RZD98" s="202"/>
      <c r="RZE98" s="202"/>
      <c r="RZF98" s="202"/>
      <c r="RZG98" s="202"/>
      <c r="RZH98" s="202"/>
      <c r="RZI98" s="202"/>
      <c r="RZJ98" s="202"/>
      <c r="RZK98" s="202"/>
      <c r="RZL98" s="202"/>
      <c r="RZM98" s="202"/>
      <c r="RZN98" s="202"/>
      <c r="RZO98" s="202"/>
      <c r="RZP98" s="202"/>
      <c r="RZQ98" s="202"/>
      <c r="RZR98" s="202"/>
      <c r="RZS98" s="202"/>
      <c r="RZT98" s="202"/>
      <c r="RZU98" s="202"/>
      <c r="RZV98" s="202"/>
      <c r="RZW98" s="202"/>
      <c r="RZX98" s="202"/>
      <c r="RZY98" s="202"/>
      <c r="RZZ98" s="202"/>
      <c r="SAA98" s="202"/>
      <c r="SAB98" s="202"/>
      <c r="SAC98" s="202"/>
      <c r="SAD98" s="202"/>
      <c r="SAE98" s="202"/>
      <c r="SAF98" s="202"/>
      <c r="SAG98" s="202"/>
      <c r="SAH98" s="202"/>
      <c r="SAI98" s="202"/>
      <c r="SAJ98" s="202"/>
      <c r="SAK98" s="202"/>
      <c r="SAL98" s="202"/>
      <c r="SAM98" s="202"/>
      <c r="SAN98" s="202"/>
      <c r="SAO98" s="202"/>
      <c r="SAP98" s="202"/>
      <c r="SAQ98" s="202"/>
      <c r="SAR98" s="202"/>
      <c r="SAS98" s="202"/>
      <c r="SAT98" s="202"/>
      <c r="SAU98" s="202"/>
      <c r="SAV98" s="202"/>
      <c r="SAW98" s="202"/>
      <c r="SAX98" s="202"/>
      <c r="SAY98" s="202"/>
      <c r="SAZ98" s="202"/>
      <c r="SBA98" s="202"/>
      <c r="SBB98" s="202"/>
      <c r="SBC98" s="202"/>
      <c r="SBD98" s="202"/>
      <c r="SBE98" s="202"/>
      <c r="SBF98" s="202"/>
      <c r="SBG98" s="202"/>
      <c r="SBH98" s="202"/>
      <c r="SBI98" s="202"/>
      <c r="SBJ98" s="202"/>
      <c r="SBK98" s="202"/>
      <c r="SBL98" s="202"/>
      <c r="SBM98" s="202"/>
      <c r="SBN98" s="202"/>
      <c r="SBO98" s="202"/>
      <c r="SBP98" s="202"/>
      <c r="SBQ98" s="202"/>
      <c r="SBR98" s="202"/>
      <c r="SBS98" s="202"/>
      <c r="SBT98" s="202"/>
      <c r="SBU98" s="202"/>
      <c r="SBV98" s="202"/>
      <c r="SBW98" s="202"/>
      <c r="SBX98" s="202"/>
      <c r="SBY98" s="202"/>
      <c r="SBZ98" s="202"/>
      <c r="SCA98" s="202"/>
      <c r="SCB98" s="202"/>
      <c r="SCC98" s="202"/>
      <c r="SCD98" s="202"/>
      <c r="SCE98" s="202"/>
      <c r="SCF98" s="202"/>
      <c r="SCG98" s="202"/>
      <c r="SCH98" s="202"/>
      <c r="SCI98" s="202"/>
      <c r="SCJ98" s="202"/>
      <c r="SCK98" s="202"/>
      <c r="SCL98" s="202"/>
      <c r="SCM98" s="202"/>
      <c r="SCN98" s="202"/>
      <c r="SCO98" s="202"/>
      <c r="SCP98" s="202"/>
      <c r="SCQ98" s="202"/>
      <c r="SCR98" s="202"/>
      <c r="SCS98" s="202"/>
      <c r="SCT98" s="202"/>
      <c r="SCU98" s="202"/>
      <c r="SCV98" s="202"/>
      <c r="SCW98" s="202"/>
      <c r="SCX98" s="202"/>
      <c r="SCY98" s="202"/>
      <c r="SCZ98" s="202"/>
      <c r="SDA98" s="202"/>
      <c r="SDB98" s="202"/>
      <c r="SDC98" s="202"/>
      <c r="SDD98" s="202"/>
      <c r="SDE98" s="202"/>
      <c r="SDF98" s="202"/>
      <c r="SDG98" s="202"/>
      <c r="SDH98" s="202"/>
      <c r="SDI98" s="202"/>
      <c r="SDJ98" s="202"/>
      <c r="SDK98" s="202"/>
      <c r="SDL98" s="202"/>
      <c r="SDM98" s="202"/>
      <c r="SDN98" s="202"/>
      <c r="SDO98" s="202"/>
      <c r="SDP98" s="202"/>
      <c r="SDQ98" s="202"/>
      <c r="SDR98" s="202"/>
      <c r="SDS98" s="202"/>
      <c r="SDT98" s="202"/>
      <c r="SDU98" s="202"/>
      <c r="SDV98" s="202"/>
      <c r="SDW98" s="202"/>
      <c r="SDX98" s="202"/>
      <c r="SDY98" s="202"/>
      <c r="SDZ98" s="202"/>
      <c r="SEA98" s="202"/>
      <c r="SEB98" s="202"/>
      <c r="SEC98" s="202"/>
      <c r="SED98" s="202"/>
      <c r="SEE98" s="202"/>
      <c r="SEF98" s="202"/>
      <c r="SEG98" s="202"/>
      <c r="SEH98" s="202"/>
      <c r="SEI98" s="202"/>
      <c r="SEJ98" s="202"/>
      <c r="SEK98" s="202"/>
      <c r="SEL98" s="202"/>
      <c r="SEM98" s="202"/>
      <c r="SEN98" s="202"/>
      <c r="SEO98" s="202"/>
      <c r="SEP98" s="202"/>
      <c r="SEQ98" s="202"/>
      <c r="SER98" s="202"/>
      <c r="SES98" s="202"/>
      <c r="SET98" s="202"/>
      <c r="SEU98" s="202"/>
      <c r="SEV98" s="202"/>
      <c r="SEW98" s="202"/>
      <c r="SEX98" s="202"/>
      <c r="SEY98" s="202"/>
      <c r="SEZ98" s="202"/>
      <c r="SFA98" s="202"/>
      <c r="SFB98" s="202"/>
      <c r="SFC98" s="202"/>
      <c r="SFD98" s="202"/>
      <c r="SFE98" s="202"/>
      <c r="SFF98" s="202"/>
      <c r="SFG98" s="202"/>
      <c r="SFH98" s="202"/>
      <c r="SFI98" s="202"/>
      <c r="SFJ98" s="202"/>
      <c r="SFK98" s="202"/>
      <c r="SFL98" s="202"/>
      <c r="SFM98" s="202"/>
      <c r="SFN98" s="202"/>
      <c r="SFO98" s="202"/>
      <c r="SFP98" s="202"/>
      <c r="SFQ98" s="202"/>
      <c r="SFR98" s="202"/>
      <c r="SFS98" s="202"/>
      <c r="SFT98" s="202"/>
      <c r="SFU98" s="202"/>
      <c r="SFV98" s="202"/>
      <c r="SFW98" s="202"/>
      <c r="SFX98" s="202"/>
      <c r="SFY98" s="202"/>
      <c r="SFZ98" s="202"/>
      <c r="SGA98" s="202"/>
      <c r="SGB98" s="202"/>
      <c r="SGC98" s="202"/>
      <c r="SGD98" s="202"/>
      <c r="SGE98" s="202"/>
      <c r="SGF98" s="202"/>
      <c r="SGG98" s="202"/>
      <c r="SGH98" s="202"/>
      <c r="SGI98" s="202"/>
      <c r="SGJ98" s="202"/>
      <c r="SGK98" s="202"/>
      <c r="SGL98" s="202"/>
      <c r="SGM98" s="202"/>
      <c r="SGN98" s="202"/>
      <c r="SGO98" s="202"/>
      <c r="SGP98" s="202"/>
      <c r="SGQ98" s="202"/>
      <c r="SGR98" s="202"/>
      <c r="SGS98" s="202"/>
      <c r="SGT98" s="202"/>
      <c r="SGU98" s="202"/>
      <c r="SGV98" s="202"/>
      <c r="SGW98" s="202"/>
      <c r="SGX98" s="202"/>
      <c r="SGY98" s="202"/>
      <c r="SGZ98" s="202"/>
      <c r="SHA98" s="202"/>
      <c r="SHB98" s="202"/>
      <c r="SHC98" s="202"/>
      <c r="SHD98" s="202"/>
      <c r="SHE98" s="202"/>
      <c r="SHF98" s="202"/>
      <c r="SHG98" s="202"/>
      <c r="SHH98" s="202"/>
      <c r="SHI98" s="202"/>
      <c r="SHJ98" s="202"/>
      <c r="SHK98" s="202"/>
      <c r="SHL98" s="202"/>
      <c r="SHM98" s="202"/>
      <c r="SHN98" s="202"/>
      <c r="SHO98" s="202"/>
      <c r="SHP98" s="202"/>
      <c r="SHQ98" s="202"/>
      <c r="SHR98" s="202"/>
      <c r="SHS98" s="202"/>
      <c r="SHT98" s="202"/>
      <c r="SHU98" s="202"/>
      <c r="SHV98" s="202"/>
      <c r="SHW98" s="202"/>
      <c r="SHX98" s="202"/>
      <c r="SHY98" s="202"/>
      <c r="SHZ98" s="202"/>
      <c r="SIA98" s="202"/>
      <c r="SIB98" s="202"/>
      <c r="SIC98" s="202"/>
      <c r="SID98" s="202"/>
      <c r="SIE98" s="202"/>
      <c r="SIF98" s="202"/>
      <c r="SIG98" s="202"/>
      <c r="SIH98" s="202"/>
      <c r="SII98" s="202"/>
      <c r="SIJ98" s="202"/>
      <c r="SIK98" s="202"/>
      <c r="SIL98" s="202"/>
      <c r="SIM98" s="202"/>
      <c r="SIN98" s="202"/>
      <c r="SIO98" s="202"/>
      <c r="SIP98" s="202"/>
      <c r="SIQ98" s="202"/>
      <c r="SIR98" s="202"/>
      <c r="SIS98" s="202"/>
      <c r="SIT98" s="202"/>
      <c r="SIU98" s="202"/>
      <c r="SIV98" s="202"/>
      <c r="SIW98" s="202"/>
      <c r="SIX98" s="202"/>
      <c r="SIY98" s="202"/>
      <c r="SIZ98" s="202"/>
      <c r="SJA98" s="202"/>
      <c r="SJB98" s="202"/>
      <c r="SJC98" s="202"/>
      <c r="SJD98" s="202"/>
      <c r="SJE98" s="202"/>
      <c r="SJF98" s="202"/>
      <c r="SJG98" s="202"/>
      <c r="SJH98" s="202"/>
      <c r="SJI98" s="202"/>
      <c r="SJJ98" s="202"/>
      <c r="SJK98" s="202"/>
      <c r="SJL98" s="202"/>
      <c r="SJM98" s="202"/>
      <c r="SJN98" s="202"/>
      <c r="SJO98" s="202"/>
      <c r="SJP98" s="202"/>
      <c r="SJQ98" s="202"/>
      <c r="SJR98" s="202"/>
      <c r="SJS98" s="202"/>
      <c r="SJT98" s="202"/>
      <c r="SJU98" s="202"/>
      <c r="SJV98" s="202"/>
      <c r="SJW98" s="202"/>
      <c r="SJX98" s="202"/>
      <c r="SJY98" s="202"/>
      <c r="SJZ98" s="202"/>
      <c r="SKA98" s="202"/>
      <c r="SKB98" s="202"/>
      <c r="SKC98" s="202"/>
      <c r="SKD98" s="202"/>
      <c r="SKE98" s="202"/>
      <c r="SKF98" s="202"/>
      <c r="SKG98" s="202"/>
      <c r="SKH98" s="202"/>
      <c r="SKI98" s="202"/>
      <c r="SKJ98" s="202"/>
      <c r="SKK98" s="202"/>
      <c r="SKL98" s="202"/>
      <c r="SKM98" s="202"/>
      <c r="SKN98" s="202"/>
      <c r="SKO98" s="202"/>
      <c r="SKP98" s="202"/>
      <c r="SKQ98" s="202"/>
      <c r="SKR98" s="202"/>
      <c r="SKS98" s="202"/>
      <c r="SKT98" s="202"/>
      <c r="SKU98" s="202"/>
      <c r="SKV98" s="202"/>
      <c r="SKW98" s="202"/>
      <c r="SKX98" s="202"/>
      <c r="SKY98" s="202"/>
      <c r="SKZ98" s="202"/>
      <c r="SLA98" s="202"/>
      <c r="SLB98" s="202"/>
      <c r="SLC98" s="202"/>
      <c r="SLD98" s="202"/>
      <c r="SLE98" s="202"/>
      <c r="SLF98" s="202"/>
      <c r="SLG98" s="202"/>
      <c r="SLH98" s="202"/>
      <c r="SLI98" s="202"/>
      <c r="SLJ98" s="202"/>
      <c r="SLK98" s="202"/>
      <c r="SLL98" s="202"/>
      <c r="SLM98" s="202"/>
      <c r="SLN98" s="202"/>
      <c r="SLO98" s="202"/>
      <c r="SLP98" s="202"/>
      <c r="SLQ98" s="202"/>
      <c r="SLR98" s="202"/>
      <c r="SLS98" s="202"/>
      <c r="SLT98" s="202"/>
      <c r="SLU98" s="202"/>
      <c r="SLV98" s="202"/>
      <c r="SLW98" s="202"/>
      <c r="SLX98" s="202"/>
      <c r="SLY98" s="202"/>
      <c r="SLZ98" s="202"/>
      <c r="SMA98" s="202"/>
      <c r="SMB98" s="202"/>
      <c r="SMC98" s="202"/>
      <c r="SMD98" s="202"/>
      <c r="SME98" s="202"/>
      <c r="SMF98" s="202"/>
      <c r="SMG98" s="202"/>
      <c r="SMH98" s="202"/>
      <c r="SMI98" s="202"/>
      <c r="SMJ98" s="202"/>
      <c r="SMK98" s="202"/>
      <c r="SML98" s="202"/>
      <c r="SMM98" s="202"/>
      <c r="SMN98" s="202"/>
      <c r="SMO98" s="202"/>
      <c r="SMP98" s="202"/>
      <c r="SMQ98" s="202"/>
      <c r="SMR98" s="202"/>
      <c r="SMS98" s="202"/>
      <c r="SMT98" s="202"/>
      <c r="SMU98" s="202"/>
      <c r="SMV98" s="202"/>
      <c r="SMW98" s="202"/>
      <c r="SMX98" s="202"/>
      <c r="SMY98" s="202"/>
      <c r="SMZ98" s="202"/>
      <c r="SNA98" s="202"/>
      <c r="SNB98" s="202"/>
      <c r="SNC98" s="202"/>
      <c r="SND98" s="202"/>
      <c r="SNE98" s="202"/>
      <c r="SNF98" s="202"/>
      <c r="SNG98" s="202"/>
      <c r="SNH98" s="202"/>
      <c r="SNI98" s="202"/>
      <c r="SNJ98" s="202"/>
      <c r="SNK98" s="202"/>
      <c r="SNL98" s="202"/>
      <c r="SNM98" s="202"/>
      <c r="SNN98" s="202"/>
      <c r="SNO98" s="202"/>
      <c r="SNP98" s="202"/>
      <c r="SNQ98" s="202"/>
      <c r="SNR98" s="202"/>
      <c r="SNS98" s="202"/>
      <c r="SNT98" s="202"/>
      <c r="SNU98" s="202"/>
      <c r="SNV98" s="202"/>
      <c r="SNW98" s="202"/>
      <c r="SNX98" s="202"/>
      <c r="SNY98" s="202"/>
      <c r="SNZ98" s="202"/>
      <c r="SOA98" s="202"/>
      <c r="SOB98" s="202"/>
      <c r="SOC98" s="202"/>
      <c r="SOD98" s="202"/>
      <c r="SOE98" s="202"/>
      <c r="SOF98" s="202"/>
      <c r="SOG98" s="202"/>
      <c r="SOH98" s="202"/>
      <c r="SOI98" s="202"/>
      <c r="SOJ98" s="202"/>
      <c r="SOK98" s="202"/>
      <c r="SOL98" s="202"/>
      <c r="SOM98" s="202"/>
      <c r="SON98" s="202"/>
      <c r="SOO98" s="202"/>
      <c r="SOP98" s="202"/>
      <c r="SOQ98" s="202"/>
      <c r="SOR98" s="202"/>
      <c r="SOS98" s="202"/>
      <c r="SOT98" s="202"/>
      <c r="SOU98" s="202"/>
      <c r="SOV98" s="202"/>
      <c r="SOW98" s="202"/>
      <c r="SOX98" s="202"/>
      <c r="SOY98" s="202"/>
      <c r="SOZ98" s="202"/>
      <c r="SPA98" s="202"/>
      <c r="SPB98" s="202"/>
      <c r="SPC98" s="202"/>
      <c r="SPD98" s="202"/>
      <c r="SPE98" s="202"/>
      <c r="SPF98" s="202"/>
      <c r="SPG98" s="202"/>
      <c r="SPH98" s="202"/>
      <c r="SPI98" s="202"/>
      <c r="SPJ98" s="202"/>
      <c r="SPK98" s="202"/>
      <c r="SPL98" s="202"/>
      <c r="SPM98" s="202"/>
      <c r="SPN98" s="202"/>
      <c r="SPO98" s="202"/>
      <c r="SPP98" s="202"/>
      <c r="SPQ98" s="202"/>
      <c r="SPR98" s="202"/>
      <c r="SPS98" s="202"/>
      <c r="SPT98" s="202"/>
      <c r="SPU98" s="202"/>
      <c r="SPV98" s="202"/>
      <c r="SPW98" s="202"/>
      <c r="SPX98" s="202"/>
      <c r="SPY98" s="202"/>
      <c r="SPZ98" s="202"/>
      <c r="SQA98" s="202"/>
      <c r="SQB98" s="202"/>
      <c r="SQC98" s="202"/>
      <c r="SQD98" s="202"/>
      <c r="SQE98" s="202"/>
      <c r="SQF98" s="202"/>
      <c r="SQG98" s="202"/>
      <c r="SQH98" s="202"/>
      <c r="SQI98" s="202"/>
      <c r="SQJ98" s="202"/>
      <c r="SQK98" s="202"/>
      <c r="SQL98" s="202"/>
      <c r="SQM98" s="202"/>
      <c r="SQN98" s="202"/>
      <c r="SQO98" s="202"/>
      <c r="SQP98" s="202"/>
      <c r="SQQ98" s="202"/>
      <c r="SQR98" s="202"/>
      <c r="SQS98" s="202"/>
      <c r="SQT98" s="202"/>
      <c r="SQU98" s="202"/>
      <c r="SQV98" s="202"/>
      <c r="SQW98" s="202"/>
      <c r="SQX98" s="202"/>
      <c r="SQY98" s="202"/>
      <c r="SQZ98" s="202"/>
      <c r="SRA98" s="202"/>
      <c r="SRB98" s="202"/>
      <c r="SRC98" s="202"/>
      <c r="SRD98" s="202"/>
      <c r="SRE98" s="202"/>
      <c r="SRF98" s="202"/>
      <c r="SRG98" s="202"/>
      <c r="SRH98" s="202"/>
      <c r="SRI98" s="202"/>
      <c r="SRJ98" s="202"/>
      <c r="SRK98" s="202"/>
      <c r="SRL98" s="202"/>
      <c r="SRM98" s="202"/>
      <c r="SRN98" s="202"/>
      <c r="SRO98" s="202"/>
      <c r="SRP98" s="202"/>
      <c r="SRQ98" s="202"/>
      <c r="SRR98" s="202"/>
      <c r="SRS98" s="202"/>
      <c r="SRT98" s="202"/>
      <c r="SRU98" s="202"/>
      <c r="SRV98" s="202"/>
      <c r="SRW98" s="202"/>
      <c r="SRX98" s="202"/>
      <c r="SRY98" s="202"/>
      <c r="SRZ98" s="202"/>
      <c r="SSA98" s="202"/>
      <c r="SSB98" s="202"/>
      <c r="SSC98" s="202"/>
      <c r="SSD98" s="202"/>
      <c r="SSE98" s="202"/>
      <c r="SSF98" s="202"/>
      <c r="SSG98" s="202"/>
      <c r="SSH98" s="202"/>
      <c r="SSI98" s="202"/>
      <c r="SSJ98" s="202"/>
      <c r="SSK98" s="202"/>
      <c r="SSL98" s="202"/>
      <c r="SSM98" s="202"/>
      <c r="SSN98" s="202"/>
      <c r="SSO98" s="202"/>
      <c r="SSP98" s="202"/>
      <c r="SSQ98" s="202"/>
      <c r="SSR98" s="202"/>
      <c r="SSS98" s="202"/>
      <c r="SST98" s="202"/>
      <c r="SSU98" s="202"/>
      <c r="SSV98" s="202"/>
      <c r="SSW98" s="202"/>
      <c r="SSX98" s="202"/>
      <c r="SSY98" s="202"/>
      <c r="SSZ98" s="202"/>
      <c r="STA98" s="202"/>
      <c r="STB98" s="202"/>
      <c r="STC98" s="202"/>
      <c r="STD98" s="202"/>
      <c r="STE98" s="202"/>
      <c r="STF98" s="202"/>
      <c r="STG98" s="202"/>
      <c r="STH98" s="202"/>
      <c r="STI98" s="202"/>
      <c r="STJ98" s="202"/>
      <c r="STK98" s="202"/>
      <c r="STL98" s="202"/>
      <c r="STM98" s="202"/>
      <c r="STN98" s="202"/>
      <c r="STO98" s="202"/>
      <c r="STP98" s="202"/>
      <c r="STQ98" s="202"/>
      <c r="STR98" s="202"/>
      <c r="STS98" s="202"/>
      <c r="STT98" s="202"/>
      <c r="STU98" s="202"/>
      <c r="STV98" s="202"/>
      <c r="STW98" s="202"/>
      <c r="STX98" s="202"/>
      <c r="STY98" s="202"/>
      <c r="STZ98" s="202"/>
      <c r="SUA98" s="202"/>
      <c r="SUB98" s="202"/>
      <c r="SUC98" s="202"/>
      <c r="SUD98" s="202"/>
      <c r="SUE98" s="202"/>
      <c r="SUF98" s="202"/>
      <c r="SUG98" s="202"/>
      <c r="SUH98" s="202"/>
      <c r="SUI98" s="202"/>
      <c r="SUJ98" s="202"/>
      <c r="SUK98" s="202"/>
      <c r="SUL98" s="202"/>
      <c r="SUM98" s="202"/>
      <c r="SUN98" s="202"/>
      <c r="SUO98" s="202"/>
      <c r="SUP98" s="202"/>
      <c r="SUQ98" s="202"/>
      <c r="SUR98" s="202"/>
      <c r="SUS98" s="202"/>
      <c r="SUT98" s="202"/>
      <c r="SUU98" s="202"/>
      <c r="SUV98" s="202"/>
      <c r="SUW98" s="202"/>
      <c r="SUX98" s="202"/>
      <c r="SUY98" s="202"/>
      <c r="SUZ98" s="202"/>
      <c r="SVA98" s="202"/>
      <c r="SVB98" s="202"/>
      <c r="SVC98" s="202"/>
      <c r="SVD98" s="202"/>
      <c r="SVE98" s="202"/>
      <c r="SVF98" s="202"/>
      <c r="SVG98" s="202"/>
      <c r="SVH98" s="202"/>
      <c r="SVI98" s="202"/>
      <c r="SVJ98" s="202"/>
      <c r="SVK98" s="202"/>
      <c r="SVL98" s="202"/>
      <c r="SVM98" s="202"/>
      <c r="SVN98" s="202"/>
      <c r="SVO98" s="202"/>
      <c r="SVP98" s="202"/>
      <c r="SVQ98" s="202"/>
      <c r="SVR98" s="202"/>
      <c r="SVS98" s="202"/>
      <c r="SVT98" s="202"/>
      <c r="SVU98" s="202"/>
      <c r="SVV98" s="202"/>
      <c r="SVW98" s="202"/>
      <c r="SVX98" s="202"/>
      <c r="SVY98" s="202"/>
      <c r="SVZ98" s="202"/>
      <c r="SWA98" s="202"/>
      <c r="SWB98" s="202"/>
      <c r="SWC98" s="202"/>
      <c r="SWD98" s="202"/>
      <c r="SWE98" s="202"/>
      <c r="SWF98" s="202"/>
      <c r="SWG98" s="202"/>
      <c r="SWH98" s="202"/>
      <c r="SWI98" s="202"/>
      <c r="SWJ98" s="202"/>
      <c r="SWK98" s="202"/>
      <c r="SWL98" s="202"/>
      <c r="SWM98" s="202"/>
      <c r="SWN98" s="202"/>
      <c r="SWO98" s="202"/>
      <c r="SWP98" s="202"/>
      <c r="SWQ98" s="202"/>
      <c r="SWR98" s="202"/>
      <c r="SWS98" s="202"/>
      <c r="SWT98" s="202"/>
      <c r="SWU98" s="202"/>
      <c r="SWV98" s="202"/>
      <c r="SWW98" s="202"/>
      <c r="SWX98" s="202"/>
      <c r="SWY98" s="202"/>
      <c r="SWZ98" s="202"/>
      <c r="SXA98" s="202"/>
      <c r="SXB98" s="202"/>
      <c r="SXC98" s="202"/>
      <c r="SXD98" s="202"/>
      <c r="SXE98" s="202"/>
      <c r="SXF98" s="202"/>
      <c r="SXG98" s="202"/>
      <c r="SXH98" s="202"/>
      <c r="SXI98" s="202"/>
      <c r="SXJ98" s="202"/>
      <c r="SXK98" s="202"/>
      <c r="SXL98" s="202"/>
      <c r="SXM98" s="202"/>
      <c r="SXN98" s="202"/>
      <c r="SXO98" s="202"/>
      <c r="SXP98" s="202"/>
      <c r="SXQ98" s="202"/>
      <c r="SXR98" s="202"/>
      <c r="SXS98" s="202"/>
      <c r="SXT98" s="202"/>
      <c r="SXU98" s="202"/>
      <c r="SXV98" s="202"/>
      <c r="SXW98" s="202"/>
      <c r="SXX98" s="202"/>
      <c r="SXY98" s="202"/>
      <c r="SXZ98" s="202"/>
      <c r="SYA98" s="202"/>
      <c r="SYB98" s="202"/>
      <c r="SYC98" s="202"/>
      <c r="SYD98" s="202"/>
      <c r="SYE98" s="202"/>
      <c r="SYF98" s="202"/>
      <c r="SYG98" s="202"/>
      <c r="SYH98" s="202"/>
      <c r="SYI98" s="202"/>
      <c r="SYJ98" s="202"/>
      <c r="SYK98" s="202"/>
      <c r="SYL98" s="202"/>
      <c r="SYM98" s="202"/>
      <c r="SYN98" s="202"/>
      <c r="SYO98" s="202"/>
      <c r="SYP98" s="202"/>
      <c r="SYQ98" s="202"/>
      <c r="SYR98" s="202"/>
      <c r="SYS98" s="202"/>
      <c r="SYT98" s="202"/>
      <c r="SYU98" s="202"/>
      <c r="SYV98" s="202"/>
      <c r="SYW98" s="202"/>
      <c r="SYX98" s="202"/>
      <c r="SYY98" s="202"/>
      <c r="SYZ98" s="202"/>
      <c r="SZA98" s="202"/>
      <c r="SZB98" s="202"/>
      <c r="SZC98" s="202"/>
      <c r="SZD98" s="202"/>
      <c r="SZE98" s="202"/>
      <c r="SZF98" s="202"/>
      <c r="SZG98" s="202"/>
      <c r="SZH98" s="202"/>
      <c r="SZI98" s="202"/>
      <c r="SZJ98" s="202"/>
      <c r="SZK98" s="202"/>
      <c r="SZL98" s="202"/>
      <c r="SZM98" s="202"/>
      <c r="SZN98" s="202"/>
      <c r="SZO98" s="202"/>
      <c r="SZP98" s="202"/>
      <c r="SZQ98" s="202"/>
      <c r="SZR98" s="202"/>
      <c r="SZS98" s="202"/>
      <c r="SZT98" s="202"/>
      <c r="SZU98" s="202"/>
      <c r="SZV98" s="202"/>
      <c r="SZW98" s="202"/>
      <c r="SZX98" s="202"/>
      <c r="SZY98" s="202"/>
      <c r="SZZ98" s="202"/>
      <c r="TAA98" s="202"/>
      <c r="TAB98" s="202"/>
      <c r="TAC98" s="202"/>
      <c r="TAD98" s="202"/>
      <c r="TAE98" s="202"/>
      <c r="TAF98" s="202"/>
      <c r="TAG98" s="202"/>
      <c r="TAH98" s="202"/>
      <c r="TAI98" s="202"/>
      <c r="TAJ98" s="202"/>
      <c r="TAK98" s="202"/>
      <c r="TAL98" s="202"/>
      <c r="TAM98" s="202"/>
      <c r="TAN98" s="202"/>
      <c r="TAO98" s="202"/>
      <c r="TAP98" s="202"/>
      <c r="TAQ98" s="202"/>
      <c r="TAR98" s="202"/>
      <c r="TAS98" s="202"/>
      <c r="TAT98" s="202"/>
      <c r="TAU98" s="202"/>
      <c r="TAV98" s="202"/>
      <c r="TAW98" s="202"/>
      <c r="TAX98" s="202"/>
      <c r="TAY98" s="202"/>
      <c r="TAZ98" s="202"/>
      <c r="TBA98" s="202"/>
      <c r="TBB98" s="202"/>
      <c r="TBC98" s="202"/>
      <c r="TBD98" s="202"/>
      <c r="TBE98" s="202"/>
      <c r="TBF98" s="202"/>
      <c r="TBG98" s="202"/>
      <c r="TBH98" s="202"/>
      <c r="TBI98" s="202"/>
      <c r="TBJ98" s="202"/>
      <c r="TBK98" s="202"/>
      <c r="TBL98" s="202"/>
      <c r="TBM98" s="202"/>
      <c r="TBN98" s="202"/>
      <c r="TBO98" s="202"/>
      <c r="TBP98" s="202"/>
      <c r="TBQ98" s="202"/>
      <c r="TBR98" s="202"/>
      <c r="TBS98" s="202"/>
      <c r="TBT98" s="202"/>
      <c r="TBU98" s="202"/>
      <c r="TBV98" s="202"/>
      <c r="TBW98" s="202"/>
      <c r="TBX98" s="202"/>
      <c r="TBY98" s="202"/>
      <c r="TBZ98" s="202"/>
      <c r="TCA98" s="202"/>
      <c r="TCB98" s="202"/>
      <c r="TCC98" s="202"/>
      <c r="TCD98" s="202"/>
      <c r="TCE98" s="202"/>
      <c r="TCF98" s="202"/>
      <c r="TCG98" s="202"/>
      <c r="TCH98" s="202"/>
      <c r="TCI98" s="202"/>
      <c r="TCJ98" s="202"/>
      <c r="TCK98" s="202"/>
      <c r="TCL98" s="202"/>
      <c r="TCM98" s="202"/>
      <c r="TCN98" s="202"/>
      <c r="TCO98" s="202"/>
      <c r="TCP98" s="202"/>
      <c r="TCQ98" s="202"/>
      <c r="TCR98" s="202"/>
      <c r="TCS98" s="202"/>
      <c r="TCT98" s="202"/>
      <c r="TCU98" s="202"/>
      <c r="TCV98" s="202"/>
      <c r="TCW98" s="202"/>
      <c r="TCX98" s="202"/>
      <c r="TCY98" s="202"/>
      <c r="TCZ98" s="202"/>
      <c r="TDA98" s="202"/>
      <c r="TDB98" s="202"/>
      <c r="TDC98" s="202"/>
      <c r="TDD98" s="202"/>
      <c r="TDE98" s="202"/>
      <c r="TDF98" s="202"/>
      <c r="TDG98" s="202"/>
      <c r="TDH98" s="202"/>
      <c r="TDI98" s="202"/>
      <c r="TDJ98" s="202"/>
      <c r="TDK98" s="202"/>
      <c r="TDL98" s="202"/>
      <c r="TDM98" s="202"/>
      <c r="TDN98" s="202"/>
      <c r="TDO98" s="202"/>
      <c r="TDP98" s="202"/>
      <c r="TDQ98" s="202"/>
      <c r="TDR98" s="202"/>
      <c r="TDS98" s="202"/>
      <c r="TDT98" s="202"/>
      <c r="TDU98" s="202"/>
      <c r="TDV98" s="202"/>
      <c r="TDW98" s="202"/>
      <c r="TDX98" s="202"/>
      <c r="TDY98" s="202"/>
      <c r="TDZ98" s="202"/>
      <c r="TEA98" s="202"/>
      <c r="TEB98" s="202"/>
      <c r="TEC98" s="202"/>
      <c r="TED98" s="202"/>
      <c r="TEE98" s="202"/>
      <c r="TEF98" s="202"/>
      <c r="TEG98" s="202"/>
      <c r="TEH98" s="202"/>
      <c r="TEI98" s="202"/>
      <c r="TEJ98" s="202"/>
      <c r="TEK98" s="202"/>
      <c r="TEL98" s="202"/>
      <c r="TEM98" s="202"/>
      <c r="TEN98" s="202"/>
      <c r="TEO98" s="202"/>
      <c r="TEP98" s="202"/>
      <c r="TEQ98" s="202"/>
      <c r="TER98" s="202"/>
      <c r="TES98" s="202"/>
      <c r="TET98" s="202"/>
      <c r="TEU98" s="202"/>
      <c r="TEV98" s="202"/>
      <c r="TEW98" s="202"/>
      <c r="TEX98" s="202"/>
      <c r="TEY98" s="202"/>
      <c r="TEZ98" s="202"/>
      <c r="TFA98" s="202"/>
      <c r="TFB98" s="202"/>
      <c r="TFC98" s="202"/>
      <c r="TFD98" s="202"/>
      <c r="TFE98" s="202"/>
      <c r="TFF98" s="202"/>
      <c r="TFG98" s="202"/>
      <c r="TFH98" s="202"/>
      <c r="TFI98" s="202"/>
      <c r="TFJ98" s="202"/>
      <c r="TFK98" s="202"/>
      <c r="TFL98" s="202"/>
      <c r="TFM98" s="202"/>
      <c r="TFN98" s="202"/>
      <c r="TFO98" s="202"/>
      <c r="TFP98" s="202"/>
      <c r="TFQ98" s="202"/>
      <c r="TFR98" s="202"/>
      <c r="TFS98" s="202"/>
      <c r="TFT98" s="202"/>
      <c r="TFU98" s="202"/>
      <c r="TFV98" s="202"/>
      <c r="TFW98" s="202"/>
      <c r="TFX98" s="202"/>
      <c r="TFY98" s="202"/>
      <c r="TFZ98" s="202"/>
      <c r="TGA98" s="202"/>
      <c r="TGB98" s="202"/>
      <c r="TGC98" s="202"/>
      <c r="TGD98" s="202"/>
      <c r="TGE98" s="202"/>
      <c r="TGF98" s="202"/>
      <c r="TGG98" s="202"/>
      <c r="TGH98" s="202"/>
      <c r="TGI98" s="202"/>
      <c r="TGJ98" s="202"/>
      <c r="TGK98" s="202"/>
      <c r="TGL98" s="202"/>
      <c r="TGM98" s="202"/>
      <c r="TGN98" s="202"/>
      <c r="TGO98" s="202"/>
      <c r="TGP98" s="202"/>
      <c r="TGQ98" s="202"/>
      <c r="TGR98" s="202"/>
      <c r="TGS98" s="202"/>
      <c r="TGT98" s="202"/>
      <c r="TGU98" s="202"/>
      <c r="TGV98" s="202"/>
      <c r="TGW98" s="202"/>
      <c r="TGX98" s="202"/>
      <c r="TGY98" s="202"/>
      <c r="TGZ98" s="202"/>
      <c r="THA98" s="202"/>
      <c r="THB98" s="202"/>
      <c r="THC98" s="202"/>
      <c r="THD98" s="202"/>
      <c r="THE98" s="202"/>
      <c r="THF98" s="202"/>
      <c r="THG98" s="202"/>
      <c r="THH98" s="202"/>
      <c r="THI98" s="202"/>
      <c r="THJ98" s="202"/>
      <c r="THK98" s="202"/>
      <c r="THL98" s="202"/>
      <c r="THM98" s="202"/>
      <c r="THN98" s="202"/>
      <c r="THO98" s="202"/>
      <c r="THP98" s="202"/>
      <c r="THQ98" s="202"/>
      <c r="THR98" s="202"/>
      <c r="THS98" s="202"/>
      <c r="THT98" s="202"/>
      <c r="THU98" s="202"/>
      <c r="THV98" s="202"/>
      <c r="THW98" s="202"/>
      <c r="THX98" s="202"/>
      <c r="THY98" s="202"/>
      <c r="THZ98" s="202"/>
      <c r="TIA98" s="202"/>
      <c r="TIB98" s="202"/>
      <c r="TIC98" s="202"/>
      <c r="TID98" s="202"/>
      <c r="TIE98" s="202"/>
      <c r="TIF98" s="202"/>
      <c r="TIG98" s="202"/>
      <c r="TIH98" s="202"/>
      <c r="TII98" s="202"/>
      <c r="TIJ98" s="202"/>
      <c r="TIK98" s="202"/>
      <c r="TIL98" s="202"/>
      <c r="TIM98" s="202"/>
      <c r="TIN98" s="202"/>
      <c r="TIO98" s="202"/>
      <c r="TIP98" s="202"/>
      <c r="TIQ98" s="202"/>
      <c r="TIR98" s="202"/>
      <c r="TIS98" s="202"/>
      <c r="TIT98" s="202"/>
      <c r="TIU98" s="202"/>
      <c r="TIV98" s="202"/>
      <c r="TIW98" s="202"/>
      <c r="TIX98" s="202"/>
      <c r="TIY98" s="202"/>
      <c r="TIZ98" s="202"/>
      <c r="TJA98" s="202"/>
      <c r="TJB98" s="202"/>
      <c r="TJC98" s="202"/>
      <c r="TJD98" s="202"/>
      <c r="TJE98" s="202"/>
      <c r="TJF98" s="202"/>
      <c r="TJG98" s="202"/>
      <c r="TJH98" s="202"/>
      <c r="TJI98" s="202"/>
      <c r="TJJ98" s="202"/>
      <c r="TJK98" s="202"/>
      <c r="TJL98" s="202"/>
      <c r="TJM98" s="202"/>
      <c r="TJN98" s="202"/>
      <c r="TJO98" s="202"/>
      <c r="TJP98" s="202"/>
      <c r="TJQ98" s="202"/>
      <c r="TJR98" s="202"/>
      <c r="TJS98" s="202"/>
      <c r="TJT98" s="202"/>
      <c r="TJU98" s="202"/>
      <c r="TJV98" s="202"/>
      <c r="TJW98" s="202"/>
      <c r="TJX98" s="202"/>
      <c r="TJY98" s="202"/>
      <c r="TJZ98" s="202"/>
      <c r="TKA98" s="202"/>
      <c r="TKB98" s="202"/>
      <c r="TKC98" s="202"/>
      <c r="TKD98" s="202"/>
      <c r="TKE98" s="202"/>
      <c r="TKF98" s="202"/>
      <c r="TKG98" s="202"/>
      <c r="TKH98" s="202"/>
      <c r="TKI98" s="202"/>
      <c r="TKJ98" s="202"/>
      <c r="TKK98" s="202"/>
      <c r="TKL98" s="202"/>
      <c r="TKM98" s="202"/>
      <c r="TKN98" s="202"/>
      <c r="TKO98" s="202"/>
      <c r="TKP98" s="202"/>
      <c r="TKQ98" s="202"/>
      <c r="TKR98" s="202"/>
      <c r="TKS98" s="202"/>
      <c r="TKT98" s="202"/>
      <c r="TKU98" s="202"/>
      <c r="TKV98" s="202"/>
      <c r="TKW98" s="202"/>
      <c r="TKX98" s="202"/>
      <c r="TKY98" s="202"/>
      <c r="TKZ98" s="202"/>
      <c r="TLA98" s="202"/>
      <c r="TLB98" s="202"/>
      <c r="TLC98" s="202"/>
      <c r="TLD98" s="202"/>
      <c r="TLE98" s="202"/>
      <c r="TLF98" s="202"/>
      <c r="TLG98" s="202"/>
      <c r="TLH98" s="202"/>
      <c r="TLI98" s="202"/>
      <c r="TLJ98" s="202"/>
      <c r="TLK98" s="202"/>
      <c r="TLL98" s="202"/>
      <c r="TLM98" s="202"/>
      <c r="TLN98" s="202"/>
      <c r="TLO98" s="202"/>
      <c r="TLP98" s="202"/>
      <c r="TLQ98" s="202"/>
      <c r="TLR98" s="202"/>
      <c r="TLS98" s="202"/>
      <c r="TLT98" s="202"/>
      <c r="TLU98" s="202"/>
      <c r="TLV98" s="202"/>
      <c r="TLW98" s="202"/>
      <c r="TLX98" s="202"/>
      <c r="TLY98" s="202"/>
      <c r="TLZ98" s="202"/>
      <c r="TMA98" s="202"/>
      <c r="TMB98" s="202"/>
      <c r="TMC98" s="202"/>
      <c r="TMD98" s="202"/>
      <c r="TME98" s="202"/>
      <c r="TMF98" s="202"/>
      <c r="TMG98" s="202"/>
      <c r="TMH98" s="202"/>
      <c r="TMI98" s="202"/>
      <c r="TMJ98" s="202"/>
      <c r="TMK98" s="202"/>
      <c r="TML98" s="202"/>
      <c r="TMM98" s="202"/>
      <c r="TMN98" s="202"/>
      <c r="TMO98" s="202"/>
      <c r="TMP98" s="202"/>
      <c r="TMQ98" s="202"/>
      <c r="TMR98" s="202"/>
      <c r="TMS98" s="202"/>
      <c r="TMT98" s="202"/>
      <c r="TMU98" s="202"/>
      <c r="TMV98" s="202"/>
      <c r="TMW98" s="202"/>
      <c r="TMX98" s="202"/>
      <c r="TMY98" s="202"/>
      <c r="TMZ98" s="202"/>
      <c r="TNA98" s="202"/>
      <c r="TNB98" s="202"/>
      <c r="TNC98" s="202"/>
      <c r="TND98" s="202"/>
      <c r="TNE98" s="202"/>
      <c r="TNF98" s="202"/>
      <c r="TNG98" s="202"/>
      <c r="TNH98" s="202"/>
      <c r="TNI98" s="202"/>
      <c r="TNJ98" s="202"/>
      <c r="TNK98" s="202"/>
      <c r="TNL98" s="202"/>
      <c r="TNM98" s="202"/>
      <c r="TNN98" s="202"/>
      <c r="TNO98" s="202"/>
      <c r="TNP98" s="202"/>
      <c r="TNQ98" s="202"/>
      <c r="TNR98" s="202"/>
      <c r="TNS98" s="202"/>
      <c r="TNT98" s="202"/>
      <c r="TNU98" s="202"/>
      <c r="TNV98" s="202"/>
      <c r="TNW98" s="202"/>
      <c r="TNX98" s="202"/>
      <c r="TNY98" s="202"/>
      <c r="TNZ98" s="202"/>
      <c r="TOA98" s="202"/>
      <c r="TOB98" s="202"/>
      <c r="TOC98" s="202"/>
      <c r="TOD98" s="202"/>
      <c r="TOE98" s="202"/>
      <c r="TOF98" s="202"/>
      <c r="TOG98" s="202"/>
      <c r="TOH98" s="202"/>
      <c r="TOI98" s="202"/>
      <c r="TOJ98" s="202"/>
      <c r="TOK98" s="202"/>
      <c r="TOL98" s="202"/>
      <c r="TOM98" s="202"/>
      <c r="TON98" s="202"/>
      <c r="TOO98" s="202"/>
      <c r="TOP98" s="202"/>
      <c r="TOQ98" s="202"/>
      <c r="TOR98" s="202"/>
      <c r="TOS98" s="202"/>
      <c r="TOT98" s="202"/>
      <c r="TOU98" s="202"/>
      <c r="TOV98" s="202"/>
      <c r="TOW98" s="202"/>
      <c r="TOX98" s="202"/>
      <c r="TOY98" s="202"/>
      <c r="TOZ98" s="202"/>
      <c r="TPA98" s="202"/>
      <c r="TPB98" s="202"/>
      <c r="TPC98" s="202"/>
      <c r="TPD98" s="202"/>
      <c r="TPE98" s="202"/>
      <c r="TPF98" s="202"/>
      <c r="TPG98" s="202"/>
      <c r="TPH98" s="202"/>
      <c r="TPI98" s="202"/>
      <c r="TPJ98" s="202"/>
      <c r="TPK98" s="202"/>
      <c r="TPL98" s="202"/>
      <c r="TPM98" s="202"/>
      <c r="TPN98" s="202"/>
      <c r="TPO98" s="202"/>
      <c r="TPP98" s="202"/>
      <c r="TPQ98" s="202"/>
      <c r="TPR98" s="202"/>
      <c r="TPS98" s="202"/>
      <c r="TPT98" s="202"/>
      <c r="TPU98" s="202"/>
      <c r="TPV98" s="202"/>
      <c r="TPW98" s="202"/>
      <c r="TPX98" s="202"/>
      <c r="TPY98" s="202"/>
      <c r="TPZ98" s="202"/>
      <c r="TQA98" s="202"/>
      <c r="TQB98" s="202"/>
      <c r="TQC98" s="202"/>
      <c r="TQD98" s="202"/>
      <c r="TQE98" s="202"/>
      <c r="TQF98" s="202"/>
      <c r="TQG98" s="202"/>
      <c r="TQH98" s="202"/>
      <c r="TQI98" s="202"/>
      <c r="TQJ98" s="202"/>
      <c r="TQK98" s="202"/>
      <c r="TQL98" s="202"/>
      <c r="TQM98" s="202"/>
      <c r="TQN98" s="202"/>
      <c r="TQO98" s="202"/>
      <c r="TQP98" s="202"/>
      <c r="TQQ98" s="202"/>
      <c r="TQR98" s="202"/>
      <c r="TQS98" s="202"/>
      <c r="TQT98" s="202"/>
      <c r="TQU98" s="202"/>
      <c r="TQV98" s="202"/>
      <c r="TQW98" s="202"/>
      <c r="TQX98" s="202"/>
      <c r="TQY98" s="202"/>
      <c r="TQZ98" s="202"/>
      <c r="TRA98" s="202"/>
      <c r="TRB98" s="202"/>
      <c r="TRC98" s="202"/>
      <c r="TRD98" s="202"/>
      <c r="TRE98" s="202"/>
      <c r="TRF98" s="202"/>
      <c r="TRG98" s="202"/>
      <c r="TRH98" s="202"/>
      <c r="TRI98" s="202"/>
      <c r="TRJ98" s="202"/>
      <c r="TRK98" s="202"/>
      <c r="TRL98" s="202"/>
      <c r="TRM98" s="202"/>
      <c r="TRN98" s="202"/>
      <c r="TRO98" s="202"/>
      <c r="TRP98" s="202"/>
      <c r="TRQ98" s="202"/>
      <c r="TRR98" s="202"/>
      <c r="TRS98" s="202"/>
      <c r="TRT98" s="202"/>
      <c r="TRU98" s="202"/>
      <c r="TRV98" s="202"/>
      <c r="TRW98" s="202"/>
      <c r="TRX98" s="202"/>
      <c r="TRY98" s="202"/>
      <c r="TRZ98" s="202"/>
      <c r="TSA98" s="202"/>
      <c r="TSB98" s="202"/>
      <c r="TSC98" s="202"/>
      <c r="TSD98" s="202"/>
      <c r="TSE98" s="202"/>
      <c r="TSF98" s="202"/>
      <c r="TSG98" s="202"/>
      <c r="TSH98" s="202"/>
      <c r="TSI98" s="202"/>
      <c r="TSJ98" s="202"/>
      <c r="TSK98" s="202"/>
      <c r="TSL98" s="202"/>
      <c r="TSM98" s="202"/>
      <c r="TSN98" s="202"/>
      <c r="TSO98" s="202"/>
      <c r="TSP98" s="202"/>
      <c r="TSQ98" s="202"/>
      <c r="TSR98" s="202"/>
      <c r="TSS98" s="202"/>
      <c r="TST98" s="202"/>
      <c r="TSU98" s="202"/>
      <c r="TSV98" s="202"/>
      <c r="TSW98" s="202"/>
      <c r="TSX98" s="202"/>
      <c r="TSY98" s="202"/>
      <c r="TSZ98" s="202"/>
      <c r="TTA98" s="202"/>
      <c r="TTB98" s="202"/>
      <c r="TTC98" s="202"/>
      <c r="TTD98" s="202"/>
      <c r="TTE98" s="202"/>
      <c r="TTF98" s="202"/>
      <c r="TTG98" s="202"/>
      <c r="TTH98" s="202"/>
      <c r="TTI98" s="202"/>
      <c r="TTJ98" s="202"/>
      <c r="TTK98" s="202"/>
      <c r="TTL98" s="202"/>
      <c r="TTM98" s="202"/>
      <c r="TTN98" s="202"/>
      <c r="TTO98" s="202"/>
      <c r="TTP98" s="202"/>
      <c r="TTQ98" s="202"/>
      <c r="TTR98" s="202"/>
      <c r="TTS98" s="202"/>
      <c r="TTT98" s="202"/>
      <c r="TTU98" s="202"/>
      <c r="TTV98" s="202"/>
      <c r="TTW98" s="202"/>
      <c r="TTX98" s="202"/>
      <c r="TTY98" s="202"/>
      <c r="TTZ98" s="202"/>
      <c r="TUA98" s="202"/>
      <c r="TUB98" s="202"/>
      <c r="TUC98" s="202"/>
      <c r="TUD98" s="202"/>
      <c r="TUE98" s="202"/>
      <c r="TUF98" s="202"/>
      <c r="TUG98" s="202"/>
      <c r="TUH98" s="202"/>
      <c r="TUI98" s="202"/>
      <c r="TUJ98" s="202"/>
      <c r="TUK98" s="202"/>
      <c r="TUL98" s="202"/>
      <c r="TUM98" s="202"/>
      <c r="TUN98" s="202"/>
      <c r="TUO98" s="202"/>
      <c r="TUP98" s="202"/>
      <c r="TUQ98" s="202"/>
      <c r="TUR98" s="202"/>
      <c r="TUS98" s="202"/>
      <c r="TUT98" s="202"/>
      <c r="TUU98" s="202"/>
      <c r="TUV98" s="202"/>
      <c r="TUW98" s="202"/>
      <c r="TUX98" s="202"/>
      <c r="TUY98" s="202"/>
      <c r="TUZ98" s="202"/>
      <c r="TVA98" s="202"/>
      <c r="TVB98" s="202"/>
      <c r="TVC98" s="202"/>
      <c r="TVD98" s="202"/>
      <c r="TVE98" s="202"/>
      <c r="TVF98" s="202"/>
      <c r="TVG98" s="202"/>
      <c r="TVH98" s="202"/>
      <c r="TVI98" s="202"/>
      <c r="TVJ98" s="202"/>
      <c r="TVK98" s="202"/>
      <c r="TVL98" s="202"/>
      <c r="TVM98" s="202"/>
      <c r="TVN98" s="202"/>
      <c r="TVO98" s="202"/>
      <c r="TVP98" s="202"/>
      <c r="TVQ98" s="202"/>
      <c r="TVR98" s="202"/>
      <c r="TVS98" s="202"/>
      <c r="TVT98" s="202"/>
      <c r="TVU98" s="202"/>
      <c r="TVV98" s="202"/>
      <c r="TVW98" s="202"/>
      <c r="TVX98" s="202"/>
      <c r="TVY98" s="202"/>
      <c r="TVZ98" s="202"/>
      <c r="TWA98" s="202"/>
      <c r="TWB98" s="202"/>
      <c r="TWC98" s="202"/>
      <c r="TWD98" s="202"/>
      <c r="TWE98" s="202"/>
      <c r="TWF98" s="202"/>
      <c r="TWG98" s="202"/>
      <c r="TWH98" s="202"/>
      <c r="TWI98" s="202"/>
      <c r="TWJ98" s="202"/>
      <c r="TWK98" s="202"/>
      <c r="TWL98" s="202"/>
      <c r="TWM98" s="202"/>
      <c r="TWN98" s="202"/>
      <c r="TWO98" s="202"/>
      <c r="TWP98" s="202"/>
      <c r="TWQ98" s="202"/>
      <c r="TWR98" s="202"/>
      <c r="TWS98" s="202"/>
      <c r="TWT98" s="202"/>
      <c r="TWU98" s="202"/>
      <c r="TWV98" s="202"/>
      <c r="TWW98" s="202"/>
      <c r="TWX98" s="202"/>
      <c r="TWY98" s="202"/>
      <c r="TWZ98" s="202"/>
      <c r="TXA98" s="202"/>
      <c r="TXB98" s="202"/>
      <c r="TXC98" s="202"/>
      <c r="TXD98" s="202"/>
      <c r="TXE98" s="202"/>
      <c r="TXF98" s="202"/>
      <c r="TXG98" s="202"/>
      <c r="TXH98" s="202"/>
      <c r="TXI98" s="202"/>
      <c r="TXJ98" s="202"/>
      <c r="TXK98" s="202"/>
      <c r="TXL98" s="202"/>
      <c r="TXM98" s="202"/>
      <c r="TXN98" s="202"/>
      <c r="TXO98" s="202"/>
      <c r="TXP98" s="202"/>
      <c r="TXQ98" s="202"/>
      <c r="TXR98" s="202"/>
      <c r="TXS98" s="202"/>
      <c r="TXT98" s="202"/>
      <c r="TXU98" s="202"/>
      <c r="TXV98" s="202"/>
      <c r="TXW98" s="202"/>
      <c r="TXX98" s="202"/>
      <c r="TXY98" s="202"/>
      <c r="TXZ98" s="202"/>
      <c r="TYA98" s="202"/>
      <c r="TYB98" s="202"/>
      <c r="TYC98" s="202"/>
      <c r="TYD98" s="202"/>
      <c r="TYE98" s="202"/>
      <c r="TYF98" s="202"/>
      <c r="TYG98" s="202"/>
      <c r="TYH98" s="202"/>
      <c r="TYI98" s="202"/>
      <c r="TYJ98" s="202"/>
      <c r="TYK98" s="202"/>
      <c r="TYL98" s="202"/>
      <c r="TYM98" s="202"/>
      <c r="TYN98" s="202"/>
      <c r="TYO98" s="202"/>
      <c r="TYP98" s="202"/>
      <c r="TYQ98" s="202"/>
      <c r="TYR98" s="202"/>
      <c r="TYS98" s="202"/>
      <c r="TYT98" s="202"/>
      <c r="TYU98" s="202"/>
      <c r="TYV98" s="202"/>
      <c r="TYW98" s="202"/>
      <c r="TYX98" s="202"/>
      <c r="TYY98" s="202"/>
      <c r="TYZ98" s="202"/>
      <c r="TZA98" s="202"/>
      <c r="TZB98" s="202"/>
      <c r="TZC98" s="202"/>
      <c r="TZD98" s="202"/>
      <c r="TZE98" s="202"/>
      <c r="TZF98" s="202"/>
      <c r="TZG98" s="202"/>
      <c r="TZH98" s="202"/>
      <c r="TZI98" s="202"/>
      <c r="TZJ98" s="202"/>
      <c r="TZK98" s="202"/>
      <c r="TZL98" s="202"/>
      <c r="TZM98" s="202"/>
      <c r="TZN98" s="202"/>
      <c r="TZO98" s="202"/>
      <c r="TZP98" s="202"/>
      <c r="TZQ98" s="202"/>
      <c r="TZR98" s="202"/>
      <c r="TZS98" s="202"/>
      <c r="TZT98" s="202"/>
      <c r="TZU98" s="202"/>
      <c r="TZV98" s="202"/>
      <c r="TZW98" s="202"/>
      <c r="TZX98" s="202"/>
      <c r="TZY98" s="202"/>
      <c r="TZZ98" s="202"/>
      <c r="UAA98" s="202"/>
      <c r="UAB98" s="202"/>
      <c r="UAC98" s="202"/>
      <c r="UAD98" s="202"/>
      <c r="UAE98" s="202"/>
      <c r="UAF98" s="202"/>
      <c r="UAG98" s="202"/>
      <c r="UAH98" s="202"/>
      <c r="UAI98" s="202"/>
      <c r="UAJ98" s="202"/>
      <c r="UAK98" s="202"/>
      <c r="UAL98" s="202"/>
      <c r="UAM98" s="202"/>
      <c r="UAN98" s="202"/>
      <c r="UAO98" s="202"/>
      <c r="UAP98" s="202"/>
      <c r="UAQ98" s="202"/>
      <c r="UAR98" s="202"/>
      <c r="UAS98" s="202"/>
      <c r="UAT98" s="202"/>
      <c r="UAU98" s="202"/>
      <c r="UAV98" s="202"/>
      <c r="UAW98" s="202"/>
      <c r="UAX98" s="202"/>
      <c r="UAY98" s="202"/>
      <c r="UAZ98" s="202"/>
      <c r="UBA98" s="202"/>
      <c r="UBB98" s="202"/>
      <c r="UBC98" s="202"/>
      <c r="UBD98" s="202"/>
      <c r="UBE98" s="202"/>
      <c r="UBF98" s="202"/>
      <c r="UBG98" s="202"/>
      <c r="UBH98" s="202"/>
      <c r="UBI98" s="202"/>
      <c r="UBJ98" s="202"/>
      <c r="UBK98" s="202"/>
      <c r="UBL98" s="202"/>
      <c r="UBM98" s="202"/>
      <c r="UBN98" s="202"/>
      <c r="UBO98" s="202"/>
      <c r="UBP98" s="202"/>
      <c r="UBQ98" s="202"/>
      <c r="UBR98" s="202"/>
      <c r="UBS98" s="202"/>
      <c r="UBT98" s="202"/>
      <c r="UBU98" s="202"/>
      <c r="UBV98" s="202"/>
      <c r="UBW98" s="202"/>
      <c r="UBX98" s="202"/>
      <c r="UBY98" s="202"/>
      <c r="UBZ98" s="202"/>
      <c r="UCA98" s="202"/>
      <c r="UCB98" s="202"/>
      <c r="UCC98" s="202"/>
      <c r="UCD98" s="202"/>
      <c r="UCE98" s="202"/>
      <c r="UCF98" s="202"/>
      <c r="UCG98" s="202"/>
      <c r="UCH98" s="202"/>
      <c r="UCI98" s="202"/>
      <c r="UCJ98" s="202"/>
      <c r="UCK98" s="202"/>
      <c r="UCL98" s="202"/>
      <c r="UCM98" s="202"/>
      <c r="UCN98" s="202"/>
      <c r="UCO98" s="202"/>
      <c r="UCP98" s="202"/>
      <c r="UCQ98" s="202"/>
      <c r="UCR98" s="202"/>
      <c r="UCS98" s="202"/>
      <c r="UCT98" s="202"/>
      <c r="UCU98" s="202"/>
      <c r="UCV98" s="202"/>
      <c r="UCW98" s="202"/>
      <c r="UCX98" s="202"/>
      <c r="UCY98" s="202"/>
      <c r="UCZ98" s="202"/>
      <c r="UDA98" s="202"/>
      <c r="UDB98" s="202"/>
      <c r="UDC98" s="202"/>
      <c r="UDD98" s="202"/>
      <c r="UDE98" s="202"/>
      <c r="UDF98" s="202"/>
      <c r="UDG98" s="202"/>
      <c r="UDH98" s="202"/>
      <c r="UDI98" s="202"/>
      <c r="UDJ98" s="202"/>
      <c r="UDK98" s="202"/>
      <c r="UDL98" s="202"/>
      <c r="UDM98" s="202"/>
      <c r="UDN98" s="202"/>
      <c r="UDO98" s="202"/>
      <c r="UDP98" s="202"/>
      <c r="UDQ98" s="202"/>
      <c r="UDR98" s="202"/>
      <c r="UDS98" s="202"/>
      <c r="UDT98" s="202"/>
      <c r="UDU98" s="202"/>
      <c r="UDV98" s="202"/>
      <c r="UDW98" s="202"/>
      <c r="UDX98" s="202"/>
      <c r="UDY98" s="202"/>
      <c r="UDZ98" s="202"/>
      <c r="UEA98" s="202"/>
      <c r="UEB98" s="202"/>
      <c r="UEC98" s="202"/>
      <c r="UED98" s="202"/>
      <c r="UEE98" s="202"/>
      <c r="UEF98" s="202"/>
      <c r="UEG98" s="202"/>
      <c r="UEH98" s="202"/>
      <c r="UEI98" s="202"/>
      <c r="UEJ98" s="202"/>
      <c r="UEK98" s="202"/>
      <c r="UEL98" s="202"/>
      <c r="UEM98" s="202"/>
      <c r="UEN98" s="202"/>
      <c r="UEO98" s="202"/>
      <c r="UEP98" s="202"/>
      <c r="UEQ98" s="202"/>
      <c r="UER98" s="202"/>
      <c r="UES98" s="202"/>
      <c r="UET98" s="202"/>
      <c r="UEU98" s="202"/>
      <c r="UEV98" s="202"/>
      <c r="UEW98" s="202"/>
      <c r="UEX98" s="202"/>
      <c r="UEY98" s="202"/>
      <c r="UEZ98" s="202"/>
      <c r="UFA98" s="202"/>
      <c r="UFB98" s="202"/>
      <c r="UFC98" s="202"/>
      <c r="UFD98" s="202"/>
      <c r="UFE98" s="202"/>
      <c r="UFF98" s="202"/>
      <c r="UFG98" s="202"/>
      <c r="UFH98" s="202"/>
      <c r="UFI98" s="202"/>
      <c r="UFJ98" s="202"/>
      <c r="UFK98" s="202"/>
      <c r="UFL98" s="202"/>
      <c r="UFM98" s="202"/>
      <c r="UFN98" s="202"/>
      <c r="UFO98" s="202"/>
      <c r="UFP98" s="202"/>
      <c r="UFQ98" s="202"/>
      <c r="UFR98" s="202"/>
      <c r="UFS98" s="202"/>
      <c r="UFT98" s="202"/>
      <c r="UFU98" s="202"/>
      <c r="UFV98" s="202"/>
      <c r="UFW98" s="202"/>
      <c r="UFX98" s="202"/>
      <c r="UFY98" s="202"/>
      <c r="UFZ98" s="202"/>
      <c r="UGA98" s="202"/>
      <c r="UGB98" s="202"/>
      <c r="UGC98" s="202"/>
      <c r="UGD98" s="202"/>
      <c r="UGE98" s="202"/>
      <c r="UGF98" s="202"/>
      <c r="UGG98" s="202"/>
      <c r="UGH98" s="202"/>
      <c r="UGI98" s="202"/>
      <c r="UGJ98" s="202"/>
      <c r="UGK98" s="202"/>
      <c r="UGL98" s="202"/>
      <c r="UGM98" s="202"/>
      <c r="UGN98" s="202"/>
      <c r="UGO98" s="202"/>
      <c r="UGP98" s="202"/>
      <c r="UGQ98" s="202"/>
      <c r="UGR98" s="202"/>
      <c r="UGS98" s="202"/>
      <c r="UGT98" s="202"/>
      <c r="UGU98" s="202"/>
      <c r="UGV98" s="202"/>
      <c r="UGW98" s="202"/>
      <c r="UGX98" s="202"/>
      <c r="UGY98" s="202"/>
      <c r="UGZ98" s="202"/>
      <c r="UHA98" s="202"/>
      <c r="UHB98" s="202"/>
      <c r="UHC98" s="202"/>
      <c r="UHD98" s="202"/>
      <c r="UHE98" s="202"/>
      <c r="UHF98" s="202"/>
      <c r="UHG98" s="202"/>
      <c r="UHH98" s="202"/>
      <c r="UHI98" s="202"/>
      <c r="UHJ98" s="202"/>
      <c r="UHK98" s="202"/>
      <c r="UHL98" s="202"/>
      <c r="UHM98" s="202"/>
      <c r="UHN98" s="202"/>
      <c r="UHO98" s="202"/>
      <c r="UHP98" s="202"/>
      <c r="UHQ98" s="202"/>
      <c r="UHR98" s="202"/>
      <c r="UHS98" s="202"/>
      <c r="UHT98" s="202"/>
      <c r="UHU98" s="202"/>
      <c r="UHV98" s="202"/>
      <c r="UHW98" s="202"/>
      <c r="UHX98" s="202"/>
      <c r="UHY98" s="202"/>
      <c r="UHZ98" s="202"/>
      <c r="UIA98" s="202"/>
      <c r="UIB98" s="202"/>
      <c r="UIC98" s="202"/>
      <c r="UID98" s="202"/>
      <c r="UIE98" s="202"/>
      <c r="UIF98" s="202"/>
      <c r="UIG98" s="202"/>
      <c r="UIH98" s="202"/>
      <c r="UII98" s="202"/>
      <c r="UIJ98" s="202"/>
      <c r="UIK98" s="202"/>
      <c r="UIL98" s="202"/>
      <c r="UIM98" s="202"/>
      <c r="UIN98" s="202"/>
      <c r="UIO98" s="202"/>
      <c r="UIP98" s="202"/>
      <c r="UIQ98" s="202"/>
      <c r="UIR98" s="202"/>
      <c r="UIS98" s="202"/>
      <c r="UIT98" s="202"/>
      <c r="UIU98" s="202"/>
      <c r="UIV98" s="202"/>
      <c r="UIW98" s="202"/>
      <c r="UIX98" s="202"/>
      <c r="UIY98" s="202"/>
      <c r="UIZ98" s="202"/>
      <c r="UJA98" s="202"/>
      <c r="UJB98" s="202"/>
      <c r="UJC98" s="202"/>
      <c r="UJD98" s="202"/>
      <c r="UJE98" s="202"/>
      <c r="UJF98" s="202"/>
      <c r="UJG98" s="202"/>
      <c r="UJH98" s="202"/>
      <c r="UJI98" s="202"/>
      <c r="UJJ98" s="202"/>
      <c r="UJK98" s="202"/>
      <c r="UJL98" s="202"/>
      <c r="UJM98" s="202"/>
      <c r="UJN98" s="202"/>
      <c r="UJO98" s="202"/>
      <c r="UJP98" s="202"/>
      <c r="UJQ98" s="202"/>
      <c r="UJR98" s="202"/>
      <c r="UJS98" s="202"/>
      <c r="UJT98" s="202"/>
      <c r="UJU98" s="202"/>
      <c r="UJV98" s="202"/>
      <c r="UJW98" s="202"/>
      <c r="UJX98" s="202"/>
      <c r="UJY98" s="202"/>
      <c r="UJZ98" s="202"/>
      <c r="UKA98" s="202"/>
      <c r="UKB98" s="202"/>
      <c r="UKC98" s="202"/>
      <c r="UKD98" s="202"/>
      <c r="UKE98" s="202"/>
      <c r="UKF98" s="202"/>
      <c r="UKG98" s="202"/>
      <c r="UKH98" s="202"/>
      <c r="UKI98" s="202"/>
      <c r="UKJ98" s="202"/>
      <c r="UKK98" s="202"/>
      <c r="UKL98" s="202"/>
      <c r="UKM98" s="202"/>
      <c r="UKN98" s="202"/>
      <c r="UKO98" s="202"/>
      <c r="UKP98" s="202"/>
      <c r="UKQ98" s="202"/>
      <c r="UKR98" s="202"/>
      <c r="UKS98" s="202"/>
      <c r="UKT98" s="202"/>
      <c r="UKU98" s="202"/>
      <c r="UKV98" s="202"/>
      <c r="UKW98" s="202"/>
      <c r="UKX98" s="202"/>
      <c r="UKY98" s="202"/>
      <c r="UKZ98" s="202"/>
      <c r="ULA98" s="202"/>
      <c r="ULB98" s="202"/>
      <c r="ULC98" s="202"/>
      <c r="ULD98" s="202"/>
      <c r="ULE98" s="202"/>
      <c r="ULF98" s="202"/>
      <c r="ULG98" s="202"/>
      <c r="ULH98" s="202"/>
      <c r="ULI98" s="202"/>
      <c r="ULJ98" s="202"/>
      <c r="ULK98" s="202"/>
      <c r="ULL98" s="202"/>
      <c r="ULM98" s="202"/>
      <c r="ULN98" s="202"/>
      <c r="ULO98" s="202"/>
      <c r="ULP98" s="202"/>
      <c r="ULQ98" s="202"/>
      <c r="ULR98" s="202"/>
      <c r="ULS98" s="202"/>
      <c r="ULT98" s="202"/>
      <c r="ULU98" s="202"/>
      <c r="ULV98" s="202"/>
      <c r="ULW98" s="202"/>
      <c r="ULX98" s="202"/>
      <c r="ULY98" s="202"/>
      <c r="ULZ98" s="202"/>
      <c r="UMA98" s="202"/>
      <c r="UMB98" s="202"/>
      <c r="UMC98" s="202"/>
      <c r="UMD98" s="202"/>
      <c r="UME98" s="202"/>
      <c r="UMF98" s="202"/>
      <c r="UMG98" s="202"/>
      <c r="UMH98" s="202"/>
      <c r="UMI98" s="202"/>
      <c r="UMJ98" s="202"/>
      <c r="UMK98" s="202"/>
      <c r="UML98" s="202"/>
      <c r="UMM98" s="202"/>
      <c r="UMN98" s="202"/>
      <c r="UMO98" s="202"/>
      <c r="UMP98" s="202"/>
      <c r="UMQ98" s="202"/>
      <c r="UMR98" s="202"/>
      <c r="UMS98" s="202"/>
      <c r="UMT98" s="202"/>
      <c r="UMU98" s="202"/>
      <c r="UMV98" s="202"/>
      <c r="UMW98" s="202"/>
      <c r="UMX98" s="202"/>
      <c r="UMY98" s="202"/>
      <c r="UMZ98" s="202"/>
      <c r="UNA98" s="202"/>
      <c r="UNB98" s="202"/>
      <c r="UNC98" s="202"/>
      <c r="UND98" s="202"/>
      <c r="UNE98" s="202"/>
      <c r="UNF98" s="202"/>
      <c r="UNG98" s="202"/>
      <c r="UNH98" s="202"/>
      <c r="UNI98" s="202"/>
      <c r="UNJ98" s="202"/>
      <c r="UNK98" s="202"/>
      <c r="UNL98" s="202"/>
      <c r="UNM98" s="202"/>
      <c r="UNN98" s="202"/>
      <c r="UNO98" s="202"/>
      <c r="UNP98" s="202"/>
      <c r="UNQ98" s="202"/>
      <c r="UNR98" s="202"/>
      <c r="UNS98" s="202"/>
      <c r="UNT98" s="202"/>
      <c r="UNU98" s="202"/>
      <c r="UNV98" s="202"/>
      <c r="UNW98" s="202"/>
      <c r="UNX98" s="202"/>
      <c r="UNY98" s="202"/>
      <c r="UNZ98" s="202"/>
      <c r="UOA98" s="202"/>
      <c r="UOB98" s="202"/>
      <c r="UOC98" s="202"/>
      <c r="UOD98" s="202"/>
      <c r="UOE98" s="202"/>
      <c r="UOF98" s="202"/>
      <c r="UOG98" s="202"/>
      <c r="UOH98" s="202"/>
      <c r="UOI98" s="202"/>
      <c r="UOJ98" s="202"/>
      <c r="UOK98" s="202"/>
      <c r="UOL98" s="202"/>
      <c r="UOM98" s="202"/>
      <c r="UON98" s="202"/>
      <c r="UOO98" s="202"/>
      <c r="UOP98" s="202"/>
      <c r="UOQ98" s="202"/>
      <c r="UOR98" s="202"/>
      <c r="UOS98" s="202"/>
      <c r="UOT98" s="202"/>
      <c r="UOU98" s="202"/>
      <c r="UOV98" s="202"/>
      <c r="UOW98" s="202"/>
      <c r="UOX98" s="202"/>
      <c r="UOY98" s="202"/>
      <c r="UOZ98" s="202"/>
      <c r="UPA98" s="202"/>
      <c r="UPB98" s="202"/>
      <c r="UPC98" s="202"/>
      <c r="UPD98" s="202"/>
      <c r="UPE98" s="202"/>
      <c r="UPF98" s="202"/>
      <c r="UPG98" s="202"/>
      <c r="UPH98" s="202"/>
      <c r="UPI98" s="202"/>
      <c r="UPJ98" s="202"/>
      <c r="UPK98" s="202"/>
      <c r="UPL98" s="202"/>
      <c r="UPM98" s="202"/>
      <c r="UPN98" s="202"/>
      <c r="UPO98" s="202"/>
      <c r="UPP98" s="202"/>
      <c r="UPQ98" s="202"/>
      <c r="UPR98" s="202"/>
      <c r="UPS98" s="202"/>
      <c r="UPT98" s="202"/>
      <c r="UPU98" s="202"/>
      <c r="UPV98" s="202"/>
      <c r="UPW98" s="202"/>
      <c r="UPX98" s="202"/>
      <c r="UPY98" s="202"/>
      <c r="UPZ98" s="202"/>
      <c r="UQA98" s="202"/>
      <c r="UQB98" s="202"/>
      <c r="UQC98" s="202"/>
      <c r="UQD98" s="202"/>
      <c r="UQE98" s="202"/>
      <c r="UQF98" s="202"/>
      <c r="UQG98" s="202"/>
      <c r="UQH98" s="202"/>
      <c r="UQI98" s="202"/>
      <c r="UQJ98" s="202"/>
      <c r="UQK98" s="202"/>
      <c r="UQL98" s="202"/>
      <c r="UQM98" s="202"/>
      <c r="UQN98" s="202"/>
      <c r="UQO98" s="202"/>
      <c r="UQP98" s="202"/>
      <c r="UQQ98" s="202"/>
      <c r="UQR98" s="202"/>
      <c r="UQS98" s="202"/>
      <c r="UQT98" s="202"/>
      <c r="UQU98" s="202"/>
      <c r="UQV98" s="202"/>
      <c r="UQW98" s="202"/>
      <c r="UQX98" s="202"/>
      <c r="UQY98" s="202"/>
      <c r="UQZ98" s="202"/>
      <c r="URA98" s="202"/>
      <c r="URB98" s="202"/>
      <c r="URC98" s="202"/>
      <c r="URD98" s="202"/>
      <c r="URE98" s="202"/>
      <c r="URF98" s="202"/>
      <c r="URG98" s="202"/>
      <c r="URH98" s="202"/>
      <c r="URI98" s="202"/>
      <c r="URJ98" s="202"/>
      <c r="URK98" s="202"/>
      <c r="URL98" s="202"/>
      <c r="URM98" s="202"/>
      <c r="URN98" s="202"/>
      <c r="URO98" s="202"/>
      <c r="URP98" s="202"/>
      <c r="URQ98" s="202"/>
      <c r="URR98" s="202"/>
      <c r="URS98" s="202"/>
      <c r="URT98" s="202"/>
      <c r="URU98" s="202"/>
      <c r="URV98" s="202"/>
      <c r="URW98" s="202"/>
      <c r="URX98" s="202"/>
      <c r="URY98" s="202"/>
      <c r="URZ98" s="202"/>
      <c r="USA98" s="202"/>
      <c r="USB98" s="202"/>
      <c r="USC98" s="202"/>
      <c r="USD98" s="202"/>
      <c r="USE98" s="202"/>
      <c r="USF98" s="202"/>
      <c r="USG98" s="202"/>
      <c r="USH98" s="202"/>
      <c r="USI98" s="202"/>
      <c r="USJ98" s="202"/>
      <c r="USK98" s="202"/>
      <c r="USL98" s="202"/>
      <c r="USM98" s="202"/>
      <c r="USN98" s="202"/>
      <c r="USO98" s="202"/>
      <c r="USP98" s="202"/>
      <c r="USQ98" s="202"/>
      <c r="USR98" s="202"/>
      <c r="USS98" s="202"/>
      <c r="UST98" s="202"/>
      <c r="USU98" s="202"/>
      <c r="USV98" s="202"/>
      <c r="USW98" s="202"/>
      <c r="USX98" s="202"/>
      <c r="USY98" s="202"/>
      <c r="USZ98" s="202"/>
      <c r="UTA98" s="202"/>
      <c r="UTB98" s="202"/>
      <c r="UTC98" s="202"/>
      <c r="UTD98" s="202"/>
      <c r="UTE98" s="202"/>
      <c r="UTF98" s="202"/>
      <c r="UTG98" s="202"/>
      <c r="UTH98" s="202"/>
      <c r="UTI98" s="202"/>
      <c r="UTJ98" s="202"/>
      <c r="UTK98" s="202"/>
      <c r="UTL98" s="202"/>
      <c r="UTM98" s="202"/>
      <c r="UTN98" s="202"/>
      <c r="UTO98" s="202"/>
      <c r="UTP98" s="202"/>
      <c r="UTQ98" s="202"/>
      <c r="UTR98" s="202"/>
      <c r="UTS98" s="202"/>
      <c r="UTT98" s="202"/>
      <c r="UTU98" s="202"/>
      <c r="UTV98" s="202"/>
      <c r="UTW98" s="202"/>
      <c r="UTX98" s="202"/>
      <c r="UTY98" s="202"/>
      <c r="UTZ98" s="202"/>
      <c r="UUA98" s="202"/>
      <c r="UUB98" s="202"/>
      <c r="UUC98" s="202"/>
      <c r="UUD98" s="202"/>
      <c r="UUE98" s="202"/>
      <c r="UUF98" s="202"/>
      <c r="UUG98" s="202"/>
      <c r="UUH98" s="202"/>
      <c r="UUI98" s="202"/>
      <c r="UUJ98" s="202"/>
      <c r="UUK98" s="202"/>
      <c r="UUL98" s="202"/>
      <c r="UUM98" s="202"/>
      <c r="UUN98" s="202"/>
      <c r="UUO98" s="202"/>
      <c r="UUP98" s="202"/>
      <c r="UUQ98" s="202"/>
      <c r="UUR98" s="202"/>
      <c r="UUS98" s="202"/>
      <c r="UUT98" s="202"/>
      <c r="UUU98" s="202"/>
      <c r="UUV98" s="202"/>
      <c r="UUW98" s="202"/>
      <c r="UUX98" s="202"/>
      <c r="UUY98" s="202"/>
      <c r="UUZ98" s="202"/>
      <c r="UVA98" s="202"/>
      <c r="UVB98" s="202"/>
      <c r="UVC98" s="202"/>
      <c r="UVD98" s="202"/>
      <c r="UVE98" s="202"/>
      <c r="UVF98" s="202"/>
      <c r="UVG98" s="202"/>
      <c r="UVH98" s="202"/>
      <c r="UVI98" s="202"/>
      <c r="UVJ98" s="202"/>
      <c r="UVK98" s="202"/>
      <c r="UVL98" s="202"/>
      <c r="UVM98" s="202"/>
      <c r="UVN98" s="202"/>
      <c r="UVO98" s="202"/>
      <c r="UVP98" s="202"/>
      <c r="UVQ98" s="202"/>
      <c r="UVR98" s="202"/>
      <c r="UVS98" s="202"/>
      <c r="UVT98" s="202"/>
      <c r="UVU98" s="202"/>
      <c r="UVV98" s="202"/>
      <c r="UVW98" s="202"/>
      <c r="UVX98" s="202"/>
      <c r="UVY98" s="202"/>
      <c r="UVZ98" s="202"/>
      <c r="UWA98" s="202"/>
      <c r="UWB98" s="202"/>
      <c r="UWC98" s="202"/>
      <c r="UWD98" s="202"/>
      <c r="UWE98" s="202"/>
      <c r="UWF98" s="202"/>
      <c r="UWG98" s="202"/>
      <c r="UWH98" s="202"/>
      <c r="UWI98" s="202"/>
      <c r="UWJ98" s="202"/>
      <c r="UWK98" s="202"/>
      <c r="UWL98" s="202"/>
      <c r="UWM98" s="202"/>
      <c r="UWN98" s="202"/>
      <c r="UWO98" s="202"/>
      <c r="UWP98" s="202"/>
      <c r="UWQ98" s="202"/>
      <c r="UWR98" s="202"/>
      <c r="UWS98" s="202"/>
      <c r="UWT98" s="202"/>
      <c r="UWU98" s="202"/>
      <c r="UWV98" s="202"/>
      <c r="UWW98" s="202"/>
      <c r="UWX98" s="202"/>
      <c r="UWY98" s="202"/>
      <c r="UWZ98" s="202"/>
      <c r="UXA98" s="202"/>
      <c r="UXB98" s="202"/>
      <c r="UXC98" s="202"/>
      <c r="UXD98" s="202"/>
      <c r="UXE98" s="202"/>
      <c r="UXF98" s="202"/>
      <c r="UXG98" s="202"/>
      <c r="UXH98" s="202"/>
      <c r="UXI98" s="202"/>
      <c r="UXJ98" s="202"/>
      <c r="UXK98" s="202"/>
      <c r="UXL98" s="202"/>
      <c r="UXM98" s="202"/>
      <c r="UXN98" s="202"/>
      <c r="UXO98" s="202"/>
      <c r="UXP98" s="202"/>
      <c r="UXQ98" s="202"/>
      <c r="UXR98" s="202"/>
      <c r="UXS98" s="202"/>
      <c r="UXT98" s="202"/>
      <c r="UXU98" s="202"/>
      <c r="UXV98" s="202"/>
      <c r="UXW98" s="202"/>
      <c r="UXX98" s="202"/>
      <c r="UXY98" s="202"/>
      <c r="UXZ98" s="202"/>
      <c r="UYA98" s="202"/>
      <c r="UYB98" s="202"/>
      <c r="UYC98" s="202"/>
      <c r="UYD98" s="202"/>
      <c r="UYE98" s="202"/>
      <c r="UYF98" s="202"/>
      <c r="UYG98" s="202"/>
      <c r="UYH98" s="202"/>
      <c r="UYI98" s="202"/>
      <c r="UYJ98" s="202"/>
      <c r="UYK98" s="202"/>
      <c r="UYL98" s="202"/>
      <c r="UYM98" s="202"/>
      <c r="UYN98" s="202"/>
      <c r="UYO98" s="202"/>
      <c r="UYP98" s="202"/>
      <c r="UYQ98" s="202"/>
      <c r="UYR98" s="202"/>
      <c r="UYS98" s="202"/>
      <c r="UYT98" s="202"/>
      <c r="UYU98" s="202"/>
      <c r="UYV98" s="202"/>
      <c r="UYW98" s="202"/>
      <c r="UYX98" s="202"/>
      <c r="UYY98" s="202"/>
      <c r="UYZ98" s="202"/>
      <c r="UZA98" s="202"/>
      <c r="UZB98" s="202"/>
      <c r="UZC98" s="202"/>
      <c r="UZD98" s="202"/>
      <c r="UZE98" s="202"/>
      <c r="UZF98" s="202"/>
      <c r="UZG98" s="202"/>
      <c r="UZH98" s="202"/>
      <c r="UZI98" s="202"/>
      <c r="UZJ98" s="202"/>
      <c r="UZK98" s="202"/>
      <c r="UZL98" s="202"/>
      <c r="UZM98" s="202"/>
      <c r="UZN98" s="202"/>
      <c r="UZO98" s="202"/>
      <c r="UZP98" s="202"/>
      <c r="UZQ98" s="202"/>
      <c r="UZR98" s="202"/>
      <c r="UZS98" s="202"/>
      <c r="UZT98" s="202"/>
      <c r="UZU98" s="202"/>
      <c r="UZV98" s="202"/>
      <c r="UZW98" s="202"/>
      <c r="UZX98" s="202"/>
      <c r="UZY98" s="202"/>
      <c r="UZZ98" s="202"/>
      <c r="VAA98" s="202"/>
      <c r="VAB98" s="202"/>
      <c r="VAC98" s="202"/>
      <c r="VAD98" s="202"/>
      <c r="VAE98" s="202"/>
      <c r="VAF98" s="202"/>
      <c r="VAG98" s="202"/>
      <c r="VAH98" s="202"/>
      <c r="VAI98" s="202"/>
      <c r="VAJ98" s="202"/>
      <c r="VAK98" s="202"/>
      <c r="VAL98" s="202"/>
      <c r="VAM98" s="202"/>
      <c r="VAN98" s="202"/>
      <c r="VAO98" s="202"/>
      <c r="VAP98" s="202"/>
      <c r="VAQ98" s="202"/>
      <c r="VAR98" s="202"/>
      <c r="VAS98" s="202"/>
      <c r="VAT98" s="202"/>
      <c r="VAU98" s="202"/>
      <c r="VAV98" s="202"/>
      <c r="VAW98" s="202"/>
      <c r="VAX98" s="202"/>
      <c r="VAY98" s="202"/>
      <c r="VAZ98" s="202"/>
      <c r="VBA98" s="202"/>
      <c r="VBB98" s="202"/>
      <c r="VBC98" s="202"/>
      <c r="VBD98" s="202"/>
      <c r="VBE98" s="202"/>
      <c r="VBF98" s="202"/>
      <c r="VBG98" s="202"/>
      <c r="VBH98" s="202"/>
      <c r="VBI98" s="202"/>
      <c r="VBJ98" s="202"/>
      <c r="VBK98" s="202"/>
      <c r="VBL98" s="202"/>
      <c r="VBM98" s="202"/>
      <c r="VBN98" s="202"/>
      <c r="VBO98" s="202"/>
      <c r="VBP98" s="202"/>
      <c r="VBQ98" s="202"/>
      <c r="VBR98" s="202"/>
      <c r="VBS98" s="202"/>
      <c r="VBT98" s="202"/>
      <c r="VBU98" s="202"/>
      <c r="VBV98" s="202"/>
      <c r="VBW98" s="202"/>
      <c r="VBX98" s="202"/>
      <c r="VBY98" s="202"/>
      <c r="VBZ98" s="202"/>
      <c r="VCA98" s="202"/>
      <c r="VCB98" s="202"/>
      <c r="VCC98" s="202"/>
      <c r="VCD98" s="202"/>
      <c r="VCE98" s="202"/>
      <c r="VCF98" s="202"/>
      <c r="VCG98" s="202"/>
      <c r="VCH98" s="202"/>
      <c r="VCI98" s="202"/>
      <c r="VCJ98" s="202"/>
      <c r="VCK98" s="202"/>
      <c r="VCL98" s="202"/>
      <c r="VCM98" s="202"/>
      <c r="VCN98" s="202"/>
      <c r="VCO98" s="202"/>
      <c r="VCP98" s="202"/>
      <c r="VCQ98" s="202"/>
      <c r="VCR98" s="202"/>
      <c r="VCS98" s="202"/>
      <c r="VCT98" s="202"/>
      <c r="VCU98" s="202"/>
      <c r="VCV98" s="202"/>
      <c r="VCW98" s="202"/>
      <c r="VCX98" s="202"/>
      <c r="VCY98" s="202"/>
      <c r="VCZ98" s="202"/>
      <c r="VDA98" s="202"/>
      <c r="VDB98" s="202"/>
      <c r="VDC98" s="202"/>
      <c r="VDD98" s="202"/>
      <c r="VDE98" s="202"/>
      <c r="VDF98" s="202"/>
      <c r="VDG98" s="202"/>
      <c r="VDH98" s="202"/>
      <c r="VDI98" s="202"/>
      <c r="VDJ98" s="202"/>
      <c r="VDK98" s="202"/>
      <c r="VDL98" s="202"/>
      <c r="VDM98" s="202"/>
      <c r="VDN98" s="202"/>
      <c r="VDO98" s="202"/>
      <c r="VDP98" s="202"/>
      <c r="VDQ98" s="202"/>
      <c r="VDR98" s="202"/>
      <c r="VDS98" s="202"/>
      <c r="VDT98" s="202"/>
      <c r="VDU98" s="202"/>
      <c r="VDV98" s="202"/>
      <c r="VDW98" s="202"/>
      <c r="VDX98" s="202"/>
      <c r="VDY98" s="202"/>
      <c r="VDZ98" s="202"/>
      <c r="VEA98" s="202"/>
      <c r="VEB98" s="202"/>
      <c r="VEC98" s="202"/>
      <c r="VED98" s="202"/>
      <c r="VEE98" s="202"/>
      <c r="VEF98" s="202"/>
      <c r="VEG98" s="202"/>
      <c r="VEH98" s="202"/>
      <c r="VEI98" s="202"/>
      <c r="VEJ98" s="202"/>
      <c r="VEK98" s="202"/>
      <c r="VEL98" s="202"/>
      <c r="VEM98" s="202"/>
      <c r="VEN98" s="202"/>
      <c r="VEO98" s="202"/>
      <c r="VEP98" s="202"/>
      <c r="VEQ98" s="202"/>
      <c r="VER98" s="202"/>
      <c r="VES98" s="202"/>
      <c r="VET98" s="202"/>
      <c r="VEU98" s="202"/>
      <c r="VEV98" s="202"/>
      <c r="VEW98" s="202"/>
      <c r="VEX98" s="202"/>
      <c r="VEY98" s="202"/>
      <c r="VEZ98" s="202"/>
      <c r="VFA98" s="202"/>
      <c r="VFB98" s="202"/>
      <c r="VFC98" s="202"/>
      <c r="VFD98" s="202"/>
      <c r="VFE98" s="202"/>
      <c r="VFF98" s="202"/>
      <c r="VFG98" s="202"/>
      <c r="VFH98" s="202"/>
      <c r="VFI98" s="202"/>
      <c r="VFJ98" s="202"/>
      <c r="VFK98" s="202"/>
      <c r="VFL98" s="202"/>
      <c r="VFM98" s="202"/>
      <c r="VFN98" s="202"/>
      <c r="VFO98" s="202"/>
      <c r="VFP98" s="202"/>
      <c r="VFQ98" s="202"/>
      <c r="VFR98" s="202"/>
      <c r="VFS98" s="202"/>
      <c r="VFT98" s="202"/>
      <c r="VFU98" s="202"/>
      <c r="VFV98" s="202"/>
      <c r="VFW98" s="202"/>
      <c r="VFX98" s="202"/>
      <c r="VFY98" s="202"/>
      <c r="VFZ98" s="202"/>
      <c r="VGA98" s="202"/>
      <c r="VGB98" s="202"/>
      <c r="VGC98" s="202"/>
      <c r="VGD98" s="202"/>
      <c r="VGE98" s="202"/>
      <c r="VGF98" s="202"/>
      <c r="VGG98" s="202"/>
      <c r="VGH98" s="202"/>
      <c r="VGI98" s="202"/>
      <c r="VGJ98" s="202"/>
      <c r="VGK98" s="202"/>
      <c r="VGL98" s="202"/>
      <c r="VGM98" s="202"/>
      <c r="VGN98" s="202"/>
      <c r="VGO98" s="202"/>
      <c r="VGP98" s="202"/>
      <c r="VGQ98" s="202"/>
      <c r="VGR98" s="202"/>
      <c r="VGS98" s="202"/>
      <c r="VGT98" s="202"/>
      <c r="VGU98" s="202"/>
      <c r="VGV98" s="202"/>
      <c r="VGW98" s="202"/>
      <c r="VGX98" s="202"/>
      <c r="VGY98" s="202"/>
      <c r="VGZ98" s="202"/>
      <c r="VHA98" s="202"/>
      <c r="VHB98" s="202"/>
      <c r="VHC98" s="202"/>
      <c r="VHD98" s="202"/>
      <c r="VHE98" s="202"/>
      <c r="VHF98" s="202"/>
      <c r="VHG98" s="202"/>
      <c r="VHH98" s="202"/>
      <c r="VHI98" s="202"/>
      <c r="VHJ98" s="202"/>
      <c r="VHK98" s="202"/>
      <c r="VHL98" s="202"/>
      <c r="VHM98" s="202"/>
      <c r="VHN98" s="202"/>
      <c r="VHO98" s="202"/>
      <c r="VHP98" s="202"/>
      <c r="VHQ98" s="202"/>
      <c r="VHR98" s="202"/>
      <c r="VHS98" s="202"/>
      <c r="VHT98" s="202"/>
      <c r="VHU98" s="202"/>
      <c r="VHV98" s="202"/>
      <c r="VHW98" s="202"/>
      <c r="VHX98" s="202"/>
      <c r="VHY98" s="202"/>
      <c r="VHZ98" s="202"/>
      <c r="VIA98" s="202"/>
      <c r="VIB98" s="202"/>
      <c r="VIC98" s="202"/>
      <c r="VID98" s="202"/>
      <c r="VIE98" s="202"/>
      <c r="VIF98" s="202"/>
      <c r="VIG98" s="202"/>
      <c r="VIH98" s="202"/>
      <c r="VII98" s="202"/>
      <c r="VIJ98" s="202"/>
      <c r="VIK98" s="202"/>
      <c r="VIL98" s="202"/>
      <c r="VIM98" s="202"/>
      <c r="VIN98" s="202"/>
      <c r="VIO98" s="202"/>
      <c r="VIP98" s="202"/>
      <c r="VIQ98" s="202"/>
      <c r="VIR98" s="202"/>
      <c r="VIS98" s="202"/>
      <c r="VIT98" s="202"/>
      <c r="VIU98" s="202"/>
      <c r="VIV98" s="202"/>
      <c r="VIW98" s="202"/>
      <c r="VIX98" s="202"/>
      <c r="VIY98" s="202"/>
      <c r="VIZ98" s="202"/>
      <c r="VJA98" s="202"/>
      <c r="VJB98" s="202"/>
      <c r="VJC98" s="202"/>
      <c r="VJD98" s="202"/>
      <c r="VJE98" s="202"/>
      <c r="VJF98" s="202"/>
      <c r="VJG98" s="202"/>
      <c r="VJH98" s="202"/>
      <c r="VJI98" s="202"/>
      <c r="VJJ98" s="202"/>
      <c r="VJK98" s="202"/>
      <c r="VJL98" s="202"/>
      <c r="VJM98" s="202"/>
      <c r="VJN98" s="202"/>
      <c r="VJO98" s="202"/>
      <c r="VJP98" s="202"/>
      <c r="VJQ98" s="202"/>
      <c r="VJR98" s="202"/>
      <c r="VJS98" s="202"/>
      <c r="VJT98" s="202"/>
      <c r="VJU98" s="202"/>
      <c r="VJV98" s="202"/>
      <c r="VJW98" s="202"/>
      <c r="VJX98" s="202"/>
      <c r="VJY98" s="202"/>
      <c r="VJZ98" s="202"/>
      <c r="VKA98" s="202"/>
      <c r="VKB98" s="202"/>
      <c r="VKC98" s="202"/>
      <c r="VKD98" s="202"/>
      <c r="VKE98" s="202"/>
      <c r="VKF98" s="202"/>
      <c r="VKG98" s="202"/>
      <c r="VKH98" s="202"/>
      <c r="VKI98" s="202"/>
      <c r="VKJ98" s="202"/>
      <c r="VKK98" s="202"/>
      <c r="VKL98" s="202"/>
      <c r="VKM98" s="202"/>
      <c r="VKN98" s="202"/>
      <c r="VKO98" s="202"/>
      <c r="VKP98" s="202"/>
      <c r="VKQ98" s="202"/>
      <c r="VKR98" s="202"/>
      <c r="VKS98" s="202"/>
      <c r="VKT98" s="202"/>
      <c r="VKU98" s="202"/>
      <c r="VKV98" s="202"/>
      <c r="VKW98" s="202"/>
      <c r="VKX98" s="202"/>
      <c r="VKY98" s="202"/>
      <c r="VKZ98" s="202"/>
      <c r="VLA98" s="202"/>
      <c r="VLB98" s="202"/>
      <c r="VLC98" s="202"/>
      <c r="VLD98" s="202"/>
      <c r="VLE98" s="202"/>
      <c r="VLF98" s="202"/>
      <c r="VLG98" s="202"/>
      <c r="VLH98" s="202"/>
      <c r="VLI98" s="202"/>
      <c r="VLJ98" s="202"/>
      <c r="VLK98" s="202"/>
      <c r="VLL98" s="202"/>
      <c r="VLM98" s="202"/>
      <c r="VLN98" s="202"/>
      <c r="VLO98" s="202"/>
      <c r="VLP98" s="202"/>
      <c r="VLQ98" s="202"/>
      <c r="VLR98" s="202"/>
      <c r="VLS98" s="202"/>
      <c r="VLT98" s="202"/>
      <c r="VLU98" s="202"/>
      <c r="VLV98" s="202"/>
      <c r="VLW98" s="202"/>
      <c r="VLX98" s="202"/>
      <c r="VLY98" s="202"/>
      <c r="VLZ98" s="202"/>
      <c r="VMA98" s="202"/>
      <c r="VMB98" s="202"/>
      <c r="VMC98" s="202"/>
      <c r="VMD98" s="202"/>
      <c r="VME98" s="202"/>
      <c r="VMF98" s="202"/>
      <c r="VMG98" s="202"/>
      <c r="VMH98" s="202"/>
      <c r="VMI98" s="202"/>
      <c r="VMJ98" s="202"/>
      <c r="VMK98" s="202"/>
      <c r="VML98" s="202"/>
      <c r="VMM98" s="202"/>
      <c r="VMN98" s="202"/>
      <c r="VMO98" s="202"/>
      <c r="VMP98" s="202"/>
      <c r="VMQ98" s="202"/>
      <c r="VMR98" s="202"/>
      <c r="VMS98" s="202"/>
      <c r="VMT98" s="202"/>
      <c r="VMU98" s="202"/>
      <c r="VMV98" s="202"/>
      <c r="VMW98" s="202"/>
      <c r="VMX98" s="202"/>
      <c r="VMY98" s="202"/>
      <c r="VMZ98" s="202"/>
      <c r="VNA98" s="202"/>
      <c r="VNB98" s="202"/>
      <c r="VNC98" s="202"/>
      <c r="VND98" s="202"/>
      <c r="VNE98" s="202"/>
      <c r="VNF98" s="202"/>
      <c r="VNG98" s="202"/>
      <c r="VNH98" s="202"/>
      <c r="VNI98" s="202"/>
      <c r="VNJ98" s="202"/>
      <c r="VNK98" s="202"/>
      <c r="VNL98" s="202"/>
      <c r="VNM98" s="202"/>
      <c r="VNN98" s="202"/>
      <c r="VNO98" s="202"/>
      <c r="VNP98" s="202"/>
      <c r="VNQ98" s="202"/>
      <c r="VNR98" s="202"/>
      <c r="VNS98" s="202"/>
      <c r="VNT98" s="202"/>
      <c r="VNU98" s="202"/>
      <c r="VNV98" s="202"/>
      <c r="VNW98" s="202"/>
      <c r="VNX98" s="202"/>
      <c r="VNY98" s="202"/>
      <c r="VNZ98" s="202"/>
      <c r="VOA98" s="202"/>
      <c r="VOB98" s="202"/>
      <c r="VOC98" s="202"/>
      <c r="VOD98" s="202"/>
      <c r="VOE98" s="202"/>
      <c r="VOF98" s="202"/>
      <c r="VOG98" s="202"/>
      <c r="VOH98" s="202"/>
      <c r="VOI98" s="202"/>
      <c r="VOJ98" s="202"/>
      <c r="VOK98" s="202"/>
      <c r="VOL98" s="202"/>
      <c r="VOM98" s="202"/>
      <c r="VON98" s="202"/>
      <c r="VOO98" s="202"/>
      <c r="VOP98" s="202"/>
      <c r="VOQ98" s="202"/>
      <c r="VOR98" s="202"/>
      <c r="VOS98" s="202"/>
      <c r="VOT98" s="202"/>
      <c r="VOU98" s="202"/>
      <c r="VOV98" s="202"/>
      <c r="VOW98" s="202"/>
      <c r="VOX98" s="202"/>
      <c r="VOY98" s="202"/>
      <c r="VOZ98" s="202"/>
      <c r="VPA98" s="202"/>
      <c r="VPB98" s="202"/>
      <c r="VPC98" s="202"/>
      <c r="VPD98" s="202"/>
      <c r="VPE98" s="202"/>
      <c r="VPF98" s="202"/>
      <c r="VPG98" s="202"/>
      <c r="VPH98" s="202"/>
      <c r="VPI98" s="202"/>
      <c r="VPJ98" s="202"/>
      <c r="VPK98" s="202"/>
      <c r="VPL98" s="202"/>
      <c r="VPM98" s="202"/>
      <c r="VPN98" s="202"/>
      <c r="VPO98" s="202"/>
      <c r="VPP98" s="202"/>
      <c r="VPQ98" s="202"/>
      <c r="VPR98" s="202"/>
      <c r="VPS98" s="202"/>
      <c r="VPT98" s="202"/>
      <c r="VPU98" s="202"/>
      <c r="VPV98" s="202"/>
      <c r="VPW98" s="202"/>
      <c r="VPX98" s="202"/>
      <c r="VPY98" s="202"/>
      <c r="VPZ98" s="202"/>
      <c r="VQA98" s="202"/>
      <c r="VQB98" s="202"/>
      <c r="VQC98" s="202"/>
      <c r="VQD98" s="202"/>
      <c r="VQE98" s="202"/>
      <c r="VQF98" s="202"/>
      <c r="VQG98" s="202"/>
      <c r="VQH98" s="202"/>
      <c r="VQI98" s="202"/>
      <c r="VQJ98" s="202"/>
      <c r="VQK98" s="202"/>
      <c r="VQL98" s="202"/>
      <c r="VQM98" s="202"/>
      <c r="VQN98" s="202"/>
      <c r="VQO98" s="202"/>
      <c r="VQP98" s="202"/>
      <c r="VQQ98" s="202"/>
      <c r="VQR98" s="202"/>
      <c r="VQS98" s="202"/>
      <c r="VQT98" s="202"/>
      <c r="VQU98" s="202"/>
      <c r="VQV98" s="202"/>
      <c r="VQW98" s="202"/>
      <c r="VQX98" s="202"/>
      <c r="VQY98" s="202"/>
      <c r="VQZ98" s="202"/>
      <c r="VRA98" s="202"/>
      <c r="VRB98" s="202"/>
      <c r="VRC98" s="202"/>
      <c r="VRD98" s="202"/>
      <c r="VRE98" s="202"/>
      <c r="VRF98" s="202"/>
      <c r="VRG98" s="202"/>
      <c r="VRH98" s="202"/>
      <c r="VRI98" s="202"/>
      <c r="VRJ98" s="202"/>
      <c r="VRK98" s="202"/>
      <c r="VRL98" s="202"/>
      <c r="VRM98" s="202"/>
      <c r="VRN98" s="202"/>
      <c r="VRO98" s="202"/>
      <c r="VRP98" s="202"/>
      <c r="VRQ98" s="202"/>
      <c r="VRR98" s="202"/>
      <c r="VRS98" s="202"/>
      <c r="VRT98" s="202"/>
      <c r="VRU98" s="202"/>
      <c r="VRV98" s="202"/>
      <c r="VRW98" s="202"/>
      <c r="VRX98" s="202"/>
      <c r="VRY98" s="202"/>
      <c r="VRZ98" s="202"/>
      <c r="VSA98" s="202"/>
      <c r="VSB98" s="202"/>
      <c r="VSC98" s="202"/>
      <c r="VSD98" s="202"/>
      <c r="VSE98" s="202"/>
      <c r="VSF98" s="202"/>
      <c r="VSG98" s="202"/>
      <c r="VSH98" s="202"/>
      <c r="VSI98" s="202"/>
      <c r="VSJ98" s="202"/>
      <c r="VSK98" s="202"/>
      <c r="VSL98" s="202"/>
      <c r="VSM98" s="202"/>
      <c r="VSN98" s="202"/>
      <c r="VSO98" s="202"/>
      <c r="VSP98" s="202"/>
      <c r="VSQ98" s="202"/>
      <c r="VSR98" s="202"/>
      <c r="VSS98" s="202"/>
      <c r="VST98" s="202"/>
      <c r="VSU98" s="202"/>
      <c r="VSV98" s="202"/>
      <c r="VSW98" s="202"/>
      <c r="VSX98" s="202"/>
      <c r="VSY98" s="202"/>
      <c r="VSZ98" s="202"/>
      <c r="VTA98" s="202"/>
      <c r="VTB98" s="202"/>
      <c r="VTC98" s="202"/>
      <c r="VTD98" s="202"/>
      <c r="VTE98" s="202"/>
      <c r="VTF98" s="202"/>
      <c r="VTG98" s="202"/>
      <c r="VTH98" s="202"/>
      <c r="VTI98" s="202"/>
      <c r="VTJ98" s="202"/>
      <c r="VTK98" s="202"/>
      <c r="VTL98" s="202"/>
      <c r="VTM98" s="202"/>
      <c r="VTN98" s="202"/>
      <c r="VTO98" s="202"/>
      <c r="VTP98" s="202"/>
      <c r="VTQ98" s="202"/>
      <c r="VTR98" s="202"/>
      <c r="VTS98" s="202"/>
      <c r="VTT98" s="202"/>
      <c r="VTU98" s="202"/>
      <c r="VTV98" s="202"/>
      <c r="VTW98" s="202"/>
      <c r="VTX98" s="202"/>
      <c r="VTY98" s="202"/>
      <c r="VTZ98" s="202"/>
      <c r="VUA98" s="202"/>
      <c r="VUB98" s="202"/>
      <c r="VUC98" s="202"/>
      <c r="VUD98" s="202"/>
      <c r="VUE98" s="202"/>
      <c r="VUF98" s="202"/>
      <c r="VUG98" s="202"/>
      <c r="VUH98" s="202"/>
      <c r="VUI98" s="202"/>
      <c r="VUJ98" s="202"/>
      <c r="VUK98" s="202"/>
      <c r="VUL98" s="202"/>
      <c r="VUM98" s="202"/>
      <c r="VUN98" s="202"/>
      <c r="VUO98" s="202"/>
      <c r="VUP98" s="202"/>
      <c r="VUQ98" s="202"/>
      <c r="VUR98" s="202"/>
      <c r="VUS98" s="202"/>
      <c r="VUT98" s="202"/>
      <c r="VUU98" s="202"/>
      <c r="VUV98" s="202"/>
      <c r="VUW98" s="202"/>
      <c r="VUX98" s="202"/>
      <c r="VUY98" s="202"/>
      <c r="VUZ98" s="202"/>
      <c r="VVA98" s="202"/>
      <c r="VVB98" s="202"/>
      <c r="VVC98" s="202"/>
      <c r="VVD98" s="202"/>
      <c r="VVE98" s="202"/>
      <c r="VVF98" s="202"/>
      <c r="VVG98" s="202"/>
      <c r="VVH98" s="202"/>
      <c r="VVI98" s="202"/>
      <c r="VVJ98" s="202"/>
      <c r="VVK98" s="202"/>
      <c r="VVL98" s="202"/>
      <c r="VVM98" s="202"/>
      <c r="VVN98" s="202"/>
      <c r="VVO98" s="202"/>
      <c r="VVP98" s="202"/>
      <c r="VVQ98" s="202"/>
      <c r="VVR98" s="202"/>
      <c r="VVS98" s="202"/>
      <c r="VVT98" s="202"/>
      <c r="VVU98" s="202"/>
      <c r="VVV98" s="202"/>
      <c r="VVW98" s="202"/>
      <c r="VVX98" s="202"/>
      <c r="VVY98" s="202"/>
      <c r="VVZ98" s="202"/>
      <c r="VWA98" s="202"/>
      <c r="VWB98" s="202"/>
      <c r="VWC98" s="202"/>
      <c r="VWD98" s="202"/>
      <c r="VWE98" s="202"/>
      <c r="VWF98" s="202"/>
      <c r="VWG98" s="202"/>
      <c r="VWH98" s="202"/>
      <c r="VWI98" s="202"/>
      <c r="VWJ98" s="202"/>
      <c r="VWK98" s="202"/>
      <c r="VWL98" s="202"/>
      <c r="VWM98" s="202"/>
      <c r="VWN98" s="202"/>
      <c r="VWO98" s="202"/>
      <c r="VWP98" s="202"/>
      <c r="VWQ98" s="202"/>
      <c r="VWR98" s="202"/>
      <c r="VWS98" s="202"/>
      <c r="VWT98" s="202"/>
      <c r="VWU98" s="202"/>
      <c r="VWV98" s="202"/>
      <c r="VWW98" s="202"/>
      <c r="VWX98" s="202"/>
      <c r="VWY98" s="202"/>
      <c r="VWZ98" s="202"/>
      <c r="VXA98" s="202"/>
      <c r="VXB98" s="202"/>
      <c r="VXC98" s="202"/>
      <c r="VXD98" s="202"/>
      <c r="VXE98" s="202"/>
      <c r="VXF98" s="202"/>
      <c r="VXG98" s="202"/>
      <c r="VXH98" s="202"/>
      <c r="VXI98" s="202"/>
      <c r="VXJ98" s="202"/>
      <c r="VXK98" s="202"/>
      <c r="VXL98" s="202"/>
      <c r="VXM98" s="202"/>
      <c r="VXN98" s="202"/>
      <c r="VXO98" s="202"/>
      <c r="VXP98" s="202"/>
      <c r="VXQ98" s="202"/>
      <c r="VXR98" s="202"/>
      <c r="VXS98" s="202"/>
      <c r="VXT98" s="202"/>
      <c r="VXU98" s="202"/>
      <c r="VXV98" s="202"/>
      <c r="VXW98" s="202"/>
      <c r="VXX98" s="202"/>
      <c r="VXY98" s="202"/>
      <c r="VXZ98" s="202"/>
      <c r="VYA98" s="202"/>
      <c r="VYB98" s="202"/>
      <c r="VYC98" s="202"/>
      <c r="VYD98" s="202"/>
      <c r="VYE98" s="202"/>
      <c r="VYF98" s="202"/>
      <c r="VYG98" s="202"/>
      <c r="VYH98" s="202"/>
      <c r="VYI98" s="202"/>
      <c r="VYJ98" s="202"/>
      <c r="VYK98" s="202"/>
      <c r="VYL98" s="202"/>
      <c r="VYM98" s="202"/>
      <c r="VYN98" s="202"/>
      <c r="VYO98" s="202"/>
      <c r="VYP98" s="202"/>
      <c r="VYQ98" s="202"/>
      <c r="VYR98" s="202"/>
      <c r="VYS98" s="202"/>
      <c r="VYT98" s="202"/>
      <c r="VYU98" s="202"/>
      <c r="VYV98" s="202"/>
      <c r="VYW98" s="202"/>
      <c r="VYX98" s="202"/>
      <c r="VYY98" s="202"/>
      <c r="VYZ98" s="202"/>
      <c r="VZA98" s="202"/>
      <c r="VZB98" s="202"/>
      <c r="VZC98" s="202"/>
      <c r="VZD98" s="202"/>
      <c r="VZE98" s="202"/>
      <c r="VZF98" s="202"/>
      <c r="VZG98" s="202"/>
      <c r="VZH98" s="202"/>
      <c r="VZI98" s="202"/>
      <c r="VZJ98" s="202"/>
      <c r="VZK98" s="202"/>
      <c r="VZL98" s="202"/>
      <c r="VZM98" s="202"/>
      <c r="VZN98" s="202"/>
      <c r="VZO98" s="202"/>
      <c r="VZP98" s="202"/>
      <c r="VZQ98" s="202"/>
      <c r="VZR98" s="202"/>
      <c r="VZS98" s="202"/>
      <c r="VZT98" s="202"/>
      <c r="VZU98" s="202"/>
      <c r="VZV98" s="202"/>
      <c r="VZW98" s="202"/>
      <c r="VZX98" s="202"/>
      <c r="VZY98" s="202"/>
      <c r="VZZ98" s="202"/>
      <c r="WAA98" s="202"/>
      <c r="WAB98" s="202"/>
      <c r="WAC98" s="202"/>
      <c r="WAD98" s="202"/>
      <c r="WAE98" s="202"/>
      <c r="WAF98" s="202"/>
      <c r="WAG98" s="202"/>
      <c r="WAH98" s="202"/>
      <c r="WAI98" s="202"/>
      <c r="WAJ98" s="202"/>
      <c r="WAK98" s="202"/>
      <c r="WAL98" s="202"/>
      <c r="WAM98" s="202"/>
      <c r="WAN98" s="202"/>
      <c r="WAO98" s="202"/>
      <c r="WAP98" s="202"/>
      <c r="WAQ98" s="202"/>
      <c r="WAR98" s="202"/>
      <c r="WAS98" s="202"/>
      <c r="WAT98" s="202"/>
      <c r="WAU98" s="202"/>
      <c r="WAV98" s="202"/>
      <c r="WAW98" s="202"/>
      <c r="WAX98" s="202"/>
      <c r="WAY98" s="202"/>
      <c r="WAZ98" s="202"/>
      <c r="WBA98" s="202"/>
      <c r="WBB98" s="202"/>
      <c r="WBC98" s="202"/>
      <c r="WBD98" s="202"/>
      <c r="WBE98" s="202"/>
      <c r="WBF98" s="202"/>
      <c r="WBG98" s="202"/>
      <c r="WBH98" s="202"/>
      <c r="WBI98" s="202"/>
      <c r="WBJ98" s="202"/>
      <c r="WBK98" s="202"/>
      <c r="WBL98" s="202"/>
      <c r="WBM98" s="202"/>
      <c r="WBN98" s="202"/>
      <c r="WBO98" s="202"/>
      <c r="WBP98" s="202"/>
      <c r="WBQ98" s="202"/>
      <c r="WBR98" s="202"/>
      <c r="WBS98" s="202"/>
      <c r="WBT98" s="202"/>
      <c r="WBU98" s="202"/>
      <c r="WBV98" s="202"/>
      <c r="WBW98" s="202"/>
      <c r="WBX98" s="202"/>
      <c r="WBY98" s="202"/>
      <c r="WBZ98" s="202"/>
      <c r="WCA98" s="202"/>
      <c r="WCB98" s="202"/>
      <c r="WCC98" s="202"/>
      <c r="WCD98" s="202"/>
      <c r="WCE98" s="202"/>
      <c r="WCF98" s="202"/>
      <c r="WCG98" s="202"/>
      <c r="WCH98" s="202"/>
      <c r="WCI98" s="202"/>
      <c r="WCJ98" s="202"/>
      <c r="WCK98" s="202"/>
      <c r="WCL98" s="202"/>
      <c r="WCM98" s="202"/>
      <c r="WCN98" s="202"/>
      <c r="WCO98" s="202"/>
      <c r="WCP98" s="202"/>
      <c r="WCQ98" s="202"/>
      <c r="WCR98" s="202"/>
      <c r="WCS98" s="202"/>
      <c r="WCT98" s="202"/>
      <c r="WCU98" s="202"/>
      <c r="WCV98" s="202"/>
      <c r="WCW98" s="202"/>
      <c r="WCX98" s="202"/>
      <c r="WCY98" s="202"/>
      <c r="WCZ98" s="202"/>
      <c r="WDA98" s="202"/>
      <c r="WDB98" s="202"/>
      <c r="WDC98" s="202"/>
      <c r="WDD98" s="202"/>
      <c r="WDE98" s="202"/>
      <c r="WDF98" s="202"/>
      <c r="WDG98" s="202"/>
      <c r="WDH98" s="202"/>
      <c r="WDI98" s="202"/>
      <c r="WDJ98" s="202"/>
      <c r="WDK98" s="202"/>
      <c r="WDL98" s="202"/>
      <c r="WDM98" s="202"/>
      <c r="WDN98" s="202"/>
      <c r="WDO98" s="202"/>
      <c r="WDP98" s="202"/>
      <c r="WDQ98" s="202"/>
      <c r="WDR98" s="202"/>
      <c r="WDS98" s="202"/>
      <c r="WDT98" s="202"/>
      <c r="WDU98" s="202"/>
      <c r="WDV98" s="202"/>
      <c r="WDW98" s="202"/>
      <c r="WDX98" s="202"/>
      <c r="WDY98" s="202"/>
      <c r="WDZ98" s="202"/>
      <c r="WEA98" s="202"/>
      <c r="WEB98" s="202"/>
      <c r="WEC98" s="202"/>
      <c r="WED98" s="202"/>
      <c r="WEE98" s="202"/>
      <c r="WEF98" s="202"/>
      <c r="WEG98" s="202"/>
      <c r="WEH98" s="202"/>
      <c r="WEI98" s="202"/>
      <c r="WEJ98" s="202"/>
      <c r="WEK98" s="202"/>
      <c r="WEL98" s="202"/>
      <c r="WEM98" s="202"/>
      <c r="WEN98" s="202"/>
      <c r="WEO98" s="202"/>
      <c r="WEP98" s="202"/>
      <c r="WEQ98" s="202"/>
      <c r="WER98" s="202"/>
      <c r="WES98" s="202"/>
      <c r="WET98" s="202"/>
      <c r="WEU98" s="202"/>
      <c r="WEV98" s="202"/>
      <c r="WEW98" s="202"/>
      <c r="WEX98" s="202"/>
      <c r="WEY98" s="202"/>
      <c r="WEZ98" s="202"/>
      <c r="WFA98" s="202"/>
      <c r="WFB98" s="202"/>
      <c r="WFC98" s="202"/>
      <c r="WFD98" s="202"/>
      <c r="WFE98" s="202"/>
      <c r="WFF98" s="202"/>
      <c r="WFG98" s="202"/>
      <c r="WFH98" s="202"/>
      <c r="WFI98" s="202"/>
      <c r="WFJ98" s="202"/>
      <c r="WFK98" s="202"/>
      <c r="WFL98" s="202"/>
      <c r="WFM98" s="202"/>
      <c r="WFN98" s="202"/>
      <c r="WFO98" s="202"/>
      <c r="WFP98" s="202"/>
      <c r="WFQ98" s="202"/>
      <c r="WFR98" s="202"/>
      <c r="WFS98" s="202"/>
      <c r="WFT98" s="202"/>
      <c r="WFU98" s="202"/>
      <c r="WFV98" s="202"/>
      <c r="WFW98" s="202"/>
      <c r="WFX98" s="202"/>
      <c r="WFY98" s="202"/>
      <c r="WFZ98" s="202"/>
      <c r="WGA98" s="202"/>
      <c r="WGB98" s="202"/>
      <c r="WGC98" s="202"/>
      <c r="WGD98" s="202"/>
      <c r="WGE98" s="202"/>
      <c r="WGF98" s="202"/>
      <c r="WGG98" s="202"/>
      <c r="WGH98" s="202"/>
      <c r="WGI98" s="202"/>
      <c r="WGJ98" s="202"/>
      <c r="WGK98" s="202"/>
      <c r="WGL98" s="202"/>
      <c r="WGM98" s="202"/>
      <c r="WGN98" s="202"/>
      <c r="WGO98" s="202"/>
      <c r="WGP98" s="202"/>
      <c r="WGQ98" s="202"/>
      <c r="WGR98" s="202"/>
      <c r="WGS98" s="202"/>
      <c r="WGT98" s="202"/>
      <c r="WGU98" s="202"/>
      <c r="WGV98" s="202"/>
      <c r="WGW98" s="202"/>
      <c r="WGX98" s="202"/>
      <c r="WGY98" s="202"/>
      <c r="WGZ98" s="202"/>
      <c r="WHA98" s="202"/>
      <c r="WHB98" s="202"/>
      <c r="WHC98" s="202"/>
      <c r="WHD98" s="202"/>
      <c r="WHE98" s="202"/>
      <c r="WHF98" s="202"/>
      <c r="WHG98" s="202"/>
      <c r="WHH98" s="202"/>
      <c r="WHI98" s="202"/>
      <c r="WHJ98" s="202"/>
      <c r="WHK98" s="202"/>
      <c r="WHL98" s="202"/>
      <c r="WHM98" s="202"/>
      <c r="WHN98" s="202"/>
      <c r="WHO98" s="202"/>
      <c r="WHP98" s="202"/>
      <c r="WHQ98" s="202"/>
      <c r="WHR98" s="202"/>
      <c r="WHS98" s="202"/>
      <c r="WHT98" s="202"/>
      <c r="WHU98" s="202"/>
      <c r="WHV98" s="202"/>
      <c r="WHW98" s="202"/>
      <c r="WHX98" s="202"/>
      <c r="WHY98" s="202"/>
      <c r="WHZ98" s="202"/>
      <c r="WIA98" s="202"/>
      <c r="WIB98" s="202"/>
      <c r="WIC98" s="202"/>
      <c r="WID98" s="202"/>
      <c r="WIE98" s="202"/>
      <c r="WIF98" s="202"/>
      <c r="WIG98" s="202"/>
      <c r="WIH98" s="202"/>
      <c r="WII98" s="202"/>
      <c r="WIJ98" s="202"/>
      <c r="WIK98" s="202"/>
      <c r="WIL98" s="202"/>
      <c r="WIM98" s="202"/>
      <c r="WIN98" s="202"/>
      <c r="WIO98" s="202"/>
      <c r="WIP98" s="202"/>
      <c r="WIQ98" s="202"/>
      <c r="WIR98" s="202"/>
      <c r="WIS98" s="202"/>
      <c r="WIT98" s="202"/>
      <c r="WIU98" s="202"/>
      <c r="WIV98" s="202"/>
      <c r="WIW98" s="202"/>
      <c r="WIX98" s="202"/>
      <c r="WIY98" s="202"/>
      <c r="WIZ98" s="202"/>
      <c r="WJA98" s="202"/>
      <c r="WJB98" s="202"/>
      <c r="WJC98" s="202"/>
      <c r="WJD98" s="202"/>
      <c r="WJE98" s="202"/>
      <c r="WJF98" s="202"/>
      <c r="WJG98" s="202"/>
      <c r="WJH98" s="202"/>
      <c r="WJI98" s="202"/>
      <c r="WJJ98" s="202"/>
      <c r="WJK98" s="202"/>
      <c r="WJL98" s="202"/>
      <c r="WJM98" s="202"/>
      <c r="WJN98" s="202"/>
      <c r="WJO98" s="202"/>
      <c r="WJP98" s="202"/>
      <c r="WJQ98" s="202"/>
      <c r="WJR98" s="202"/>
      <c r="WJS98" s="202"/>
      <c r="WJT98" s="202"/>
      <c r="WJU98" s="202"/>
      <c r="WJV98" s="202"/>
      <c r="WJW98" s="202"/>
      <c r="WJX98" s="202"/>
      <c r="WJY98" s="202"/>
      <c r="WJZ98" s="202"/>
      <c r="WKA98" s="202"/>
      <c r="WKB98" s="202"/>
      <c r="WKC98" s="202"/>
      <c r="WKD98" s="202"/>
      <c r="WKE98" s="202"/>
      <c r="WKF98" s="202"/>
      <c r="WKG98" s="202"/>
      <c r="WKH98" s="202"/>
      <c r="WKI98" s="202"/>
      <c r="WKJ98" s="202"/>
      <c r="WKK98" s="202"/>
      <c r="WKL98" s="202"/>
      <c r="WKM98" s="202"/>
      <c r="WKN98" s="202"/>
      <c r="WKO98" s="202"/>
      <c r="WKP98" s="202"/>
      <c r="WKQ98" s="202"/>
      <c r="WKR98" s="202"/>
      <c r="WKS98" s="202"/>
      <c r="WKT98" s="202"/>
      <c r="WKU98" s="202"/>
      <c r="WKV98" s="202"/>
      <c r="WKW98" s="202"/>
      <c r="WKX98" s="202"/>
      <c r="WKY98" s="202"/>
      <c r="WKZ98" s="202"/>
      <c r="WLA98" s="202"/>
      <c r="WLB98" s="202"/>
      <c r="WLC98" s="202"/>
      <c r="WLD98" s="202"/>
      <c r="WLE98" s="202"/>
      <c r="WLF98" s="202"/>
      <c r="WLG98" s="202"/>
      <c r="WLH98" s="202"/>
      <c r="WLI98" s="202"/>
      <c r="WLJ98" s="202"/>
      <c r="WLK98" s="202"/>
      <c r="WLL98" s="202"/>
      <c r="WLM98" s="202"/>
      <c r="WLN98" s="202"/>
      <c r="WLO98" s="202"/>
      <c r="WLP98" s="202"/>
      <c r="WLQ98" s="202"/>
      <c r="WLR98" s="202"/>
      <c r="WLS98" s="202"/>
      <c r="WLT98" s="202"/>
      <c r="WLU98" s="202"/>
      <c r="WLV98" s="202"/>
      <c r="WLW98" s="202"/>
      <c r="WLX98" s="202"/>
      <c r="WLY98" s="202"/>
      <c r="WLZ98" s="202"/>
      <c r="WMA98" s="202"/>
      <c r="WMB98" s="202"/>
      <c r="WMC98" s="202"/>
      <c r="WMD98" s="202"/>
      <c r="WME98" s="202"/>
      <c r="WMF98" s="202"/>
      <c r="WMG98" s="202"/>
      <c r="WMH98" s="202"/>
      <c r="WMI98" s="202"/>
      <c r="WMJ98" s="202"/>
      <c r="WMK98" s="202"/>
      <c r="WML98" s="202"/>
      <c r="WMM98" s="202"/>
      <c r="WMN98" s="202"/>
      <c r="WMO98" s="202"/>
      <c r="WMP98" s="202"/>
      <c r="WMQ98" s="202"/>
      <c r="WMR98" s="202"/>
      <c r="WMS98" s="202"/>
      <c r="WMT98" s="202"/>
      <c r="WMU98" s="202"/>
      <c r="WMV98" s="202"/>
      <c r="WMW98" s="202"/>
      <c r="WMX98" s="202"/>
      <c r="WMY98" s="202"/>
      <c r="WMZ98" s="202"/>
      <c r="WNA98" s="202"/>
      <c r="WNB98" s="202"/>
      <c r="WNC98" s="202"/>
      <c r="WND98" s="202"/>
      <c r="WNE98" s="202"/>
      <c r="WNF98" s="202"/>
      <c r="WNG98" s="202"/>
      <c r="WNH98" s="202"/>
      <c r="WNI98" s="202"/>
      <c r="WNJ98" s="202"/>
      <c r="WNK98" s="202"/>
      <c r="WNL98" s="202"/>
      <c r="WNM98" s="202"/>
      <c r="WNN98" s="202"/>
      <c r="WNO98" s="202"/>
      <c r="WNP98" s="202"/>
      <c r="WNQ98" s="202"/>
      <c r="WNR98" s="202"/>
      <c r="WNS98" s="202"/>
      <c r="WNT98" s="202"/>
      <c r="WNU98" s="202"/>
      <c r="WNV98" s="202"/>
      <c r="WNW98" s="202"/>
      <c r="WNX98" s="202"/>
      <c r="WNY98" s="202"/>
      <c r="WNZ98" s="202"/>
      <c r="WOA98" s="202"/>
      <c r="WOB98" s="202"/>
      <c r="WOC98" s="202"/>
      <c r="WOD98" s="202"/>
      <c r="WOE98" s="202"/>
      <c r="WOF98" s="202"/>
      <c r="WOG98" s="202"/>
      <c r="WOH98" s="202"/>
      <c r="WOI98" s="202"/>
      <c r="WOJ98" s="202"/>
      <c r="WOK98" s="202"/>
      <c r="WOL98" s="202"/>
      <c r="WOM98" s="202"/>
      <c r="WON98" s="202"/>
      <c r="WOO98" s="202"/>
      <c r="WOP98" s="202"/>
      <c r="WOQ98" s="202"/>
      <c r="WOR98" s="202"/>
      <c r="WOS98" s="202"/>
      <c r="WOT98" s="202"/>
      <c r="WOU98" s="202"/>
      <c r="WOV98" s="202"/>
      <c r="WOW98" s="202"/>
      <c r="WOX98" s="202"/>
      <c r="WOY98" s="202"/>
      <c r="WOZ98" s="202"/>
      <c r="WPA98" s="202"/>
      <c r="WPB98" s="202"/>
      <c r="WPC98" s="202"/>
      <c r="WPD98" s="202"/>
      <c r="WPE98" s="202"/>
      <c r="WPF98" s="202"/>
      <c r="WPG98" s="202"/>
      <c r="WPH98" s="202"/>
      <c r="WPI98" s="202"/>
      <c r="WPJ98" s="202"/>
      <c r="WPK98" s="202"/>
      <c r="WPL98" s="202"/>
      <c r="WPM98" s="202"/>
      <c r="WPN98" s="202"/>
      <c r="WPO98" s="202"/>
      <c r="WPP98" s="202"/>
      <c r="WPQ98" s="202"/>
      <c r="WPR98" s="202"/>
      <c r="WPS98" s="202"/>
      <c r="WPT98" s="202"/>
      <c r="WPU98" s="202"/>
      <c r="WPV98" s="202"/>
      <c r="WPW98" s="202"/>
      <c r="WPX98" s="202"/>
      <c r="WPY98" s="202"/>
      <c r="WPZ98" s="202"/>
      <c r="WQA98" s="202"/>
      <c r="WQB98" s="202"/>
      <c r="WQC98" s="202"/>
      <c r="WQD98" s="202"/>
      <c r="WQE98" s="202"/>
      <c r="WQF98" s="202"/>
      <c r="WQG98" s="202"/>
      <c r="WQH98" s="202"/>
      <c r="WQI98" s="202"/>
      <c r="WQJ98" s="202"/>
      <c r="WQK98" s="202"/>
      <c r="WQL98" s="202"/>
      <c r="WQM98" s="202"/>
      <c r="WQN98" s="202"/>
      <c r="WQO98" s="202"/>
      <c r="WQP98" s="202"/>
      <c r="WQQ98" s="202"/>
      <c r="WQR98" s="202"/>
      <c r="WQS98" s="202"/>
      <c r="WQT98" s="202"/>
      <c r="WQU98" s="202"/>
      <c r="WQV98" s="202"/>
      <c r="WQW98" s="202"/>
      <c r="WQX98" s="202"/>
      <c r="WQY98" s="202"/>
      <c r="WQZ98" s="202"/>
      <c r="WRA98" s="202"/>
      <c r="WRB98" s="202"/>
      <c r="WRC98" s="202"/>
      <c r="WRD98" s="202"/>
      <c r="WRE98" s="202"/>
      <c r="WRF98" s="202"/>
      <c r="WRG98" s="202"/>
      <c r="WRH98" s="202"/>
      <c r="WRI98" s="202"/>
      <c r="WRJ98" s="202"/>
      <c r="WRK98" s="202"/>
      <c r="WRL98" s="202"/>
      <c r="WRM98" s="202"/>
      <c r="WRN98" s="202"/>
      <c r="WRO98" s="202"/>
      <c r="WRP98" s="202"/>
      <c r="WRQ98" s="202"/>
      <c r="WRR98" s="202"/>
      <c r="WRS98" s="202"/>
      <c r="WRT98" s="202"/>
      <c r="WRU98" s="202"/>
      <c r="WRV98" s="202"/>
      <c r="WRW98" s="202"/>
      <c r="WRX98" s="202"/>
      <c r="WRY98" s="202"/>
      <c r="WRZ98" s="202"/>
      <c r="WSA98" s="202"/>
      <c r="WSB98" s="202"/>
      <c r="WSC98" s="202"/>
      <c r="WSD98" s="202"/>
      <c r="WSE98" s="202"/>
      <c r="WSF98" s="202"/>
      <c r="WSG98" s="202"/>
      <c r="WSH98" s="202"/>
      <c r="WSI98" s="202"/>
      <c r="WSJ98" s="202"/>
      <c r="WSK98" s="202"/>
      <c r="WSL98" s="202"/>
      <c r="WSM98" s="202"/>
      <c r="WSN98" s="202"/>
      <c r="WSO98" s="202"/>
      <c r="WSP98" s="202"/>
      <c r="WSQ98" s="202"/>
      <c r="WSR98" s="202"/>
      <c r="WSS98" s="202"/>
      <c r="WST98" s="202"/>
      <c r="WSU98" s="202"/>
      <c r="WSV98" s="202"/>
      <c r="WSW98" s="202"/>
      <c r="WSX98" s="202"/>
      <c r="WSY98" s="202"/>
      <c r="WSZ98" s="202"/>
      <c r="WTA98" s="202"/>
      <c r="WTB98" s="202"/>
      <c r="WTC98" s="202"/>
      <c r="WTD98" s="202"/>
      <c r="WTE98" s="202"/>
      <c r="WTF98" s="202"/>
      <c r="WTG98" s="202"/>
      <c r="WTH98" s="202"/>
      <c r="WTI98" s="202"/>
      <c r="WTJ98" s="202"/>
      <c r="WTK98" s="202"/>
      <c r="WTL98" s="202"/>
      <c r="WTM98" s="202"/>
      <c r="WTN98" s="202"/>
      <c r="WTO98" s="202"/>
      <c r="WTP98" s="202"/>
      <c r="WTQ98" s="202"/>
      <c r="WTR98" s="202"/>
      <c r="WTS98" s="202"/>
      <c r="WTT98" s="202"/>
      <c r="WTU98" s="202"/>
      <c r="WTV98" s="202"/>
      <c r="WTW98" s="202"/>
      <c r="WTX98" s="202"/>
      <c r="WTY98" s="202"/>
      <c r="WTZ98" s="202"/>
      <c r="WUA98" s="202"/>
      <c r="WUB98" s="202"/>
      <c r="WUC98" s="202"/>
      <c r="WUD98" s="202"/>
      <c r="WUE98" s="202"/>
      <c r="WUF98" s="202"/>
      <c r="WUG98" s="202"/>
      <c r="WUH98" s="202"/>
      <c r="WUI98" s="202"/>
      <c r="WUJ98" s="202"/>
      <c r="WUK98" s="202"/>
      <c r="WUL98" s="202"/>
      <c r="WUM98" s="202"/>
      <c r="WUN98" s="202"/>
      <c r="WUO98" s="202"/>
      <c r="WUP98" s="202"/>
      <c r="WUQ98" s="202"/>
      <c r="WUR98" s="202"/>
      <c r="WUS98" s="202"/>
      <c r="WUT98" s="202"/>
      <c r="WUU98" s="202"/>
      <c r="WUV98" s="202"/>
      <c r="WUW98" s="202"/>
      <c r="WUX98" s="202"/>
      <c r="WUY98" s="202"/>
      <c r="WUZ98" s="202"/>
      <c r="WVA98" s="202"/>
      <c r="WVB98" s="202"/>
      <c r="WVC98" s="202"/>
      <c r="WVD98" s="202"/>
      <c r="WVE98" s="202"/>
      <c r="WVF98" s="202"/>
      <c r="WVG98" s="202"/>
      <c r="WVH98" s="202"/>
      <c r="WVI98" s="202"/>
      <c r="WVJ98" s="202"/>
      <c r="WVK98" s="202"/>
      <c r="WVL98" s="202"/>
      <c r="WVM98" s="202"/>
      <c r="WVN98" s="202"/>
      <c r="WVO98" s="202"/>
      <c r="WVP98" s="202"/>
      <c r="WVQ98" s="202"/>
      <c r="WVR98" s="202"/>
      <c r="WVS98" s="202"/>
      <c r="WVT98" s="202"/>
      <c r="WVU98" s="202"/>
      <c r="WVV98" s="202"/>
      <c r="WVW98" s="202"/>
      <c r="WVX98" s="202"/>
      <c r="WVY98" s="202"/>
      <c r="WVZ98" s="202"/>
      <c r="WWA98" s="202"/>
      <c r="WWB98" s="202"/>
      <c r="WWC98" s="202"/>
      <c r="WWD98" s="202"/>
      <c r="WWE98" s="202"/>
      <c r="WWF98" s="202"/>
      <c r="WWG98" s="202"/>
      <c r="WWH98" s="202"/>
      <c r="WWI98" s="202"/>
      <c r="WWJ98" s="202"/>
      <c r="WWK98" s="202"/>
      <c r="WWL98" s="202"/>
      <c r="WWM98" s="202"/>
      <c r="WWN98" s="202"/>
      <c r="WWO98" s="202"/>
      <c r="WWP98" s="202"/>
      <c r="WWQ98" s="202"/>
      <c r="WWR98" s="202"/>
      <c r="WWS98" s="202"/>
      <c r="WWT98" s="202"/>
      <c r="WWU98" s="202"/>
      <c r="WWV98" s="202"/>
      <c r="WWW98" s="202"/>
      <c r="WWX98" s="202"/>
      <c r="WWY98" s="202"/>
      <c r="WWZ98" s="202"/>
      <c r="WXA98" s="202"/>
      <c r="WXB98" s="202"/>
      <c r="WXC98" s="202"/>
      <c r="WXD98" s="202"/>
      <c r="WXE98" s="202"/>
      <c r="WXF98" s="202"/>
      <c r="WXG98" s="202"/>
      <c r="WXH98" s="202"/>
      <c r="WXI98" s="202"/>
      <c r="WXJ98" s="202"/>
      <c r="WXK98" s="202"/>
      <c r="WXL98" s="202"/>
      <c r="WXM98" s="202"/>
      <c r="WXN98" s="202"/>
      <c r="WXO98" s="202"/>
      <c r="WXP98" s="202"/>
      <c r="WXQ98" s="202"/>
      <c r="WXR98" s="202"/>
      <c r="WXS98" s="202"/>
      <c r="WXT98" s="202"/>
      <c r="WXU98" s="202"/>
      <c r="WXV98" s="202"/>
      <c r="WXW98" s="202"/>
      <c r="WXX98" s="202"/>
      <c r="WXY98" s="202"/>
      <c r="WXZ98" s="202"/>
      <c r="WYA98" s="202"/>
      <c r="WYB98" s="202"/>
      <c r="WYC98" s="202"/>
      <c r="WYD98" s="202"/>
      <c r="WYE98" s="202"/>
      <c r="WYF98" s="202"/>
      <c r="WYG98" s="202"/>
      <c r="WYH98" s="202"/>
      <c r="WYI98" s="202"/>
      <c r="WYJ98" s="202"/>
      <c r="WYK98" s="202"/>
      <c r="WYL98" s="202"/>
      <c r="WYM98" s="202"/>
      <c r="WYN98" s="202"/>
      <c r="WYO98" s="202"/>
      <c r="WYP98" s="202"/>
      <c r="WYQ98" s="202"/>
      <c r="WYR98" s="202"/>
      <c r="WYS98" s="202"/>
      <c r="WYT98" s="202"/>
      <c r="WYU98" s="202"/>
      <c r="WYV98" s="202"/>
      <c r="WYW98" s="202"/>
      <c r="WYX98" s="202"/>
      <c r="WYY98" s="202"/>
      <c r="WYZ98" s="202"/>
      <c r="WZA98" s="202"/>
      <c r="WZB98" s="202"/>
      <c r="WZC98" s="202"/>
      <c r="WZD98" s="202"/>
      <c r="WZE98" s="202"/>
      <c r="WZF98" s="202"/>
      <c r="WZG98" s="202"/>
      <c r="WZH98" s="202"/>
      <c r="WZI98" s="202"/>
      <c r="WZJ98" s="202"/>
      <c r="WZK98" s="202"/>
      <c r="WZL98" s="202"/>
      <c r="WZM98" s="202"/>
      <c r="WZN98" s="202"/>
      <c r="WZO98" s="202"/>
      <c r="WZP98" s="202"/>
      <c r="WZQ98" s="202"/>
      <c r="WZR98" s="202"/>
      <c r="WZS98" s="202"/>
      <c r="WZT98" s="202"/>
      <c r="WZU98" s="202"/>
      <c r="WZV98" s="202"/>
      <c r="WZW98" s="202"/>
      <c r="WZX98" s="202"/>
      <c r="WZY98" s="202"/>
      <c r="WZZ98" s="202"/>
      <c r="XAA98" s="202"/>
      <c r="XAB98" s="202"/>
      <c r="XAC98" s="202"/>
      <c r="XAD98" s="202"/>
      <c r="XAE98" s="202"/>
      <c r="XAF98" s="202"/>
      <c r="XAG98" s="202"/>
      <c r="XAH98" s="202"/>
      <c r="XAI98" s="202"/>
      <c r="XAJ98" s="202"/>
      <c r="XAK98" s="202"/>
      <c r="XAL98" s="202"/>
      <c r="XAM98" s="202"/>
      <c r="XAN98" s="202"/>
      <c r="XAO98" s="202"/>
      <c r="XAP98" s="202"/>
      <c r="XAQ98" s="202"/>
      <c r="XAR98" s="202"/>
      <c r="XAS98" s="202"/>
      <c r="XAT98" s="202"/>
      <c r="XAU98" s="202"/>
      <c r="XAV98" s="202"/>
      <c r="XAW98" s="202"/>
      <c r="XAX98" s="202"/>
      <c r="XAY98" s="202"/>
      <c r="XAZ98" s="202"/>
      <c r="XBA98" s="202"/>
      <c r="XBB98" s="202"/>
      <c r="XBC98" s="202"/>
      <c r="XBD98" s="202"/>
      <c r="XBE98" s="202"/>
      <c r="XBF98" s="202"/>
      <c r="XBG98" s="202"/>
      <c r="XBH98" s="202"/>
      <c r="XBI98" s="202"/>
      <c r="XBJ98" s="202"/>
      <c r="XBK98" s="202"/>
      <c r="XBL98" s="202"/>
      <c r="XBM98" s="202"/>
      <c r="XBN98" s="202"/>
      <c r="XBO98" s="202"/>
      <c r="XBP98" s="202"/>
      <c r="XBQ98" s="202"/>
      <c r="XBR98" s="202"/>
      <c r="XBS98" s="202"/>
      <c r="XBT98" s="202"/>
      <c r="XBU98" s="202"/>
      <c r="XBV98" s="202"/>
      <c r="XBW98" s="202"/>
      <c r="XBX98" s="202"/>
      <c r="XBY98" s="202"/>
      <c r="XBZ98" s="202"/>
      <c r="XCA98" s="202"/>
      <c r="XCB98" s="202"/>
      <c r="XCC98" s="202"/>
      <c r="XCD98" s="202"/>
      <c r="XCE98" s="202"/>
      <c r="XCF98" s="202"/>
      <c r="XCG98" s="202"/>
      <c r="XCH98" s="202"/>
      <c r="XCI98" s="202"/>
      <c r="XCJ98" s="202"/>
      <c r="XCK98" s="202"/>
      <c r="XCL98" s="202"/>
      <c r="XCM98" s="202"/>
      <c r="XCN98" s="202"/>
      <c r="XCO98" s="202"/>
      <c r="XCP98" s="202"/>
      <c r="XCQ98" s="202"/>
      <c r="XCR98" s="202"/>
      <c r="XCS98" s="202"/>
      <c r="XCT98" s="202"/>
      <c r="XCU98" s="202"/>
      <c r="XCV98" s="202"/>
      <c r="XCW98" s="202"/>
      <c r="XCX98" s="202"/>
      <c r="XCY98" s="202"/>
      <c r="XCZ98" s="202"/>
      <c r="XDA98" s="202"/>
      <c r="XDB98" s="202"/>
      <c r="XDC98" s="202"/>
      <c r="XDD98" s="202"/>
      <c r="XDE98" s="202"/>
      <c r="XDF98" s="202"/>
      <c r="XDG98" s="202"/>
      <c r="XDH98" s="202"/>
      <c r="XDI98" s="202"/>
      <c r="XDJ98" s="202"/>
      <c r="XDK98" s="202"/>
      <c r="XDL98" s="202"/>
      <c r="XDM98" s="202"/>
      <c r="XDN98" s="202"/>
      <c r="XDO98" s="202"/>
      <c r="XDP98" s="202"/>
      <c r="XDQ98" s="202"/>
      <c r="XDR98" s="202"/>
      <c r="XDS98" s="202"/>
      <c r="XDT98" s="202"/>
      <c r="XDU98" s="202"/>
      <c r="XDV98" s="202"/>
      <c r="XDW98" s="202"/>
      <c r="XDX98" s="202"/>
      <c r="XDY98" s="202"/>
      <c r="XDZ98" s="202"/>
      <c r="XEA98" s="202"/>
      <c r="XEB98" s="202"/>
      <c r="XEC98" s="202"/>
      <c r="XED98" s="202"/>
      <c r="XEE98" s="202"/>
      <c r="XEF98" s="202"/>
      <c r="XEG98" s="202"/>
      <c r="XEH98" s="202"/>
      <c r="XEI98" s="202"/>
      <c r="XEJ98" s="202"/>
      <c r="XEK98" s="202"/>
      <c r="XEL98" s="202"/>
      <c r="XEM98" s="202"/>
      <c r="XEN98" s="202"/>
      <c r="XEO98" s="202"/>
      <c r="XEP98" s="202"/>
      <c r="XEQ98" s="202"/>
      <c r="XER98" s="202"/>
      <c r="XES98" s="202"/>
      <c r="XET98" s="202"/>
      <c r="XEU98" s="202"/>
      <c r="XEV98" s="202"/>
      <c r="XEW98" s="202"/>
    </row>
    <row r="99" s="202" customFormat="1" ht="15.75" spans="2:6">
      <c r="B99" s="229" t="s">
        <v>907</v>
      </c>
      <c r="C99" s="230">
        <f>SUM(C100:C103)</f>
        <v>21144</v>
      </c>
      <c r="D99" s="230">
        <f>SUM(D100:D103)</f>
        <v>21144</v>
      </c>
      <c r="E99" s="230">
        <f>SUM(E100:E103)</f>
        <v>0</v>
      </c>
      <c r="F99" s="202">
        <f t="shared" si="9"/>
        <v>0</v>
      </c>
    </row>
    <row r="100" s="202" customFormat="1" ht="15" spans="2:6">
      <c r="B100" s="231" t="s">
        <v>1218</v>
      </c>
      <c r="C100" s="215">
        <f t="shared" ref="C100:C103" si="13">D100+E100</f>
        <v>0</v>
      </c>
      <c r="D100" s="215"/>
      <c r="E100" s="215"/>
      <c r="F100" s="202">
        <f t="shared" si="9"/>
        <v>0</v>
      </c>
    </row>
    <row r="101" s="202" customFormat="1" ht="15" spans="2:6">
      <c r="B101" s="231" t="s">
        <v>1219</v>
      </c>
      <c r="C101" s="215">
        <f t="shared" si="13"/>
        <v>0</v>
      </c>
      <c r="D101" s="215"/>
      <c r="E101" s="215"/>
      <c r="F101" s="202">
        <f t="shared" si="9"/>
        <v>0</v>
      </c>
    </row>
    <row r="102" s="202" customFormat="1" ht="15" spans="2:6">
      <c r="B102" s="231" t="s">
        <v>1220</v>
      </c>
      <c r="C102" s="215">
        <f t="shared" si="13"/>
        <v>17800</v>
      </c>
      <c r="D102" s="215">
        <v>17800</v>
      </c>
      <c r="E102" s="215"/>
      <c r="F102" s="202">
        <f t="shared" si="9"/>
        <v>0</v>
      </c>
    </row>
    <row r="103" s="202" customFormat="1" ht="15" spans="2:6">
      <c r="B103" s="231" t="s">
        <v>1221</v>
      </c>
      <c r="C103" s="215">
        <f t="shared" si="13"/>
        <v>3344</v>
      </c>
      <c r="D103" s="215">
        <v>3344</v>
      </c>
      <c r="E103" s="215"/>
      <c r="F103" s="202">
        <f t="shared" si="9"/>
        <v>0</v>
      </c>
    </row>
    <row r="104" s="202" customFormat="1" ht="15.75" spans="1:6">
      <c r="A104" s="202">
        <v>231</v>
      </c>
      <c r="B104" s="229" t="s">
        <v>915</v>
      </c>
      <c r="C104" s="220">
        <f>C105</f>
        <v>0</v>
      </c>
      <c r="D104" s="220">
        <f>D105</f>
        <v>0</v>
      </c>
      <c r="E104" s="220">
        <f>E105</f>
        <v>0</v>
      </c>
      <c r="F104" s="202">
        <f t="shared" si="9"/>
        <v>3</v>
      </c>
    </row>
    <row r="105" s="202" customFormat="1" ht="15.75" spans="2:6">
      <c r="B105" s="226" t="s">
        <v>1222</v>
      </c>
      <c r="C105" s="220"/>
      <c r="D105" s="220"/>
      <c r="E105" s="220"/>
      <c r="F105" s="202">
        <f t="shared" si="9"/>
        <v>0</v>
      </c>
    </row>
    <row r="106" s="203" customFormat="1" ht="15" spans="2:6">
      <c r="B106" s="228" t="s">
        <v>1223</v>
      </c>
      <c r="C106" s="215">
        <f>D106+E106</f>
        <v>0</v>
      </c>
      <c r="D106" s="215"/>
      <c r="E106" s="215"/>
      <c r="F106" s="202">
        <f t="shared" si="9"/>
        <v>0</v>
      </c>
    </row>
    <row r="107" s="203" customFormat="1" ht="15" spans="2:6">
      <c r="B107" s="228" t="s">
        <v>1224</v>
      </c>
      <c r="C107" s="215">
        <f>D107+E107</f>
        <v>0</v>
      </c>
      <c r="D107" s="215"/>
      <c r="E107" s="215"/>
      <c r="F107" s="202">
        <f t="shared" si="9"/>
        <v>0</v>
      </c>
    </row>
    <row r="108" s="202" customFormat="1" ht="15.75" spans="2:6">
      <c r="B108" s="232" t="s">
        <v>1225</v>
      </c>
      <c r="C108" s="230">
        <f>C99+C98+C104</f>
        <v>59569</v>
      </c>
      <c r="D108" s="230">
        <f>D99+D98+D104</f>
        <v>46097</v>
      </c>
      <c r="E108" s="230">
        <f>E99+E98+E104</f>
        <v>13472</v>
      </c>
      <c r="F108" s="202">
        <f t="shared" si="9"/>
        <v>0</v>
      </c>
    </row>
    <row r="109" spans="2:2">
      <c r="B109" s="203" t="s">
        <v>1228</v>
      </c>
    </row>
  </sheetData>
  <autoFilter ref="A6:XEW109">
    <extLst/>
  </autoFilter>
  <mergeCells count="6">
    <mergeCell ref="B2:E2"/>
    <mergeCell ref="C4:E4"/>
    <mergeCell ref="B4:B6"/>
    <mergeCell ref="C5:C6"/>
    <mergeCell ref="D5:D6"/>
    <mergeCell ref="E5:E6"/>
  </mergeCells>
  <printOptions horizontalCentered="1"/>
  <pageMargins left="0.200694444444444" right="0.590277777777778" top="0.35" bottom="0.708333333333333" header="0.161111111111111" footer="0.310416666666667"/>
  <pageSetup paperSize="9" fitToHeight="0" orientation="portrait" horizontalDpi="600"/>
  <headerFooter alignWithMargins="0" scaleWithDoc="0">
    <oddFooter>&amp;C第 &amp;P 页，共 &amp;N 页</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
  <sheetViews>
    <sheetView workbookViewId="0">
      <selection activeCell="A2" sqref="A2:D2"/>
    </sheetView>
  </sheetViews>
  <sheetFormatPr defaultColWidth="8.1" defaultRowHeight="12.75" outlineLevelCol="3"/>
  <cols>
    <col min="1" max="1" width="23.2" style="173" customWidth="1"/>
    <col min="2" max="2" width="33.3" style="173" customWidth="1"/>
    <col min="3" max="3" width="39" style="173" customWidth="1"/>
    <col min="4" max="4" width="24.3" style="173" customWidth="1"/>
    <col min="5" max="16384" width="8.1" style="173"/>
  </cols>
  <sheetData>
    <row r="1" ht="25" customHeight="1" spans="1:1">
      <c r="A1" s="174" t="s">
        <v>1229</v>
      </c>
    </row>
    <row r="2" ht="34.5" customHeight="1" spans="1:4">
      <c r="A2" s="186" t="s">
        <v>1230</v>
      </c>
      <c r="B2" s="187"/>
      <c r="C2" s="187"/>
      <c r="D2" s="187"/>
    </row>
    <row r="3" ht="19.25" customHeight="1" spans="1:4">
      <c r="A3" s="176"/>
      <c r="B3" s="176"/>
      <c r="C3" s="176"/>
      <c r="D3" s="188" t="s">
        <v>1231</v>
      </c>
    </row>
    <row r="4" ht="40" customHeight="1" spans="1:4">
      <c r="A4" s="189" t="s">
        <v>1034</v>
      </c>
      <c r="B4" s="190" t="s">
        <v>1035</v>
      </c>
      <c r="C4" s="191" t="s">
        <v>1036</v>
      </c>
      <c r="D4" s="192" t="s">
        <v>1037</v>
      </c>
    </row>
    <row r="5" ht="27.75" customHeight="1" spans="1:4">
      <c r="A5" s="193"/>
      <c r="B5" s="194" t="s">
        <v>1232</v>
      </c>
      <c r="C5" s="195" t="s">
        <v>1233</v>
      </c>
      <c r="D5" s="196"/>
    </row>
    <row r="6" ht="30.75" customHeight="1" spans="1:4">
      <c r="A6" s="197" t="s">
        <v>1040</v>
      </c>
      <c r="B6" s="198">
        <v>199426</v>
      </c>
      <c r="C6" s="198">
        <v>194735</v>
      </c>
      <c r="D6" s="199"/>
    </row>
    <row r="7" ht="18.75" customHeight="1" spans="1:4">
      <c r="A7" s="200" t="s">
        <v>1234</v>
      </c>
      <c r="B7" s="200"/>
      <c r="C7" s="200"/>
      <c r="D7" s="200"/>
    </row>
    <row r="8" ht="18.75" customHeight="1" spans="1:4">
      <c r="A8" s="201" t="s">
        <v>1235</v>
      </c>
      <c r="B8" s="201"/>
      <c r="C8" s="201"/>
      <c r="D8" s="201"/>
    </row>
    <row r="9" spans="2:2">
      <c r="B9" s="173" t="s">
        <v>1236</v>
      </c>
    </row>
    <row r="11" spans="2:2">
      <c r="B11" s="173" t="s">
        <v>1236</v>
      </c>
    </row>
  </sheetData>
  <mergeCells count="5">
    <mergeCell ref="A2:D2"/>
    <mergeCell ref="A7:D7"/>
    <mergeCell ref="A8:D8"/>
    <mergeCell ref="A4:A5"/>
    <mergeCell ref="D4:D5"/>
  </mergeCells>
  <pageMargins left="0.700694444444445" right="0.700694444444445" top="0.751388888888889" bottom="0.751388888888889" header="0.298611111111111" footer="0.298611111111111"/>
  <pageSetup paperSize="9" orientation="landscape" horizontalDpi="600"/>
  <headerFooter>
    <oddFooter>&amp;C第 &amp;P 页，共 &amp;N 页</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18"/>
  <sheetViews>
    <sheetView workbookViewId="0">
      <selection activeCell="A2" sqref="A2:B2"/>
    </sheetView>
  </sheetViews>
  <sheetFormatPr defaultColWidth="8.1" defaultRowHeight="12.75" outlineLevelCol="1"/>
  <cols>
    <col min="1" max="1" width="59.2" style="173" customWidth="1"/>
    <col min="2" max="2" width="61.6" style="173" customWidth="1"/>
    <col min="3" max="16384" width="8.1" style="173"/>
  </cols>
  <sheetData>
    <row r="1" ht="30" customHeight="1" spans="1:1">
      <c r="A1" s="174" t="s">
        <v>1237</v>
      </c>
    </row>
    <row r="2" ht="32.25" customHeight="1" spans="1:2">
      <c r="A2" s="175" t="s">
        <v>1238</v>
      </c>
      <c r="B2" s="175"/>
    </row>
    <row r="3" ht="21.75" customHeight="1" spans="1:2">
      <c r="A3" s="176"/>
      <c r="B3" s="177" t="s">
        <v>1239</v>
      </c>
    </row>
    <row r="4" ht="24" customHeight="1" spans="1:2">
      <c r="A4" s="178" t="s">
        <v>1240</v>
      </c>
      <c r="B4" s="179" t="s">
        <v>1045</v>
      </c>
    </row>
    <row r="5" ht="24" customHeight="1" spans="1:2">
      <c r="A5" s="180" t="s">
        <v>1046</v>
      </c>
      <c r="B5" s="181">
        <v>44826</v>
      </c>
    </row>
    <row r="6" ht="24" customHeight="1" spans="1:2">
      <c r="A6" s="182" t="s">
        <v>1241</v>
      </c>
      <c r="B6" s="181">
        <v>44826</v>
      </c>
    </row>
    <row r="7" ht="24" customHeight="1" spans="1:2">
      <c r="A7" s="183" t="s">
        <v>1242</v>
      </c>
      <c r="B7" s="181">
        <v>4849</v>
      </c>
    </row>
    <row r="8" ht="24" customHeight="1" spans="1:2">
      <c r="A8" s="180" t="s">
        <v>1049</v>
      </c>
      <c r="B8" s="181">
        <v>500</v>
      </c>
    </row>
    <row r="9" ht="24" customHeight="1" spans="1:2">
      <c r="A9" s="182" t="s">
        <v>1241</v>
      </c>
      <c r="B9" s="181">
        <v>500</v>
      </c>
    </row>
    <row r="10" ht="24" customHeight="1" spans="1:2">
      <c r="A10" s="180" t="s">
        <v>1050</v>
      </c>
      <c r="B10" s="181">
        <v>5626</v>
      </c>
    </row>
    <row r="11" ht="24" customHeight="1" spans="1:2">
      <c r="A11" s="182" t="s">
        <v>1241</v>
      </c>
      <c r="B11" s="181">
        <v>5626</v>
      </c>
    </row>
    <row r="12" ht="24" customHeight="1" spans="1:2">
      <c r="A12" s="180" t="s">
        <v>1051</v>
      </c>
      <c r="B12" s="181">
        <v>0</v>
      </c>
    </row>
    <row r="13" ht="24" customHeight="1" spans="1:2">
      <c r="A13" s="182" t="s">
        <v>1241</v>
      </c>
      <c r="B13" s="181">
        <v>0</v>
      </c>
    </row>
    <row r="14" ht="24" customHeight="1" spans="1:2">
      <c r="A14" s="183" t="s">
        <v>1243</v>
      </c>
      <c r="B14" s="181">
        <v>0</v>
      </c>
    </row>
    <row r="15" ht="24" customHeight="1" spans="1:2">
      <c r="A15" s="184" t="s">
        <v>1244</v>
      </c>
      <c r="B15" s="181">
        <v>0</v>
      </c>
    </row>
    <row r="16" ht="24" customHeight="1" spans="1:2">
      <c r="A16" s="180" t="s">
        <v>1054</v>
      </c>
      <c r="B16" s="181">
        <v>6349.91</v>
      </c>
    </row>
    <row r="17" ht="24" customHeight="1" spans="1:2">
      <c r="A17" s="182" t="s">
        <v>1241</v>
      </c>
      <c r="B17" s="181">
        <v>6349.91</v>
      </c>
    </row>
    <row r="18" ht="52.5" customHeight="1" spans="1:2">
      <c r="A18" s="185" t="s">
        <v>1245</v>
      </c>
      <c r="B18" s="185"/>
    </row>
  </sheetData>
  <mergeCells count="2">
    <mergeCell ref="A2:B2"/>
    <mergeCell ref="A18:B18"/>
  </mergeCells>
  <pageMargins left="0.700694444444445" right="0.700694444444445" top="0.751388888888889" bottom="0.751388888888889" header="0.298611111111111" footer="0.298611111111111"/>
  <pageSetup paperSize="9" fitToHeight="0" orientation="landscape" horizontalDpi="600"/>
  <headerFooter>
    <oddFooter>&amp;C第 &amp;P 页，共 &amp;N 页</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6"/>
  <sheetViews>
    <sheetView workbookViewId="0">
      <selection activeCell="A2" sqref="A2:B2"/>
    </sheetView>
  </sheetViews>
  <sheetFormatPr defaultColWidth="8.1" defaultRowHeight="14.25" outlineLevelCol="1"/>
  <cols>
    <col min="1" max="1" width="28.125" style="63" customWidth="1"/>
    <col min="2" max="2" width="46.35" style="63" customWidth="1"/>
    <col min="3" max="16384" width="8.1" style="63"/>
  </cols>
  <sheetData>
    <row r="1" spans="1:1">
      <c r="A1" s="63" t="s">
        <v>1246</v>
      </c>
    </row>
    <row r="2" ht="60" customHeight="1" spans="1:2">
      <c r="A2" s="163" t="s">
        <v>1247</v>
      </c>
      <c r="B2" s="163"/>
    </row>
    <row r="3" spans="1:2">
      <c r="A3" s="164"/>
      <c r="B3" s="165" t="s">
        <v>30</v>
      </c>
    </row>
    <row r="4" spans="1:2">
      <c r="A4" s="166" t="s">
        <v>1057</v>
      </c>
      <c r="B4" s="166" t="s">
        <v>1058</v>
      </c>
    </row>
    <row r="5" spans="1:2">
      <c r="A5" s="167" t="s">
        <v>1248</v>
      </c>
      <c r="B5" s="168"/>
    </row>
    <row r="6" spans="1:2">
      <c r="A6" s="169" t="s">
        <v>1084</v>
      </c>
      <c r="B6" s="170"/>
    </row>
    <row r="7" spans="1:2">
      <c r="A7" s="169" t="s">
        <v>1085</v>
      </c>
      <c r="B7" s="170"/>
    </row>
    <row r="8" spans="1:2">
      <c r="A8" s="169" t="s">
        <v>1086</v>
      </c>
      <c r="B8" s="170"/>
    </row>
    <row r="9" spans="1:2">
      <c r="A9" s="169" t="s">
        <v>1087</v>
      </c>
      <c r="B9" s="170"/>
    </row>
    <row r="10" spans="1:2">
      <c r="A10" s="169" t="s">
        <v>1088</v>
      </c>
      <c r="B10" s="170"/>
    </row>
    <row r="11" spans="1:2">
      <c r="A11" s="169" t="s">
        <v>1089</v>
      </c>
      <c r="B11" s="170"/>
    </row>
    <row r="12" spans="1:2">
      <c r="A12" s="169" t="s">
        <v>1090</v>
      </c>
      <c r="B12" s="170"/>
    </row>
    <row r="13" spans="1:2">
      <c r="A13" s="169" t="s">
        <v>1091</v>
      </c>
      <c r="B13" s="170"/>
    </row>
    <row r="14" spans="1:2">
      <c r="A14" s="169" t="s">
        <v>1092</v>
      </c>
      <c r="B14" s="170"/>
    </row>
    <row r="15" spans="1:2">
      <c r="A15" s="169" t="s">
        <v>1093</v>
      </c>
      <c r="B15" s="170"/>
    </row>
    <row r="16" spans="1:2">
      <c r="A16" s="169" t="s">
        <v>1094</v>
      </c>
      <c r="B16" s="170"/>
    </row>
    <row r="17" spans="1:2">
      <c r="A17" s="171" t="s">
        <v>1095</v>
      </c>
      <c r="B17" s="170"/>
    </row>
    <row r="18" spans="1:2">
      <c r="A18" s="171" t="s">
        <v>117</v>
      </c>
      <c r="B18" s="170"/>
    </row>
    <row r="19" spans="1:2">
      <c r="A19" s="169" t="s">
        <v>1096</v>
      </c>
      <c r="B19" s="170"/>
    </row>
    <row r="20" spans="1:2">
      <c r="A20" s="169" t="s">
        <v>1097</v>
      </c>
      <c r="B20" s="170"/>
    </row>
    <row r="21" spans="1:2">
      <c r="A21" s="169" t="s">
        <v>1098</v>
      </c>
      <c r="B21" s="170"/>
    </row>
    <row r="22" spans="1:2">
      <c r="A22" s="169" t="s">
        <v>1099</v>
      </c>
      <c r="B22" s="170"/>
    </row>
    <row r="23" spans="1:2">
      <c r="A23" s="169" t="s">
        <v>1100</v>
      </c>
      <c r="B23" s="170"/>
    </row>
    <row r="24" spans="1:2">
      <c r="A24" s="169" t="s">
        <v>902</v>
      </c>
      <c r="B24" s="170"/>
    </row>
    <row r="25" spans="1:2">
      <c r="A25" s="172" t="s">
        <v>1101</v>
      </c>
      <c r="B25" s="168"/>
    </row>
    <row r="26" spans="1:1">
      <c r="A26" s="63" t="s">
        <v>1102</v>
      </c>
    </row>
  </sheetData>
  <mergeCells count="1">
    <mergeCell ref="A2:B2"/>
  </mergeCells>
  <pageMargins left="0.75" right="0.75" top="1" bottom="1" header="0.509027777777778" footer="0.509027777777778"/>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9"/>
  <sheetViews>
    <sheetView workbookViewId="0">
      <selection activeCell="A2" sqref="A2:I2"/>
    </sheetView>
  </sheetViews>
  <sheetFormatPr defaultColWidth="9" defaultRowHeight="14.25"/>
  <cols>
    <col min="1" max="1" width="38.5" style="63" customWidth="1"/>
    <col min="2" max="2" width="10.125" style="63" customWidth="1"/>
    <col min="3" max="3" width="10.125" style="117" customWidth="1"/>
    <col min="4" max="4" width="9" style="118" customWidth="1"/>
    <col min="5" max="5" width="9.5" style="119" customWidth="1"/>
    <col min="6" max="6" width="10.125" style="120" customWidth="1"/>
    <col min="7" max="7" width="10" style="119" customWidth="1"/>
    <col min="8" max="8" width="10.125" style="119" customWidth="1"/>
    <col min="9" max="9" width="10.125" style="120" customWidth="1"/>
    <col min="10" max="10" width="9.75" style="63" hidden="1" customWidth="1"/>
    <col min="11" max="16384" width="9" style="63"/>
  </cols>
  <sheetData>
    <row r="1" ht="23" customHeight="1" spans="1:1">
      <c r="A1" s="63" t="s">
        <v>1249</v>
      </c>
    </row>
    <row r="2" s="63" customFormat="1" ht="24" customHeight="1" spans="1:9">
      <c r="A2" s="121" t="s">
        <v>1250</v>
      </c>
      <c r="B2" s="122"/>
      <c r="C2" s="123"/>
      <c r="D2" s="124"/>
      <c r="E2" s="123"/>
      <c r="F2" s="125"/>
      <c r="G2" s="123"/>
      <c r="H2" s="123"/>
      <c r="I2" s="125"/>
    </row>
    <row r="3" s="63" customFormat="1" spans="1:9">
      <c r="A3" s="126"/>
      <c r="B3" s="126"/>
      <c r="C3" s="127"/>
      <c r="D3" s="128"/>
      <c r="E3" s="129"/>
      <c r="F3" s="130"/>
      <c r="G3" s="129"/>
      <c r="H3" s="131" t="s">
        <v>30</v>
      </c>
      <c r="I3" s="131"/>
    </row>
    <row r="4" s="63" customFormat="1" ht="26.25" customHeight="1" spans="1:10">
      <c r="A4" s="132" t="s">
        <v>1251</v>
      </c>
      <c r="B4" s="133" t="s">
        <v>1252</v>
      </c>
      <c r="C4" s="134"/>
      <c r="D4" s="135"/>
      <c r="E4" s="134"/>
      <c r="F4" s="136"/>
      <c r="G4" s="137" t="s">
        <v>1253</v>
      </c>
      <c r="H4" s="138"/>
      <c r="I4" s="159"/>
      <c r="J4" s="160" t="s">
        <v>1254</v>
      </c>
    </row>
    <row r="5" s="63" customFormat="1" ht="26.25" customHeight="1" spans="1:10">
      <c r="A5" s="132"/>
      <c r="B5" s="139" t="s">
        <v>35</v>
      </c>
      <c r="C5" s="140" t="s">
        <v>36</v>
      </c>
      <c r="D5" s="141" t="s">
        <v>1255</v>
      </c>
      <c r="E5" s="142" t="s">
        <v>1256</v>
      </c>
      <c r="F5" s="143"/>
      <c r="G5" s="144" t="s">
        <v>39</v>
      </c>
      <c r="H5" s="145" t="s">
        <v>1257</v>
      </c>
      <c r="I5" s="161"/>
      <c r="J5" s="162"/>
    </row>
    <row r="6" s="63" customFormat="1" ht="26.25" customHeight="1" spans="1:10">
      <c r="A6" s="132"/>
      <c r="B6" s="146"/>
      <c r="C6" s="147"/>
      <c r="D6" s="148"/>
      <c r="E6" s="149" t="s">
        <v>148</v>
      </c>
      <c r="F6" s="150" t="s">
        <v>1109</v>
      </c>
      <c r="G6" s="151"/>
      <c r="H6" s="145" t="s">
        <v>148</v>
      </c>
      <c r="I6" s="161" t="s">
        <v>1109</v>
      </c>
      <c r="J6" s="162"/>
    </row>
    <row r="7" s="63" customFormat="1" ht="26.25" customHeight="1" spans="1:10">
      <c r="A7" s="152" t="s">
        <v>1258</v>
      </c>
      <c r="B7" s="153">
        <f t="shared" ref="B7:H7" si="0">SUM(B8:B9)</f>
        <v>36755.09</v>
      </c>
      <c r="C7" s="153">
        <f t="shared" si="0"/>
        <v>37747.04</v>
      </c>
      <c r="D7" s="154">
        <f t="shared" ref="D7:D18" si="1">C7/B7</f>
        <v>1.02698809879122</v>
      </c>
      <c r="E7" s="153">
        <f t="shared" ref="E7:E18" si="2">C7-J7</f>
        <v>4686.14</v>
      </c>
      <c r="F7" s="154">
        <f t="shared" ref="F7:F18" si="3">E7/J7</f>
        <v>0.141742662782925</v>
      </c>
      <c r="G7" s="153">
        <f t="shared" si="0"/>
        <v>40449.65</v>
      </c>
      <c r="H7" s="153">
        <f t="shared" si="0"/>
        <v>2702.61</v>
      </c>
      <c r="I7" s="154">
        <f>SUM(H7/C7)</f>
        <v>0.0715979319173105</v>
      </c>
      <c r="J7" s="153">
        <f>SUM(J8:J9)</f>
        <v>33060.9</v>
      </c>
    </row>
    <row r="8" s="63" customFormat="1" ht="26.25" customHeight="1" spans="1:10">
      <c r="A8" s="155" t="s">
        <v>1259</v>
      </c>
      <c r="B8" s="156">
        <v>13155.21</v>
      </c>
      <c r="C8" s="156">
        <v>14860.75</v>
      </c>
      <c r="D8" s="154">
        <f t="shared" si="1"/>
        <v>1.12964749327453</v>
      </c>
      <c r="E8" s="157">
        <f t="shared" si="2"/>
        <v>4783.63</v>
      </c>
      <c r="F8" s="154">
        <f t="shared" si="3"/>
        <v>0.474702097424661</v>
      </c>
      <c r="G8" s="156">
        <v>16512.67</v>
      </c>
      <c r="H8" s="153">
        <f t="shared" ref="H8:H18" si="4">G8-C8</f>
        <v>1651.92</v>
      </c>
      <c r="I8" s="154">
        <f t="shared" ref="I8:I18" si="5">H8/C8</f>
        <v>0.111159934727386</v>
      </c>
      <c r="J8" s="156">
        <v>10077.12</v>
      </c>
    </row>
    <row r="9" s="63" customFormat="1" ht="26.25" customHeight="1" spans="1:10">
      <c r="A9" s="158" t="s">
        <v>1260</v>
      </c>
      <c r="B9" s="157">
        <v>23599.88</v>
      </c>
      <c r="C9" s="157">
        <v>22886.29</v>
      </c>
      <c r="D9" s="154">
        <f t="shared" si="1"/>
        <v>0.96976298184567</v>
      </c>
      <c r="E9" s="157">
        <f t="shared" si="2"/>
        <v>-97.489999999998</v>
      </c>
      <c r="F9" s="154">
        <f t="shared" si="3"/>
        <v>-0.00424168696358902</v>
      </c>
      <c r="G9" s="157">
        <v>23936.98</v>
      </c>
      <c r="H9" s="153">
        <f t="shared" si="4"/>
        <v>1050.69</v>
      </c>
      <c r="I9" s="154">
        <f t="shared" si="5"/>
        <v>0.0459091447325014</v>
      </c>
      <c r="J9" s="157">
        <v>22983.78</v>
      </c>
    </row>
    <row r="10" s="63" customFormat="1" ht="26.25" customHeight="1" spans="1:10">
      <c r="A10" s="152" t="s">
        <v>1261</v>
      </c>
      <c r="B10" s="153">
        <f t="shared" ref="B10:G10" si="6">SUM(B11:B12)</f>
        <v>31939.11</v>
      </c>
      <c r="C10" s="153">
        <f t="shared" si="6"/>
        <v>32577.27</v>
      </c>
      <c r="D10" s="154">
        <f t="shared" si="1"/>
        <v>1.01998051918166</v>
      </c>
      <c r="E10" s="153">
        <f t="shared" si="2"/>
        <v>5818.95</v>
      </c>
      <c r="F10" s="154">
        <f t="shared" si="3"/>
        <v>0.217463203967962</v>
      </c>
      <c r="G10" s="153">
        <f t="shared" si="6"/>
        <v>34875.41</v>
      </c>
      <c r="H10" s="153">
        <f t="shared" si="4"/>
        <v>2298.14000000001</v>
      </c>
      <c r="I10" s="154">
        <f t="shared" si="5"/>
        <v>0.0705442782651833</v>
      </c>
      <c r="J10" s="153">
        <f>SUM(J11:J12)</f>
        <v>26758.32</v>
      </c>
    </row>
    <row r="11" s="63" customFormat="1" ht="26.25" customHeight="1" spans="1:10">
      <c r="A11" s="155" t="s">
        <v>1259</v>
      </c>
      <c r="B11" s="156">
        <v>8864.21</v>
      </c>
      <c r="C11" s="156">
        <v>9693.85</v>
      </c>
      <c r="D11" s="154">
        <f t="shared" si="1"/>
        <v>1.09359435302187</v>
      </c>
      <c r="E11" s="157">
        <f t="shared" si="2"/>
        <v>2637.5</v>
      </c>
      <c r="F11" s="154">
        <f t="shared" si="3"/>
        <v>0.373776810957506</v>
      </c>
      <c r="G11" s="156">
        <v>10939.05</v>
      </c>
      <c r="H11" s="153">
        <f t="shared" si="4"/>
        <v>1245.2</v>
      </c>
      <c r="I11" s="154">
        <f t="shared" si="5"/>
        <v>0.128452575602057</v>
      </c>
      <c r="J11" s="156">
        <v>7056.35</v>
      </c>
    </row>
    <row r="12" s="63" customFormat="1" ht="26.25" customHeight="1" spans="1:10">
      <c r="A12" s="158" t="s">
        <v>1260</v>
      </c>
      <c r="B12" s="157">
        <v>23074.9</v>
      </c>
      <c r="C12" s="157">
        <v>22883.42</v>
      </c>
      <c r="D12" s="154">
        <f t="shared" si="1"/>
        <v>0.991701805858313</v>
      </c>
      <c r="E12" s="157">
        <f t="shared" si="2"/>
        <v>3181.45</v>
      </c>
      <c r="F12" s="154">
        <f t="shared" si="3"/>
        <v>0.16147877598027</v>
      </c>
      <c r="G12" s="157">
        <v>23936.36</v>
      </c>
      <c r="H12" s="153">
        <f t="shared" si="4"/>
        <v>1052.94</v>
      </c>
      <c r="I12" s="154">
        <f t="shared" si="5"/>
        <v>0.0460132270438598</v>
      </c>
      <c r="J12" s="157">
        <v>19701.97</v>
      </c>
    </row>
    <row r="13" s="63" customFormat="1" ht="26.25" customHeight="1" spans="1:10">
      <c r="A13" s="152" t="s">
        <v>1262</v>
      </c>
      <c r="B13" s="153">
        <f t="shared" ref="B13:G13" si="7">SUM(B14:B15)</f>
        <v>4815.98</v>
      </c>
      <c r="C13" s="153">
        <f t="shared" si="7"/>
        <v>5169.76</v>
      </c>
      <c r="D13" s="154">
        <f t="shared" si="1"/>
        <v>1.0734596073904</v>
      </c>
      <c r="E13" s="153">
        <f t="shared" si="2"/>
        <v>-1132.82</v>
      </c>
      <c r="F13" s="154">
        <f t="shared" si="3"/>
        <v>-0.179739090975441</v>
      </c>
      <c r="G13" s="153">
        <f t="shared" si="7"/>
        <v>5574.24</v>
      </c>
      <c r="H13" s="153">
        <f t="shared" si="4"/>
        <v>404.479999999995</v>
      </c>
      <c r="I13" s="154">
        <f t="shared" si="5"/>
        <v>0.078239608801955</v>
      </c>
      <c r="J13" s="153">
        <f>SUM(J14:J15)</f>
        <v>6302.58</v>
      </c>
    </row>
    <row r="14" s="63" customFormat="1" ht="26.25" customHeight="1" spans="1:10">
      <c r="A14" s="155" t="s">
        <v>1259</v>
      </c>
      <c r="B14" s="156">
        <f>SUM(B8-B11)</f>
        <v>4291</v>
      </c>
      <c r="C14" s="156">
        <v>5166.89</v>
      </c>
      <c r="D14" s="154">
        <f t="shared" si="1"/>
        <v>1.20412258214868</v>
      </c>
      <c r="E14" s="157">
        <f t="shared" si="2"/>
        <v>2146.12</v>
      </c>
      <c r="F14" s="154">
        <f t="shared" si="3"/>
        <v>0.710454619186499</v>
      </c>
      <c r="G14" s="156">
        <f>G8-G11</f>
        <v>5573.62</v>
      </c>
      <c r="H14" s="153">
        <f t="shared" si="4"/>
        <v>406.729999999999</v>
      </c>
      <c r="I14" s="154">
        <f t="shared" si="5"/>
        <v>0.0787185328118072</v>
      </c>
      <c r="J14" s="156">
        <f>SUM(J8-J11)</f>
        <v>3020.77</v>
      </c>
    </row>
    <row r="15" s="63" customFormat="1" ht="26.25" customHeight="1" spans="1:10">
      <c r="A15" s="158" t="s">
        <v>1260</v>
      </c>
      <c r="B15" s="157">
        <f>SUM(B9-B12)</f>
        <v>524.98</v>
      </c>
      <c r="C15" s="157">
        <f>SUM(C9-C12)</f>
        <v>2.87000000000262</v>
      </c>
      <c r="D15" s="154">
        <f t="shared" si="1"/>
        <v>0.0054668749285737</v>
      </c>
      <c r="E15" s="157">
        <f t="shared" si="2"/>
        <v>-3278.94</v>
      </c>
      <c r="F15" s="154">
        <f t="shared" si="3"/>
        <v>-0.999125482584305</v>
      </c>
      <c r="G15" s="157">
        <f>G9-G12</f>
        <v>0.619999999998981</v>
      </c>
      <c r="H15" s="153">
        <f t="shared" si="4"/>
        <v>-2.25000000000364</v>
      </c>
      <c r="I15" s="154">
        <f t="shared" si="5"/>
        <v>-0.783972125436092</v>
      </c>
      <c r="J15" s="157">
        <f>SUM(J9-J12)</f>
        <v>3281.81</v>
      </c>
    </row>
    <row r="16" s="63" customFormat="1" ht="26.25" customHeight="1" spans="1:10">
      <c r="A16" s="152" t="s">
        <v>1263</v>
      </c>
      <c r="B16" s="153">
        <f t="shared" ref="B16:G16" si="8">SUM(B17:B18)</f>
        <v>51779.74</v>
      </c>
      <c r="C16" s="153">
        <f t="shared" si="8"/>
        <v>52443.07</v>
      </c>
      <c r="D16" s="154">
        <f t="shared" si="1"/>
        <v>1.01281060893701</v>
      </c>
      <c r="E16" s="153">
        <f t="shared" si="2"/>
        <v>18229.21</v>
      </c>
      <c r="F16" s="154">
        <f t="shared" si="3"/>
        <v>0.532801911272215</v>
      </c>
      <c r="G16" s="153">
        <f t="shared" si="8"/>
        <v>58017.31</v>
      </c>
      <c r="H16" s="153">
        <f t="shared" si="4"/>
        <v>5574.24</v>
      </c>
      <c r="I16" s="154">
        <f t="shared" si="5"/>
        <v>0.106291260217985</v>
      </c>
      <c r="J16" s="153">
        <f>SUM(J17:J18)</f>
        <v>34213.86</v>
      </c>
    </row>
    <row r="17" s="63" customFormat="1" ht="26.25" customHeight="1" spans="1:10">
      <c r="A17" s="155" t="s">
        <v>1259</v>
      </c>
      <c r="B17" s="157">
        <v>29172.28</v>
      </c>
      <c r="C17" s="156">
        <v>30526.67</v>
      </c>
      <c r="D17" s="154">
        <f t="shared" si="1"/>
        <v>1.04642729330721</v>
      </c>
      <c r="E17" s="157">
        <f t="shared" si="2"/>
        <v>14061.9</v>
      </c>
      <c r="F17" s="154">
        <f t="shared" si="3"/>
        <v>0.854059910949257</v>
      </c>
      <c r="G17" s="157">
        <v>36100.29</v>
      </c>
      <c r="H17" s="153">
        <f t="shared" si="4"/>
        <v>5573.62</v>
      </c>
      <c r="I17" s="154">
        <f t="shared" si="5"/>
        <v>0.182581984867658</v>
      </c>
      <c r="J17" s="156">
        <v>16464.77</v>
      </c>
    </row>
    <row r="18" s="63" customFormat="1" ht="26.25" customHeight="1" spans="1:10">
      <c r="A18" s="158" t="s">
        <v>1260</v>
      </c>
      <c r="B18" s="157">
        <v>22607.46</v>
      </c>
      <c r="C18" s="157">
        <v>21916.4</v>
      </c>
      <c r="D18" s="154">
        <f t="shared" si="1"/>
        <v>0.96943221396831</v>
      </c>
      <c r="E18" s="157">
        <f t="shared" si="2"/>
        <v>4167.31</v>
      </c>
      <c r="F18" s="154">
        <f t="shared" si="3"/>
        <v>0.234790065293488</v>
      </c>
      <c r="G18" s="157">
        <v>21917.02</v>
      </c>
      <c r="H18" s="153">
        <f t="shared" si="4"/>
        <v>0.619999999998981</v>
      </c>
      <c r="I18" s="154">
        <f t="shared" si="5"/>
        <v>2.82893175886086e-5</v>
      </c>
      <c r="J18" s="157">
        <v>17749.09</v>
      </c>
    </row>
    <row r="19" s="63" customFormat="1" spans="3:9">
      <c r="C19" s="117"/>
      <c r="D19" s="118"/>
      <c r="E19" s="119"/>
      <c r="F19" s="120"/>
      <c r="G19" s="119"/>
      <c r="H19" s="119"/>
      <c r="I19" s="120"/>
    </row>
  </sheetData>
  <mergeCells count="12">
    <mergeCell ref="A2:I2"/>
    <mergeCell ref="H3:I3"/>
    <mergeCell ref="B4:F4"/>
    <mergeCell ref="G4:I4"/>
    <mergeCell ref="E5:F5"/>
    <mergeCell ref="H5:I5"/>
    <mergeCell ref="A4:A6"/>
    <mergeCell ref="B5:B6"/>
    <mergeCell ref="C5:C6"/>
    <mergeCell ref="D5:D6"/>
    <mergeCell ref="G5:G6"/>
    <mergeCell ref="J4:J6"/>
  </mergeCells>
  <printOptions horizontalCentered="1" verticalCentered="1"/>
  <pageMargins left="0.310416666666667" right="0.279166666666667" top="0.468055555555556" bottom="0.708333333333333" header="0.310416666666667" footer="0.511805555555556"/>
  <pageSetup paperSize="9" orientation="landscape" horizontalDpi="600"/>
  <headerFooter>
    <oddFooter>&amp;C第 &amp;P 页，共 &amp;N 页</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5"/>
  <sheetViews>
    <sheetView workbookViewId="0">
      <selection activeCell="D8" sqref="D8"/>
    </sheetView>
  </sheetViews>
  <sheetFormatPr defaultColWidth="8.1" defaultRowHeight="14.25"/>
  <cols>
    <col min="1" max="9" width="8.1" style="63"/>
    <col min="10" max="10" width="11.3666666666667" style="63" customWidth="1"/>
    <col min="11" max="16384" width="8.1" style="63"/>
  </cols>
  <sheetData>
    <row r="1" spans="1:1">
      <c r="A1" s="63" t="s">
        <v>1264</v>
      </c>
    </row>
    <row r="2" ht="59" customHeight="1" spans="1:10">
      <c r="A2" s="64" t="s">
        <v>1265</v>
      </c>
      <c r="B2" s="64"/>
      <c r="C2" s="64"/>
      <c r="D2" s="64"/>
      <c r="E2" s="64"/>
      <c r="F2" s="64"/>
      <c r="G2" s="64"/>
      <c r="H2" s="64"/>
      <c r="I2" s="64"/>
      <c r="J2" s="64"/>
    </row>
    <row r="3" spans="1:10">
      <c r="A3" s="93"/>
      <c r="B3" s="93"/>
      <c r="C3" s="93"/>
      <c r="D3" s="93"/>
      <c r="E3" s="93"/>
      <c r="F3" s="93"/>
      <c r="G3" s="93"/>
      <c r="H3" s="93"/>
      <c r="I3" s="93"/>
      <c r="J3" s="108" t="s">
        <v>30</v>
      </c>
    </row>
    <row r="4" spans="1:10">
      <c r="A4" s="67" t="s">
        <v>1251</v>
      </c>
      <c r="B4" s="94" t="s">
        <v>1266</v>
      </c>
      <c r="C4" s="95"/>
      <c r="D4" s="95"/>
      <c r="E4" s="95"/>
      <c r="F4" s="96"/>
      <c r="G4" s="97" t="s">
        <v>1267</v>
      </c>
      <c r="H4" s="97"/>
      <c r="I4" s="97"/>
      <c r="J4" s="109" t="s">
        <v>1268</v>
      </c>
    </row>
    <row r="5" spans="1:10">
      <c r="A5" s="67"/>
      <c r="B5" s="97" t="s">
        <v>35</v>
      </c>
      <c r="C5" s="98" t="s">
        <v>36</v>
      </c>
      <c r="D5" s="99" t="s">
        <v>1269</v>
      </c>
      <c r="E5" s="100" t="s">
        <v>1256</v>
      </c>
      <c r="F5" s="100"/>
      <c r="G5" s="101" t="s">
        <v>39</v>
      </c>
      <c r="H5" s="102" t="s">
        <v>1270</v>
      </c>
      <c r="I5" s="102"/>
      <c r="J5" s="110"/>
    </row>
    <row r="6" spans="1:10">
      <c r="A6" s="67"/>
      <c r="B6" s="97"/>
      <c r="C6" s="103"/>
      <c r="D6" s="104"/>
      <c r="E6" s="100" t="s">
        <v>148</v>
      </c>
      <c r="F6" s="100" t="s">
        <v>1109</v>
      </c>
      <c r="G6" s="105"/>
      <c r="H6" s="106" t="s">
        <v>148</v>
      </c>
      <c r="I6" s="106" t="s">
        <v>1109</v>
      </c>
      <c r="J6" s="111"/>
    </row>
    <row r="7" ht="27" spans="1:10">
      <c r="A7" s="73" t="s">
        <v>1271</v>
      </c>
      <c r="B7" s="74"/>
      <c r="C7" s="74"/>
      <c r="D7" s="75"/>
      <c r="E7" s="74"/>
      <c r="F7" s="75"/>
      <c r="G7" s="74"/>
      <c r="H7" s="74"/>
      <c r="I7" s="75"/>
      <c r="J7" s="112"/>
    </row>
    <row r="8" ht="54" spans="1:10">
      <c r="A8" s="73" t="s">
        <v>1272</v>
      </c>
      <c r="B8" s="74"/>
      <c r="C8" s="74"/>
      <c r="D8" s="75"/>
      <c r="E8" s="74"/>
      <c r="F8" s="75"/>
      <c r="G8" s="74"/>
      <c r="H8" s="74"/>
      <c r="I8" s="75"/>
      <c r="J8" s="113"/>
    </row>
    <row r="9" ht="54" spans="1:10">
      <c r="A9" s="73" t="s">
        <v>1273</v>
      </c>
      <c r="B9" s="74"/>
      <c r="C9" s="74"/>
      <c r="D9" s="75"/>
      <c r="E9" s="74"/>
      <c r="F9" s="75"/>
      <c r="G9" s="74"/>
      <c r="H9" s="74"/>
      <c r="I9" s="75"/>
      <c r="J9" s="113"/>
    </row>
    <row r="10" ht="54" spans="1:10">
      <c r="A10" s="73" t="s">
        <v>1274</v>
      </c>
      <c r="B10" s="74"/>
      <c r="C10" s="74"/>
      <c r="D10" s="75"/>
      <c r="E10" s="74"/>
      <c r="F10" s="75"/>
      <c r="G10" s="74"/>
      <c r="H10" s="74"/>
      <c r="I10" s="75"/>
      <c r="J10" s="114"/>
    </row>
    <row r="11" ht="54" spans="1:10">
      <c r="A11" s="73" t="s">
        <v>1275</v>
      </c>
      <c r="B11" s="74"/>
      <c r="C11" s="74"/>
      <c r="D11" s="75"/>
      <c r="E11" s="74"/>
      <c r="F11" s="75"/>
      <c r="G11" s="74"/>
      <c r="H11" s="74"/>
      <c r="I11" s="75"/>
      <c r="J11" s="113"/>
    </row>
    <row r="12" ht="81" spans="1:10">
      <c r="A12" s="107" t="s">
        <v>1276</v>
      </c>
      <c r="B12" s="74"/>
      <c r="C12" s="74"/>
      <c r="D12" s="75"/>
      <c r="E12" s="74"/>
      <c r="F12" s="75"/>
      <c r="G12" s="74"/>
      <c r="H12" s="74"/>
      <c r="I12" s="75"/>
      <c r="J12" s="91"/>
    </row>
    <row r="13" ht="40.5" spans="1:10">
      <c r="A13" s="73" t="s">
        <v>1277</v>
      </c>
      <c r="B13" s="74"/>
      <c r="C13" s="74"/>
      <c r="D13" s="75"/>
      <c r="E13" s="74"/>
      <c r="F13" s="75"/>
      <c r="G13" s="74"/>
      <c r="H13" s="74"/>
      <c r="I13" s="75"/>
      <c r="J13" s="115"/>
    </row>
    <row r="14" ht="67.5" spans="1:10">
      <c r="A14" s="107" t="s">
        <v>1278</v>
      </c>
      <c r="B14" s="74"/>
      <c r="C14" s="74"/>
      <c r="D14" s="75"/>
      <c r="E14" s="74"/>
      <c r="F14" s="75"/>
      <c r="G14" s="74"/>
      <c r="H14" s="74"/>
      <c r="I14" s="75"/>
      <c r="J14" s="91"/>
    </row>
    <row r="15" ht="67.5" spans="1:10">
      <c r="A15" s="107" t="s">
        <v>1279</v>
      </c>
      <c r="B15" s="74"/>
      <c r="C15" s="74"/>
      <c r="D15" s="75"/>
      <c r="E15" s="74"/>
      <c r="F15" s="75"/>
      <c r="G15" s="74"/>
      <c r="H15" s="74"/>
      <c r="I15" s="75"/>
      <c r="J15" s="91"/>
    </row>
    <row r="16" ht="40.5" spans="1:10">
      <c r="A16" s="73" t="s">
        <v>1280</v>
      </c>
      <c r="B16" s="74"/>
      <c r="C16" s="74"/>
      <c r="D16" s="75"/>
      <c r="E16" s="74"/>
      <c r="F16" s="75"/>
      <c r="G16" s="74"/>
      <c r="H16" s="74"/>
      <c r="I16" s="75"/>
      <c r="J16" s="115"/>
    </row>
    <row r="17" ht="67.5" spans="1:10">
      <c r="A17" s="73" t="s">
        <v>1281</v>
      </c>
      <c r="B17" s="74"/>
      <c r="C17" s="74"/>
      <c r="D17" s="75"/>
      <c r="E17" s="74"/>
      <c r="F17" s="75"/>
      <c r="G17" s="74"/>
      <c r="H17" s="74"/>
      <c r="I17" s="75"/>
      <c r="J17" s="91"/>
    </row>
    <row r="18" ht="27" spans="1:10">
      <c r="A18" s="73" t="s">
        <v>1282</v>
      </c>
      <c r="B18" s="74"/>
      <c r="C18" s="74"/>
      <c r="D18" s="75"/>
      <c r="E18" s="74"/>
      <c r="F18" s="75"/>
      <c r="G18" s="74"/>
      <c r="H18" s="74"/>
      <c r="I18" s="75"/>
      <c r="J18" s="91"/>
    </row>
    <row r="19" ht="54" spans="1:10">
      <c r="A19" s="107" t="s">
        <v>1283</v>
      </c>
      <c r="B19" s="74"/>
      <c r="C19" s="74"/>
      <c r="D19" s="75"/>
      <c r="E19" s="74"/>
      <c r="F19" s="75"/>
      <c r="G19" s="74"/>
      <c r="H19" s="74"/>
      <c r="I19" s="75"/>
      <c r="J19" s="91"/>
    </row>
    <row r="20" ht="54" spans="1:10">
      <c r="A20" s="73" t="s">
        <v>1284</v>
      </c>
      <c r="B20" s="74"/>
      <c r="C20" s="74"/>
      <c r="D20" s="75"/>
      <c r="E20" s="74"/>
      <c r="F20" s="75"/>
      <c r="G20" s="74"/>
      <c r="H20" s="74"/>
      <c r="I20" s="75"/>
      <c r="J20" s="116"/>
    </row>
    <row r="21" ht="54" spans="1:10">
      <c r="A21" s="82" t="s">
        <v>1285</v>
      </c>
      <c r="B21" s="83"/>
      <c r="C21" s="83"/>
      <c r="D21" s="84"/>
      <c r="E21" s="83"/>
      <c r="F21" s="84"/>
      <c r="G21" s="83"/>
      <c r="H21" s="83"/>
      <c r="I21" s="84"/>
      <c r="J21" s="112"/>
    </row>
    <row r="22" ht="27" spans="1:10">
      <c r="A22" s="82" t="s">
        <v>1129</v>
      </c>
      <c r="B22" s="83"/>
      <c r="C22" s="83"/>
      <c r="D22" s="84"/>
      <c r="E22" s="83"/>
      <c r="F22" s="84"/>
      <c r="G22" s="83"/>
      <c r="H22" s="83"/>
      <c r="I22" s="84"/>
      <c r="J22" s="112"/>
    </row>
    <row r="23" ht="40.5" spans="1:10">
      <c r="A23" s="73" t="s">
        <v>1286</v>
      </c>
      <c r="B23" s="74"/>
      <c r="C23" s="74"/>
      <c r="D23" s="75"/>
      <c r="E23" s="74"/>
      <c r="F23" s="75"/>
      <c r="G23" s="74"/>
      <c r="H23" s="74"/>
      <c r="I23" s="75"/>
      <c r="J23" s="113"/>
    </row>
    <row r="24" ht="27" spans="1:10">
      <c r="A24" s="85" t="s">
        <v>1134</v>
      </c>
      <c r="B24" s="83"/>
      <c r="C24" s="83"/>
      <c r="D24" s="84"/>
      <c r="E24" s="83"/>
      <c r="F24" s="84"/>
      <c r="G24" s="83"/>
      <c r="H24" s="83"/>
      <c r="I24" s="84"/>
      <c r="J24" s="113"/>
    </row>
    <row r="25" spans="1:1">
      <c r="A25" s="63" t="s">
        <v>1287</v>
      </c>
    </row>
  </sheetData>
  <mergeCells count="12">
    <mergeCell ref="A2:J2"/>
    <mergeCell ref="A3:I3"/>
    <mergeCell ref="B4:F4"/>
    <mergeCell ref="G4:I4"/>
    <mergeCell ref="E5:F5"/>
    <mergeCell ref="H5:I5"/>
    <mergeCell ref="A4:A6"/>
    <mergeCell ref="B5:B6"/>
    <mergeCell ref="C5:C6"/>
    <mergeCell ref="D5:D6"/>
    <mergeCell ref="G5:G6"/>
    <mergeCell ref="J4:J6"/>
  </mergeCells>
  <pageMargins left="0.75" right="0.75" top="1" bottom="1" header="0.509027777777778" footer="0.509027777777778"/>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0"/>
  <sheetViews>
    <sheetView workbookViewId="0">
      <selection activeCell="C7" sqref="C7"/>
    </sheetView>
  </sheetViews>
  <sheetFormatPr defaultColWidth="8.1" defaultRowHeight="14.25"/>
  <cols>
    <col min="1" max="9" width="8.1" style="63"/>
    <col min="10" max="10" width="12.825" style="63" customWidth="1"/>
    <col min="11" max="16384" width="8.1" style="63"/>
  </cols>
  <sheetData>
    <row r="1" spans="1:1">
      <c r="A1" s="63" t="s">
        <v>1288</v>
      </c>
    </row>
    <row r="2" ht="20.25" spans="1:10">
      <c r="A2" s="64" t="s">
        <v>1289</v>
      </c>
      <c r="B2" s="64"/>
      <c r="C2" s="64"/>
      <c r="D2" s="64"/>
      <c r="E2" s="64"/>
      <c r="F2" s="64"/>
      <c r="G2" s="64"/>
      <c r="H2" s="64"/>
      <c r="I2" s="64"/>
      <c r="J2" s="64"/>
    </row>
    <row r="3" spans="1:10">
      <c r="A3" s="65"/>
      <c r="B3" s="65"/>
      <c r="C3" s="65"/>
      <c r="D3" s="65"/>
      <c r="E3" s="65"/>
      <c r="F3" s="65"/>
      <c r="G3" s="65"/>
      <c r="H3" s="66"/>
      <c r="I3" s="66"/>
      <c r="J3" s="76" t="s">
        <v>30</v>
      </c>
    </row>
    <row r="4" spans="1:10">
      <c r="A4" s="67" t="s">
        <v>1290</v>
      </c>
      <c r="B4" s="68" t="s">
        <v>1266</v>
      </c>
      <c r="C4" s="68"/>
      <c r="D4" s="68"/>
      <c r="E4" s="68"/>
      <c r="F4" s="68"/>
      <c r="G4" s="69" t="s">
        <v>1291</v>
      </c>
      <c r="H4" s="69"/>
      <c r="I4" s="69"/>
      <c r="J4" s="77"/>
    </row>
    <row r="5" spans="1:10">
      <c r="A5" s="67"/>
      <c r="B5" s="70" t="s">
        <v>35</v>
      </c>
      <c r="C5" s="69" t="s">
        <v>36</v>
      </c>
      <c r="D5" s="69" t="s">
        <v>1269</v>
      </c>
      <c r="E5" s="69" t="s">
        <v>146</v>
      </c>
      <c r="F5" s="69"/>
      <c r="G5" s="69" t="s">
        <v>39</v>
      </c>
      <c r="H5" s="69" t="s">
        <v>1292</v>
      </c>
      <c r="I5" s="69"/>
      <c r="J5" s="78"/>
    </row>
    <row r="6" spans="1:10">
      <c r="A6" s="67"/>
      <c r="B6" s="71"/>
      <c r="C6" s="70"/>
      <c r="D6" s="69"/>
      <c r="E6" s="72" t="s">
        <v>148</v>
      </c>
      <c r="F6" s="72" t="s">
        <v>1109</v>
      </c>
      <c r="G6" s="70"/>
      <c r="H6" s="72" t="s">
        <v>148</v>
      </c>
      <c r="I6" s="72" t="s">
        <v>1109</v>
      </c>
      <c r="J6" s="79"/>
    </row>
    <row r="7" ht="54" spans="1:10">
      <c r="A7" s="73" t="s">
        <v>1293</v>
      </c>
      <c r="B7" s="74"/>
      <c r="C7" s="74"/>
      <c r="D7" s="75"/>
      <c r="E7" s="74"/>
      <c r="F7" s="75"/>
      <c r="G7" s="74"/>
      <c r="H7" s="74"/>
      <c r="I7" s="75"/>
      <c r="J7" s="80"/>
    </row>
    <row r="8" ht="81" spans="1:10">
      <c r="A8" s="73" t="s">
        <v>1294</v>
      </c>
      <c r="B8" s="74"/>
      <c r="C8" s="74"/>
      <c r="D8" s="75"/>
      <c r="E8" s="74"/>
      <c r="F8" s="75"/>
      <c r="G8" s="74"/>
      <c r="H8" s="74"/>
      <c r="I8" s="75"/>
      <c r="J8" s="86"/>
    </row>
    <row r="9" ht="67.5" spans="1:10">
      <c r="A9" s="73" t="s">
        <v>1295</v>
      </c>
      <c r="B9" s="74"/>
      <c r="C9" s="74"/>
      <c r="D9" s="75"/>
      <c r="E9" s="74"/>
      <c r="F9" s="75"/>
      <c r="G9" s="74"/>
      <c r="H9" s="74"/>
      <c r="I9" s="75"/>
      <c r="J9" s="86"/>
    </row>
    <row r="10" ht="94.5" spans="1:10">
      <c r="A10" s="73" t="s">
        <v>1296</v>
      </c>
      <c r="B10" s="74"/>
      <c r="C10" s="74"/>
      <c r="D10" s="75"/>
      <c r="E10" s="74"/>
      <c r="F10" s="75"/>
      <c r="G10" s="74"/>
      <c r="H10" s="74"/>
      <c r="I10" s="75"/>
      <c r="J10" s="87"/>
    </row>
    <row r="11" ht="54" spans="1:10">
      <c r="A11" s="73" t="s">
        <v>1297</v>
      </c>
      <c r="B11" s="74"/>
      <c r="C11" s="74"/>
      <c r="D11" s="75"/>
      <c r="E11" s="74"/>
      <c r="F11" s="75"/>
      <c r="G11" s="74"/>
      <c r="H11" s="74"/>
      <c r="I11" s="75"/>
      <c r="J11" s="86"/>
    </row>
    <row r="12" ht="67.5" spans="1:10">
      <c r="A12" s="73" t="s">
        <v>1298</v>
      </c>
      <c r="B12" s="74"/>
      <c r="C12" s="74"/>
      <c r="D12" s="75"/>
      <c r="E12" s="74"/>
      <c r="F12" s="75"/>
      <c r="G12" s="74"/>
      <c r="H12" s="74"/>
      <c r="I12" s="75"/>
      <c r="J12" s="88"/>
    </row>
    <row r="13" ht="67.5" spans="1:10">
      <c r="A13" s="81" t="s">
        <v>1299</v>
      </c>
      <c r="B13" s="74"/>
      <c r="C13" s="74"/>
      <c r="D13" s="75"/>
      <c r="E13" s="74"/>
      <c r="F13" s="75"/>
      <c r="G13" s="74"/>
      <c r="H13" s="74"/>
      <c r="I13" s="75"/>
      <c r="J13" s="89"/>
    </row>
    <row r="14" ht="67.5" spans="1:10">
      <c r="A14" s="81" t="s">
        <v>1300</v>
      </c>
      <c r="B14" s="74"/>
      <c r="C14" s="74"/>
      <c r="D14" s="75"/>
      <c r="E14" s="74"/>
      <c r="F14" s="75"/>
      <c r="G14" s="74"/>
      <c r="H14" s="74"/>
      <c r="I14" s="75"/>
      <c r="J14" s="86"/>
    </row>
    <row r="15" ht="54" spans="1:10">
      <c r="A15" s="82" t="s">
        <v>1301</v>
      </c>
      <c r="B15" s="83"/>
      <c r="C15" s="83"/>
      <c r="D15" s="84"/>
      <c r="E15" s="83"/>
      <c r="F15" s="84"/>
      <c r="G15" s="83"/>
      <c r="H15" s="83"/>
      <c r="I15" s="84"/>
      <c r="J15" s="90"/>
    </row>
    <row r="16" ht="27" spans="1:10">
      <c r="A16" s="82" t="s">
        <v>907</v>
      </c>
      <c r="B16" s="83"/>
      <c r="C16" s="83"/>
      <c r="D16" s="84"/>
      <c r="E16" s="83"/>
      <c r="F16" s="84"/>
      <c r="G16" s="83"/>
      <c r="H16" s="83"/>
      <c r="I16" s="84"/>
      <c r="J16" s="90"/>
    </row>
    <row r="17" ht="27" spans="1:10">
      <c r="A17" s="73" t="s">
        <v>1302</v>
      </c>
      <c r="B17" s="74"/>
      <c r="C17" s="74"/>
      <c r="D17" s="75"/>
      <c r="E17" s="74"/>
      <c r="F17" s="75"/>
      <c r="G17" s="74"/>
      <c r="H17" s="74"/>
      <c r="I17" s="75"/>
      <c r="J17" s="91"/>
    </row>
    <row r="18" ht="27" spans="1:10">
      <c r="A18" s="73" t="s">
        <v>1303</v>
      </c>
      <c r="B18" s="74"/>
      <c r="C18" s="74"/>
      <c r="D18" s="75"/>
      <c r="E18" s="74"/>
      <c r="F18" s="75"/>
      <c r="G18" s="74"/>
      <c r="H18" s="74"/>
      <c r="I18" s="75"/>
      <c r="J18" s="80"/>
    </row>
    <row r="19" ht="27" spans="1:10">
      <c r="A19" s="85" t="s">
        <v>1225</v>
      </c>
      <c r="B19" s="83"/>
      <c r="C19" s="83"/>
      <c r="D19" s="84"/>
      <c r="E19" s="83"/>
      <c r="F19" s="84"/>
      <c r="G19" s="83"/>
      <c r="H19" s="83"/>
      <c r="I19" s="84"/>
      <c r="J19" s="92"/>
    </row>
    <row r="20" spans="1:1">
      <c r="A20" s="63" t="s">
        <v>1287</v>
      </c>
    </row>
  </sheetData>
  <mergeCells count="10">
    <mergeCell ref="A2:J2"/>
    <mergeCell ref="G4:I4"/>
    <mergeCell ref="E5:F5"/>
    <mergeCell ref="H5:I5"/>
    <mergeCell ref="A4:A6"/>
    <mergeCell ref="B5:B6"/>
    <mergeCell ref="C5:C6"/>
    <mergeCell ref="D5:D6"/>
    <mergeCell ref="G5:G6"/>
    <mergeCell ref="J4:J5"/>
  </mergeCells>
  <pageMargins left="0.75" right="0.75" top="1" bottom="1" header="0.509027777777778" footer="0.509027777777778"/>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B2:I28"/>
  <sheetViews>
    <sheetView workbookViewId="0">
      <selection activeCell="B5" sqref="B5:I5"/>
    </sheetView>
  </sheetViews>
  <sheetFormatPr defaultColWidth="9" defaultRowHeight="14.25"/>
  <cols>
    <col min="1" max="8" width="9" style="316"/>
    <col min="9" max="9" width="38.25" style="316" customWidth="1"/>
    <col min="10" max="16384" width="9" style="316"/>
  </cols>
  <sheetData>
    <row r="2" ht="31.5" spans="2:9">
      <c r="B2" s="479" t="s">
        <v>2</v>
      </c>
      <c r="C2" s="479"/>
      <c r="D2" s="479"/>
      <c r="E2" s="479"/>
      <c r="F2" s="479"/>
      <c r="G2" s="479"/>
      <c r="H2" s="479"/>
      <c r="I2" s="479"/>
    </row>
    <row r="3" ht="31.5" spans="2:9">
      <c r="B3" s="480"/>
      <c r="C3" s="480"/>
      <c r="D3" s="480"/>
      <c r="E3" s="481"/>
      <c r="F3" s="481"/>
      <c r="G3" s="480"/>
      <c r="H3" s="480"/>
      <c r="I3" s="480"/>
    </row>
    <row r="4" ht="35.25" customHeight="1" spans="2:9">
      <c r="B4" s="482" t="s">
        <v>3</v>
      </c>
      <c r="C4" s="480"/>
      <c r="D4" s="480"/>
      <c r="E4" s="480"/>
      <c r="F4" s="480"/>
      <c r="G4" s="480"/>
      <c r="H4" s="480"/>
      <c r="I4" s="480"/>
    </row>
    <row r="5" ht="35.25" customHeight="1" spans="2:9">
      <c r="B5" s="483" t="s">
        <v>4</v>
      </c>
      <c r="C5" s="483"/>
      <c r="D5" s="483"/>
      <c r="E5" s="483"/>
      <c r="F5" s="483"/>
      <c r="G5" s="483"/>
      <c r="H5" s="483"/>
      <c r="I5" s="483"/>
    </row>
    <row r="6" ht="35.25" customHeight="1" spans="2:9">
      <c r="B6" s="483" t="s">
        <v>5</v>
      </c>
      <c r="C6" s="483"/>
      <c r="D6" s="483"/>
      <c r="E6" s="483"/>
      <c r="F6" s="483"/>
      <c r="G6" s="483"/>
      <c r="H6" s="483"/>
      <c r="I6" s="483"/>
    </row>
    <row r="7" ht="35.25" customHeight="1" spans="2:9">
      <c r="B7" s="483" t="s">
        <v>6</v>
      </c>
      <c r="C7" s="483"/>
      <c r="D7" s="483"/>
      <c r="E7" s="483"/>
      <c r="F7" s="483"/>
      <c r="G7" s="483"/>
      <c r="H7" s="483"/>
      <c r="I7" s="483"/>
    </row>
    <row r="8" ht="35.25" customHeight="1" spans="2:9">
      <c r="B8" s="483" t="s">
        <v>7</v>
      </c>
      <c r="C8" s="483"/>
      <c r="D8" s="483"/>
      <c r="E8" s="483"/>
      <c r="F8" s="483"/>
      <c r="G8" s="483"/>
      <c r="H8" s="483"/>
      <c r="I8" s="483"/>
    </row>
    <row r="9" ht="35.25" customHeight="1" spans="2:9">
      <c r="B9" s="484" t="s">
        <v>8</v>
      </c>
      <c r="C9" s="483"/>
      <c r="D9" s="483"/>
      <c r="E9" s="483"/>
      <c r="F9" s="483"/>
      <c r="G9" s="483"/>
      <c r="H9" s="483"/>
      <c r="I9" s="483"/>
    </row>
    <row r="10" ht="35.25" customHeight="1" spans="2:9">
      <c r="B10" s="483" t="s">
        <v>9</v>
      </c>
      <c r="C10" s="483"/>
      <c r="D10" s="483"/>
      <c r="E10" s="483"/>
      <c r="F10" s="483"/>
      <c r="G10" s="483"/>
      <c r="H10" s="483"/>
      <c r="I10" s="483"/>
    </row>
    <row r="11" ht="35.25" customHeight="1" spans="2:9">
      <c r="B11" s="483" t="s">
        <v>10</v>
      </c>
      <c r="C11" s="483"/>
      <c r="D11" s="483"/>
      <c r="E11" s="483"/>
      <c r="F11" s="483"/>
      <c r="G11" s="483"/>
      <c r="H11" s="483"/>
      <c r="I11" s="483"/>
    </row>
    <row r="12" ht="35.25" customHeight="1" spans="2:9">
      <c r="B12" s="483" t="s">
        <v>11</v>
      </c>
      <c r="C12" s="483"/>
      <c r="D12" s="483"/>
      <c r="E12" s="483"/>
      <c r="F12" s="483"/>
      <c r="G12" s="483"/>
      <c r="H12" s="483"/>
      <c r="I12" s="483"/>
    </row>
    <row r="13" ht="35.25" customHeight="1" spans="2:9">
      <c r="B13" s="482" t="s">
        <v>12</v>
      </c>
      <c r="C13" s="485"/>
      <c r="D13" s="485"/>
      <c r="E13" s="485"/>
      <c r="F13" s="485"/>
      <c r="G13" s="485"/>
      <c r="H13" s="485"/>
      <c r="I13" s="485"/>
    </row>
    <row r="14" ht="35.25" customHeight="1" spans="2:9">
      <c r="B14" s="486" t="s">
        <v>13</v>
      </c>
      <c r="C14" s="486"/>
      <c r="D14" s="486"/>
      <c r="E14" s="486"/>
      <c r="F14" s="486"/>
      <c r="G14" s="486"/>
      <c r="H14" s="486"/>
      <c r="I14" s="486"/>
    </row>
    <row r="15" ht="35.25" customHeight="1" spans="2:9">
      <c r="B15" s="486" t="s">
        <v>14</v>
      </c>
      <c r="C15" s="486"/>
      <c r="D15" s="486"/>
      <c r="E15" s="486"/>
      <c r="F15" s="486"/>
      <c r="G15" s="486"/>
      <c r="H15" s="486"/>
      <c r="I15" s="486"/>
    </row>
    <row r="16" ht="35.25" customHeight="1" spans="2:9">
      <c r="B16" s="486" t="s">
        <v>15</v>
      </c>
      <c r="C16" s="486"/>
      <c r="D16" s="486"/>
      <c r="E16" s="486"/>
      <c r="F16" s="486"/>
      <c r="G16" s="486"/>
      <c r="H16" s="486"/>
      <c r="I16" s="486"/>
    </row>
    <row r="17" ht="35.25" customHeight="1" spans="2:9">
      <c r="B17" s="483" t="s">
        <v>16</v>
      </c>
      <c r="C17" s="483"/>
      <c r="D17" s="483"/>
      <c r="E17" s="483"/>
      <c r="F17" s="483"/>
      <c r="G17" s="483"/>
      <c r="H17" s="483"/>
      <c r="I17" s="483"/>
    </row>
    <row r="18" ht="35.25" customHeight="1" spans="2:9">
      <c r="B18" s="483" t="s">
        <v>17</v>
      </c>
      <c r="C18" s="483"/>
      <c r="D18" s="483"/>
      <c r="E18" s="483"/>
      <c r="F18" s="483"/>
      <c r="G18" s="483"/>
      <c r="H18" s="483"/>
      <c r="I18" s="483"/>
    </row>
    <row r="19" ht="35.25" customHeight="1" spans="2:9">
      <c r="B19" s="483" t="s">
        <v>18</v>
      </c>
      <c r="C19" s="483"/>
      <c r="D19" s="483"/>
      <c r="E19" s="483"/>
      <c r="F19" s="483"/>
      <c r="G19" s="483"/>
      <c r="H19" s="483"/>
      <c r="I19" s="483"/>
    </row>
    <row r="20" ht="35.25" customHeight="1" spans="2:9">
      <c r="B20" s="482" t="s">
        <v>19</v>
      </c>
      <c r="C20" s="487"/>
      <c r="D20" s="487"/>
      <c r="E20" s="487"/>
      <c r="F20" s="487"/>
      <c r="G20" s="487"/>
      <c r="H20" s="487"/>
      <c r="I20" s="487"/>
    </row>
    <row r="21" ht="35.25" customHeight="1" spans="2:9">
      <c r="B21" s="488" t="s">
        <v>20</v>
      </c>
      <c r="C21" s="488"/>
      <c r="D21" s="488"/>
      <c r="E21" s="488"/>
      <c r="F21" s="488"/>
      <c r="G21" s="488"/>
      <c r="H21" s="488"/>
      <c r="I21" s="488"/>
    </row>
    <row r="22" ht="35.1" customHeight="1" spans="2:2">
      <c r="B22" s="482" t="s">
        <v>21</v>
      </c>
    </row>
    <row r="23" ht="35.1" customHeight="1" spans="2:9">
      <c r="B23" s="488" t="s">
        <v>22</v>
      </c>
      <c r="C23" s="488"/>
      <c r="D23" s="488"/>
      <c r="E23" s="488"/>
      <c r="F23" s="488"/>
      <c r="G23" s="488"/>
      <c r="H23" s="488"/>
      <c r="I23" s="488"/>
    </row>
    <row r="24" ht="35.1" customHeight="1" spans="2:9">
      <c r="B24" s="488" t="s">
        <v>23</v>
      </c>
      <c r="C24" s="488"/>
      <c r="D24" s="488"/>
      <c r="E24" s="488"/>
      <c r="F24" s="488"/>
      <c r="G24" s="488"/>
      <c r="H24" s="488"/>
      <c r="I24" s="488"/>
    </row>
    <row r="25" ht="35.1" customHeight="1" spans="2:9">
      <c r="B25" s="488" t="s">
        <v>24</v>
      </c>
      <c r="C25" s="488"/>
      <c r="D25" s="488"/>
      <c r="E25" s="488"/>
      <c r="F25" s="488"/>
      <c r="G25" s="488"/>
      <c r="H25" s="488"/>
      <c r="I25" s="488"/>
    </row>
    <row r="26" ht="35.1" customHeight="1" spans="2:9">
      <c r="B26" s="482" t="s">
        <v>25</v>
      </c>
      <c r="C26" s="488"/>
      <c r="D26" s="488"/>
      <c r="E26" s="488"/>
      <c r="F26" s="488"/>
      <c r="G26" s="488"/>
      <c r="H26" s="488"/>
      <c r="I26" s="488"/>
    </row>
    <row r="27" ht="35.25" customHeight="1" spans="2:9">
      <c r="B27" s="488" t="s">
        <v>26</v>
      </c>
      <c r="C27" s="488"/>
      <c r="D27" s="488"/>
      <c r="E27" s="488"/>
      <c r="F27" s="488"/>
      <c r="G27" s="488"/>
      <c r="H27" s="488"/>
      <c r="I27" s="488"/>
    </row>
    <row r="28" ht="18.75" spans="2:9">
      <c r="B28" s="488" t="s">
        <v>27</v>
      </c>
      <c r="C28" s="488"/>
      <c r="D28" s="488"/>
      <c r="E28" s="488"/>
      <c r="F28" s="488"/>
      <c r="G28" s="488"/>
      <c r="H28" s="488"/>
      <c r="I28" s="488"/>
    </row>
  </sheetData>
  <mergeCells count="14">
    <mergeCell ref="B2:I2"/>
    <mergeCell ref="B5:I5"/>
    <mergeCell ref="B6:I6"/>
    <mergeCell ref="B9:I9"/>
    <mergeCell ref="B10:I10"/>
    <mergeCell ref="B14:I14"/>
    <mergeCell ref="B15:I15"/>
    <mergeCell ref="B17:I17"/>
    <mergeCell ref="B21:I21"/>
    <mergeCell ref="B23:I23"/>
    <mergeCell ref="B24:I24"/>
    <mergeCell ref="B25:I25"/>
    <mergeCell ref="B27:I27"/>
    <mergeCell ref="B28:I28"/>
  </mergeCells>
  <pageMargins left="0.751388888888889" right="0.161111111111111" top="0.590277777777778" bottom="0.590277777777778" header="0.511805555555556" footer="0.511805555555556"/>
  <pageSetup paperSize="9" scale="84" orientation="landscape" horizontalDpi="600"/>
  <headerFooter alignWithMargins="0" scaleWithDoc="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8"/>
  <sheetViews>
    <sheetView workbookViewId="0">
      <selection activeCell="H13" sqref="H13"/>
    </sheetView>
  </sheetViews>
  <sheetFormatPr defaultColWidth="8.8" defaultRowHeight="14.25" outlineLevelRow="7"/>
  <cols>
    <col min="10" max="10" width="9.8" customWidth="1"/>
  </cols>
  <sheetData>
    <row r="1" spans="1:1">
      <c r="A1" t="s">
        <v>1304</v>
      </c>
    </row>
    <row r="2" s="63" customFormat="1" ht="63" customHeight="1" spans="1:10">
      <c r="A2" s="64" t="s">
        <v>1305</v>
      </c>
      <c r="B2" s="64"/>
      <c r="C2" s="64"/>
      <c r="D2" s="64"/>
      <c r="E2" s="64"/>
      <c r="F2" s="64"/>
      <c r="G2" s="64"/>
      <c r="H2" s="64"/>
      <c r="I2" s="64"/>
      <c r="J2" s="64"/>
    </row>
    <row r="3" s="63" customFormat="1" ht="27" spans="1:10">
      <c r="A3" s="65"/>
      <c r="B3" s="65"/>
      <c r="C3" s="65"/>
      <c r="D3" s="65"/>
      <c r="E3" s="65"/>
      <c r="F3" s="65"/>
      <c r="G3" s="65"/>
      <c r="H3" s="66"/>
      <c r="I3" s="66"/>
      <c r="J3" s="76" t="s">
        <v>30</v>
      </c>
    </row>
    <row r="4" s="63" customFormat="1" spans="1:10">
      <c r="A4" s="67" t="s">
        <v>1290</v>
      </c>
      <c r="B4" s="68" t="s">
        <v>1266</v>
      </c>
      <c r="C4" s="68"/>
      <c r="D4" s="68"/>
      <c r="E4" s="68"/>
      <c r="F4" s="68"/>
      <c r="G4" s="69" t="s">
        <v>1291</v>
      </c>
      <c r="H4" s="69"/>
      <c r="I4" s="69"/>
      <c r="J4" s="77"/>
    </row>
    <row r="5" s="63" customFormat="1" spans="1:10">
      <c r="A5" s="67"/>
      <c r="B5" s="70" t="s">
        <v>35</v>
      </c>
      <c r="C5" s="69" t="s">
        <v>36</v>
      </c>
      <c r="D5" s="69" t="s">
        <v>1269</v>
      </c>
      <c r="E5" s="69" t="s">
        <v>146</v>
      </c>
      <c r="F5" s="69"/>
      <c r="G5" s="69" t="s">
        <v>39</v>
      </c>
      <c r="H5" s="69" t="s">
        <v>1292</v>
      </c>
      <c r="I5" s="69"/>
      <c r="J5" s="78"/>
    </row>
    <row r="6" s="63" customFormat="1" spans="1:10">
      <c r="A6" s="67"/>
      <c r="B6" s="71"/>
      <c r="C6" s="70"/>
      <c r="D6" s="69"/>
      <c r="E6" s="72" t="s">
        <v>148</v>
      </c>
      <c r="F6" s="72" t="s">
        <v>1109</v>
      </c>
      <c r="G6" s="70"/>
      <c r="H6" s="72" t="s">
        <v>148</v>
      </c>
      <c r="I6" s="72" t="s">
        <v>1109</v>
      </c>
      <c r="J6" s="79"/>
    </row>
    <row r="7" s="63" customFormat="1" spans="1:10">
      <c r="A7" s="73"/>
      <c r="B7" s="74"/>
      <c r="C7" s="74"/>
      <c r="D7" s="75"/>
      <c r="E7" s="74"/>
      <c r="F7" s="75"/>
      <c r="G7" s="74"/>
      <c r="H7" s="74"/>
      <c r="I7" s="75"/>
      <c r="J7" s="80"/>
    </row>
    <row r="8" spans="1:1">
      <c r="A8" s="63" t="s">
        <v>1306</v>
      </c>
    </row>
  </sheetData>
  <mergeCells count="10">
    <mergeCell ref="A2:J2"/>
    <mergeCell ref="G4:I4"/>
    <mergeCell ref="E5:F5"/>
    <mergeCell ref="H5:I5"/>
    <mergeCell ref="A4:A6"/>
    <mergeCell ref="B5:B6"/>
    <mergeCell ref="C5:C6"/>
    <mergeCell ref="D5:D6"/>
    <mergeCell ref="G5:G6"/>
    <mergeCell ref="J4:J5"/>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23"/>
  <sheetViews>
    <sheetView zoomScale="85" zoomScaleNormal="85" workbookViewId="0">
      <pane ySplit="6" topLeftCell="A7" activePane="bottomLeft" state="frozen"/>
      <selection/>
      <selection pane="bottomLeft" activeCell="C8" sqref="C8"/>
    </sheetView>
  </sheetViews>
  <sheetFormatPr defaultColWidth="9" defaultRowHeight="12"/>
  <cols>
    <col min="1" max="1" width="3.25" style="17" customWidth="1"/>
    <col min="2" max="2" width="7" style="18" customWidth="1"/>
    <col min="3" max="3" width="11.75" style="19" customWidth="1"/>
    <col min="4" max="4" width="7.35" style="17" customWidth="1"/>
    <col min="5" max="5" width="32.7833333333333" style="18" customWidth="1"/>
    <col min="6" max="6" width="17.2" style="20" customWidth="1"/>
    <col min="7" max="7" width="9.11666666666667" style="20" customWidth="1"/>
    <col min="8" max="8" width="13.375" style="20" customWidth="1"/>
    <col min="9" max="9" width="11.0333333333333" style="20" customWidth="1"/>
    <col min="10" max="10" width="7.05833333333333" style="20" customWidth="1"/>
    <col min="11" max="11" width="9.375" style="20" customWidth="1"/>
    <col min="12" max="12" width="6.175" style="21" customWidth="1"/>
    <col min="13" max="13" width="7.75" style="20" customWidth="1"/>
    <col min="14" max="14" width="8.625" style="20" customWidth="1"/>
    <col min="15" max="15" width="4.85" style="20" customWidth="1"/>
    <col min="16" max="16" width="11.75" style="21" customWidth="1"/>
    <col min="17" max="17" width="3.625" style="17" customWidth="1"/>
    <col min="18" max="18" width="8.375" style="20" customWidth="1"/>
    <col min="19" max="19" width="3.66666666666667" style="20" customWidth="1"/>
    <col min="20" max="20" width="5.725" style="20" customWidth="1"/>
    <col min="21" max="21" width="3.875" style="17" customWidth="1"/>
    <col min="22" max="22" width="7.94166666666667" style="20" customWidth="1"/>
    <col min="23" max="23" width="4.55833333333333" style="17" customWidth="1"/>
    <col min="24" max="16384" width="9" style="19"/>
  </cols>
  <sheetData>
    <row r="1" ht="21" customHeight="1" spans="1:3">
      <c r="A1" s="22" t="s">
        <v>1307</v>
      </c>
      <c r="B1" s="22"/>
      <c r="C1" s="23"/>
    </row>
    <row r="2" ht="26.1" customHeight="1" spans="1:23">
      <c r="A2" s="24" t="s">
        <v>1308</v>
      </c>
      <c r="B2" s="24"/>
      <c r="C2" s="24"/>
      <c r="D2" s="24"/>
      <c r="E2" s="24"/>
      <c r="F2" s="25"/>
      <c r="G2" s="25"/>
      <c r="H2" s="25"/>
      <c r="I2" s="25"/>
      <c r="J2" s="25"/>
      <c r="K2" s="25"/>
      <c r="L2" s="25"/>
      <c r="M2" s="25"/>
      <c r="N2" s="25"/>
      <c r="O2" s="25"/>
      <c r="P2" s="25"/>
      <c r="Q2" s="24"/>
      <c r="R2" s="25"/>
      <c r="S2" s="25"/>
      <c r="T2" s="25"/>
      <c r="U2" s="24"/>
      <c r="V2" s="25"/>
      <c r="W2" s="24"/>
    </row>
    <row r="3" spans="21:21">
      <c r="U3" s="56" t="s">
        <v>30</v>
      </c>
    </row>
    <row r="4" ht="14.1" customHeight="1" spans="1:23">
      <c r="A4" s="26" t="s">
        <v>1309</v>
      </c>
      <c r="B4" s="26" t="s">
        <v>1310</v>
      </c>
      <c r="C4" s="26" t="s">
        <v>1311</v>
      </c>
      <c r="D4" s="27" t="s">
        <v>1312</v>
      </c>
      <c r="E4" s="27" t="s">
        <v>1313</v>
      </c>
      <c r="F4" s="28" t="s">
        <v>1314</v>
      </c>
      <c r="G4" s="28"/>
      <c r="H4" s="28"/>
      <c r="I4" s="28"/>
      <c r="J4" s="28"/>
      <c r="K4" s="28"/>
      <c r="L4" s="28"/>
      <c r="M4" s="28"/>
      <c r="N4" s="49" t="s">
        <v>1315</v>
      </c>
      <c r="O4" s="50"/>
      <c r="P4" s="50"/>
      <c r="Q4" s="50"/>
      <c r="R4" s="50"/>
      <c r="S4" s="50"/>
      <c r="T4" s="50"/>
      <c r="U4" s="57"/>
      <c r="V4" s="58" t="s">
        <v>1316</v>
      </c>
      <c r="W4" s="59"/>
    </row>
    <row r="5" ht="14.1" customHeight="1" spans="1:23">
      <c r="A5" s="29"/>
      <c r="B5" s="29"/>
      <c r="C5" s="29"/>
      <c r="D5" s="30"/>
      <c r="E5" s="30"/>
      <c r="F5" s="28" t="s">
        <v>1317</v>
      </c>
      <c r="G5" s="28"/>
      <c r="H5" s="28" t="s">
        <v>1318</v>
      </c>
      <c r="I5" s="28"/>
      <c r="J5" s="28" t="s">
        <v>1319</v>
      </c>
      <c r="K5" s="28"/>
      <c r="L5" s="28" t="s">
        <v>1320</v>
      </c>
      <c r="M5" s="28"/>
      <c r="N5" s="28" t="s">
        <v>1321</v>
      </c>
      <c r="O5" s="28"/>
      <c r="P5" s="28" t="s">
        <v>1322</v>
      </c>
      <c r="Q5" s="28"/>
      <c r="R5" s="28" t="s">
        <v>1323</v>
      </c>
      <c r="S5" s="28"/>
      <c r="T5" s="28" t="s">
        <v>1324</v>
      </c>
      <c r="U5" s="28"/>
      <c r="V5" s="60"/>
      <c r="W5" s="61"/>
    </row>
    <row r="6" ht="14.1" customHeight="1" spans="1:23">
      <c r="A6" s="31"/>
      <c r="B6" s="31"/>
      <c r="C6" s="31"/>
      <c r="D6" s="32"/>
      <c r="E6" s="32"/>
      <c r="F6" s="28" t="s">
        <v>1325</v>
      </c>
      <c r="G6" s="28" t="s">
        <v>1326</v>
      </c>
      <c r="H6" s="28" t="s">
        <v>1325</v>
      </c>
      <c r="I6" s="28" t="s">
        <v>1326</v>
      </c>
      <c r="J6" s="28" t="s">
        <v>1325</v>
      </c>
      <c r="K6" s="28" t="s">
        <v>1326</v>
      </c>
      <c r="L6" s="28" t="s">
        <v>1325</v>
      </c>
      <c r="M6" s="28" t="s">
        <v>1326</v>
      </c>
      <c r="N6" s="28" t="s">
        <v>1325</v>
      </c>
      <c r="O6" s="28" t="s">
        <v>1326</v>
      </c>
      <c r="P6" s="28" t="s">
        <v>1325</v>
      </c>
      <c r="Q6" s="28" t="s">
        <v>1326</v>
      </c>
      <c r="R6" s="28" t="s">
        <v>1325</v>
      </c>
      <c r="S6" s="28" t="s">
        <v>1326</v>
      </c>
      <c r="T6" s="28" t="s">
        <v>1325</v>
      </c>
      <c r="U6" s="28" t="s">
        <v>1326</v>
      </c>
      <c r="V6" s="28" t="s">
        <v>1325</v>
      </c>
      <c r="W6" s="28" t="s">
        <v>1326</v>
      </c>
    </row>
    <row r="7" s="16" customFormat="1" ht="70" customHeight="1" spans="1:23">
      <c r="A7" s="33">
        <v>1</v>
      </c>
      <c r="B7" s="34" t="s">
        <v>1327</v>
      </c>
      <c r="C7" s="34" t="s">
        <v>1328</v>
      </c>
      <c r="D7" s="28">
        <v>254.58</v>
      </c>
      <c r="E7" s="34" t="s">
        <v>1329</v>
      </c>
      <c r="F7" s="35" t="s">
        <v>1330</v>
      </c>
      <c r="G7" s="36" t="s">
        <v>1331</v>
      </c>
      <c r="H7" s="35" t="s">
        <v>1332</v>
      </c>
      <c r="I7" s="51" t="s">
        <v>1333</v>
      </c>
      <c r="J7" s="35" t="s">
        <v>1334</v>
      </c>
      <c r="K7" s="35" t="s">
        <v>1335</v>
      </c>
      <c r="L7" s="35" t="s">
        <v>1336</v>
      </c>
      <c r="M7" s="52" t="s">
        <v>1337</v>
      </c>
      <c r="N7" s="35"/>
      <c r="O7" s="35"/>
      <c r="P7" s="35" t="s">
        <v>1338</v>
      </c>
      <c r="Q7" s="62" t="s">
        <v>1339</v>
      </c>
      <c r="R7" s="35"/>
      <c r="S7" s="35"/>
      <c r="T7" s="35"/>
      <c r="U7" s="33"/>
      <c r="V7" s="51" t="s">
        <v>1340</v>
      </c>
      <c r="W7" s="28" t="s">
        <v>1341</v>
      </c>
    </row>
    <row r="8" s="16" customFormat="1" ht="69" customHeight="1" spans="1:23">
      <c r="A8" s="33">
        <v>2</v>
      </c>
      <c r="B8" s="34" t="s">
        <v>1342</v>
      </c>
      <c r="C8" s="34" t="s">
        <v>1343</v>
      </c>
      <c r="D8" s="28">
        <v>610.94</v>
      </c>
      <c r="E8" s="34" t="s">
        <v>1344</v>
      </c>
      <c r="F8" s="35" t="s">
        <v>1345</v>
      </c>
      <c r="G8" s="37" t="s">
        <v>1346</v>
      </c>
      <c r="H8" s="38" t="s">
        <v>1347</v>
      </c>
      <c r="I8" s="53">
        <v>1</v>
      </c>
      <c r="J8" s="38" t="s">
        <v>1348</v>
      </c>
      <c r="K8" s="38" t="s">
        <v>1335</v>
      </c>
      <c r="L8" s="38" t="s">
        <v>1349</v>
      </c>
      <c r="M8" s="52" t="s">
        <v>1350</v>
      </c>
      <c r="N8" s="35"/>
      <c r="O8" s="35"/>
      <c r="P8" s="35" t="s">
        <v>1351</v>
      </c>
      <c r="Q8" s="33" t="s">
        <v>1352</v>
      </c>
      <c r="R8" s="35" t="s">
        <v>1353</v>
      </c>
      <c r="S8" s="35" t="s">
        <v>1352</v>
      </c>
      <c r="T8" s="35"/>
      <c r="U8" s="28"/>
      <c r="V8" s="35" t="s">
        <v>1354</v>
      </c>
      <c r="W8" s="28" t="s">
        <v>1341</v>
      </c>
    </row>
    <row r="9" s="16" customFormat="1" ht="153" customHeight="1" spans="1:23">
      <c r="A9" s="33">
        <v>3</v>
      </c>
      <c r="B9" s="34" t="s">
        <v>1355</v>
      </c>
      <c r="C9" s="34" t="s">
        <v>1356</v>
      </c>
      <c r="D9" s="28">
        <v>70</v>
      </c>
      <c r="E9" s="39" t="s">
        <v>1357</v>
      </c>
      <c r="F9" s="35" t="s">
        <v>1358</v>
      </c>
      <c r="G9" s="36" t="s">
        <v>1359</v>
      </c>
      <c r="H9" s="35" t="s">
        <v>1360</v>
      </c>
      <c r="I9" s="35" t="s">
        <v>1361</v>
      </c>
      <c r="J9" s="35" t="s">
        <v>1362</v>
      </c>
      <c r="K9" s="53">
        <v>1</v>
      </c>
      <c r="L9" s="35" t="s">
        <v>1363</v>
      </c>
      <c r="M9" s="35" t="s">
        <v>1364</v>
      </c>
      <c r="N9" s="35" t="s">
        <v>1365</v>
      </c>
      <c r="O9" s="35" t="s">
        <v>1366</v>
      </c>
      <c r="P9" s="35" t="s">
        <v>1367</v>
      </c>
      <c r="Q9" s="33" t="s">
        <v>1368</v>
      </c>
      <c r="R9" s="35" t="s">
        <v>1369</v>
      </c>
      <c r="S9" s="35" t="s">
        <v>1370</v>
      </c>
      <c r="T9" s="35" t="s">
        <v>1371</v>
      </c>
      <c r="U9" s="28" t="s">
        <v>1372</v>
      </c>
      <c r="V9" s="35" t="s">
        <v>1373</v>
      </c>
      <c r="W9" s="28" t="s">
        <v>1359</v>
      </c>
    </row>
    <row r="10" s="16" customFormat="1" ht="73" customHeight="1" spans="1:23">
      <c r="A10" s="33">
        <v>4</v>
      </c>
      <c r="B10" s="34" t="s">
        <v>1374</v>
      </c>
      <c r="C10" s="34" t="s">
        <v>1375</v>
      </c>
      <c r="D10" s="28">
        <v>50</v>
      </c>
      <c r="E10" s="34" t="s">
        <v>1376</v>
      </c>
      <c r="F10" s="40" t="s">
        <v>1377</v>
      </c>
      <c r="G10" s="41" t="s">
        <v>1378</v>
      </c>
      <c r="H10" s="40" t="s">
        <v>1379</v>
      </c>
      <c r="I10" s="54">
        <v>1</v>
      </c>
      <c r="J10" s="35" t="s">
        <v>1380</v>
      </c>
      <c r="K10" s="35" t="s">
        <v>1381</v>
      </c>
      <c r="L10" s="35" t="s">
        <v>1382</v>
      </c>
      <c r="M10" s="38" t="s">
        <v>1383</v>
      </c>
      <c r="N10" s="35"/>
      <c r="O10" s="35"/>
      <c r="P10" s="40" t="s">
        <v>1384</v>
      </c>
      <c r="Q10" s="27" t="s">
        <v>1368</v>
      </c>
      <c r="R10" s="35"/>
      <c r="S10" s="35"/>
      <c r="T10" s="35"/>
      <c r="U10" s="28"/>
      <c r="V10" s="35" t="s">
        <v>1385</v>
      </c>
      <c r="W10" s="57" t="s">
        <v>1386</v>
      </c>
    </row>
    <row r="11" s="16" customFormat="1" ht="27" customHeight="1" spans="1:23">
      <c r="A11" s="33">
        <v>5</v>
      </c>
      <c r="B11" s="35" t="s">
        <v>1387</v>
      </c>
      <c r="C11" s="35" t="s">
        <v>1388</v>
      </c>
      <c r="D11" s="28">
        <v>226.91</v>
      </c>
      <c r="E11" s="42" t="s">
        <v>1389</v>
      </c>
      <c r="F11" s="43" t="s">
        <v>1390</v>
      </c>
      <c r="G11" s="43" t="s">
        <v>1391</v>
      </c>
      <c r="H11" s="40" t="s">
        <v>1392</v>
      </c>
      <c r="I11" s="40" t="s">
        <v>1393</v>
      </c>
      <c r="J11" s="55" t="s">
        <v>1394</v>
      </c>
      <c r="K11" s="35" t="s">
        <v>1395</v>
      </c>
      <c r="L11" s="35" t="s">
        <v>1396</v>
      </c>
      <c r="M11" s="35" t="s">
        <v>1397</v>
      </c>
      <c r="N11" s="35"/>
      <c r="O11" s="42"/>
      <c r="P11" s="40" t="s">
        <v>1398</v>
      </c>
      <c r="Q11" s="27" t="s">
        <v>1399</v>
      </c>
      <c r="R11" s="55"/>
      <c r="S11" s="35"/>
      <c r="T11" s="35" t="s">
        <v>1400</v>
      </c>
      <c r="U11" s="33" t="s">
        <v>1401</v>
      </c>
      <c r="V11" s="35" t="s">
        <v>1402</v>
      </c>
      <c r="W11" s="26" t="s">
        <v>1359</v>
      </c>
    </row>
    <row r="12" ht="27" customHeight="1" spans="1:23">
      <c r="A12" s="33"/>
      <c r="B12" s="35"/>
      <c r="C12" s="35"/>
      <c r="D12" s="28"/>
      <c r="E12" s="42"/>
      <c r="F12" s="44" t="s">
        <v>1403</v>
      </c>
      <c r="G12" s="44" t="s">
        <v>1404</v>
      </c>
      <c r="H12" s="45"/>
      <c r="I12" s="45"/>
      <c r="J12" s="55"/>
      <c r="K12" s="35"/>
      <c r="L12" s="35"/>
      <c r="M12" s="35"/>
      <c r="N12" s="35"/>
      <c r="O12" s="42"/>
      <c r="P12" s="45"/>
      <c r="Q12" s="30"/>
      <c r="R12" s="55"/>
      <c r="S12" s="35"/>
      <c r="T12" s="35"/>
      <c r="U12" s="33"/>
      <c r="V12" s="35"/>
      <c r="W12" s="29"/>
    </row>
    <row r="13" ht="27" customHeight="1" spans="1:23">
      <c r="A13" s="33"/>
      <c r="B13" s="35"/>
      <c r="C13" s="35"/>
      <c r="D13" s="28"/>
      <c r="E13" s="42"/>
      <c r="F13" s="44" t="s">
        <v>1405</v>
      </c>
      <c r="G13" s="44" t="s">
        <v>1406</v>
      </c>
      <c r="H13" s="45" t="s">
        <v>1407</v>
      </c>
      <c r="I13" s="45" t="s">
        <v>1408</v>
      </c>
      <c r="J13" s="55"/>
      <c r="K13" s="35"/>
      <c r="L13" s="35"/>
      <c r="M13" s="35"/>
      <c r="N13" s="35"/>
      <c r="O13" s="42"/>
      <c r="P13" s="45"/>
      <c r="Q13" s="30"/>
      <c r="R13" s="55"/>
      <c r="S13" s="35"/>
      <c r="T13" s="35"/>
      <c r="U13" s="33"/>
      <c r="V13" s="35"/>
      <c r="W13" s="29"/>
    </row>
    <row r="14" ht="27" customHeight="1" spans="1:23">
      <c r="A14" s="33"/>
      <c r="B14" s="35"/>
      <c r="C14" s="35"/>
      <c r="D14" s="28"/>
      <c r="E14" s="42"/>
      <c r="F14" s="44" t="s">
        <v>1409</v>
      </c>
      <c r="G14" s="44" t="s">
        <v>1410</v>
      </c>
      <c r="H14" s="45"/>
      <c r="I14" s="45"/>
      <c r="J14" s="55"/>
      <c r="K14" s="35"/>
      <c r="L14" s="35"/>
      <c r="M14" s="35"/>
      <c r="N14" s="35"/>
      <c r="O14" s="42"/>
      <c r="P14" s="45"/>
      <c r="Q14" s="30"/>
      <c r="R14" s="55"/>
      <c r="S14" s="35"/>
      <c r="T14" s="35"/>
      <c r="U14" s="33"/>
      <c r="V14" s="35"/>
      <c r="W14" s="29"/>
    </row>
    <row r="15" ht="27" customHeight="1" spans="1:23">
      <c r="A15" s="33"/>
      <c r="B15" s="35"/>
      <c r="C15" s="35"/>
      <c r="D15" s="28"/>
      <c r="E15" s="42"/>
      <c r="F15" s="44" t="s">
        <v>1411</v>
      </c>
      <c r="G15" s="44" t="s">
        <v>1412</v>
      </c>
      <c r="H15" s="45" t="s">
        <v>1413</v>
      </c>
      <c r="I15" s="45" t="s">
        <v>1414</v>
      </c>
      <c r="J15" s="55"/>
      <c r="K15" s="35"/>
      <c r="L15" s="35"/>
      <c r="M15" s="35"/>
      <c r="N15" s="35"/>
      <c r="O15" s="42"/>
      <c r="P15" s="45"/>
      <c r="Q15" s="30"/>
      <c r="R15" s="55"/>
      <c r="S15" s="35"/>
      <c r="T15" s="35"/>
      <c r="U15" s="33"/>
      <c r="V15" s="35"/>
      <c r="W15" s="29"/>
    </row>
    <row r="16" ht="27" customHeight="1" spans="1:23">
      <c r="A16" s="33"/>
      <c r="B16" s="35"/>
      <c r="C16" s="35"/>
      <c r="D16" s="28"/>
      <c r="E16" s="42"/>
      <c r="F16" s="44" t="s">
        <v>1415</v>
      </c>
      <c r="G16" s="44" t="s">
        <v>1416</v>
      </c>
      <c r="H16" s="45"/>
      <c r="I16" s="45"/>
      <c r="J16" s="55"/>
      <c r="K16" s="35"/>
      <c r="L16" s="35"/>
      <c r="M16" s="35"/>
      <c r="N16" s="35"/>
      <c r="O16" s="42"/>
      <c r="P16" s="45"/>
      <c r="Q16" s="30"/>
      <c r="R16" s="55"/>
      <c r="S16" s="35"/>
      <c r="T16" s="35"/>
      <c r="U16" s="33"/>
      <c r="V16" s="35"/>
      <c r="W16" s="29"/>
    </row>
    <row r="17" ht="27" customHeight="1" spans="1:23">
      <c r="A17" s="33"/>
      <c r="B17" s="35"/>
      <c r="C17" s="35"/>
      <c r="D17" s="28"/>
      <c r="E17" s="42"/>
      <c r="F17" s="44" t="s">
        <v>1417</v>
      </c>
      <c r="G17" s="44" t="s">
        <v>1418</v>
      </c>
      <c r="H17" s="45" t="s">
        <v>1419</v>
      </c>
      <c r="I17" s="45" t="s">
        <v>1420</v>
      </c>
      <c r="J17" s="55"/>
      <c r="K17" s="35"/>
      <c r="L17" s="35"/>
      <c r="M17" s="35"/>
      <c r="N17" s="35"/>
      <c r="O17" s="42"/>
      <c r="P17" s="45" t="s">
        <v>1421</v>
      </c>
      <c r="Q17" s="30" t="s">
        <v>1422</v>
      </c>
      <c r="R17" s="55"/>
      <c r="S17" s="35"/>
      <c r="T17" s="35"/>
      <c r="U17" s="33"/>
      <c r="V17" s="35"/>
      <c r="W17" s="29"/>
    </row>
    <row r="18" ht="27" customHeight="1" spans="1:23">
      <c r="A18" s="33"/>
      <c r="B18" s="35"/>
      <c r="C18" s="35"/>
      <c r="D18" s="28"/>
      <c r="E18" s="42"/>
      <c r="F18" s="44" t="s">
        <v>1423</v>
      </c>
      <c r="G18" s="44" t="s">
        <v>1424</v>
      </c>
      <c r="H18" s="45"/>
      <c r="I18" s="45"/>
      <c r="J18" s="55"/>
      <c r="K18" s="35"/>
      <c r="L18" s="35"/>
      <c r="M18" s="35"/>
      <c r="N18" s="35"/>
      <c r="O18" s="42"/>
      <c r="P18" s="45"/>
      <c r="Q18" s="30"/>
      <c r="R18" s="55"/>
      <c r="S18" s="35"/>
      <c r="T18" s="35"/>
      <c r="U18" s="33"/>
      <c r="V18" s="35"/>
      <c r="W18" s="29"/>
    </row>
    <row r="19" ht="41" customHeight="1" spans="1:23">
      <c r="A19" s="33"/>
      <c r="B19" s="35"/>
      <c r="C19" s="35"/>
      <c r="D19" s="28"/>
      <c r="E19" s="42"/>
      <c r="F19" s="44" t="s">
        <v>1425</v>
      </c>
      <c r="G19" s="44" t="s">
        <v>1426</v>
      </c>
      <c r="H19" s="45" t="s">
        <v>1427</v>
      </c>
      <c r="I19" s="45" t="s">
        <v>1428</v>
      </c>
      <c r="J19" s="55"/>
      <c r="K19" s="35"/>
      <c r="L19" s="35"/>
      <c r="M19" s="35"/>
      <c r="N19" s="35"/>
      <c r="O19" s="42"/>
      <c r="P19" s="45"/>
      <c r="Q19" s="30"/>
      <c r="R19" s="55"/>
      <c r="S19" s="35"/>
      <c r="T19" s="35"/>
      <c r="U19" s="33"/>
      <c r="V19" s="35"/>
      <c r="W19" s="29"/>
    </row>
    <row r="20" ht="27" customHeight="1" spans="1:23">
      <c r="A20" s="33"/>
      <c r="B20" s="35"/>
      <c r="C20" s="35"/>
      <c r="D20" s="28"/>
      <c r="E20" s="42"/>
      <c r="F20" s="44" t="s">
        <v>1429</v>
      </c>
      <c r="G20" s="44" t="s">
        <v>1430</v>
      </c>
      <c r="H20" s="45"/>
      <c r="I20" s="45"/>
      <c r="J20" s="55"/>
      <c r="K20" s="35"/>
      <c r="L20" s="35"/>
      <c r="M20" s="35"/>
      <c r="N20" s="35"/>
      <c r="O20" s="42"/>
      <c r="P20" s="45"/>
      <c r="Q20" s="30"/>
      <c r="R20" s="55"/>
      <c r="S20" s="35"/>
      <c r="T20" s="35"/>
      <c r="U20" s="33"/>
      <c r="V20" s="35"/>
      <c r="W20" s="29"/>
    </row>
    <row r="21" ht="27" customHeight="1" spans="1:23">
      <c r="A21" s="33"/>
      <c r="B21" s="35"/>
      <c r="C21" s="35"/>
      <c r="D21" s="28"/>
      <c r="E21" s="42"/>
      <c r="F21" s="44" t="s">
        <v>1431</v>
      </c>
      <c r="G21" s="44" t="s">
        <v>1432</v>
      </c>
      <c r="H21" s="45" t="s">
        <v>1433</v>
      </c>
      <c r="I21" s="45" t="s">
        <v>1434</v>
      </c>
      <c r="J21" s="55"/>
      <c r="K21" s="35"/>
      <c r="L21" s="35"/>
      <c r="M21" s="35"/>
      <c r="N21" s="35"/>
      <c r="O21" s="42"/>
      <c r="P21" s="45"/>
      <c r="Q21" s="30"/>
      <c r="R21" s="55"/>
      <c r="S21" s="35"/>
      <c r="T21" s="35"/>
      <c r="U21" s="33"/>
      <c r="V21" s="35"/>
      <c r="W21" s="29"/>
    </row>
    <row r="22" ht="41" customHeight="1" spans="1:23">
      <c r="A22" s="33"/>
      <c r="B22" s="35"/>
      <c r="C22" s="35"/>
      <c r="D22" s="28"/>
      <c r="E22" s="42"/>
      <c r="F22" s="46" t="s">
        <v>1435</v>
      </c>
      <c r="G22" s="46" t="s">
        <v>1436</v>
      </c>
      <c r="H22" s="47"/>
      <c r="I22" s="47"/>
      <c r="J22" s="55"/>
      <c r="K22" s="35"/>
      <c r="L22" s="35"/>
      <c r="M22" s="35"/>
      <c r="N22" s="35"/>
      <c r="O22" s="42"/>
      <c r="P22" s="47"/>
      <c r="Q22" s="32"/>
      <c r="R22" s="55"/>
      <c r="S22" s="35"/>
      <c r="T22" s="35"/>
      <c r="U22" s="33"/>
      <c r="V22" s="35"/>
      <c r="W22" s="31"/>
    </row>
    <row r="23" ht="13.5" spans="4:4">
      <c r="D23" s="48"/>
    </row>
  </sheetData>
  <mergeCells count="51">
    <mergeCell ref="A1:B1"/>
    <mergeCell ref="A2:W2"/>
    <mergeCell ref="F4:M4"/>
    <mergeCell ref="N4:U4"/>
    <mergeCell ref="F5:G5"/>
    <mergeCell ref="H5:I5"/>
    <mergeCell ref="J5:K5"/>
    <mergeCell ref="L5:M5"/>
    <mergeCell ref="N5:O5"/>
    <mergeCell ref="P5:Q5"/>
    <mergeCell ref="R5:S5"/>
    <mergeCell ref="T5:U5"/>
    <mergeCell ref="A4:A6"/>
    <mergeCell ref="A11:A22"/>
    <mergeCell ref="B4:B6"/>
    <mergeCell ref="B11:B22"/>
    <mergeCell ref="C4:C6"/>
    <mergeCell ref="C11:C22"/>
    <mergeCell ref="D4:D6"/>
    <mergeCell ref="D11:D22"/>
    <mergeCell ref="E4:E6"/>
    <mergeCell ref="E11:E22"/>
    <mergeCell ref="H11:H12"/>
    <mergeCell ref="H13:H14"/>
    <mergeCell ref="H15:H16"/>
    <mergeCell ref="H17:H18"/>
    <mergeCell ref="H19:H20"/>
    <mergeCell ref="H21:H22"/>
    <mergeCell ref="I11:I12"/>
    <mergeCell ref="I13:I14"/>
    <mergeCell ref="I15:I16"/>
    <mergeCell ref="I17:I18"/>
    <mergeCell ref="I19:I20"/>
    <mergeCell ref="I21:I22"/>
    <mergeCell ref="J11:J22"/>
    <mergeCell ref="K11:K22"/>
    <mergeCell ref="L11:L22"/>
    <mergeCell ref="M11:M22"/>
    <mergeCell ref="N11:N22"/>
    <mergeCell ref="O11:O22"/>
    <mergeCell ref="P11:P16"/>
    <mergeCell ref="P17:P22"/>
    <mergeCell ref="Q11:Q16"/>
    <mergeCell ref="Q17:Q22"/>
    <mergeCell ref="R11:R22"/>
    <mergeCell ref="S11:S22"/>
    <mergeCell ref="T11:T22"/>
    <mergeCell ref="U11:U22"/>
    <mergeCell ref="V11:V22"/>
    <mergeCell ref="W11:W22"/>
    <mergeCell ref="V4:W5"/>
  </mergeCells>
  <pageMargins left="0.357638888888889" right="0.161111111111111" top="0.393055555555556" bottom="0.393055555555556" header="0.196527777777778" footer="0.196527777777778"/>
  <pageSetup paperSize="9" scale="64" orientation="landscape" horizontalDpi="600"/>
  <headerFooter>
    <oddFooter>&amp;C第 &amp;P 页，共 &amp;N 页</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9"/>
  <sheetViews>
    <sheetView workbookViewId="0">
      <selection activeCell="B9" sqref="B9"/>
    </sheetView>
  </sheetViews>
  <sheetFormatPr defaultColWidth="8" defaultRowHeight="13.5" outlineLevelCol="6"/>
  <cols>
    <col min="1" max="1" width="19.8" style="1" customWidth="1"/>
    <col min="2" max="2" width="91.6" style="2" customWidth="1"/>
    <col min="3" max="3" width="8" style="1"/>
    <col min="4" max="4" width="23.9" style="1" customWidth="1"/>
    <col min="5" max="5" width="16.3" style="1" customWidth="1"/>
    <col min="6" max="6" width="13.7" style="1"/>
    <col min="7" max="7" width="15.4" style="1" customWidth="1"/>
    <col min="8" max="16384" width="8" style="1"/>
  </cols>
  <sheetData>
    <row r="1" ht="22" customHeight="1" spans="1:7">
      <c r="A1" s="3" t="s">
        <v>1437</v>
      </c>
      <c r="B1" s="4"/>
      <c r="C1" s="3"/>
      <c r="D1" s="3"/>
      <c r="E1" s="3"/>
      <c r="F1" s="3"/>
      <c r="G1" s="3"/>
    </row>
    <row r="2" ht="33" customHeight="1" spans="1:7">
      <c r="A2" s="5" t="s">
        <v>1438</v>
      </c>
      <c r="B2" s="6"/>
      <c r="C2" s="5"/>
      <c r="D2" s="5"/>
      <c r="E2" s="5"/>
      <c r="F2" s="5"/>
      <c r="G2" s="5"/>
    </row>
    <row r="3" ht="21" customHeight="1" spans="1:7">
      <c r="A3" s="5"/>
      <c r="B3" s="6"/>
      <c r="C3" s="5"/>
      <c r="D3" s="5"/>
      <c r="E3" s="5"/>
      <c r="F3" s="5"/>
      <c r="G3" s="7" t="s">
        <v>1439</v>
      </c>
    </row>
    <row r="4" spans="1:7">
      <c r="A4" s="8" t="s">
        <v>1440</v>
      </c>
      <c r="B4" s="9" t="s">
        <v>1441</v>
      </c>
      <c r="C4" s="8" t="s">
        <v>1442</v>
      </c>
      <c r="D4" s="8" t="s">
        <v>1443</v>
      </c>
      <c r="E4" s="8" t="s">
        <v>1444</v>
      </c>
      <c r="F4" s="8" t="s">
        <v>148</v>
      </c>
      <c r="G4" s="8" t="s">
        <v>1445</v>
      </c>
    </row>
    <row r="5" ht="27" customHeight="1" spans="1:7">
      <c r="A5" s="8"/>
      <c r="B5" s="9"/>
      <c r="C5" s="8"/>
      <c r="D5" s="8"/>
      <c r="E5" s="8"/>
      <c r="F5" s="8"/>
      <c r="G5" s="8"/>
    </row>
    <row r="6" ht="27" spans="1:7">
      <c r="A6" s="10" t="s">
        <v>1446</v>
      </c>
      <c r="B6" s="11" t="s">
        <v>1447</v>
      </c>
      <c r="C6" s="10" t="s">
        <v>1448</v>
      </c>
      <c r="D6" s="10" t="s">
        <v>1449</v>
      </c>
      <c r="E6" s="10" t="s">
        <v>1450</v>
      </c>
      <c r="F6" s="12">
        <v>59400</v>
      </c>
      <c r="G6" s="10" t="s">
        <v>1451</v>
      </c>
    </row>
    <row r="7" ht="27" spans="1:7">
      <c r="A7" s="13" t="s">
        <v>1452</v>
      </c>
      <c r="B7" s="14" t="s">
        <v>1453</v>
      </c>
      <c r="C7" s="13" t="s">
        <v>1448</v>
      </c>
      <c r="D7" s="13" t="s">
        <v>1454</v>
      </c>
      <c r="E7" s="13" t="s">
        <v>1455</v>
      </c>
      <c r="F7" s="15">
        <v>232239.45</v>
      </c>
      <c r="G7" s="13" t="s">
        <v>1451</v>
      </c>
    </row>
    <row r="8" ht="27" spans="1:7">
      <c r="A8" s="13" t="s">
        <v>1452</v>
      </c>
      <c r="B8" s="14" t="s">
        <v>1453</v>
      </c>
      <c r="C8" s="13" t="s">
        <v>1448</v>
      </c>
      <c r="D8" s="13" t="s">
        <v>1454</v>
      </c>
      <c r="E8" s="13" t="s">
        <v>1456</v>
      </c>
      <c r="F8" s="15">
        <v>538893.61</v>
      </c>
      <c r="G8" s="13" t="s">
        <v>1451</v>
      </c>
    </row>
    <row r="9" spans="1:7">
      <c r="A9" s="13" t="s">
        <v>1457</v>
      </c>
      <c r="B9" s="14" t="s">
        <v>1458</v>
      </c>
      <c r="C9" s="13" t="s">
        <v>1448</v>
      </c>
      <c r="D9" s="13" t="s">
        <v>1459</v>
      </c>
      <c r="E9" s="13" t="s">
        <v>1460</v>
      </c>
      <c r="F9" s="15">
        <v>406000</v>
      </c>
      <c r="G9" s="13" t="s">
        <v>1451</v>
      </c>
    </row>
    <row r="10" ht="27" spans="1:7">
      <c r="A10" s="13" t="s">
        <v>1461</v>
      </c>
      <c r="B10" s="14" t="s">
        <v>1462</v>
      </c>
      <c r="C10" s="13" t="s">
        <v>1448</v>
      </c>
      <c r="D10" s="13" t="s">
        <v>1454</v>
      </c>
      <c r="E10" s="13" t="s">
        <v>1463</v>
      </c>
      <c r="F10" s="15">
        <v>15900</v>
      </c>
      <c r="G10" s="13" t="s">
        <v>1451</v>
      </c>
    </row>
    <row r="11" ht="27" spans="1:7">
      <c r="A11" s="13" t="s">
        <v>1464</v>
      </c>
      <c r="B11" s="14" t="s">
        <v>1465</v>
      </c>
      <c r="C11" s="13" t="s">
        <v>1448</v>
      </c>
      <c r="D11" s="13" t="s">
        <v>1466</v>
      </c>
      <c r="E11" s="13" t="s">
        <v>1467</v>
      </c>
      <c r="F11" s="15">
        <v>200000</v>
      </c>
      <c r="G11" s="13" t="s">
        <v>1451</v>
      </c>
    </row>
    <row r="12" ht="27" spans="1:7">
      <c r="A12" s="13" t="s">
        <v>1468</v>
      </c>
      <c r="B12" s="14" t="s">
        <v>1469</v>
      </c>
      <c r="C12" s="13" t="s">
        <v>1448</v>
      </c>
      <c r="D12" s="13" t="s">
        <v>1470</v>
      </c>
      <c r="E12" s="13" t="s">
        <v>1460</v>
      </c>
      <c r="F12" s="15">
        <v>50600</v>
      </c>
      <c r="G12" s="13" t="s">
        <v>1451</v>
      </c>
    </row>
    <row r="13" ht="27" spans="1:7">
      <c r="A13" s="13" t="s">
        <v>1471</v>
      </c>
      <c r="B13" s="14" t="s">
        <v>1472</v>
      </c>
      <c r="C13" s="13" t="s">
        <v>1448</v>
      </c>
      <c r="D13" s="13" t="s">
        <v>1473</v>
      </c>
      <c r="E13" s="13" t="s">
        <v>1474</v>
      </c>
      <c r="F13" s="15">
        <v>279650</v>
      </c>
      <c r="G13" s="13" t="s">
        <v>1451</v>
      </c>
    </row>
    <row r="14" ht="27" spans="1:7">
      <c r="A14" s="13" t="s">
        <v>1475</v>
      </c>
      <c r="B14" s="14" t="s">
        <v>1476</v>
      </c>
      <c r="C14" s="13" t="s">
        <v>1448</v>
      </c>
      <c r="D14" s="13" t="s">
        <v>1477</v>
      </c>
      <c r="E14" s="13" t="s">
        <v>1460</v>
      </c>
      <c r="F14" s="15">
        <v>4000</v>
      </c>
      <c r="G14" s="13" t="s">
        <v>1451</v>
      </c>
    </row>
    <row r="15" spans="1:7">
      <c r="A15" s="13" t="s">
        <v>1478</v>
      </c>
      <c r="B15" s="14" t="s">
        <v>1479</v>
      </c>
      <c r="C15" s="13" t="s">
        <v>1448</v>
      </c>
      <c r="D15" s="13" t="s">
        <v>1480</v>
      </c>
      <c r="E15" s="13" t="s">
        <v>1460</v>
      </c>
      <c r="F15" s="15">
        <v>130000</v>
      </c>
      <c r="G15" s="13" t="s">
        <v>1451</v>
      </c>
    </row>
    <row r="16" spans="1:7">
      <c r="A16" s="13" t="s">
        <v>1481</v>
      </c>
      <c r="B16" s="14" t="s">
        <v>1482</v>
      </c>
      <c r="C16" s="13" t="s">
        <v>1448</v>
      </c>
      <c r="D16" s="13" t="s">
        <v>1483</v>
      </c>
      <c r="E16" s="13" t="s">
        <v>1460</v>
      </c>
      <c r="F16" s="15">
        <v>30000</v>
      </c>
      <c r="G16" s="13" t="s">
        <v>1451</v>
      </c>
    </row>
    <row r="17" ht="27" spans="1:7">
      <c r="A17" s="13" t="s">
        <v>1484</v>
      </c>
      <c r="B17" s="14" t="s">
        <v>1485</v>
      </c>
      <c r="C17" s="13" t="s">
        <v>1448</v>
      </c>
      <c r="D17" s="13" t="s">
        <v>1486</v>
      </c>
      <c r="E17" s="13" t="s">
        <v>1460</v>
      </c>
      <c r="F17" s="15">
        <v>150000</v>
      </c>
      <c r="G17" s="13" t="s">
        <v>1451</v>
      </c>
    </row>
    <row r="18" spans="1:7">
      <c r="A18" s="13" t="s">
        <v>1487</v>
      </c>
      <c r="B18" s="14" t="s">
        <v>1488</v>
      </c>
      <c r="C18" s="13" t="s">
        <v>1448</v>
      </c>
      <c r="D18" s="13" t="s">
        <v>1489</v>
      </c>
      <c r="E18" s="13" t="s">
        <v>1490</v>
      </c>
      <c r="F18" s="15">
        <v>2490000</v>
      </c>
      <c r="G18" s="13" t="s">
        <v>1491</v>
      </c>
    </row>
    <row r="19" ht="27" spans="1:7">
      <c r="A19" s="13" t="s">
        <v>1487</v>
      </c>
      <c r="B19" s="14" t="s">
        <v>1492</v>
      </c>
      <c r="C19" s="13" t="s">
        <v>1448</v>
      </c>
      <c r="D19" s="13" t="s">
        <v>1489</v>
      </c>
      <c r="E19" s="13" t="s">
        <v>1490</v>
      </c>
      <c r="F19" s="15">
        <v>280000</v>
      </c>
      <c r="G19" s="13" t="s">
        <v>1491</v>
      </c>
    </row>
    <row r="20" ht="27" spans="1:7">
      <c r="A20" s="13" t="s">
        <v>1487</v>
      </c>
      <c r="B20" s="14" t="s">
        <v>1493</v>
      </c>
      <c r="C20" s="13" t="s">
        <v>1448</v>
      </c>
      <c r="D20" s="13" t="s">
        <v>1489</v>
      </c>
      <c r="E20" s="13" t="s">
        <v>1494</v>
      </c>
      <c r="F20" s="15">
        <v>510000</v>
      </c>
      <c r="G20" s="13" t="s">
        <v>1491</v>
      </c>
    </row>
    <row r="21" ht="27" spans="1:7">
      <c r="A21" s="13" t="s">
        <v>1487</v>
      </c>
      <c r="B21" s="14" t="s">
        <v>1495</v>
      </c>
      <c r="C21" s="13" t="s">
        <v>1448</v>
      </c>
      <c r="D21" s="13" t="s">
        <v>1489</v>
      </c>
      <c r="E21" s="13" t="s">
        <v>1494</v>
      </c>
      <c r="F21" s="15">
        <v>650000</v>
      </c>
      <c r="G21" s="13" t="s">
        <v>1491</v>
      </c>
    </row>
    <row r="22" spans="1:7">
      <c r="A22" s="13" t="s">
        <v>1496</v>
      </c>
      <c r="B22" s="14" t="s">
        <v>1497</v>
      </c>
      <c r="C22" s="13" t="s">
        <v>1448</v>
      </c>
      <c r="D22" s="13" t="s">
        <v>1498</v>
      </c>
      <c r="E22" s="13" t="s">
        <v>1499</v>
      </c>
      <c r="F22" s="15">
        <v>2190000</v>
      </c>
      <c r="G22" s="13" t="s">
        <v>1491</v>
      </c>
    </row>
    <row r="23" spans="1:7">
      <c r="A23" s="13" t="s">
        <v>1500</v>
      </c>
      <c r="B23" s="14" t="s">
        <v>1501</v>
      </c>
      <c r="C23" s="13" t="s">
        <v>1448</v>
      </c>
      <c r="D23" s="13" t="s">
        <v>1502</v>
      </c>
      <c r="E23" s="13" t="s">
        <v>1494</v>
      </c>
      <c r="F23" s="15">
        <v>50000</v>
      </c>
      <c r="G23" s="13" t="s">
        <v>1491</v>
      </c>
    </row>
    <row r="24" ht="27" spans="1:7">
      <c r="A24" s="13" t="s">
        <v>1503</v>
      </c>
      <c r="B24" s="14" t="s">
        <v>1504</v>
      </c>
      <c r="C24" s="13" t="s">
        <v>1448</v>
      </c>
      <c r="D24" s="13" t="s">
        <v>1505</v>
      </c>
      <c r="E24" s="13" t="s">
        <v>1506</v>
      </c>
      <c r="F24" s="15">
        <v>12570000</v>
      </c>
      <c r="G24" s="13" t="s">
        <v>1491</v>
      </c>
    </row>
    <row r="25" spans="1:7">
      <c r="A25" s="13" t="s">
        <v>1507</v>
      </c>
      <c r="B25" s="14" t="s">
        <v>1508</v>
      </c>
      <c r="C25" s="13" t="s">
        <v>1448</v>
      </c>
      <c r="D25" s="13" t="s">
        <v>1509</v>
      </c>
      <c r="E25" s="13" t="s">
        <v>1494</v>
      </c>
      <c r="F25" s="15">
        <v>462200</v>
      </c>
      <c r="G25" s="13" t="s">
        <v>1491</v>
      </c>
    </row>
    <row r="26" spans="1:7">
      <c r="A26" s="13" t="s">
        <v>1507</v>
      </c>
      <c r="B26" s="14" t="s">
        <v>1510</v>
      </c>
      <c r="C26" s="13" t="s">
        <v>1448</v>
      </c>
      <c r="D26" s="13" t="s">
        <v>1509</v>
      </c>
      <c r="E26" s="13" t="s">
        <v>1494</v>
      </c>
      <c r="F26" s="15">
        <v>167800</v>
      </c>
      <c r="G26" s="13" t="s">
        <v>1491</v>
      </c>
    </row>
    <row r="27" ht="27" spans="1:7">
      <c r="A27" s="13" t="s">
        <v>1507</v>
      </c>
      <c r="B27" s="14" t="s">
        <v>1511</v>
      </c>
      <c r="C27" s="13" t="s">
        <v>1448</v>
      </c>
      <c r="D27" s="13" t="s">
        <v>1509</v>
      </c>
      <c r="E27" s="13" t="s">
        <v>1499</v>
      </c>
      <c r="F27" s="15">
        <v>6699900</v>
      </c>
      <c r="G27" s="13" t="s">
        <v>1491</v>
      </c>
    </row>
    <row r="28" spans="1:7">
      <c r="A28" s="13" t="s">
        <v>1512</v>
      </c>
      <c r="B28" s="14" t="s">
        <v>1513</v>
      </c>
      <c r="C28" s="13" t="s">
        <v>1448</v>
      </c>
      <c r="D28" s="13" t="s">
        <v>1514</v>
      </c>
      <c r="E28" s="13" t="s">
        <v>1515</v>
      </c>
      <c r="F28" s="15">
        <v>144000</v>
      </c>
      <c r="G28" s="13" t="s">
        <v>1491</v>
      </c>
    </row>
    <row r="29" spans="1:7">
      <c r="A29" s="13" t="s">
        <v>1512</v>
      </c>
      <c r="B29" s="14" t="s">
        <v>1516</v>
      </c>
      <c r="C29" s="13" t="s">
        <v>1448</v>
      </c>
      <c r="D29" s="13" t="s">
        <v>1514</v>
      </c>
      <c r="E29" s="13" t="s">
        <v>1515</v>
      </c>
      <c r="F29" s="15">
        <v>20000</v>
      </c>
      <c r="G29" s="13" t="s">
        <v>1491</v>
      </c>
    </row>
    <row r="30" spans="1:7">
      <c r="A30" s="13" t="s">
        <v>1512</v>
      </c>
      <c r="B30" s="14" t="s">
        <v>1517</v>
      </c>
      <c r="C30" s="13" t="s">
        <v>1448</v>
      </c>
      <c r="D30" s="13" t="s">
        <v>1514</v>
      </c>
      <c r="E30" s="13" t="s">
        <v>1515</v>
      </c>
      <c r="F30" s="15">
        <v>65000</v>
      </c>
      <c r="G30" s="13" t="s">
        <v>1491</v>
      </c>
    </row>
    <row r="31" spans="1:7">
      <c r="A31" s="13" t="s">
        <v>1512</v>
      </c>
      <c r="B31" s="14" t="s">
        <v>1518</v>
      </c>
      <c r="C31" s="13" t="s">
        <v>1448</v>
      </c>
      <c r="D31" s="13" t="s">
        <v>1514</v>
      </c>
      <c r="E31" s="13" t="s">
        <v>1515</v>
      </c>
      <c r="F31" s="15">
        <v>468000</v>
      </c>
      <c r="G31" s="13" t="s">
        <v>1491</v>
      </c>
    </row>
    <row r="32" ht="27" spans="1:7">
      <c r="A32" s="13" t="s">
        <v>1519</v>
      </c>
      <c r="B32" s="14" t="s">
        <v>1520</v>
      </c>
      <c r="C32" s="13" t="s">
        <v>1521</v>
      </c>
      <c r="D32" s="13" t="s">
        <v>1522</v>
      </c>
      <c r="E32" s="13" t="s">
        <v>1515</v>
      </c>
      <c r="F32" s="15">
        <v>28000</v>
      </c>
      <c r="G32" s="13" t="s">
        <v>1491</v>
      </c>
    </row>
    <row r="33" ht="27" spans="1:7">
      <c r="A33" s="13" t="s">
        <v>1519</v>
      </c>
      <c r="B33" s="14" t="s">
        <v>1523</v>
      </c>
      <c r="C33" s="13" t="s">
        <v>1448</v>
      </c>
      <c r="D33" s="13" t="s">
        <v>1524</v>
      </c>
      <c r="E33" s="13" t="s">
        <v>1515</v>
      </c>
      <c r="F33" s="15">
        <v>310000</v>
      </c>
      <c r="G33" s="13" t="s">
        <v>1491</v>
      </c>
    </row>
    <row r="34" spans="1:7">
      <c r="A34" s="13" t="s">
        <v>1525</v>
      </c>
      <c r="B34" s="14" t="s">
        <v>1526</v>
      </c>
      <c r="C34" s="13" t="s">
        <v>1448</v>
      </c>
      <c r="D34" s="13" t="s">
        <v>1489</v>
      </c>
      <c r="E34" s="13" t="s">
        <v>1506</v>
      </c>
      <c r="F34" s="15">
        <v>3150000</v>
      </c>
      <c r="G34" s="13" t="s">
        <v>1491</v>
      </c>
    </row>
    <row r="35" ht="27" spans="1:7">
      <c r="A35" s="13" t="s">
        <v>1527</v>
      </c>
      <c r="B35" s="14" t="s">
        <v>1528</v>
      </c>
      <c r="C35" s="13" t="s">
        <v>1448</v>
      </c>
      <c r="D35" s="13" t="s">
        <v>1529</v>
      </c>
      <c r="E35" s="13" t="s">
        <v>1460</v>
      </c>
      <c r="F35" s="15">
        <v>33600</v>
      </c>
      <c r="G35" s="13" t="s">
        <v>1491</v>
      </c>
    </row>
    <row r="36" ht="27" spans="1:7">
      <c r="A36" s="13" t="s">
        <v>1527</v>
      </c>
      <c r="B36" s="14" t="s">
        <v>1530</v>
      </c>
      <c r="C36" s="13" t="s">
        <v>1448</v>
      </c>
      <c r="D36" s="13" t="s">
        <v>1529</v>
      </c>
      <c r="E36" s="13" t="s">
        <v>1515</v>
      </c>
      <c r="F36" s="15">
        <v>11000</v>
      </c>
      <c r="G36" s="13" t="s">
        <v>1491</v>
      </c>
    </row>
    <row r="37" spans="1:7">
      <c r="A37" s="13" t="s">
        <v>1531</v>
      </c>
      <c r="B37" s="14" t="s">
        <v>1532</v>
      </c>
      <c r="C37" s="13" t="s">
        <v>1448</v>
      </c>
      <c r="D37" s="13" t="s">
        <v>1533</v>
      </c>
      <c r="E37" s="13" t="s">
        <v>1490</v>
      </c>
      <c r="F37" s="15">
        <v>50000</v>
      </c>
      <c r="G37" s="13" t="s">
        <v>1491</v>
      </c>
    </row>
    <row r="38" spans="1:7">
      <c r="A38" s="13" t="s">
        <v>1531</v>
      </c>
      <c r="B38" s="14" t="s">
        <v>1534</v>
      </c>
      <c r="C38" s="13" t="s">
        <v>1448</v>
      </c>
      <c r="D38" s="13" t="s">
        <v>1498</v>
      </c>
      <c r="E38" s="13" t="s">
        <v>1490</v>
      </c>
      <c r="F38" s="15">
        <v>30000</v>
      </c>
      <c r="G38" s="13" t="s">
        <v>1491</v>
      </c>
    </row>
    <row r="39" spans="1:7">
      <c r="A39" s="13" t="s">
        <v>1535</v>
      </c>
      <c r="B39" s="14" t="s">
        <v>1536</v>
      </c>
      <c r="C39" s="13" t="s">
        <v>1448</v>
      </c>
      <c r="D39" s="13" t="s">
        <v>1498</v>
      </c>
      <c r="E39" s="13" t="s">
        <v>1537</v>
      </c>
      <c r="F39" s="15">
        <v>203900</v>
      </c>
      <c r="G39" s="13" t="s">
        <v>1491</v>
      </c>
    </row>
    <row r="40" ht="27" spans="1:7">
      <c r="A40" s="13" t="s">
        <v>1538</v>
      </c>
      <c r="B40" s="14" t="s">
        <v>1539</v>
      </c>
      <c r="C40" s="13" t="s">
        <v>1448</v>
      </c>
      <c r="D40" s="13" t="s">
        <v>1533</v>
      </c>
      <c r="E40" s="13" t="s">
        <v>1456</v>
      </c>
      <c r="F40" s="15">
        <v>100000</v>
      </c>
      <c r="G40" s="13" t="s">
        <v>1491</v>
      </c>
    </row>
    <row r="41" ht="27" spans="1:7">
      <c r="A41" s="13" t="s">
        <v>1540</v>
      </c>
      <c r="B41" s="14" t="s">
        <v>1541</v>
      </c>
      <c r="C41" s="13" t="s">
        <v>1448</v>
      </c>
      <c r="D41" s="13" t="s">
        <v>1489</v>
      </c>
      <c r="E41" s="13" t="s">
        <v>1494</v>
      </c>
      <c r="F41" s="15">
        <v>130000</v>
      </c>
      <c r="G41" s="13" t="s">
        <v>1491</v>
      </c>
    </row>
    <row r="42" spans="1:7">
      <c r="A42" s="13" t="s">
        <v>1542</v>
      </c>
      <c r="B42" s="14" t="s">
        <v>1543</v>
      </c>
      <c r="C42" s="13" t="s">
        <v>1448</v>
      </c>
      <c r="D42" s="13" t="s">
        <v>1544</v>
      </c>
      <c r="E42" s="13" t="s">
        <v>1494</v>
      </c>
      <c r="F42" s="15">
        <v>9420000</v>
      </c>
      <c r="G42" s="13" t="s">
        <v>1491</v>
      </c>
    </row>
    <row r="43" spans="1:7">
      <c r="A43" s="13" t="s">
        <v>1542</v>
      </c>
      <c r="B43" s="14" t="s">
        <v>1543</v>
      </c>
      <c r="C43" s="13" t="s">
        <v>1448</v>
      </c>
      <c r="D43" s="13" t="s">
        <v>1505</v>
      </c>
      <c r="E43" s="13" t="s">
        <v>1494</v>
      </c>
      <c r="F43" s="15">
        <v>11500000</v>
      </c>
      <c r="G43" s="13" t="s">
        <v>1491</v>
      </c>
    </row>
    <row r="44" spans="1:7">
      <c r="A44" s="13" t="s">
        <v>1542</v>
      </c>
      <c r="B44" s="14" t="s">
        <v>1545</v>
      </c>
      <c r="C44" s="13" t="s">
        <v>1448</v>
      </c>
      <c r="D44" s="13" t="s">
        <v>1544</v>
      </c>
      <c r="E44" s="13" t="s">
        <v>1494</v>
      </c>
      <c r="F44" s="15">
        <v>1213000</v>
      </c>
      <c r="G44" s="13" t="s">
        <v>1491</v>
      </c>
    </row>
    <row r="45" spans="1:7">
      <c r="A45" s="13" t="s">
        <v>1542</v>
      </c>
      <c r="B45" s="14" t="s">
        <v>1545</v>
      </c>
      <c r="C45" s="13" t="s">
        <v>1448</v>
      </c>
      <c r="D45" s="13" t="s">
        <v>1505</v>
      </c>
      <c r="E45" s="13" t="s">
        <v>1494</v>
      </c>
      <c r="F45" s="15">
        <v>1407000</v>
      </c>
      <c r="G45" s="13" t="s">
        <v>1491</v>
      </c>
    </row>
    <row r="46" ht="27" spans="1:7">
      <c r="A46" s="13" t="s">
        <v>1542</v>
      </c>
      <c r="B46" s="14" t="s">
        <v>1546</v>
      </c>
      <c r="C46" s="13" t="s">
        <v>1448</v>
      </c>
      <c r="D46" s="13" t="s">
        <v>1544</v>
      </c>
      <c r="E46" s="13" t="s">
        <v>1456</v>
      </c>
      <c r="F46" s="15">
        <v>3176800</v>
      </c>
      <c r="G46" s="13" t="s">
        <v>1491</v>
      </c>
    </row>
    <row r="47" ht="27" spans="1:7">
      <c r="A47" s="13" t="s">
        <v>1542</v>
      </c>
      <c r="B47" s="14" t="s">
        <v>1546</v>
      </c>
      <c r="C47" s="13" t="s">
        <v>1448</v>
      </c>
      <c r="D47" s="13" t="s">
        <v>1505</v>
      </c>
      <c r="E47" s="13" t="s">
        <v>1456</v>
      </c>
      <c r="F47" s="15">
        <v>799800</v>
      </c>
      <c r="G47" s="13" t="s">
        <v>1491</v>
      </c>
    </row>
    <row r="48" ht="27" spans="1:7">
      <c r="A48" s="13" t="s">
        <v>1542</v>
      </c>
      <c r="B48" s="14" t="s">
        <v>1547</v>
      </c>
      <c r="C48" s="13" t="s">
        <v>1448</v>
      </c>
      <c r="D48" s="13" t="s">
        <v>1544</v>
      </c>
      <c r="E48" s="13" t="s">
        <v>1456</v>
      </c>
      <c r="F48" s="15">
        <v>2556200</v>
      </c>
      <c r="G48" s="13" t="s">
        <v>1491</v>
      </c>
    </row>
    <row r="49" ht="27" spans="1:7">
      <c r="A49" s="13" t="s">
        <v>1542</v>
      </c>
      <c r="B49" s="14" t="s">
        <v>1547</v>
      </c>
      <c r="C49" s="13" t="s">
        <v>1448</v>
      </c>
      <c r="D49" s="13" t="s">
        <v>1505</v>
      </c>
      <c r="E49" s="13" t="s">
        <v>1456</v>
      </c>
      <c r="F49" s="15">
        <v>625000</v>
      </c>
      <c r="G49" s="13" t="s">
        <v>1491</v>
      </c>
    </row>
    <row r="50" ht="27" spans="1:7">
      <c r="A50" s="13" t="s">
        <v>1542</v>
      </c>
      <c r="B50" s="14" t="s">
        <v>1548</v>
      </c>
      <c r="C50" s="13" t="s">
        <v>1448</v>
      </c>
      <c r="D50" s="13" t="s">
        <v>1505</v>
      </c>
      <c r="E50" s="13" t="s">
        <v>1549</v>
      </c>
      <c r="F50" s="15">
        <v>1408000</v>
      </c>
      <c r="G50" s="13" t="s">
        <v>1491</v>
      </c>
    </row>
    <row r="51" ht="27" spans="1:7">
      <c r="A51" s="13" t="s">
        <v>1542</v>
      </c>
      <c r="B51" s="14" t="s">
        <v>1548</v>
      </c>
      <c r="C51" s="13" t="s">
        <v>1448</v>
      </c>
      <c r="D51" s="13" t="s">
        <v>1544</v>
      </c>
      <c r="E51" s="13" t="s">
        <v>1549</v>
      </c>
      <c r="F51" s="15">
        <v>1252000</v>
      </c>
      <c r="G51" s="13" t="s">
        <v>1491</v>
      </c>
    </row>
    <row r="52" ht="27" spans="1:7">
      <c r="A52" s="13" t="s">
        <v>1542</v>
      </c>
      <c r="B52" s="14" t="s">
        <v>1550</v>
      </c>
      <c r="C52" s="13" t="s">
        <v>1448</v>
      </c>
      <c r="D52" s="13" t="s">
        <v>1505</v>
      </c>
      <c r="E52" s="13" t="s">
        <v>1474</v>
      </c>
      <c r="F52" s="15">
        <v>509027</v>
      </c>
      <c r="G52" s="13" t="s">
        <v>1491</v>
      </c>
    </row>
    <row r="53" ht="27" spans="1:7">
      <c r="A53" s="13" t="s">
        <v>1542</v>
      </c>
      <c r="B53" s="14" t="s">
        <v>1550</v>
      </c>
      <c r="C53" s="13" t="s">
        <v>1448</v>
      </c>
      <c r="D53" s="13" t="s">
        <v>1544</v>
      </c>
      <c r="E53" s="13" t="s">
        <v>1474</v>
      </c>
      <c r="F53" s="15">
        <v>821073</v>
      </c>
      <c r="G53" s="13" t="s">
        <v>1491</v>
      </c>
    </row>
    <row r="54" ht="27" spans="1:7">
      <c r="A54" s="13" t="s">
        <v>1542</v>
      </c>
      <c r="B54" s="14" t="s">
        <v>1551</v>
      </c>
      <c r="C54" s="13" t="s">
        <v>1448</v>
      </c>
      <c r="D54" s="13" t="s">
        <v>1505</v>
      </c>
      <c r="E54" s="13" t="s">
        <v>1490</v>
      </c>
      <c r="F54" s="15">
        <v>4318680</v>
      </c>
      <c r="G54" s="13" t="s">
        <v>1491</v>
      </c>
    </row>
    <row r="55" ht="27" spans="1:7">
      <c r="A55" s="13" t="s">
        <v>1542</v>
      </c>
      <c r="B55" s="14" t="s">
        <v>1551</v>
      </c>
      <c r="C55" s="13" t="s">
        <v>1448</v>
      </c>
      <c r="D55" s="13" t="s">
        <v>1544</v>
      </c>
      <c r="E55" s="13" t="s">
        <v>1490</v>
      </c>
      <c r="F55" s="15">
        <v>2322320</v>
      </c>
      <c r="G55" s="13" t="s">
        <v>1491</v>
      </c>
    </row>
    <row r="56" ht="27" spans="1:7">
      <c r="A56" s="13" t="s">
        <v>1542</v>
      </c>
      <c r="B56" s="14" t="s">
        <v>1552</v>
      </c>
      <c r="C56" s="13" t="s">
        <v>1448</v>
      </c>
      <c r="D56" s="13" t="s">
        <v>1505</v>
      </c>
      <c r="E56" s="13" t="s">
        <v>1490</v>
      </c>
      <c r="F56" s="15">
        <v>755769</v>
      </c>
      <c r="G56" s="13" t="s">
        <v>1491</v>
      </c>
    </row>
    <row r="57" ht="27" spans="1:7">
      <c r="A57" s="13" t="s">
        <v>1542</v>
      </c>
      <c r="B57" s="14" t="s">
        <v>1552</v>
      </c>
      <c r="C57" s="13" t="s">
        <v>1448</v>
      </c>
      <c r="D57" s="13" t="s">
        <v>1544</v>
      </c>
      <c r="E57" s="13" t="s">
        <v>1490</v>
      </c>
      <c r="F57" s="15">
        <v>407431</v>
      </c>
      <c r="G57" s="13" t="s">
        <v>1491</v>
      </c>
    </row>
    <row r="58" ht="27" spans="1:7">
      <c r="A58" s="13" t="s">
        <v>1542</v>
      </c>
      <c r="B58" s="14" t="s">
        <v>1553</v>
      </c>
      <c r="C58" s="13" t="s">
        <v>1448</v>
      </c>
      <c r="D58" s="13" t="s">
        <v>1505</v>
      </c>
      <c r="E58" s="13" t="s">
        <v>1499</v>
      </c>
      <c r="F58" s="15">
        <v>5880000</v>
      </c>
      <c r="G58" s="13" t="s">
        <v>1491</v>
      </c>
    </row>
    <row r="59" spans="1:7">
      <c r="A59" s="13" t="s">
        <v>1554</v>
      </c>
      <c r="B59" s="14" t="s">
        <v>1555</v>
      </c>
      <c r="C59" s="13" t="s">
        <v>1448</v>
      </c>
      <c r="D59" s="13" t="s">
        <v>1505</v>
      </c>
      <c r="E59" s="13" t="s">
        <v>1506</v>
      </c>
      <c r="F59" s="15">
        <v>4670000</v>
      </c>
      <c r="G59" s="13" t="s">
        <v>1491</v>
      </c>
    </row>
    <row r="60" spans="1:7">
      <c r="A60" s="13" t="s">
        <v>1554</v>
      </c>
      <c r="B60" s="14" t="s">
        <v>1555</v>
      </c>
      <c r="C60" s="13" t="s">
        <v>1448</v>
      </c>
      <c r="D60" s="13" t="s">
        <v>1556</v>
      </c>
      <c r="E60" s="13" t="s">
        <v>1506</v>
      </c>
      <c r="F60" s="15">
        <v>710000</v>
      </c>
      <c r="G60" s="13" t="s">
        <v>1491</v>
      </c>
    </row>
    <row r="61" spans="1:7">
      <c r="A61" s="13" t="s">
        <v>1557</v>
      </c>
      <c r="B61" s="14" t="s">
        <v>1558</v>
      </c>
      <c r="C61" s="13" t="s">
        <v>1448</v>
      </c>
      <c r="D61" s="13" t="s">
        <v>1498</v>
      </c>
      <c r="E61" s="13" t="s">
        <v>1494</v>
      </c>
      <c r="F61" s="15">
        <v>1330000</v>
      </c>
      <c r="G61" s="13" t="s">
        <v>1491</v>
      </c>
    </row>
    <row r="62" spans="1:7">
      <c r="A62" s="13" t="s">
        <v>1557</v>
      </c>
      <c r="B62" s="14" t="s">
        <v>1559</v>
      </c>
      <c r="C62" s="13" t="s">
        <v>1448</v>
      </c>
      <c r="D62" s="13" t="s">
        <v>1498</v>
      </c>
      <c r="E62" s="13" t="s">
        <v>1494</v>
      </c>
      <c r="F62" s="15">
        <v>210000</v>
      </c>
      <c r="G62" s="13" t="s">
        <v>1491</v>
      </c>
    </row>
    <row r="63" spans="1:7">
      <c r="A63" s="13" t="s">
        <v>1557</v>
      </c>
      <c r="B63" s="14" t="s">
        <v>1560</v>
      </c>
      <c r="C63" s="13" t="s">
        <v>1448</v>
      </c>
      <c r="D63" s="13" t="s">
        <v>1498</v>
      </c>
      <c r="E63" s="13" t="s">
        <v>1490</v>
      </c>
      <c r="F63" s="15">
        <v>420000</v>
      </c>
      <c r="G63" s="13" t="s">
        <v>1491</v>
      </c>
    </row>
    <row r="64" spans="1:7">
      <c r="A64" s="13" t="s">
        <v>1557</v>
      </c>
      <c r="B64" s="14" t="s">
        <v>1561</v>
      </c>
      <c r="C64" s="13" t="s">
        <v>1448</v>
      </c>
      <c r="D64" s="13" t="s">
        <v>1498</v>
      </c>
      <c r="E64" s="13" t="s">
        <v>1490</v>
      </c>
      <c r="F64" s="15">
        <v>50000</v>
      </c>
      <c r="G64" s="13" t="s">
        <v>1491</v>
      </c>
    </row>
    <row r="65" ht="27" spans="1:7">
      <c r="A65" s="13" t="s">
        <v>1562</v>
      </c>
      <c r="B65" s="14" t="s">
        <v>1563</v>
      </c>
      <c r="C65" s="13" t="s">
        <v>1448</v>
      </c>
      <c r="D65" s="13" t="s">
        <v>1564</v>
      </c>
      <c r="E65" s="13" t="s">
        <v>1565</v>
      </c>
      <c r="F65" s="15">
        <v>1000000</v>
      </c>
      <c r="G65" s="13" t="s">
        <v>1566</v>
      </c>
    </row>
    <row r="66" spans="1:7">
      <c r="A66" s="13" t="s">
        <v>1567</v>
      </c>
      <c r="B66" s="14" t="s">
        <v>1568</v>
      </c>
      <c r="C66" s="13" t="s">
        <v>1448</v>
      </c>
      <c r="D66" s="13" t="s">
        <v>1569</v>
      </c>
      <c r="E66" s="13" t="s">
        <v>1570</v>
      </c>
      <c r="F66" s="15">
        <v>3880000</v>
      </c>
      <c r="G66" s="13" t="s">
        <v>1566</v>
      </c>
    </row>
    <row r="67" spans="1:7">
      <c r="A67" s="13" t="s">
        <v>1571</v>
      </c>
      <c r="B67" s="14" t="s">
        <v>1572</v>
      </c>
      <c r="C67" s="13" t="s">
        <v>1448</v>
      </c>
      <c r="D67" s="13" t="s">
        <v>1573</v>
      </c>
      <c r="E67" s="13" t="s">
        <v>1570</v>
      </c>
      <c r="F67" s="15">
        <v>670000</v>
      </c>
      <c r="G67" s="13" t="s">
        <v>1566</v>
      </c>
    </row>
    <row r="68" ht="27" spans="1:7">
      <c r="A68" s="13" t="s">
        <v>1574</v>
      </c>
      <c r="B68" s="14" t="s">
        <v>1575</v>
      </c>
      <c r="C68" s="13" t="s">
        <v>1448</v>
      </c>
      <c r="D68" s="13" t="s">
        <v>1573</v>
      </c>
      <c r="E68" s="13" t="s">
        <v>1570</v>
      </c>
      <c r="F68" s="15">
        <v>2729000</v>
      </c>
      <c r="G68" s="13" t="s">
        <v>1566</v>
      </c>
    </row>
    <row r="69" spans="1:7">
      <c r="A69" s="13" t="s">
        <v>1576</v>
      </c>
      <c r="B69" s="14" t="s">
        <v>1577</v>
      </c>
      <c r="C69" s="13" t="s">
        <v>1448</v>
      </c>
      <c r="D69" s="13" t="s">
        <v>1578</v>
      </c>
      <c r="E69" s="13" t="s">
        <v>1456</v>
      </c>
      <c r="F69" s="15">
        <v>3241300</v>
      </c>
      <c r="G69" s="13" t="s">
        <v>1566</v>
      </c>
    </row>
    <row r="70" ht="27" spans="1:7">
      <c r="A70" s="13" t="s">
        <v>1579</v>
      </c>
      <c r="B70" s="14" t="s">
        <v>1580</v>
      </c>
      <c r="C70" s="13" t="s">
        <v>1448</v>
      </c>
      <c r="D70" s="13" t="s">
        <v>1581</v>
      </c>
      <c r="E70" s="13" t="s">
        <v>1582</v>
      </c>
      <c r="F70" s="15">
        <v>10000</v>
      </c>
      <c r="G70" s="13" t="s">
        <v>1566</v>
      </c>
    </row>
    <row r="71" spans="1:7">
      <c r="A71" s="13" t="s">
        <v>1583</v>
      </c>
      <c r="B71" s="14" t="s">
        <v>1584</v>
      </c>
      <c r="C71" s="13" t="s">
        <v>1448</v>
      </c>
      <c r="D71" s="13" t="s">
        <v>1585</v>
      </c>
      <c r="E71" s="13" t="s">
        <v>1515</v>
      </c>
      <c r="F71" s="15">
        <v>200000</v>
      </c>
      <c r="G71" s="13" t="s">
        <v>1566</v>
      </c>
    </row>
    <row r="72" spans="1:7">
      <c r="A72" s="13" t="s">
        <v>1586</v>
      </c>
      <c r="B72" s="14" t="s">
        <v>1587</v>
      </c>
      <c r="C72" s="13" t="s">
        <v>1448</v>
      </c>
      <c r="D72" s="13" t="s">
        <v>1588</v>
      </c>
      <c r="E72" s="13" t="s">
        <v>1570</v>
      </c>
      <c r="F72" s="15">
        <v>570500</v>
      </c>
      <c r="G72" s="13" t="s">
        <v>1566</v>
      </c>
    </row>
    <row r="73" spans="1:7">
      <c r="A73" s="13" t="s">
        <v>1586</v>
      </c>
      <c r="B73" s="14" t="s">
        <v>1587</v>
      </c>
      <c r="C73" s="13" t="s">
        <v>1448</v>
      </c>
      <c r="D73" s="13" t="s">
        <v>1589</v>
      </c>
      <c r="E73" s="13" t="s">
        <v>1570</v>
      </c>
      <c r="F73" s="15">
        <v>249800</v>
      </c>
      <c r="G73" s="13" t="s">
        <v>1566</v>
      </c>
    </row>
    <row r="74" spans="1:7">
      <c r="A74" s="13" t="s">
        <v>1590</v>
      </c>
      <c r="B74" s="14" t="s">
        <v>1591</v>
      </c>
      <c r="C74" s="13" t="s">
        <v>1448</v>
      </c>
      <c r="D74" s="13" t="s">
        <v>1592</v>
      </c>
      <c r="E74" s="13" t="s">
        <v>1450</v>
      </c>
      <c r="F74" s="15">
        <v>6000000</v>
      </c>
      <c r="G74" s="13" t="s">
        <v>1566</v>
      </c>
    </row>
    <row r="75" spans="1:7">
      <c r="A75" s="13" t="s">
        <v>1593</v>
      </c>
      <c r="B75" s="14" t="s">
        <v>1594</v>
      </c>
      <c r="C75" s="13" t="s">
        <v>1448</v>
      </c>
      <c r="D75" s="13" t="s">
        <v>1595</v>
      </c>
      <c r="E75" s="13" t="s">
        <v>1549</v>
      </c>
      <c r="F75" s="15">
        <v>646300</v>
      </c>
      <c r="G75" s="13" t="s">
        <v>1596</v>
      </c>
    </row>
    <row r="76" spans="1:7">
      <c r="A76" s="13" t="s">
        <v>1593</v>
      </c>
      <c r="B76" s="14" t="s">
        <v>1597</v>
      </c>
      <c r="C76" s="13" t="s">
        <v>1448</v>
      </c>
      <c r="D76" s="13" t="s">
        <v>1598</v>
      </c>
      <c r="E76" s="13" t="s">
        <v>1549</v>
      </c>
      <c r="F76" s="15">
        <v>9556000</v>
      </c>
      <c r="G76" s="13" t="s">
        <v>1596</v>
      </c>
    </row>
    <row r="77" spans="1:7">
      <c r="A77" s="13" t="s">
        <v>1599</v>
      </c>
      <c r="B77" s="14" t="s">
        <v>1600</v>
      </c>
      <c r="C77" s="13" t="s">
        <v>1448</v>
      </c>
      <c r="D77" s="13" t="s">
        <v>1601</v>
      </c>
      <c r="E77" s="13" t="s">
        <v>1602</v>
      </c>
      <c r="F77" s="15">
        <v>62080000</v>
      </c>
      <c r="G77" s="13" t="s">
        <v>1596</v>
      </c>
    </row>
    <row r="78" spans="1:7">
      <c r="A78" s="13" t="s">
        <v>1603</v>
      </c>
      <c r="B78" s="14" t="s">
        <v>1604</v>
      </c>
      <c r="C78" s="13" t="s">
        <v>1448</v>
      </c>
      <c r="D78" s="13" t="s">
        <v>1605</v>
      </c>
      <c r="E78" s="13" t="s">
        <v>1515</v>
      </c>
      <c r="F78" s="15">
        <v>8000</v>
      </c>
      <c r="G78" s="13" t="s">
        <v>1596</v>
      </c>
    </row>
    <row r="79" spans="1:7">
      <c r="A79" s="13" t="s">
        <v>1606</v>
      </c>
      <c r="B79" s="14" t="s">
        <v>1607</v>
      </c>
      <c r="C79" s="13" t="s">
        <v>1448</v>
      </c>
      <c r="D79" s="13" t="s">
        <v>1608</v>
      </c>
      <c r="E79" s="13" t="s">
        <v>1456</v>
      </c>
      <c r="F79" s="15">
        <v>740000</v>
      </c>
      <c r="G79" s="13" t="s">
        <v>1596</v>
      </c>
    </row>
    <row r="80" spans="1:7">
      <c r="A80" s="13" t="s">
        <v>1606</v>
      </c>
      <c r="B80" s="14" t="s">
        <v>1607</v>
      </c>
      <c r="C80" s="13" t="s">
        <v>1448</v>
      </c>
      <c r="D80" s="13" t="s">
        <v>1609</v>
      </c>
      <c r="E80" s="13" t="s">
        <v>1490</v>
      </c>
      <c r="F80" s="15">
        <v>14500</v>
      </c>
      <c r="G80" s="13" t="s">
        <v>1596</v>
      </c>
    </row>
    <row r="81" spans="1:7">
      <c r="A81" s="13" t="s">
        <v>1606</v>
      </c>
      <c r="B81" s="14" t="s">
        <v>1607</v>
      </c>
      <c r="C81" s="13" t="s">
        <v>1448</v>
      </c>
      <c r="D81" s="13" t="s">
        <v>1609</v>
      </c>
      <c r="E81" s="13" t="s">
        <v>1456</v>
      </c>
      <c r="F81" s="15">
        <v>250500</v>
      </c>
      <c r="G81" s="13" t="s">
        <v>1596</v>
      </c>
    </row>
    <row r="82" spans="1:7">
      <c r="A82" s="13" t="s">
        <v>1606</v>
      </c>
      <c r="B82" s="14" t="s">
        <v>1607</v>
      </c>
      <c r="C82" s="13" t="s">
        <v>1448</v>
      </c>
      <c r="D82" s="13" t="s">
        <v>1610</v>
      </c>
      <c r="E82" s="13" t="s">
        <v>1456</v>
      </c>
      <c r="F82" s="15">
        <v>128000</v>
      </c>
      <c r="G82" s="13" t="s">
        <v>1596</v>
      </c>
    </row>
    <row r="83" spans="1:7">
      <c r="A83" s="13" t="s">
        <v>1606</v>
      </c>
      <c r="B83" s="14" t="s">
        <v>1607</v>
      </c>
      <c r="C83" s="13" t="s">
        <v>1448</v>
      </c>
      <c r="D83" s="13" t="s">
        <v>1608</v>
      </c>
      <c r="E83" s="13" t="s">
        <v>1456</v>
      </c>
      <c r="F83" s="15">
        <v>66000</v>
      </c>
      <c r="G83" s="13" t="s">
        <v>1596</v>
      </c>
    </row>
    <row r="84" spans="1:7">
      <c r="A84" s="13" t="s">
        <v>1606</v>
      </c>
      <c r="B84" s="14" t="s">
        <v>1607</v>
      </c>
      <c r="C84" s="13" t="s">
        <v>1448</v>
      </c>
      <c r="D84" s="13" t="s">
        <v>1609</v>
      </c>
      <c r="E84" s="13" t="s">
        <v>1456</v>
      </c>
      <c r="F84" s="15">
        <v>300000</v>
      </c>
      <c r="G84" s="13" t="s">
        <v>1596</v>
      </c>
    </row>
    <row r="85" spans="1:7">
      <c r="A85" s="13" t="s">
        <v>1606</v>
      </c>
      <c r="B85" s="14" t="s">
        <v>1607</v>
      </c>
      <c r="C85" s="13" t="s">
        <v>1448</v>
      </c>
      <c r="D85" s="13" t="s">
        <v>1610</v>
      </c>
      <c r="E85" s="13" t="s">
        <v>1456</v>
      </c>
      <c r="F85" s="15">
        <v>95400</v>
      </c>
      <c r="G85" s="13" t="s">
        <v>1596</v>
      </c>
    </row>
    <row r="86" spans="1:7">
      <c r="A86" s="13" t="s">
        <v>1611</v>
      </c>
      <c r="B86" s="14" t="s">
        <v>1612</v>
      </c>
      <c r="C86" s="13" t="s">
        <v>1448</v>
      </c>
      <c r="D86" s="13" t="s">
        <v>1613</v>
      </c>
      <c r="E86" s="13" t="s">
        <v>1549</v>
      </c>
      <c r="F86" s="15">
        <v>16870000</v>
      </c>
      <c r="G86" s="13" t="s">
        <v>1596</v>
      </c>
    </row>
    <row r="87" ht="27" spans="1:7">
      <c r="A87" s="13" t="s">
        <v>1614</v>
      </c>
      <c r="B87" s="14" t="s">
        <v>1615</v>
      </c>
      <c r="C87" s="13" t="s">
        <v>1448</v>
      </c>
      <c r="D87" s="13" t="s">
        <v>1598</v>
      </c>
      <c r="E87" s="13" t="s">
        <v>1456</v>
      </c>
      <c r="F87" s="15">
        <v>195200</v>
      </c>
      <c r="G87" s="13" t="s">
        <v>1596</v>
      </c>
    </row>
    <row r="88" ht="27" spans="1:7">
      <c r="A88" s="13" t="s">
        <v>1614</v>
      </c>
      <c r="B88" s="14" t="s">
        <v>1615</v>
      </c>
      <c r="C88" s="13" t="s">
        <v>1448</v>
      </c>
      <c r="D88" s="13" t="s">
        <v>1595</v>
      </c>
      <c r="E88" s="13" t="s">
        <v>1549</v>
      </c>
      <c r="F88" s="15">
        <v>81900</v>
      </c>
      <c r="G88" s="13" t="s">
        <v>1596</v>
      </c>
    </row>
    <row r="89" ht="27" spans="1:7">
      <c r="A89" s="13" t="s">
        <v>1614</v>
      </c>
      <c r="B89" s="14" t="s">
        <v>1616</v>
      </c>
      <c r="C89" s="13" t="s">
        <v>1448</v>
      </c>
      <c r="D89" s="13" t="s">
        <v>1598</v>
      </c>
      <c r="E89" s="13" t="s">
        <v>1549</v>
      </c>
      <c r="F89" s="15">
        <v>3456300</v>
      </c>
      <c r="G89" s="13" t="s">
        <v>1596</v>
      </c>
    </row>
    <row r="90" ht="27" spans="1:7">
      <c r="A90" s="13" t="s">
        <v>1614</v>
      </c>
      <c r="B90" s="14" t="s">
        <v>1617</v>
      </c>
      <c r="C90" s="13" t="s">
        <v>1448</v>
      </c>
      <c r="D90" s="13" t="s">
        <v>1618</v>
      </c>
      <c r="E90" s="13" t="s">
        <v>1456</v>
      </c>
      <c r="F90" s="15">
        <v>950000</v>
      </c>
      <c r="G90" s="13" t="s">
        <v>1596</v>
      </c>
    </row>
    <row r="91" ht="27" spans="1:7">
      <c r="A91" s="13" t="s">
        <v>1614</v>
      </c>
      <c r="B91" s="14" t="s">
        <v>1619</v>
      </c>
      <c r="C91" s="13" t="s">
        <v>1448</v>
      </c>
      <c r="D91" s="13" t="s">
        <v>1620</v>
      </c>
      <c r="E91" s="13" t="s">
        <v>1549</v>
      </c>
      <c r="F91" s="15">
        <v>200</v>
      </c>
      <c r="G91" s="13" t="s">
        <v>1596</v>
      </c>
    </row>
    <row r="92" ht="27" spans="1:7">
      <c r="A92" s="13" t="s">
        <v>1614</v>
      </c>
      <c r="B92" s="14" t="s">
        <v>1619</v>
      </c>
      <c r="C92" s="13" t="s">
        <v>1448</v>
      </c>
      <c r="D92" s="13" t="s">
        <v>1620</v>
      </c>
      <c r="E92" s="13" t="s">
        <v>1621</v>
      </c>
      <c r="F92" s="15">
        <v>360</v>
      </c>
      <c r="G92" s="13" t="s">
        <v>1596</v>
      </c>
    </row>
    <row r="93" ht="27" spans="1:7">
      <c r="A93" s="13" t="s">
        <v>1622</v>
      </c>
      <c r="B93" s="14" t="s">
        <v>1623</v>
      </c>
      <c r="C93" s="13" t="s">
        <v>1448</v>
      </c>
      <c r="D93" s="13" t="s">
        <v>1624</v>
      </c>
      <c r="E93" s="13" t="s">
        <v>1460</v>
      </c>
      <c r="F93" s="15">
        <v>250000</v>
      </c>
      <c r="G93" s="13" t="s">
        <v>1596</v>
      </c>
    </row>
    <row r="94" ht="27" spans="1:7">
      <c r="A94" s="13" t="s">
        <v>1622</v>
      </c>
      <c r="B94" s="14" t="s">
        <v>1623</v>
      </c>
      <c r="C94" s="13" t="s">
        <v>1448</v>
      </c>
      <c r="D94" s="13" t="s">
        <v>1625</v>
      </c>
      <c r="E94" s="13" t="s">
        <v>1450</v>
      </c>
      <c r="F94" s="15">
        <v>15000</v>
      </c>
      <c r="G94" s="13" t="s">
        <v>1596</v>
      </c>
    </row>
    <row r="95" ht="27" spans="1:7">
      <c r="A95" s="13" t="s">
        <v>1622</v>
      </c>
      <c r="B95" s="14" t="s">
        <v>1623</v>
      </c>
      <c r="C95" s="13" t="s">
        <v>1448</v>
      </c>
      <c r="D95" s="13" t="s">
        <v>1625</v>
      </c>
      <c r="E95" s="13" t="s">
        <v>1460</v>
      </c>
      <c r="F95" s="15">
        <v>150000</v>
      </c>
      <c r="G95" s="13" t="s">
        <v>1596</v>
      </c>
    </row>
    <row r="96" ht="27" spans="1:7">
      <c r="A96" s="13" t="s">
        <v>1622</v>
      </c>
      <c r="B96" s="14" t="s">
        <v>1623</v>
      </c>
      <c r="C96" s="13" t="s">
        <v>1448</v>
      </c>
      <c r="D96" s="13" t="s">
        <v>1624</v>
      </c>
      <c r="E96" s="13" t="s">
        <v>1460</v>
      </c>
      <c r="F96" s="15">
        <v>215000</v>
      </c>
      <c r="G96" s="13" t="s">
        <v>1596</v>
      </c>
    </row>
    <row r="97" spans="1:7">
      <c r="A97" s="13" t="s">
        <v>1626</v>
      </c>
      <c r="B97" s="14" t="s">
        <v>1627</v>
      </c>
      <c r="C97" s="13" t="s">
        <v>1448</v>
      </c>
      <c r="D97" s="13" t="s">
        <v>1628</v>
      </c>
      <c r="E97" s="13" t="s">
        <v>1549</v>
      </c>
      <c r="F97" s="15">
        <v>1075400</v>
      </c>
      <c r="G97" s="13" t="s">
        <v>1596</v>
      </c>
    </row>
    <row r="98" spans="1:7">
      <c r="A98" s="13" t="s">
        <v>1626</v>
      </c>
      <c r="B98" s="14" t="s">
        <v>1627</v>
      </c>
      <c r="C98" s="13" t="s">
        <v>1448</v>
      </c>
      <c r="D98" s="13" t="s">
        <v>1629</v>
      </c>
      <c r="E98" s="13" t="s">
        <v>1549</v>
      </c>
      <c r="F98" s="15">
        <v>5667273</v>
      </c>
      <c r="G98" s="13" t="s">
        <v>1596</v>
      </c>
    </row>
    <row r="99" spans="1:7">
      <c r="A99" s="13" t="s">
        <v>1626</v>
      </c>
      <c r="B99" s="14" t="s">
        <v>1627</v>
      </c>
      <c r="C99" s="13" t="s">
        <v>1448</v>
      </c>
      <c r="D99" s="13" t="s">
        <v>1629</v>
      </c>
      <c r="E99" s="13" t="s">
        <v>1456</v>
      </c>
      <c r="F99" s="15">
        <v>27540</v>
      </c>
      <c r="G99" s="13" t="s">
        <v>1596</v>
      </c>
    </row>
    <row r="100" spans="1:7">
      <c r="A100" s="13" t="s">
        <v>1626</v>
      </c>
      <c r="B100" s="14" t="s">
        <v>1627</v>
      </c>
      <c r="C100" s="13" t="s">
        <v>1448</v>
      </c>
      <c r="D100" s="13" t="s">
        <v>1630</v>
      </c>
      <c r="E100" s="13" t="s">
        <v>1456</v>
      </c>
      <c r="F100" s="15">
        <v>2333787</v>
      </c>
      <c r="G100" s="13" t="s">
        <v>1596</v>
      </c>
    </row>
    <row r="101" spans="1:7">
      <c r="A101" s="13" t="s">
        <v>1626</v>
      </c>
      <c r="B101" s="14" t="s">
        <v>1627</v>
      </c>
      <c r="C101" s="13" t="s">
        <v>1448</v>
      </c>
      <c r="D101" s="13" t="s">
        <v>1631</v>
      </c>
      <c r="E101" s="13" t="s">
        <v>1549</v>
      </c>
      <c r="F101" s="15">
        <v>50000</v>
      </c>
      <c r="G101" s="13" t="s">
        <v>1596</v>
      </c>
    </row>
    <row r="102" spans="1:7">
      <c r="A102" s="13" t="s">
        <v>1626</v>
      </c>
      <c r="B102" s="14" t="s">
        <v>1627</v>
      </c>
      <c r="C102" s="13" t="s">
        <v>1448</v>
      </c>
      <c r="D102" s="13" t="s">
        <v>1631</v>
      </c>
      <c r="E102" s="13" t="s">
        <v>1582</v>
      </c>
      <c r="F102" s="15">
        <v>20000</v>
      </c>
      <c r="G102" s="13" t="s">
        <v>1596</v>
      </c>
    </row>
    <row r="103" spans="1:7">
      <c r="A103" s="13" t="s">
        <v>1626</v>
      </c>
      <c r="B103" s="14" t="s">
        <v>1627</v>
      </c>
      <c r="C103" s="13" t="s">
        <v>1448</v>
      </c>
      <c r="D103" s="13" t="s">
        <v>1632</v>
      </c>
      <c r="E103" s="13" t="s">
        <v>1515</v>
      </c>
      <c r="F103" s="15">
        <v>100000</v>
      </c>
      <c r="G103" s="13" t="s">
        <v>1596</v>
      </c>
    </row>
    <row r="104" spans="1:7">
      <c r="A104" s="13" t="s">
        <v>1626</v>
      </c>
      <c r="B104" s="14" t="s">
        <v>1627</v>
      </c>
      <c r="C104" s="13" t="s">
        <v>1448</v>
      </c>
      <c r="D104" s="13" t="s">
        <v>1632</v>
      </c>
      <c r="E104" s="13" t="s">
        <v>1582</v>
      </c>
      <c r="F104" s="15">
        <v>576000</v>
      </c>
      <c r="G104" s="13" t="s">
        <v>1596</v>
      </c>
    </row>
    <row r="105" spans="1:7">
      <c r="A105" s="13" t="s">
        <v>1626</v>
      </c>
      <c r="B105" s="14" t="s">
        <v>1627</v>
      </c>
      <c r="C105" s="13" t="s">
        <v>1448</v>
      </c>
      <c r="D105" s="13" t="s">
        <v>1632</v>
      </c>
      <c r="E105" s="13" t="s">
        <v>1450</v>
      </c>
      <c r="F105" s="15">
        <v>500000</v>
      </c>
      <c r="G105" s="13" t="s">
        <v>1596</v>
      </c>
    </row>
    <row r="106" spans="1:7">
      <c r="A106" s="13" t="s">
        <v>1626</v>
      </c>
      <c r="B106" s="14" t="s">
        <v>1627</v>
      </c>
      <c r="C106" s="13" t="s">
        <v>1448</v>
      </c>
      <c r="D106" s="13" t="s">
        <v>1633</v>
      </c>
      <c r="E106" s="13" t="s">
        <v>1549</v>
      </c>
      <c r="F106" s="15">
        <v>30000</v>
      </c>
      <c r="G106" s="13" t="s">
        <v>1596</v>
      </c>
    </row>
    <row r="107" ht="27" spans="1:7">
      <c r="A107" s="13" t="s">
        <v>1634</v>
      </c>
      <c r="B107" s="14" t="s">
        <v>1635</v>
      </c>
      <c r="C107" s="13" t="s">
        <v>1448</v>
      </c>
      <c r="D107" s="13" t="s">
        <v>1636</v>
      </c>
      <c r="E107" s="13" t="s">
        <v>1602</v>
      </c>
      <c r="F107" s="15">
        <v>24050000</v>
      </c>
      <c r="G107" s="13" t="s">
        <v>1596</v>
      </c>
    </row>
    <row r="108" spans="1:7">
      <c r="A108" s="13" t="s">
        <v>1637</v>
      </c>
      <c r="B108" s="14" t="s">
        <v>1638</v>
      </c>
      <c r="C108" s="13" t="s">
        <v>1448</v>
      </c>
      <c r="D108" s="13" t="s">
        <v>1639</v>
      </c>
      <c r="E108" s="13" t="s">
        <v>1515</v>
      </c>
      <c r="F108" s="15">
        <v>60000</v>
      </c>
      <c r="G108" s="13" t="s">
        <v>1596</v>
      </c>
    </row>
    <row r="109" spans="1:7">
      <c r="A109" s="13" t="s">
        <v>1640</v>
      </c>
      <c r="B109" s="14" t="s">
        <v>1641</v>
      </c>
      <c r="C109" s="13" t="s">
        <v>1448</v>
      </c>
      <c r="D109" s="13" t="s">
        <v>1642</v>
      </c>
      <c r="E109" s="13" t="s">
        <v>1549</v>
      </c>
      <c r="F109" s="15">
        <v>8130000</v>
      </c>
      <c r="G109" s="13" t="s">
        <v>1596</v>
      </c>
    </row>
    <row r="110" spans="1:7">
      <c r="A110" s="13" t="s">
        <v>1643</v>
      </c>
      <c r="B110" s="14" t="s">
        <v>1644</v>
      </c>
      <c r="C110" s="13" t="s">
        <v>1448</v>
      </c>
      <c r="D110" s="13" t="s">
        <v>1642</v>
      </c>
      <c r="E110" s="13" t="s">
        <v>1549</v>
      </c>
      <c r="F110" s="15">
        <v>33070000</v>
      </c>
      <c r="G110" s="13" t="s">
        <v>1596</v>
      </c>
    </row>
    <row r="111" spans="1:7">
      <c r="A111" s="13" t="s">
        <v>1643</v>
      </c>
      <c r="B111" s="14" t="s">
        <v>1644</v>
      </c>
      <c r="C111" s="13" t="s">
        <v>1448</v>
      </c>
      <c r="D111" s="13" t="s">
        <v>1645</v>
      </c>
      <c r="E111" s="13" t="s">
        <v>1549</v>
      </c>
      <c r="F111" s="15">
        <v>800000</v>
      </c>
      <c r="G111" s="13" t="s">
        <v>1596</v>
      </c>
    </row>
    <row r="112" spans="1:7">
      <c r="A112" s="13" t="s">
        <v>1643</v>
      </c>
      <c r="B112" s="14" t="s">
        <v>1644</v>
      </c>
      <c r="C112" s="13" t="s">
        <v>1448</v>
      </c>
      <c r="D112" s="13" t="s">
        <v>1646</v>
      </c>
      <c r="E112" s="13" t="s">
        <v>1549</v>
      </c>
      <c r="F112" s="15">
        <v>13730000</v>
      </c>
      <c r="G112" s="13" t="s">
        <v>1596</v>
      </c>
    </row>
    <row r="113" spans="1:7">
      <c r="A113" s="13" t="s">
        <v>1643</v>
      </c>
      <c r="B113" s="14" t="s">
        <v>1644</v>
      </c>
      <c r="C113" s="13" t="s">
        <v>1448</v>
      </c>
      <c r="D113" s="13" t="s">
        <v>1647</v>
      </c>
      <c r="E113" s="13" t="s">
        <v>1549</v>
      </c>
      <c r="F113" s="15">
        <v>340000</v>
      </c>
      <c r="G113" s="13" t="s">
        <v>1596</v>
      </c>
    </row>
    <row r="114" spans="1:7">
      <c r="A114" s="13" t="s">
        <v>1643</v>
      </c>
      <c r="B114" s="14" t="s">
        <v>1644</v>
      </c>
      <c r="C114" s="13" t="s">
        <v>1448</v>
      </c>
      <c r="D114" s="13" t="s">
        <v>1648</v>
      </c>
      <c r="E114" s="13" t="s">
        <v>1549</v>
      </c>
      <c r="F114" s="15">
        <v>1070000</v>
      </c>
      <c r="G114" s="13" t="s">
        <v>1596</v>
      </c>
    </row>
    <row r="115" spans="1:7">
      <c r="A115" s="13" t="s">
        <v>1643</v>
      </c>
      <c r="B115" s="14" t="s">
        <v>1644</v>
      </c>
      <c r="C115" s="13" t="s">
        <v>1448</v>
      </c>
      <c r="D115" s="13" t="s">
        <v>1649</v>
      </c>
      <c r="E115" s="13" t="s">
        <v>1549</v>
      </c>
      <c r="F115" s="15">
        <v>4900000</v>
      </c>
      <c r="G115" s="13" t="s">
        <v>1596</v>
      </c>
    </row>
    <row r="116" ht="27" spans="1:7">
      <c r="A116" s="13" t="s">
        <v>1650</v>
      </c>
      <c r="B116" s="14" t="s">
        <v>1651</v>
      </c>
      <c r="C116" s="13" t="s">
        <v>1521</v>
      </c>
      <c r="D116" s="13" t="s">
        <v>1652</v>
      </c>
      <c r="E116" s="13" t="s">
        <v>1490</v>
      </c>
      <c r="F116" s="15">
        <v>260000</v>
      </c>
      <c r="G116" s="13" t="s">
        <v>1596</v>
      </c>
    </row>
    <row r="117" spans="1:7">
      <c r="A117" s="13" t="s">
        <v>1653</v>
      </c>
      <c r="B117" s="14" t="s">
        <v>1654</v>
      </c>
      <c r="C117" s="13" t="s">
        <v>1448</v>
      </c>
      <c r="D117" s="13" t="s">
        <v>1613</v>
      </c>
      <c r="E117" s="13" t="s">
        <v>1549</v>
      </c>
      <c r="F117" s="15">
        <v>3450000</v>
      </c>
      <c r="G117" s="13" t="s">
        <v>1596</v>
      </c>
    </row>
    <row r="118" spans="1:7">
      <c r="A118" s="13" t="s">
        <v>1655</v>
      </c>
      <c r="B118" s="14" t="s">
        <v>1656</v>
      </c>
      <c r="C118" s="13" t="s">
        <v>1448</v>
      </c>
      <c r="D118" s="13" t="s">
        <v>1610</v>
      </c>
      <c r="E118" s="13" t="s">
        <v>1456</v>
      </c>
      <c r="F118" s="15">
        <v>84000</v>
      </c>
      <c r="G118" s="13" t="s">
        <v>1596</v>
      </c>
    </row>
    <row r="119" spans="1:7">
      <c r="A119" s="13" t="s">
        <v>1655</v>
      </c>
      <c r="B119" s="14" t="s">
        <v>1656</v>
      </c>
      <c r="C119" s="13" t="s">
        <v>1448</v>
      </c>
      <c r="D119" s="13" t="s">
        <v>1609</v>
      </c>
      <c r="E119" s="13" t="s">
        <v>1456</v>
      </c>
      <c r="F119" s="15">
        <v>58500</v>
      </c>
      <c r="G119" s="13" t="s">
        <v>1596</v>
      </c>
    </row>
    <row r="120" spans="1:7">
      <c r="A120" s="13" t="s">
        <v>1655</v>
      </c>
      <c r="B120" s="14" t="s">
        <v>1656</v>
      </c>
      <c r="C120" s="13" t="s">
        <v>1521</v>
      </c>
      <c r="D120" s="13" t="s">
        <v>1657</v>
      </c>
      <c r="E120" s="13" t="s">
        <v>1456</v>
      </c>
      <c r="F120" s="15">
        <v>544800</v>
      </c>
      <c r="G120" s="13" t="s">
        <v>1596</v>
      </c>
    </row>
    <row r="121" spans="1:7">
      <c r="A121" s="13" t="s">
        <v>1655</v>
      </c>
      <c r="B121" s="14" t="s">
        <v>1656</v>
      </c>
      <c r="C121" s="13" t="s">
        <v>1448</v>
      </c>
      <c r="D121" s="13" t="s">
        <v>1608</v>
      </c>
      <c r="E121" s="13" t="s">
        <v>1456</v>
      </c>
      <c r="F121" s="15">
        <v>352860</v>
      </c>
      <c r="G121" s="13" t="s">
        <v>1596</v>
      </c>
    </row>
    <row r="122" spans="1:7">
      <c r="A122" s="13" t="s">
        <v>1658</v>
      </c>
      <c r="B122" s="14" t="s">
        <v>1659</v>
      </c>
      <c r="C122" s="13" t="s">
        <v>1448</v>
      </c>
      <c r="D122" s="13" t="s">
        <v>1660</v>
      </c>
      <c r="E122" s="13" t="s">
        <v>1515</v>
      </c>
      <c r="F122" s="15">
        <v>2389300</v>
      </c>
      <c r="G122" s="13" t="s">
        <v>1596</v>
      </c>
    </row>
    <row r="123" spans="1:7">
      <c r="A123" s="13" t="s">
        <v>1658</v>
      </c>
      <c r="B123" s="14" t="s">
        <v>1659</v>
      </c>
      <c r="C123" s="13" t="s">
        <v>1448</v>
      </c>
      <c r="D123" s="13" t="s">
        <v>1660</v>
      </c>
      <c r="E123" s="13" t="s">
        <v>1515</v>
      </c>
      <c r="F123" s="15">
        <v>791900</v>
      </c>
      <c r="G123" s="13" t="s">
        <v>1596</v>
      </c>
    </row>
    <row r="124" spans="1:7">
      <c r="A124" s="13" t="s">
        <v>1661</v>
      </c>
      <c r="B124" s="14" t="s">
        <v>1662</v>
      </c>
      <c r="C124" s="13" t="s">
        <v>1448</v>
      </c>
      <c r="D124" s="13" t="s">
        <v>1663</v>
      </c>
      <c r="E124" s="13" t="s">
        <v>1515</v>
      </c>
      <c r="F124" s="15">
        <v>960800</v>
      </c>
      <c r="G124" s="13" t="s">
        <v>1596</v>
      </c>
    </row>
    <row r="125" spans="1:7">
      <c r="A125" s="13" t="s">
        <v>1661</v>
      </c>
      <c r="B125" s="14" t="s">
        <v>1662</v>
      </c>
      <c r="C125" s="13" t="s">
        <v>1448</v>
      </c>
      <c r="D125" s="13" t="s">
        <v>1663</v>
      </c>
      <c r="E125" s="13" t="s">
        <v>1494</v>
      </c>
      <c r="F125" s="15">
        <v>115600</v>
      </c>
      <c r="G125" s="13" t="s">
        <v>1596</v>
      </c>
    </row>
    <row r="126" spans="1:7">
      <c r="A126" s="13" t="s">
        <v>1661</v>
      </c>
      <c r="B126" s="14" t="s">
        <v>1662</v>
      </c>
      <c r="C126" s="13" t="s">
        <v>1448</v>
      </c>
      <c r="D126" s="13" t="s">
        <v>1663</v>
      </c>
      <c r="E126" s="13" t="s">
        <v>1515</v>
      </c>
      <c r="F126" s="15">
        <v>382700</v>
      </c>
      <c r="G126" s="13" t="s">
        <v>1596</v>
      </c>
    </row>
    <row r="127" ht="27" spans="1:7">
      <c r="A127" s="13" t="s">
        <v>1664</v>
      </c>
      <c r="B127" s="14" t="s">
        <v>1665</v>
      </c>
      <c r="C127" s="13" t="s">
        <v>1448</v>
      </c>
      <c r="D127" s="13" t="s">
        <v>1666</v>
      </c>
      <c r="E127" s="13" t="s">
        <v>1515</v>
      </c>
      <c r="F127" s="15">
        <v>169400</v>
      </c>
      <c r="G127" s="13" t="s">
        <v>1596</v>
      </c>
    </row>
    <row r="128" ht="27" spans="1:7">
      <c r="A128" s="13" t="s">
        <v>1664</v>
      </c>
      <c r="B128" s="14" t="s">
        <v>1665</v>
      </c>
      <c r="C128" s="13" t="s">
        <v>1448</v>
      </c>
      <c r="D128" s="13" t="s">
        <v>1660</v>
      </c>
      <c r="E128" s="13" t="s">
        <v>1549</v>
      </c>
      <c r="F128" s="15">
        <v>692100</v>
      </c>
      <c r="G128" s="13" t="s">
        <v>1596</v>
      </c>
    </row>
    <row r="129" ht="27" spans="1:7">
      <c r="A129" s="13" t="s">
        <v>1664</v>
      </c>
      <c r="B129" s="14" t="s">
        <v>1665</v>
      </c>
      <c r="C129" s="13" t="s">
        <v>1448</v>
      </c>
      <c r="D129" s="13" t="s">
        <v>1666</v>
      </c>
      <c r="E129" s="13" t="s">
        <v>1667</v>
      </c>
      <c r="F129" s="15">
        <v>2094000</v>
      </c>
      <c r="G129" s="13" t="s">
        <v>1596</v>
      </c>
    </row>
    <row r="130" spans="1:7">
      <c r="A130" s="13" t="s">
        <v>1668</v>
      </c>
      <c r="B130" s="14" t="s">
        <v>1669</v>
      </c>
      <c r="C130" s="13" t="s">
        <v>1448</v>
      </c>
      <c r="D130" s="13" t="s">
        <v>1670</v>
      </c>
      <c r="E130" s="13" t="s">
        <v>1460</v>
      </c>
      <c r="F130" s="15">
        <v>3600</v>
      </c>
      <c r="G130" s="13" t="s">
        <v>1596</v>
      </c>
    </row>
    <row r="131" spans="1:7">
      <c r="A131" s="13" t="s">
        <v>1668</v>
      </c>
      <c r="B131" s="14" t="s">
        <v>1669</v>
      </c>
      <c r="C131" s="13" t="s">
        <v>1448</v>
      </c>
      <c r="D131" s="13" t="s">
        <v>1670</v>
      </c>
      <c r="E131" s="13" t="s">
        <v>1460</v>
      </c>
      <c r="F131" s="15">
        <v>99921</v>
      </c>
      <c r="G131" s="13" t="s">
        <v>1596</v>
      </c>
    </row>
    <row r="132" spans="1:7">
      <c r="A132" s="13" t="s">
        <v>1668</v>
      </c>
      <c r="B132" s="14" t="s">
        <v>1669</v>
      </c>
      <c r="C132" s="13" t="s">
        <v>1448</v>
      </c>
      <c r="D132" s="13" t="s">
        <v>1670</v>
      </c>
      <c r="E132" s="13" t="s">
        <v>1460</v>
      </c>
      <c r="F132" s="15">
        <v>150079</v>
      </c>
      <c r="G132" s="13" t="s">
        <v>1596</v>
      </c>
    </row>
    <row r="133" spans="1:7">
      <c r="A133" s="13" t="s">
        <v>1671</v>
      </c>
      <c r="B133" s="14" t="s">
        <v>1672</v>
      </c>
      <c r="C133" s="13" t="s">
        <v>1448</v>
      </c>
      <c r="D133" s="13" t="s">
        <v>1673</v>
      </c>
      <c r="E133" s="13" t="s">
        <v>1515</v>
      </c>
      <c r="F133" s="15">
        <v>30000</v>
      </c>
      <c r="G133" s="13" t="s">
        <v>1596</v>
      </c>
    </row>
    <row r="134" ht="27" spans="1:7">
      <c r="A134" s="13" t="s">
        <v>1674</v>
      </c>
      <c r="B134" s="14" t="s">
        <v>1675</v>
      </c>
      <c r="C134" s="13" t="s">
        <v>1448</v>
      </c>
      <c r="D134" s="13" t="s">
        <v>1676</v>
      </c>
      <c r="E134" s="13" t="s">
        <v>1494</v>
      </c>
      <c r="F134" s="15">
        <v>50000</v>
      </c>
      <c r="G134" s="13" t="s">
        <v>1596</v>
      </c>
    </row>
    <row r="135" spans="1:7">
      <c r="A135" s="13" t="s">
        <v>1677</v>
      </c>
      <c r="B135" s="14" t="s">
        <v>1678</v>
      </c>
      <c r="C135" s="13" t="s">
        <v>1448</v>
      </c>
      <c r="D135" s="13" t="s">
        <v>1679</v>
      </c>
      <c r="E135" s="13" t="s">
        <v>1515</v>
      </c>
      <c r="F135" s="15">
        <v>16278700</v>
      </c>
      <c r="G135" s="13" t="s">
        <v>1596</v>
      </c>
    </row>
    <row r="136" spans="1:7">
      <c r="A136" s="13" t="s">
        <v>1677</v>
      </c>
      <c r="B136" s="14" t="s">
        <v>1678</v>
      </c>
      <c r="C136" s="13" t="s">
        <v>1448</v>
      </c>
      <c r="D136" s="13" t="s">
        <v>1679</v>
      </c>
      <c r="E136" s="13" t="s">
        <v>1460</v>
      </c>
      <c r="F136" s="15">
        <v>1856500</v>
      </c>
      <c r="G136" s="13" t="s">
        <v>1596</v>
      </c>
    </row>
    <row r="137" spans="1:7">
      <c r="A137" s="13" t="s">
        <v>1680</v>
      </c>
      <c r="B137" s="14" t="s">
        <v>1681</v>
      </c>
      <c r="C137" s="13" t="s">
        <v>1448</v>
      </c>
      <c r="D137" s="13" t="s">
        <v>1682</v>
      </c>
      <c r="E137" s="13" t="s">
        <v>1515</v>
      </c>
      <c r="F137" s="15">
        <v>1791000</v>
      </c>
      <c r="G137" s="13" t="s">
        <v>1596</v>
      </c>
    </row>
    <row r="138" spans="1:7">
      <c r="A138" s="13" t="s">
        <v>1683</v>
      </c>
      <c r="B138" s="14" t="s">
        <v>1684</v>
      </c>
      <c r="C138" s="13" t="s">
        <v>1448</v>
      </c>
      <c r="D138" s="13" t="s">
        <v>1601</v>
      </c>
      <c r="E138" s="13" t="s">
        <v>1602</v>
      </c>
      <c r="F138" s="15">
        <v>22670000</v>
      </c>
      <c r="G138" s="13" t="s">
        <v>1596</v>
      </c>
    </row>
    <row r="139" spans="1:7">
      <c r="A139" s="13" t="s">
        <v>1683</v>
      </c>
      <c r="B139" s="14" t="s">
        <v>1684</v>
      </c>
      <c r="C139" s="13" t="s">
        <v>1448</v>
      </c>
      <c r="D139" s="13" t="s">
        <v>1685</v>
      </c>
      <c r="E139" s="13" t="s">
        <v>1549</v>
      </c>
      <c r="F139" s="15">
        <v>560000</v>
      </c>
      <c r="G139" s="13" t="s">
        <v>1596</v>
      </c>
    </row>
    <row r="140" spans="1:7">
      <c r="A140" s="13" t="s">
        <v>1686</v>
      </c>
      <c r="B140" s="14" t="s">
        <v>1687</v>
      </c>
      <c r="C140" s="13" t="s">
        <v>1448</v>
      </c>
      <c r="D140" s="13" t="s">
        <v>1688</v>
      </c>
      <c r="E140" s="13" t="s">
        <v>1549</v>
      </c>
      <c r="F140" s="15">
        <v>2135200</v>
      </c>
      <c r="G140" s="13" t="s">
        <v>1596</v>
      </c>
    </row>
    <row r="141" spans="1:7">
      <c r="A141" s="13" t="s">
        <v>1686</v>
      </c>
      <c r="B141" s="14" t="s">
        <v>1687</v>
      </c>
      <c r="C141" s="13" t="s">
        <v>1448</v>
      </c>
      <c r="D141" s="13" t="s">
        <v>1688</v>
      </c>
      <c r="E141" s="13" t="s">
        <v>1549</v>
      </c>
      <c r="F141" s="15">
        <v>6656200</v>
      </c>
      <c r="G141" s="13" t="s">
        <v>1596</v>
      </c>
    </row>
    <row r="142" spans="1:7">
      <c r="A142" s="13" t="s">
        <v>1686</v>
      </c>
      <c r="B142" s="14" t="s">
        <v>1687</v>
      </c>
      <c r="C142" s="13" t="s">
        <v>1448</v>
      </c>
      <c r="D142" s="13" t="s">
        <v>1688</v>
      </c>
      <c r="E142" s="13" t="s">
        <v>1549</v>
      </c>
      <c r="F142" s="15">
        <v>836600</v>
      </c>
      <c r="G142" s="13" t="s">
        <v>1596</v>
      </c>
    </row>
    <row r="143" spans="1:7">
      <c r="A143" s="13" t="s">
        <v>1686</v>
      </c>
      <c r="B143" s="14" t="s">
        <v>1687</v>
      </c>
      <c r="C143" s="13" t="s">
        <v>1448</v>
      </c>
      <c r="D143" s="13" t="s">
        <v>1688</v>
      </c>
      <c r="E143" s="13" t="s">
        <v>1549</v>
      </c>
      <c r="F143" s="15">
        <v>1654700</v>
      </c>
      <c r="G143" s="13" t="s">
        <v>1596</v>
      </c>
    </row>
    <row r="144" spans="1:7">
      <c r="A144" s="13" t="s">
        <v>1686</v>
      </c>
      <c r="B144" s="14" t="s">
        <v>1687</v>
      </c>
      <c r="C144" s="13" t="s">
        <v>1448</v>
      </c>
      <c r="D144" s="13" t="s">
        <v>1688</v>
      </c>
      <c r="E144" s="13" t="s">
        <v>1549</v>
      </c>
      <c r="F144" s="15">
        <v>3515400</v>
      </c>
      <c r="G144" s="13" t="s">
        <v>1596</v>
      </c>
    </row>
    <row r="145" spans="1:7">
      <c r="A145" s="13" t="s">
        <v>1686</v>
      </c>
      <c r="B145" s="14" t="s">
        <v>1687</v>
      </c>
      <c r="C145" s="13" t="s">
        <v>1448</v>
      </c>
      <c r="D145" s="13" t="s">
        <v>1688</v>
      </c>
      <c r="E145" s="13" t="s">
        <v>1549</v>
      </c>
      <c r="F145" s="15">
        <v>761400</v>
      </c>
      <c r="G145" s="13" t="s">
        <v>1596</v>
      </c>
    </row>
    <row r="146" spans="1:7">
      <c r="A146" s="13" t="s">
        <v>1686</v>
      </c>
      <c r="B146" s="14" t="s">
        <v>1687</v>
      </c>
      <c r="C146" s="13" t="s">
        <v>1448</v>
      </c>
      <c r="D146" s="13" t="s">
        <v>1688</v>
      </c>
      <c r="E146" s="13" t="s">
        <v>1549</v>
      </c>
      <c r="F146" s="15">
        <v>65500</v>
      </c>
      <c r="G146" s="13" t="s">
        <v>1596</v>
      </c>
    </row>
    <row r="147" spans="1:7">
      <c r="A147" s="13" t="s">
        <v>1689</v>
      </c>
      <c r="B147" s="14" t="s">
        <v>1690</v>
      </c>
      <c r="C147" s="13" t="s">
        <v>1448</v>
      </c>
      <c r="D147" s="13" t="s">
        <v>1632</v>
      </c>
      <c r="E147" s="13" t="s">
        <v>1450</v>
      </c>
      <c r="F147" s="15">
        <v>540000</v>
      </c>
      <c r="G147" s="13" t="s">
        <v>1596</v>
      </c>
    </row>
    <row r="148" spans="1:7">
      <c r="A148" s="13" t="s">
        <v>1689</v>
      </c>
      <c r="B148" s="14" t="s">
        <v>1690</v>
      </c>
      <c r="C148" s="13" t="s">
        <v>1448</v>
      </c>
      <c r="D148" s="13" t="s">
        <v>1630</v>
      </c>
      <c r="E148" s="13" t="s">
        <v>1515</v>
      </c>
      <c r="F148" s="15">
        <v>600000</v>
      </c>
      <c r="G148" s="13" t="s">
        <v>1596</v>
      </c>
    </row>
    <row r="149" spans="1:7">
      <c r="A149" s="13" t="s">
        <v>1689</v>
      </c>
      <c r="B149" s="14" t="s">
        <v>1690</v>
      </c>
      <c r="C149" s="13" t="s">
        <v>1448</v>
      </c>
      <c r="D149" s="13" t="s">
        <v>1628</v>
      </c>
      <c r="E149" s="13" t="s">
        <v>1549</v>
      </c>
      <c r="F149" s="15">
        <v>1550000</v>
      </c>
      <c r="G149" s="13" t="s">
        <v>1596</v>
      </c>
    </row>
    <row r="150" ht="27" spans="1:7">
      <c r="A150" s="13" t="s">
        <v>1691</v>
      </c>
      <c r="B150" s="14" t="s">
        <v>1692</v>
      </c>
      <c r="C150" s="13" t="s">
        <v>1448</v>
      </c>
      <c r="D150" s="13" t="s">
        <v>1693</v>
      </c>
      <c r="E150" s="13" t="s">
        <v>1515</v>
      </c>
      <c r="F150" s="15">
        <v>1371700</v>
      </c>
      <c r="G150" s="13" t="s">
        <v>1596</v>
      </c>
    </row>
    <row r="151" ht="27" spans="1:7">
      <c r="A151" s="13" t="s">
        <v>1694</v>
      </c>
      <c r="B151" s="14" t="s">
        <v>1695</v>
      </c>
      <c r="C151" s="13" t="s">
        <v>1521</v>
      </c>
      <c r="D151" s="13" t="s">
        <v>1657</v>
      </c>
      <c r="E151" s="13" t="s">
        <v>1515</v>
      </c>
      <c r="F151" s="15">
        <v>277000</v>
      </c>
      <c r="G151" s="13" t="s">
        <v>1596</v>
      </c>
    </row>
    <row r="152" spans="1:7">
      <c r="A152" s="13" t="s">
        <v>1696</v>
      </c>
      <c r="B152" s="14" t="s">
        <v>1697</v>
      </c>
      <c r="C152" s="13" t="s">
        <v>1448</v>
      </c>
      <c r="D152" s="13" t="s">
        <v>1564</v>
      </c>
      <c r="E152" s="13" t="s">
        <v>1456</v>
      </c>
      <c r="F152" s="15">
        <v>1500000</v>
      </c>
      <c r="G152" s="13" t="s">
        <v>1698</v>
      </c>
    </row>
    <row r="153" spans="1:7">
      <c r="A153" s="13" t="s">
        <v>1696</v>
      </c>
      <c r="B153" s="14" t="s">
        <v>1697</v>
      </c>
      <c r="C153" s="13" t="s">
        <v>1448</v>
      </c>
      <c r="D153" s="13" t="s">
        <v>1699</v>
      </c>
      <c r="E153" s="13" t="s">
        <v>1456</v>
      </c>
      <c r="F153" s="15">
        <v>246000</v>
      </c>
      <c r="G153" s="13" t="s">
        <v>1698</v>
      </c>
    </row>
    <row r="154" spans="1:7">
      <c r="A154" s="13" t="s">
        <v>1696</v>
      </c>
      <c r="B154" s="14" t="s">
        <v>1697</v>
      </c>
      <c r="C154" s="13" t="s">
        <v>1448</v>
      </c>
      <c r="D154" s="13" t="s">
        <v>1699</v>
      </c>
      <c r="E154" s="13" t="s">
        <v>1456</v>
      </c>
      <c r="F154" s="15">
        <v>750000</v>
      </c>
      <c r="G154" s="13" t="s">
        <v>1698</v>
      </c>
    </row>
    <row r="155" spans="1:7">
      <c r="A155" s="13" t="s">
        <v>1696</v>
      </c>
      <c r="B155" s="14" t="s">
        <v>1697</v>
      </c>
      <c r="C155" s="13" t="s">
        <v>1448</v>
      </c>
      <c r="D155" s="13" t="s">
        <v>1699</v>
      </c>
      <c r="E155" s="13" t="s">
        <v>1456</v>
      </c>
      <c r="F155" s="15">
        <v>172500</v>
      </c>
      <c r="G155" s="13" t="s">
        <v>1698</v>
      </c>
    </row>
    <row r="156" spans="1:7">
      <c r="A156" s="13" t="s">
        <v>1696</v>
      </c>
      <c r="B156" s="14" t="s">
        <v>1697</v>
      </c>
      <c r="C156" s="13" t="s">
        <v>1448</v>
      </c>
      <c r="D156" s="13" t="s">
        <v>1700</v>
      </c>
      <c r="E156" s="13" t="s">
        <v>1456</v>
      </c>
      <c r="F156" s="15">
        <v>75000</v>
      </c>
      <c r="G156" s="13" t="s">
        <v>1698</v>
      </c>
    </row>
    <row r="157" spans="1:7">
      <c r="A157" s="13" t="s">
        <v>1696</v>
      </c>
      <c r="B157" s="14" t="s">
        <v>1697</v>
      </c>
      <c r="C157" s="13" t="s">
        <v>1448</v>
      </c>
      <c r="D157" s="13" t="s">
        <v>1701</v>
      </c>
      <c r="E157" s="13" t="s">
        <v>1456</v>
      </c>
      <c r="F157" s="15">
        <v>26000000</v>
      </c>
      <c r="G157" s="13" t="s">
        <v>1698</v>
      </c>
    </row>
    <row r="158" spans="1:7">
      <c r="A158" s="13" t="s">
        <v>1696</v>
      </c>
      <c r="B158" s="14" t="s">
        <v>1697</v>
      </c>
      <c r="C158" s="13" t="s">
        <v>1448</v>
      </c>
      <c r="D158" s="13" t="s">
        <v>1702</v>
      </c>
      <c r="E158" s="13" t="s">
        <v>1456</v>
      </c>
      <c r="F158" s="15">
        <v>900000</v>
      </c>
      <c r="G158" s="13" t="s">
        <v>1698</v>
      </c>
    </row>
    <row r="159" spans="1:7">
      <c r="A159" s="13" t="s">
        <v>1696</v>
      </c>
      <c r="B159" s="14" t="s">
        <v>1697</v>
      </c>
      <c r="C159" s="13" t="s">
        <v>1448</v>
      </c>
      <c r="D159" s="13" t="s">
        <v>1702</v>
      </c>
      <c r="E159" s="13" t="s">
        <v>1456</v>
      </c>
      <c r="F159" s="15">
        <v>3000000</v>
      </c>
      <c r="G159" s="13" t="s">
        <v>1698</v>
      </c>
    </row>
    <row r="160" spans="1:7">
      <c r="A160" s="13" t="s">
        <v>1696</v>
      </c>
      <c r="B160" s="14" t="s">
        <v>1697</v>
      </c>
      <c r="C160" s="13" t="s">
        <v>1448</v>
      </c>
      <c r="D160" s="13" t="s">
        <v>1700</v>
      </c>
      <c r="E160" s="13" t="s">
        <v>1456</v>
      </c>
      <c r="F160" s="15">
        <v>885000</v>
      </c>
      <c r="G160" s="13" t="s">
        <v>1698</v>
      </c>
    </row>
    <row r="161" spans="1:7">
      <c r="A161" s="13" t="s">
        <v>1696</v>
      </c>
      <c r="B161" s="14" t="s">
        <v>1697</v>
      </c>
      <c r="C161" s="13" t="s">
        <v>1448</v>
      </c>
      <c r="D161" s="13" t="s">
        <v>1702</v>
      </c>
      <c r="E161" s="13" t="s">
        <v>1456</v>
      </c>
      <c r="F161" s="15">
        <v>5000000</v>
      </c>
      <c r="G161" s="13" t="s">
        <v>1698</v>
      </c>
    </row>
    <row r="162" spans="1:7">
      <c r="A162" s="13" t="s">
        <v>1696</v>
      </c>
      <c r="B162" s="14" t="s">
        <v>1697</v>
      </c>
      <c r="C162" s="13" t="s">
        <v>1448</v>
      </c>
      <c r="D162" s="13" t="s">
        <v>1703</v>
      </c>
      <c r="E162" s="13" t="s">
        <v>1456</v>
      </c>
      <c r="F162" s="15">
        <v>13760000</v>
      </c>
      <c r="G162" s="13" t="s">
        <v>1698</v>
      </c>
    </row>
    <row r="163" spans="1:7">
      <c r="A163" s="13" t="s">
        <v>1704</v>
      </c>
      <c r="B163" s="14" t="s">
        <v>1705</v>
      </c>
      <c r="C163" s="13" t="s">
        <v>1448</v>
      </c>
      <c r="D163" s="13" t="s">
        <v>1706</v>
      </c>
      <c r="E163" s="13" t="s">
        <v>1456</v>
      </c>
      <c r="F163" s="15">
        <v>10793800</v>
      </c>
      <c r="G163" s="13" t="s">
        <v>1698</v>
      </c>
    </row>
    <row r="164" spans="1:7">
      <c r="A164" s="13" t="s">
        <v>1704</v>
      </c>
      <c r="B164" s="14" t="s">
        <v>1705</v>
      </c>
      <c r="C164" s="13" t="s">
        <v>1448</v>
      </c>
      <c r="D164" s="13" t="s">
        <v>1706</v>
      </c>
      <c r="E164" s="13" t="s">
        <v>1456</v>
      </c>
      <c r="F164" s="15">
        <v>38300</v>
      </c>
      <c r="G164" s="13" t="s">
        <v>1698</v>
      </c>
    </row>
    <row r="165" spans="1:7">
      <c r="A165" s="13" t="s">
        <v>1704</v>
      </c>
      <c r="B165" s="14" t="s">
        <v>1705</v>
      </c>
      <c r="C165" s="13" t="s">
        <v>1448</v>
      </c>
      <c r="D165" s="13" t="s">
        <v>1707</v>
      </c>
      <c r="E165" s="13" t="s">
        <v>1456</v>
      </c>
      <c r="F165" s="15">
        <v>800000</v>
      </c>
      <c r="G165" s="13" t="s">
        <v>1698</v>
      </c>
    </row>
    <row r="166" spans="1:7">
      <c r="A166" s="13" t="s">
        <v>1704</v>
      </c>
      <c r="B166" s="14" t="s">
        <v>1705</v>
      </c>
      <c r="C166" s="13" t="s">
        <v>1448</v>
      </c>
      <c r="D166" s="13" t="s">
        <v>1706</v>
      </c>
      <c r="E166" s="13" t="s">
        <v>1456</v>
      </c>
      <c r="F166" s="15">
        <v>3122700</v>
      </c>
      <c r="G166" s="13" t="s">
        <v>1698</v>
      </c>
    </row>
    <row r="167" spans="1:7">
      <c r="A167" s="13" t="s">
        <v>1704</v>
      </c>
      <c r="B167" s="14" t="s">
        <v>1705</v>
      </c>
      <c r="C167" s="13" t="s">
        <v>1448</v>
      </c>
      <c r="D167" s="13" t="s">
        <v>1706</v>
      </c>
      <c r="E167" s="13" t="s">
        <v>1456</v>
      </c>
      <c r="F167" s="15">
        <v>654300</v>
      </c>
      <c r="G167" s="13" t="s">
        <v>1698</v>
      </c>
    </row>
    <row r="168" spans="1:7">
      <c r="A168" s="13" t="s">
        <v>1708</v>
      </c>
      <c r="B168" s="14" t="s">
        <v>1709</v>
      </c>
      <c r="C168" s="13" t="s">
        <v>1448</v>
      </c>
      <c r="D168" s="13" t="s">
        <v>1710</v>
      </c>
      <c r="E168" s="13" t="s">
        <v>1456</v>
      </c>
      <c r="F168" s="15">
        <v>160000</v>
      </c>
      <c r="G168" s="13" t="s">
        <v>1698</v>
      </c>
    </row>
    <row r="169" spans="1:7">
      <c r="A169" s="13" t="s">
        <v>1708</v>
      </c>
      <c r="B169" s="14" t="s">
        <v>1709</v>
      </c>
      <c r="C169" s="13" t="s">
        <v>1448</v>
      </c>
      <c r="D169" s="13" t="s">
        <v>1711</v>
      </c>
      <c r="E169" s="13" t="s">
        <v>1456</v>
      </c>
      <c r="F169" s="15">
        <v>300000</v>
      </c>
      <c r="G169" s="13" t="s">
        <v>1698</v>
      </c>
    </row>
    <row r="170" ht="27" spans="1:7">
      <c r="A170" s="13" t="s">
        <v>1712</v>
      </c>
      <c r="B170" s="14" t="s">
        <v>1713</v>
      </c>
      <c r="C170" s="13" t="s">
        <v>1521</v>
      </c>
      <c r="D170" s="13" t="s">
        <v>1714</v>
      </c>
      <c r="E170" s="13" t="s">
        <v>1570</v>
      </c>
      <c r="F170" s="15">
        <v>3796200</v>
      </c>
      <c r="G170" s="13" t="s">
        <v>1698</v>
      </c>
    </row>
    <row r="171" ht="27" spans="1:7">
      <c r="A171" s="13" t="s">
        <v>1712</v>
      </c>
      <c r="B171" s="14" t="s">
        <v>1713</v>
      </c>
      <c r="C171" s="13" t="s">
        <v>1521</v>
      </c>
      <c r="D171" s="13" t="s">
        <v>1715</v>
      </c>
      <c r="E171" s="13" t="s">
        <v>1570</v>
      </c>
      <c r="F171" s="15">
        <v>426700</v>
      </c>
      <c r="G171" s="13" t="s">
        <v>1698</v>
      </c>
    </row>
    <row r="172" ht="27" spans="1:7">
      <c r="A172" s="13" t="s">
        <v>1712</v>
      </c>
      <c r="B172" s="14" t="s">
        <v>1713</v>
      </c>
      <c r="C172" s="13" t="s">
        <v>1448</v>
      </c>
      <c r="D172" s="13" t="s">
        <v>1716</v>
      </c>
      <c r="E172" s="13" t="s">
        <v>1570</v>
      </c>
      <c r="F172" s="15">
        <v>313300</v>
      </c>
      <c r="G172" s="13" t="s">
        <v>1698</v>
      </c>
    </row>
    <row r="173" ht="27" spans="1:7">
      <c r="A173" s="13" t="s">
        <v>1717</v>
      </c>
      <c r="B173" s="14" t="s">
        <v>1718</v>
      </c>
      <c r="C173" s="13" t="s">
        <v>1448</v>
      </c>
      <c r="D173" s="13" t="s">
        <v>1719</v>
      </c>
      <c r="E173" s="13" t="s">
        <v>1570</v>
      </c>
      <c r="F173" s="15">
        <v>49730000</v>
      </c>
      <c r="G173" s="13" t="s">
        <v>1698</v>
      </c>
    </row>
    <row r="174" ht="27" spans="1:7">
      <c r="A174" s="13" t="s">
        <v>1717</v>
      </c>
      <c r="B174" s="14" t="s">
        <v>1718</v>
      </c>
      <c r="C174" s="13" t="s">
        <v>1448</v>
      </c>
      <c r="D174" s="13" t="s">
        <v>1719</v>
      </c>
      <c r="E174" s="13" t="s">
        <v>1570</v>
      </c>
      <c r="F174" s="15">
        <v>19220000</v>
      </c>
      <c r="G174" s="13" t="s">
        <v>1698</v>
      </c>
    </row>
    <row r="175" spans="1:7">
      <c r="A175" s="13" t="s">
        <v>1720</v>
      </c>
      <c r="B175" s="14" t="s">
        <v>1721</v>
      </c>
      <c r="C175" s="13" t="s">
        <v>1448</v>
      </c>
      <c r="D175" s="13" t="s">
        <v>1702</v>
      </c>
      <c r="E175" s="13" t="s">
        <v>1582</v>
      </c>
      <c r="F175" s="15">
        <v>1300000</v>
      </c>
      <c r="G175" s="13" t="s">
        <v>1698</v>
      </c>
    </row>
    <row r="176" spans="1:7">
      <c r="A176" s="13" t="s">
        <v>1722</v>
      </c>
      <c r="B176" s="14" t="s">
        <v>1723</v>
      </c>
      <c r="C176" s="13" t="s">
        <v>1448</v>
      </c>
      <c r="D176" s="13" t="s">
        <v>1724</v>
      </c>
      <c r="E176" s="13" t="s">
        <v>1570</v>
      </c>
      <c r="F176" s="15">
        <v>270000</v>
      </c>
      <c r="G176" s="13" t="s">
        <v>1698</v>
      </c>
    </row>
    <row r="177" spans="1:7">
      <c r="A177" s="13" t="s">
        <v>1722</v>
      </c>
      <c r="B177" s="14" t="s">
        <v>1723</v>
      </c>
      <c r="C177" s="13" t="s">
        <v>1448</v>
      </c>
      <c r="D177" s="13" t="s">
        <v>1724</v>
      </c>
      <c r="E177" s="13" t="s">
        <v>1570</v>
      </c>
      <c r="F177" s="15">
        <v>7100000</v>
      </c>
      <c r="G177" s="13" t="s">
        <v>1698</v>
      </c>
    </row>
    <row r="178" spans="1:7">
      <c r="A178" s="13" t="s">
        <v>1722</v>
      </c>
      <c r="B178" s="14" t="s">
        <v>1723</v>
      </c>
      <c r="C178" s="13" t="s">
        <v>1448</v>
      </c>
      <c r="D178" s="13" t="s">
        <v>1710</v>
      </c>
      <c r="E178" s="13" t="s">
        <v>1570</v>
      </c>
      <c r="F178" s="15">
        <v>970000</v>
      </c>
      <c r="G178" s="13" t="s">
        <v>1698</v>
      </c>
    </row>
    <row r="179" spans="1:7">
      <c r="A179" s="13" t="s">
        <v>1722</v>
      </c>
      <c r="B179" s="14" t="s">
        <v>1723</v>
      </c>
      <c r="C179" s="13" t="s">
        <v>1448</v>
      </c>
      <c r="D179" s="13" t="s">
        <v>1725</v>
      </c>
      <c r="E179" s="13" t="s">
        <v>1570</v>
      </c>
      <c r="F179" s="15">
        <v>1760000</v>
      </c>
      <c r="G179" s="13" t="s">
        <v>1698</v>
      </c>
    </row>
    <row r="180" spans="1:7">
      <c r="A180" s="13" t="s">
        <v>1726</v>
      </c>
      <c r="B180" s="14" t="s">
        <v>1727</v>
      </c>
      <c r="C180" s="13" t="s">
        <v>1448</v>
      </c>
      <c r="D180" s="13" t="s">
        <v>1728</v>
      </c>
      <c r="E180" s="13" t="s">
        <v>1456</v>
      </c>
      <c r="F180" s="15">
        <v>3680000</v>
      </c>
      <c r="G180" s="13" t="s">
        <v>1698</v>
      </c>
    </row>
    <row r="181" spans="1:7">
      <c r="A181" s="13" t="s">
        <v>1726</v>
      </c>
      <c r="B181" s="14" t="s">
        <v>1727</v>
      </c>
      <c r="C181" s="13" t="s">
        <v>1448</v>
      </c>
      <c r="D181" s="13" t="s">
        <v>1729</v>
      </c>
      <c r="E181" s="13" t="s">
        <v>1456</v>
      </c>
      <c r="F181" s="15">
        <v>680000</v>
      </c>
      <c r="G181" s="13" t="s">
        <v>1698</v>
      </c>
    </row>
    <row r="182" spans="1:7">
      <c r="A182" s="13" t="s">
        <v>1730</v>
      </c>
      <c r="B182" s="14" t="s">
        <v>1731</v>
      </c>
      <c r="C182" s="13" t="s">
        <v>1448</v>
      </c>
      <c r="D182" s="13" t="s">
        <v>1732</v>
      </c>
      <c r="E182" s="13" t="s">
        <v>1515</v>
      </c>
      <c r="F182" s="15">
        <v>4190000</v>
      </c>
      <c r="G182" s="13" t="s">
        <v>1698</v>
      </c>
    </row>
    <row r="183" spans="1:7">
      <c r="A183" s="13" t="s">
        <v>1730</v>
      </c>
      <c r="B183" s="14" t="s">
        <v>1731</v>
      </c>
      <c r="C183" s="13" t="s">
        <v>1448</v>
      </c>
      <c r="D183" s="13" t="s">
        <v>1732</v>
      </c>
      <c r="E183" s="13" t="s">
        <v>1456</v>
      </c>
      <c r="F183" s="15">
        <v>6377000</v>
      </c>
      <c r="G183" s="13" t="s">
        <v>1698</v>
      </c>
    </row>
    <row r="184" spans="1:7">
      <c r="A184" s="13" t="s">
        <v>1730</v>
      </c>
      <c r="B184" s="14" t="s">
        <v>1731</v>
      </c>
      <c r="C184" s="13" t="s">
        <v>1448</v>
      </c>
      <c r="D184" s="13" t="s">
        <v>1733</v>
      </c>
      <c r="E184" s="13" t="s">
        <v>1456</v>
      </c>
      <c r="F184" s="15">
        <v>50000</v>
      </c>
      <c r="G184" s="13" t="s">
        <v>1698</v>
      </c>
    </row>
    <row r="185" spans="1:7">
      <c r="A185" s="13" t="s">
        <v>1730</v>
      </c>
      <c r="B185" s="14" t="s">
        <v>1731</v>
      </c>
      <c r="C185" s="13" t="s">
        <v>1448</v>
      </c>
      <c r="D185" s="13" t="s">
        <v>1734</v>
      </c>
      <c r="E185" s="13" t="s">
        <v>1456</v>
      </c>
      <c r="F185" s="15">
        <v>6444000</v>
      </c>
      <c r="G185" s="13" t="s">
        <v>1698</v>
      </c>
    </row>
    <row r="186" spans="1:7">
      <c r="A186" s="13" t="s">
        <v>1730</v>
      </c>
      <c r="B186" s="14" t="s">
        <v>1731</v>
      </c>
      <c r="C186" s="13" t="s">
        <v>1448</v>
      </c>
      <c r="D186" s="13" t="s">
        <v>1734</v>
      </c>
      <c r="E186" s="13" t="s">
        <v>1549</v>
      </c>
      <c r="F186" s="15">
        <v>17425500</v>
      </c>
      <c r="G186" s="13" t="s">
        <v>1698</v>
      </c>
    </row>
    <row r="187" spans="1:7">
      <c r="A187" s="13" t="s">
        <v>1730</v>
      </c>
      <c r="B187" s="14" t="s">
        <v>1731</v>
      </c>
      <c r="C187" s="13" t="s">
        <v>1448</v>
      </c>
      <c r="D187" s="13" t="s">
        <v>1728</v>
      </c>
      <c r="E187" s="13" t="s">
        <v>1515</v>
      </c>
      <c r="F187" s="15">
        <v>52900</v>
      </c>
      <c r="G187" s="13" t="s">
        <v>1698</v>
      </c>
    </row>
    <row r="188" spans="1:7">
      <c r="A188" s="13" t="s">
        <v>1730</v>
      </c>
      <c r="B188" s="14" t="s">
        <v>1731</v>
      </c>
      <c r="C188" s="13" t="s">
        <v>1448</v>
      </c>
      <c r="D188" s="13" t="s">
        <v>1729</v>
      </c>
      <c r="E188" s="13" t="s">
        <v>1549</v>
      </c>
      <c r="F188" s="15">
        <v>350000</v>
      </c>
      <c r="G188" s="13" t="s">
        <v>1698</v>
      </c>
    </row>
    <row r="189" spans="1:7">
      <c r="A189" s="13" t="s">
        <v>1730</v>
      </c>
      <c r="B189" s="14" t="s">
        <v>1731</v>
      </c>
      <c r="C189" s="13" t="s">
        <v>1448</v>
      </c>
      <c r="D189" s="13" t="s">
        <v>1728</v>
      </c>
      <c r="E189" s="13" t="s">
        <v>1515</v>
      </c>
      <c r="F189" s="15">
        <v>500000</v>
      </c>
      <c r="G189" s="13" t="s">
        <v>1698</v>
      </c>
    </row>
    <row r="190" spans="1:7">
      <c r="A190" s="13" t="s">
        <v>1730</v>
      </c>
      <c r="B190" s="14" t="s">
        <v>1731</v>
      </c>
      <c r="C190" s="13" t="s">
        <v>1448</v>
      </c>
      <c r="D190" s="13" t="s">
        <v>1728</v>
      </c>
      <c r="E190" s="13" t="s">
        <v>1515</v>
      </c>
      <c r="F190" s="15">
        <v>300000</v>
      </c>
      <c r="G190" s="13" t="s">
        <v>1698</v>
      </c>
    </row>
    <row r="191" spans="1:7">
      <c r="A191" s="13" t="s">
        <v>1735</v>
      </c>
      <c r="B191" s="14" t="s">
        <v>1736</v>
      </c>
      <c r="C191" s="13" t="s">
        <v>1448</v>
      </c>
      <c r="D191" s="13" t="s">
        <v>1711</v>
      </c>
      <c r="E191" s="13" t="s">
        <v>1456</v>
      </c>
      <c r="F191" s="15">
        <v>250000</v>
      </c>
      <c r="G191" s="13" t="s">
        <v>1698</v>
      </c>
    </row>
    <row r="192" spans="1:7">
      <c r="A192" s="13" t="s">
        <v>1737</v>
      </c>
      <c r="B192" s="14" t="s">
        <v>1738</v>
      </c>
      <c r="C192" s="13" t="s">
        <v>1448</v>
      </c>
      <c r="D192" s="13" t="s">
        <v>1699</v>
      </c>
      <c r="E192" s="13" t="s">
        <v>1456</v>
      </c>
      <c r="F192" s="15">
        <v>600000</v>
      </c>
      <c r="G192" s="13" t="s">
        <v>1698</v>
      </c>
    </row>
    <row r="193" spans="1:7">
      <c r="A193" s="13" t="s">
        <v>1737</v>
      </c>
      <c r="B193" s="14" t="s">
        <v>1738</v>
      </c>
      <c r="C193" s="13" t="s">
        <v>1448</v>
      </c>
      <c r="D193" s="13" t="s">
        <v>1564</v>
      </c>
      <c r="E193" s="13" t="s">
        <v>1456</v>
      </c>
      <c r="F193" s="15">
        <v>800000</v>
      </c>
      <c r="G193" s="13" t="s">
        <v>1698</v>
      </c>
    </row>
    <row r="194" spans="1:7">
      <c r="A194" s="13" t="s">
        <v>1737</v>
      </c>
      <c r="B194" s="14" t="s">
        <v>1738</v>
      </c>
      <c r="C194" s="13" t="s">
        <v>1448</v>
      </c>
      <c r="D194" s="13" t="s">
        <v>1699</v>
      </c>
      <c r="E194" s="13" t="s">
        <v>1456</v>
      </c>
      <c r="F194" s="15">
        <v>800000</v>
      </c>
      <c r="G194" s="13" t="s">
        <v>1698</v>
      </c>
    </row>
    <row r="195" spans="1:7">
      <c r="A195" s="13" t="s">
        <v>1739</v>
      </c>
      <c r="B195" s="14" t="s">
        <v>1740</v>
      </c>
      <c r="C195" s="13" t="s">
        <v>1448</v>
      </c>
      <c r="D195" s="13" t="s">
        <v>1741</v>
      </c>
      <c r="E195" s="13" t="s">
        <v>1515</v>
      </c>
      <c r="F195" s="15">
        <v>730000</v>
      </c>
      <c r="G195" s="13" t="s">
        <v>1698</v>
      </c>
    </row>
    <row r="196" spans="1:7">
      <c r="A196" s="13" t="s">
        <v>1739</v>
      </c>
      <c r="B196" s="14" t="s">
        <v>1740</v>
      </c>
      <c r="C196" s="13" t="s">
        <v>1448</v>
      </c>
      <c r="D196" s="13" t="s">
        <v>1699</v>
      </c>
      <c r="E196" s="13" t="s">
        <v>1515</v>
      </c>
      <c r="F196" s="15">
        <v>400000</v>
      </c>
      <c r="G196" s="13" t="s">
        <v>1698</v>
      </c>
    </row>
    <row r="197" spans="1:7">
      <c r="A197" s="13" t="s">
        <v>1739</v>
      </c>
      <c r="B197" s="14" t="s">
        <v>1740</v>
      </c>
      <c r="C197" s="13" t="s">
        <v>1448</v>
      </c>
      <c r="D197" s="13" t="s">
        <v>1564</v>
      </c>
      <c r="E197" s="13" t="s">
        <v>1515</v>
      </c>
      <c r="F197" s="15">
        <v>100000</v>
      </c>
      <c r="G197" s="13" t="s">
        <v>1698</v>
      </c>
    </row>
    <row r="198" spans="1:7">
      <c r="A198" s="13" t="s">
        <v>1739</v>
      </c>
      <c r="B198" s="14" t="s">
        <v>1740</v>
      </c>
      <c r="C198" s="13" t="s">
        <v>1448</v>
      </c>
      <c r="D198" s="13" t="s">
        <v>1742</v>
      </c>
      <c r="E198" s="13" t="s">
        <v>1515</v>
      </c>
      <c r="F198" s="15">
        <v>262100</v>
      </c>
      <c r="G198" s="13" t="s">
        <v>1698</v>
      </c>
    </row>
    <row r="199" spans="1:7">
      <c r="A199" s="13" t="s">
        <v>1739</v>
      </c>
      <c r="B199" s="14" t="s">
        <v>1740</v>
      </c>
      <c r="C199" s="13" t="s">
        <v>1448</v>
      </c>
      <c r="D199" s="13" t="s">
        <v>1742</v>
      </c>
      <c r="E199" s="13" t="s">
        <v>1515</v>
      </c>
      <c r="F199" s="15">
        <v>45000</v>
      </c>
      <c r="G199" s="13" t="s">
        <v>1698</v>
      </c>
    </row>
    <row r="200" spans="1:7">
      <c r="A200" s="13" t="s">
        <v>1739</v>
      </c>
      <c r="B200" s="14" t="s">
        <v>1740</v>
      </c>
      <c r="C200" s="13" t="s">
        <v>1448</v>
      </c>
      <c r="D200" s="13" t="s">
        <v>1743</v>
      </c>
      <c r="E200" s="13" t="s">
        <v>1515</v>
      </c>
      <c r="F200" s="15">
        <v>600000</v>
      </c>
      <c r="G200" s="13" t="s">
        <v>1698</v>
      </c>
    </row>
    <row r="201" spans="1:7">
      <c r="A201" s="13" t="s">
        <v>1739</v>
      </c>
      <c r="B201" s="14" t="s">
        <v>1740</v>
      </c>
      <c r="C201" s="13" t="s">
        <v>1448</v>
      </c>
      <c r="D201" s="13" t="s">
        <v>1699</v>
      </c>
      <c r="E201" s="13" t="s">
        <v>1744</v>
      </c>
      <c r="F201" s="15">
        <v>57500</v>
      </c>
      <c r="G201" s="13" t="s">
        <v>1698</v>
      </c>
    </row>
    <row r="202" spans="1:7">
      <c r="A202" s="13" t="s">
        <v>1739</v>
      </c>
      <c r="B202" s="14" t="s">
        <v>1740</v>
      </c>
      <c r="C202" s="13" t="s">
        <v>1448</v>
      </c>
      <c r="D202" s="13" t="s">
        <v>1745</v>
      </c>
      <c r="E202" s="13" t="s">
        <v>1515</v>
      </c>
      <c r="F202" s="15">
        <v>17000</v>
      </c>
      <c r="G202" s="13" t="s">
        <v>1698</v>
      </c>
    </row>
    <row r="203" spans="1:7">
      <c r="A203" s="13" t="s">
        <v>1746</v>
      </c>
      <c r="B203" s="14" t="s">
        <v>1747</v>
      </c>
      <c r="C203" s="13" t="s">
        <v>1448</v>
      </c>
      <c r="D203" s="13" t="s">
        <v>1748</v>
      </c>
      <c r="E203" s="13" t="s">
        <v>1570</v>
      </c>
      <c r="F203" s="15">
        <v>4570000</v>
      </c>
      <c r="G203" s="13" t="s">
        <v>1749</v>
      </c>
    </row>
    <row r="204" spans="1:7">
      <c r="A204" s="13" t="s">
        <v>1746</v>
      </c>
      <c r="B204" s="14" t="s">
        <v>1750</v>
      </c>
      <c r="C204" s="13" t="s">
        <v>1448</v>
      </c>
      <c r="D204" s="13" t="s">
        <v>1748</v>
      </c>
      <c r="E204" s="13" t="s">
        <v>1570</v>
      </c>
      <c r="F204" s="15">
        <v>11270000</v>
      </c>
      <c r="G204" s="13" t="s">
        <v>1749</v>
      </c>
    </row>
    <row r="205" spans="1:7">
      <c r="A205" s="13" t="s">
        <v>1746</v>
      </c>
      <c r="B205" s="14" t="s">
        <v>1751</v>
      </c>
      <c r="C205" s="13" t="s">
        <v>1448</v>
      </c>
      <c r="D205" s="13" t="s">
        <v>1748</v>
      </c>
      <c r="E205" s="13" t="s">
        <v>1570</v>
      </c>
      <c r="F205" s="15">
        <v>3240000</v>
      </c>
      <c r="G205" s="13" t="s">
        <v>1749</v>
      </c>
    </row>
    <row r="206" spans="1:7">
      <c r="A206" s="13" t="s">
        <v>1746</v>
      </c>
      <c r="B206" s="14" t="s">
        <v>1752</v>
      </c>
      <c r="C206" s="13" t="s">
        <v>1448</v>
      </c>
      <c r="D206" s="13" t="s">
        <v>1753</v>
      </c>
      <c r="E206" s="13" t="s">
        <v>1460</v>
      </c>
      <c r="F206" s="15">
        <v>100000</v>
      </c>
      <c r="G206" s="13" t="s">
        <v>1749</v>
      </c>
    </row>
    <row r="207" spans="1:7">
      <c r="A207" s="13" t="s">
        <v>1754</v>
      </c>
      <c r="B207" s="14" t="s">
        <v>1755</v>
      </c>
      <c r="C207" s="13" t="s">
        <v>1448</v>
      </c>
      <c r="D207" s="13" t="s">
        <v>1756</v>
      </c>
      <c r="E207" s="13" t="s">
        <v>1565</v>
      </c>
      <c r="F207" s="15">
        <v>17010000</v>
      </c>
      <c r="G207" s="13" t="s">
        <v>1757</v>
      </c>
    </row>
    <row r="208" spans="1:7">
      <c r="A208" s="13" t="s">
        <v>1754</v>
      </c>
      <c r="B208" s="14" t="s">
        <v>1755</v>
      </c>
      <c r="C208" s="13" t="s">
        <v>1448</v>
      </c>
      <c r="D208" s="13" t="s">
        <v>1756</v>
      </c>
      <c r="E208" s="13" t="s">
        <v>1565</v>
      </c>
      <c r="F208" s="15">
        <v>21790000</v>
      </c>
      <c r="G208" s="13" t="s">
        <v>1757</v>
      </c>
    </row>
    <row r="209" ht="25" customHeight="1" spans="1:1">
      <c r="A209" s="1" t="s">
        <v>1758</v>
      </c>
    </row>
  </sheetData>
  <mergeCells count="7">
    <mergeCell ref="A4:A5"/>
    <mergeCell ref="B4:B5"/>
    <mergeCell ref="C4:C5"/>
    <mergeCell ref="D4:D5"/>
    <mergeCell ref="E4:E5"/>
    <mergeCell ref="F4:F5"/>
    <mergeCell ref="G4:G5"/>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L100"/>
  <sheetViews>
    <sheetView workbookViewId="0">
      <pane xSplit="2" ySplit="6" topLeftCell="C7" activePane="bottomRight" state="frozen"/>
      <selection/>
      <selection pane="topRight"/>
      <selection pane="bottomLeft"/>
      <selection pane="bottomRight" activeCell="B86" sqref="B86"/>
    </sheetView>
  </sheetViews>
  <sheetFormatPr defaultColWidth="9" defaultRowHeight="14.25"/>
  <cols>
    <col min="1" max="1" width="3.7" style="202" hidden="1" customWidth="1"/>
    <col min="2" max="2" width="41.875" style="203" customWidth="1"/>
    <col min="3" max="4" width="10.5" style="359" customWidth="1"/>
    <col min="5" max="7" width="10.5" style="203" customWidth="1"/>
    <col min="8" max="9" width="10.5" style="359" customWidth="1"/>
    <col min="10" max="10" width="10.5" style="203" customWidth="1"/>
    <col min="11" max="11" width="14.5" style="202" hidden="1" customWidth="1"/>
    <col min="12" max="12" width="9" style="202" hidden="1" customWidth="1"/>
    <col min="13" max="16384" width="9" style="202"/>
  </cols>
  <sheetData>
    <row r="1" ht="18" customHeight="1" spans="2:2">
      <c r="B1" s="203" t="s">
        <v>28</v>
      </c>
    </row>
    <row r="2" ht="32" customHeight="1" spans="2:12">
      <c r="B2" s="439" t="s">
        <v>29</v>
      </c>
      <c r="C2" s="440"/>
      <c r="D2" s="440"/>
      <c r="E2" s="441"/>
      <c r="F2" s="441"/>
      <c r="G2" s="441"/>
      <c r="H2" s="440"/>
      <c r="I2" s="440"/>
      <c r="J2" s="441"/>
      <c r="K2" s="444"/>
      <c r="L2" s="444"/>
    </row>
    <row r="3" ht="15" spans="2:12">
      <c r="B3" s="442"/>
      <c r="C3" s="443"/>
      <c r="D3" s="443"/>
      <c r="E3" s="444"/>
      <c r="F3" s="444"/>
      <c r="G3" s="444"/>
      <c r="I3" s="131" t="s">
        <v>30</v>
      </c>
      <c r="J3" s="131"/>
      <c r="K3" s="468"/>
      <c r="L3" s="444"/>
    </row>
    <row r="4" customHeight="1" spans="2:12">
      <c r="B4" s="445" t="s">
        <v>31</v>
      </c>
      <c r="C4" s="446" t="s">
        <v>32</v>
      </c>
      <c r="D4" s="446"/>
      <c r="E4" s="447"/>
      <c r="F4" s="447"/>
      <c r="G4" s="447"/>
      <c r="H4" s="446" t="s">
        <v>33</v>
      </c>
      <c r="I4" s="446"/>
      <c r="J4" s="447"/>
      <c r="K4" s="469" t="s">
        <v>34</v>
      </c>
      <c r="L4" s="470"/>
    </row>
    <row r="5" spans="2:12">
      <c r="B5" s="445"/>
      <c r="C5" s="448" t="s">
        <v>35</v>
      </c>
      <c r="D5" s="449" t="s">
        <v>36</v>
      </c>
      <c r="E5" s="450" t="s">
        <v>37</v>
      </c>
      <c r="F5" s="451" t="s">
        <v>38</v>
      </c>
      <c r="G5" s="452"/>
      <c r="H5" s="449" t="s">
        <v>39</v>
      </c>
      <c r="I5" s="471" t="s">
        <v>40</v>
      </c>
      <c r="J5" s="452"/>
      <c r="K5" s="469"/>
      <c r="L5" s="470"/>
    </row>
    <row r="6" spans="2:12">
      <c r="B6" s="445"/>
      <c r="C6" s="453"/>
      <c r="D6" s="454"/>
      <c r="E6" s="455"/>
      <c r="F6" s="257" t="s">
        <v>41</v>
      </c>
      <c r="G6" s="257" t="s">
        <v>42</v>
      </c>
      <c r="H6" s="454"/>
      <c r="I6" s="449" t="s">
        <v>41</v>
      </c>
      <c r="J6" s="257" t="s">
        <v>42</v>
      </c>
      <c r="K6" s="469"/>
      <c r="L6" s="470"/>
    </row>
    <row r="7" s="436" customFormat="1" ht="15" spans="1:12">
      <c r="A7" s="436">
        <v>101</v>
      </c>
      <c r="B7" s="456" t="s">
        <v>43</v>
      </c>
      <c r="C7" s="457">
        <f>SUM(C8:C20)</f>
        <v>25479</v>
      </c>
      <c r="D7" s="457">
        <f>SUM(D8:D20)</f>
        <v>24819</v>
      </c>
      <c r="E7" s="458">
        <f t="shared" ref="E7:E27" si="0">D7/C7</f>
        <v>0.974096314612033</v>
      </c>
      <c r="F7" s="457">
        <f>SUM(F8,F9:F20)</f>
        <v>-575</v>
      </c>
      <c r="G7" s="458">
        <f t="shared" ref="G7:G27" si="1">F7/K7</f>
        <v>-0.0226431440497755</v>
      </c>
      <c r="H7" s="457">
        <v>26114</v>
      </c>
      <c r="I7" s="457">
        <f>SUM(I8,I9:I20)</f>
        <v>1295</v>
      </c>
      <c r="J7" s="458">
        <f t="shared" ref="J7:J27" si="2">I7/D7</f>
        <v>0.0521777670333212</v>
      </c>
      <c r="K7" s="457">
        <v>25394</v>
      </c>
      <c r="L7" s="472">
        <f>LEN(A7)</f>
        <v>3</v>
      </c>
    </row>
    <row r="8" ht="15" spans="1:12">
      <c r="A8" s="202">
        <v>10101</v>
      </c>
      <c r="B8" s="459" t="s">
        <v>44</v>
      </c>
      <c r="C8" s="460">
        <v>10876</v>
      </c>
      <c r="D8" s="460">
        <v>8155</v>
      </c>
      <c r="E8" s="461">
        <f t="shared" si="0"/>
        <v>0.749816108863553</v>
      </c>
      <c r="F8" s="462">
        <f t="shared" ref="F8:F20" si="3">D8-K8</f>
        <v>-1898</v>
      </c>
      <c r="G8" s="461">
        <f t="shared" si="1"/>
        <v>-0.188799363374117</v>
      </c>
      <c r="H8" s="460">
        <v>8467</v>
      </c>
      <c r="I8" s="460">
        <f t="shared" ref="I8:I20" si="4">H8-D8</f>
        <v>312</v>
      </c>
      <c r="J8" s="461">
        <f t="shared" si="2"/>
        <v>0.0382587369711833</v>
      </c>
      <c r="K8" s="460">
        <v>10053</v>
      </c>
      <c r="L8" s="472">
        <f t="shared" ref="L8:L39" si="5">LEN(A8)</f>
        <v>5</v>
      </c>
    </row>
    <row r="9" ht="15" spans="1:12">
      <c r="A9" s="202">
        <v>10104</v>
      </c>
      <c r="B9" s="459" t="s">
        <v>45</v>
      </c>
      <c r="C9" s="460">
        <v>2234</v>
      </c>
      <c r="D9" s="460">
        <v>2231</v>
      </c>
      <c r="E9" s="461">
        <f t="shared" si="0"/>
        <v>0.998657117278424</v>
      </c>
      <c r="F9" s="462">
        <f t="shared" si="3"/>
        <v>-1061</v>
      </c>
      <c r="G9" s="461">
        <f t="shared" si="1"/>
        <v>-0.322296476306197</v>
      </c>
      <c r="H9" s="460">
        <v>2460</v>
      </c>
      <c r="I9" s="460">
        <f t="shared" si="4"/>
        <v>229</v>
      </c>
      <c r="J9" s="461">
        <f t="shared" si="2"/>
        <v>0.102644554011654</v>
      </c>
      <c r="K9" s="460">
        <v>3292</v>
      </c>
      <c r="L9" s="472">
        <f t="shared" si="5"/>
        <v>5</v>
      </c>
    </row>
    <row r="10" ht="15" spans="1:12">
      <c r="A10" s="202">
        <v>10106</v>
      </c>
      <c r="B10" s="459" t="s">
        <v>46</v>
      </c>
      <c r="C10" s="460">
        <v>850</v>
      </c>
      <c r="D10" s="460">
        <v>640</v>
      </c>
      <c r="E10" s="461">
        <f t="shared" si="0"/>
        <v>0.752941176470588</v>
      </c>
      <c r="F10" s="462">
        <f t="shared" si="3"/>
        <v>-1189</v>
      </c>
      <c r="G10" s="461">
        <f t="shared" si="1"/>
        <v>-0.650082012028431</v>
      </c>
      <c r="H10" s="460">
        <v>552</v>
      </c>
      <c r="I10" s="460">
        <f t="shared" si="4"/>
        <v>-88</v>
      </c>
      <c r="J10" s="461">
        <f t="shared" si="2"/>
        <v>-0.1375</v>
      </c>
      <c r="K10" s="460">
        <v>1829</v>
      </c>
      <c r="L10" s="472">
        <f t="shared" si="5"/>
        <v>5</v>
      </c>
    </row>
    <row r="11" ht="15" spans="1:12">
      <c r="A11" s="202">
        <v>10107</v>
      </c>
      <c r="B11" s="459" t="s">
        <v>47</v>
      </c>
      <c r="C11" s="460">
        <v>804</v>
      </c>
      <c r="D11" s="460">
        <v>567</v>
      </c>
      <c r="E11" s="461">
        <f t="shared" si="0"/>
        <v>0.705223880597015</v>
      </c>
      <c r="F11" s="462">
        <f t="shared" si="3"/>
        <v>-104</v>
      </c>
      <c r="G11" s="461">
        <f t="shared" si="1"/>
        <v>-0.154992548435171</v>
      </c>
      <c r="H11" s="460">
        <v>905</v>
      </c>
      <c r="I11" s="460">
        <f t="shared" si="4"/>
        <v>338</v>
      </c>
      <c r="J11" s="461">
        <f t="shared" si="2"/>
        <v>0.596119929453263</v>
      </c>
      <c r="K11" s="460">
        <v>671</v>
      </c>
      <c r="L11" s="472">
        <f t="shared" si="5"/>
        <v>5</v>
      </c>
    </row>
    <row r="12" ht="15" spans="1:12">
      <c r="A12" s="202">
        <v>10109</v>
      </c>
      <c r="B12" s="459" t="s">
        <v>48</v>
      </c>
      <c r="C12" s="460">
        <v>1688</v>
      </c>
      <c r="D12" s="460">
        <v>1222</v>
      </c>
      <c r="E12" s="461">
        <f t="shared" si="0"/>
        <v>0.7239336492891</v>
      </c>
      <c r="F12" s="462">
        <f t="shared" si="3"/>
        <v>-303</v>
      </c>
      <c r="G12" s="461">
        <f t="shared" si="1"/>
        <v>-0.198688524590164</v>
      </c>
      <c r="H12" s="460">
        <v>1306</v>
      </c>
      <c r="I12" s="460">
        <f t="shared" si="4"/>
        <v>84</v>
      </c>
      <c r="J12" s="461">
        <f t="shared" si="2"/>
        <v>0.0687397708674304</v>
      </c>
      <c r="K12" s="460">
        <v>1525</v>
      </c>
      <c r="L12" s="472">
        <f t="shared" si="5"/>
        <v>5</v>
      </c>
    </row>
    <row r="13" ht="15" spans="1:12">
      <c r="A13" s="202">
        <v>10110</v>
      </c>
      <c r="B13" s="459" t="s">
        <v>49</v>
      </c>
      <c r="C13" s="460">
        <v>2887</v>
      </c>
      <c r="D13" s="460">
        <v>3680</v>
      </c>
      <c r="E13" s="461">
        <f t="shared" si="0"/>
        <v>1.27467959819882</v>
      </c>
      <c r="F13" s="462">
        <f t="shared" si="3"/>
        <v>1353</v>
      </c>
      <c r="G13" s="461">
        <f t="shared" si="1"/>
        <v>0.581435324452084</v>
      </c>
      <c r="H13" s="460">
        <v>3300</v>
      </c>
      <c r="I13" s="460">
        <f t="shared" si="4"/>
        <v>-380</v>
      </c>
      <c r="J13" s="461">
        <f t="shared" si="2"/>
        <v>-0.103260869565217</v>
      </c>
      <c r="K13" s="460">
        <v>2327</v>
      </c>
      <c r="L13" s="472">
        <f t="shared" si="5"/>
        <v>5</v>
      </c>
    </row>
    <row r="14" ht="15" spans="1:12">
      <c r="A14" s="202">
        <v>10111</v>
      </c>
      <c r="B14" s="459" t="s">
        <v>50</v>
      </c>
      <c r="C14" s="460">
        <v>908</v>
      </c>
      <c r="D14" s="460">
        <v>794</v>
      </c>
      <c r="E14" s="461">
        <f t="shared" si="0"/>
        <v>0.874449339207048</v>
      </c>
      <c r="F14" s="462">
        <f t="shared" si="3"/>
        <v>-25</v>
      </c>
      <c r="G14" s="461">
        <f t="shared" si="1"/>
        <v>-0.0305250305250305</v>
      </c>
      <c r="H14" s="460">
        <v>885</v>
      </c>
      <c r="I14" s="460">
        <f t="shared" si="4"/>
        <v>91</v>
      </c>
      <c r="J14" s="461">
        <f t="shared" si="2"/>
        <v>0.114609571788413</v>
      </c>
      <c r="K14" s="460">
        <v>819</v>
      </c>
      <c r="L14" s="472">
        <f t="shared" si="5"/>
        <v>5</v>
      </c>
    </row>
    <row r="15" ht="15" spans="1:12">
      <c r="A15" s="202">
        <v>10112</v>
      </c>
      <c r="B15" s="459" t="s">
        <v>51</v>
      </c>
      <c r="C15" s="460">
        <v>1517</v>
      </c>
      <c r="D15" s="460">
        <v>1431</v>
      </c>
      <c r="E15" s="461">
        <f t="shared" si="0"/>
        <v>0.943309162821358</v>
      </c>
      <c r="F15" s="462">
        <f t="shared" si="3"/>
        <v>252</v>
      </c>
      <c r="G15" s="461">
        <f t="shared" si="1"/>
        <v>0.213740458015267</v>
      </c>
      <c r="H15" s="460">
        <v>1467</v>
      </c>
      <c r="I15" s="460">
        <f t="shared" si="4"/>
        <v>36</v>
      </c>
      <c r="J15" s="461">
        <f t="shared" si="2"/>
        <v>0.0251572327044025</v>
      </c>
      <c r="K15" s="460">
        <v>1179</v>
      </c>
      <c r="L15" s="472">
        <f t="shared" si="5"/>
        <v>5</v>
      </c>
    </row>
    <row r="16" ht="15" spans="1:12">
      <c r="A16" s="202">
        <v>10113</v>
      </c>
      <c r="B16" s="459" t="s">
        <v>52</v>
      </c>
      <c r="C16" s="460">
        <v>452</v>
      </c>
      <c r="D16" s="460">
        <v>645</v>
      </c>
      <c r="E16" s="461">
        <f t="shared" si="0"/>
        <v>1.42699115044248</v>
      </c>
      <c r="F16" s="462">
        <f t="shared" si="3"/>
        <v>206</v>
      </c>
      <c r="G16" s="461">
        <f t="shared" si="1"/>
        <v>0.469248291571754</v>
      </c>
      <c r="H16" s="460">
        <v>330</v>
      </c>
      <c r="I16" s="460">
        <f t="shared" si="4"/>
        <v>-315</v>
      </c>
      <c r="J16" s="461">
        <f t="shared" si="2"/>
        <v>-0.488372093023256</v>
      </c>
      <c r="K16" s="460">
        <v>439</v>
      </c>
      <c r="L16" s="472">
        <f t="shared" si="5"/>
        <v>5</v>
      </c>
    </row>
    <row r="17" ht="15" spans="1:12">
      <c r="A17" s="202">
        <v>10114</v>
      </c>
      <c r="B17" s="459" t="s">
        <v>53</v>
      </c>
      <c r="C17" s="460">
        <v>924</v>
      </c>
      <c r="D17" s="460">
        <v>1076</v>
      </c>
      <c r="E17" s="461">
        <f t="shared" si="0"/>
        <v>1.16450216450216</v>
      </c>
      <c r="F17" s="462">
        <f t="shared" si="3"/>
        <v>189</v>
      </c>
      <c r="G17" s="461">
        <f t="shared" si="1"/>
        <v>0.213077790304397</v>
      </c>
      <c r="H17" s="460">
        <v>1050</v>
      </c>
      <c r="I17" s="460">
        <f t="shared" si="4"/>
        <v>-26</v>
      </c>
      <c r="J17" s="461">
        <f t="shared" si="2"/>
        <v>-0.0241635687732342</v>
      </c>
      <c r="K17" s="460">
        <v>887</v>
      </c>
      <c r="L17" s="472">
        <f t="shared" si="5"/>
        <v>5</v>
      </c>
    </row>
    <row r="18" ht="15" spans="1:12">
      <c r="A18" s="202">
        <v>10118</v>
      </c>
      <c r="B18" s="459" t="s">
        <v>54</v>
      </c>
      <c r="C18" s="460">
        <v>827</v>
      </c>
      <c r="D18" s="460">
        <v>3281</v>
      </c>
      <c r="E18" s="461">
        <f t="shared" si="0"/>
        <v>3.96735187424426</v>
      </c>
      <c r="F18" s="462">
        <f t="shared" si="3"/>
        <v>2317</v>
      </c>
      <c r="G18" s="461">
        <f t="shared" si="1"/>
        <v>2.40352697095436</v>
      </c>
      <c r="H18" s="460">
        <v>4393</v>
      </c>
      <c r="I18" s="460">
        <f t="shared" si="4"/>
        <v>1112</v>
      </c>
      <c r="J18" s="461">
        <f t="shared" si="2"/>
        <v>0.33892106065224</v>
      </c>
      <c r="K18" s="460">
        <v>964</v>
      </c>
      <c r="L18" s="472">
        <f t="shared" si="5"/>
        <v>5</v>
      </c>
    </row>
    <row r="19" ht="15" spans="1:12">
      <c r="A19" s="202">
        <v>10119</v>
      </c>
      <c r="B19" s="459" t="s">
        <v>55</v>
      </c>
      <c r="C19" s="460">
        <v>1363</v>
      </c>
      <c r="D19" s="460">
        <v>968</v>
      </c>
      <c r="E19" s="461">
        <f t="shared" si="0"/>
        <v>0.71019809244314</v>
      </c>
      <c r="F19" s="462">
        <f t="shared" si="3"/>
        <v>-372</v>
      </c>
      <c r="G19" s="461">
        <f t="shared" si="1"/>
        <v>-0.277611940298507</v>
      </c>
      <c r="H19" s="460">
        <v>928</v>
      </c>
      <c r="I19" s="460">
        <f t="shared" si="4"/>
        <v>-40</v>
      </c>
      <c r="J19" s="461">
        <f t="shared" si="2"/>
        <v>-0.0413223140495868</v>
      </c>
      <c r="K19" s="460">
        <v>1340</v>
      </c>
      <c r="L19" s="472">
        <f t="shared" si="5"/>
        <v>5</v>
      </c>
    </row>
    <row r="20" ht="15" spans="1:12">
      <c r="A20" s="202">
        <v>10121</v>
      </c>
      <c r="B20" s="459" t="s">
        <v>56</v>
      </c>
      <c r="C20" s="460">
        <v>149</v>
      </c>
      <c r="D20" s="460">
        <v>129</v>
      </c>
      <c r="E20" s="461">
        <f t="shared" si="0"/>
        <v>0.865771812080537</v>
      </c>
      <c r="F20" s="462">
        <f t="shared" si="3"/>
        <v>60</v>
      </c>
      <c r="G20" s="461">
        <f t="shared" si="1"/>
        <v>0.869565217391304</v>
      </c>
      <c r="H20" s="460">
        <v>71</v>
      </c>
      <c r="I20" s="460">
        <f t="shared" si="4"/>
        <v>-58</v>
      </c>
      <c r="J20" s="461">
        <f t="shared" si="2"/>
        <v>-0.449612403100775</v>
      </c>
      <c r="K20" s="460">
        <v>69</v>
      </c>
      <c r="L20" s="472">
        <f t="shared" si="5"/>
        <v>5</v>
      </c>
    </row>
    <row r="21" s="437" customFormat="1" ht="15" spans="1:12">
      <c r="A21" s="437">
        <v>103</v>
      </c>
      <c r="B21" s="456" t="s">
        <v>57</v>
      </c>
      <c r="C21" s="457">
        <f t="shared" ref="C21:I21" si="6">SUM(C22:C22)+C32+C33+C29+C30+C31+C34</f>
        <v>10696</v>
      </c>
      <c r="D21" s="457">
        <f t="shared" si="6"/>
        <v>18553</v>
      </c>
      <c r="E21" s="458">
        <f t="shared" si="0"/>
        <v>1.7345736724009</v>
      </c>
      <c r="F21" s="463">
        <f>SUM(D21-K21)</f>
        <v>8825</v>
      </c>
      <c r="G21" s="458">
        <f t="shared" si="1"/>
        <v>0.907175164473684</v>
      </c>
      <c r="H21" s="457">
        <f>SUM(H22:H22)+H32+H33+H29+H30+H31+H34</f>
        <v>28101</v>
      </c>
      <c r="I21" s="457">
        <f t="shared" si="6"/>
        <v>9548</v>
      </c>
      <c r="J21" s="458">
        <f t="shared" si="2"/>
        <v>0.514633751953862</v>
      </c>
      <c r="K21" s="457">
        <v>9728</v>
      </c>
      <c r="L21" s="472">
        <f t="shared" si="5"/>
        <v>3</v>
      </c>
    </row>
    <row r="22" ht="15" spans="1:12">
      <c r="A22" s="202">
        <v>10302</v>
      </c>
      <c r="B22" s="459" t="s">
        <v>58</v>
      </c>
      <c r="C22" s="460">
        <f t="shared" ref="C22:H22" si="7">SUM(C23:C28)</f>
        <v>2378</v>
      </c>
      <c r="D22" s="460">
        <f t="shared" si="7"/>
        <v>1609</v>
      </c>
      <c r="E22" s="461">
        <f t="shared" si="0"/>
        <v>0.676619007569386</v>
      </c>
      <c r="F22" s="462">
        <f t="shared" ref="F22:F27" si="8">D22-K22</f>
        <v>-497</v>
      </c>
      <c r="G22" s="461">
        <f t="shared" si="1"/>
        <v>-0.235992402659069</v>
      </c>
      <c r="H22" s="460">
        <f t="shared" si="7"/>
        <v>2159</v>
      </c>
      <c r="I22" s="460">
        <f>H22-D22</f>
        <v>550</v>
      </c>
      <c r="J22" s="461">
        <f t="shared" si="2"/>
        <v>0.341827221876942</v>
      </c>
      <c r="K22" s="460">
        <f>SUM(K23:K28)</f>
        <v>2106</v>
      </c>
      <c r="L22" s="472">
        <f t="shared" si="5"/>
        <v>5</v>
      </c>
    </row>
    <row r="23" ht="15" spans="1:12">
      <c r="A23" s="202">
        <v>1030203</v>
      </c>
      <c r="B23" s="459" t="s">
        <v>59</v>
      </c>
      <c r="C23" s="460">
        <v>925</v>
      </c>
      <c r="D23" s="460">
        <v>729</v>
      </c>
      <c r="E23" s="461">
        <f t="shared" si="0"/>
        <v>0.788108108108108</v>
      </c>
      <c r="F23" s="462">
        <f t="shared" si="8"/>
        <v>-184</v>
      </c>
      <c r="G23" s="461">
        <f t="shared" si="1"/>
        <v>-0.201533406352683</v>
      </c>
      <c r="H23" s="460">
        <v>1002</v>
      </c>
      <c r="I23" s="460">
        <f>H23-D23</f>
        <v>273</v>
      </c>
      <c r="J23" s="461">
        <f t="shared" si="2"/>
        <v>0.374485596707819</v>
      </c>
      <c r="K23" s="460">
        <v>913</v>
      </c>
      <c r="L23" s="472">
        <f t="shared" si="5"/>
        <v>7</v>
      </c>
    </row>
    <row r="24" ht="15" spans="1:12">
      <c r="A24" s="202">
        <v>1030216</v>
      </c>
      <c r="B24" s="459" t="s">
        <v>60</v>
      </c>
      <c r="C24" s="460">
        <v>803</v>
      </c>
      <c r="D24" s="460">
        <v>485</v>
      </c>
      <c r="E24" s="461">
        <f t="shared" si="0"/>
        <v>0.603985056039851</v>
      </c>
      <c r="F24" s="462">
        <f t="shared" si="8"/>
        <v>-121</v>
      </c>
      <c r="G24" s="461">
        <f t="shared" si="1"/>
        <v>-0.1996699669967</v>
      </c>
      <c r="H24" s="460">
        <v>512</v>
      </c>
      <c r="I24" s="460">
        <f>H24-D24</f>
        <v>27</v>
      </c>
      <c r="J24" s="461">
        <f t="shared" si="2"/>
        <v>0.0556701030927835</v>
      </c>
      <c r="K24" s="460">
        <v>606</v>
      </c>
      <c r="L24" s="472">
        <f t="shared" si="5"/>
        <v>7</v>
      </c>
    </row>
    <row r="25" ht="15" spans="1:12">
      <c r="A25" s="202">
        <v>1030218</v>
      </c>
      <c r="B25" s="459" t="s">
        <v>61</v>
      </c>
      <c r="C25" s="460">
        <v>400</v>
      </c>
      <c r="D25" s="460">
        <v>350</v>
      </c>
      <c r="E25" s="461">
        <f t="shared" si="0"/>
        <v>0.875</v>
      </c>
      <c r="F25" s="462">
        <f t="shared" si="8"/>
        <v>8</v>
      </c>
      <c r="G25" s="461">
        <f t="shared" si="1"/>
        <v>0.0233918128654971</v>
      </c>
      <c r="H25" s="460">
        <v>400</v>
      </c>
      <c r="I25" s="460">
        <f>H25-D25</f>
        <v>50</v>
      </c>
      <c r="J25" s="461">
        <f t="shared" si="2"/>
        <v>0.142857142857143</v>
      </c>
      <c r="K25" s="460">
        <v>342</v>
      </c>
      <c r="L25" s="472">
        <f t="shared" si="5"/>
        <v>7</v>
      </c>
    </row>
    <row r="26" ht="15" spans="1:12">
      <c r="A26" s="202">
        <v>1030222</v>
      </c>
      <c r="B26" s="459" t="s">
        <v>62</v>
      </c>
      <c r="C26" s="460">
        <v>220</v>
      </c>
      <c r="D26" s="460">
        <v>45</v>
      </c>
      <c r="E26" s="461">
        <f t="shared" si="0"/>
        <v>0.204545454545455</v>
      </c>
      <c r="F26" s="462">
        <f t="shared" si="8"/>
        <v>-199</v>
      </c>
      <c r="G26" s="461">
        <f t="shared" si="1"/>
        <v>-0.815573770491803</v>
      </c>
      <c r="H26" s="460">
        <v>245</v>
      </c>
      <c r="I26" s="460">
        <f>H26-D26</f>
        <v>200</v>
      </c>
      <c r="J26" s="461">
        <f t="shared" si="2"/>
        <v>4.44444444444444</v>
      </c>
      <c r="K26" s="460">
        <v>244</v>
      </c>
      <c r="L26" s="472">
        <f t="shared" si="5"/>
        <v>7</v>
      </c>
    </row>
    <row r="27" ht="15" spans="1:12">
      <c r="A27" s="202">
        <v>1030223</v>
      </c>
      <c r="B27" s="459" t="s">
        <v>63</v>
      </c>
      <c r="C27" s="460"/>
      <c r="D27" s="460">
        <v>0</v>
      </c>
      <c r="E27" s="461"/>
      <c r="F27" s="462">
        <f t="shared" si="8"/>
        <v>-1</v>
      </c>
      <c r="G27" s="461">
        <f t="shared" si="1"/>
        <v>-1</v>
      </c>
      <c r="H27" s="460">
        <v>0</v>
      </c>
      <c r="I27" s="460"/>
      <c r="J27" s="461"/>
      <c r="K27" s="460">
        <v>1</v>
      </c>
      <c r="L27" s="472">
        <f t="shared" si="5"/>
        <v>7</v>
      </c>
    </row>
    <row r="28" ht="15" spans="1:12">
      <c r="A28" s="202">
        <v>1030299</v>
      </c>
      <c r="B28" s="459" t="s">
        <v>64</v>
      </c>
      <c r="C28" s="460">
        <v>30</v>
      </c>
      <c r="D28" s="460">
        <v>0</v>
      </c>
      <c r="E28" s="461">
        <f t="shared" ref="E28:E31" si="9">D28/C28</f>
        <v>0</v>
      </c>
      <c r="F28" s="462">
        <f t="shared" ref="F28:F34" si="10">D28-K28</f>
        <v>0</v>
      </c>
      <c r="G28" s="461" t="e">
        <f t="shared" ref="G28:G36" si="11">F28/K28</f>
        <v>#DIV/0!</v>
      </c>
      <c r="H28" s="460">
        <v>0</v>
      </c>
      <c r="I28" s="460">
        <f t="shared" ref="I28:I35" si="12">H28-D28</f>
        <v>0</v>
      </c>
      <c r="J28" s="461" t="e">
        <f t="shared" ref="J28:J31" si="13">I28/D28</f>
        <v>#DIV/0!</v>
      </c>
      <c r="K28" s="460"/>
      <c r="L28" s="472">
        <f t="shared" si="5"/>
        <v>7</v>
      </c>
    </row>
    <row r="29" ht="15" spans="1:12">
      <c r="A29" s="202">
        <v>10304</v>
      </c>
      <c r="B29" s="459" t="s">
        <v>65</v>
      </c>
      <c r="C29" s="460">
        <v>1634</v>
      </c>
      <c r="D29" s="460">
        <v>1930</v>
      </c>
      <c r="E29" s="461">
        <f t="shared" si="9"/>
        <v>1.18115055079559</v>
      </c>
      <c r="F29" s="462">
        <f t="shared" si="10"/>
        <v>1013</v>
      </c>
      <c r="G29" s="461">
        <f t="shared" si="11"/>
        <v>1.10468920392585</v>
      </c>
      <c r="H29" s="460">
        <v>2113</v>
      </c>
      <c r="I29" s="460">
        <f t="shared" si="12"/>
        <v>183</v>
      </c>
      <c r="J29" s="461">
        <f t="shared" si="13"/>
        <v>0.0948186528497409</v>
      </c>
      <c r="K29" s="460">
        <v>917</v>
      </c>
      <c r="L29" s="472">
        <f t="shared" si="5"/>
        <v>5</v>
      </c>
    </row>
    <row r="30" ht="15" spans="1:12">
      <c r="A30" s="202">
        <v>10305</v>
      </c>
      <c r="B30" s="459" t="s">
        <v>66</v>
      </c>
      <c r="C30" s="460">
        <v>2619</v>
      </c>
      <c r="D30" s="460">
        <v>4438</v>
      </c>
      <c r="E30" s="461">
        <f t="shared" si="9"/>
        <v>1.69453990072547</v>
      </c>
      <c r="F30" s="462">
        <f t="shared" si="10"/>
        <v>1973</v>
      </c>
      <c r="G30" s="461">
        <f t="shared" si="11"/>
        <v>0.800405679513185</v>
      </c>
      <c r="H30" s="460">
        <v>4785</v>
      </c>
      <c r="I30" s="460">
        <f t="shared" si="12"/>
        <v>347</v>
      </c>
      <c r="J30" s="461">
        <f t="shared" si="13"/>
        <v>0.0781883731410545</v>
      </c>
      <c r="K30" s="460">
        <v>2465</v>
      </c>
      <c r="L30" s="472">
        <f t="shared" si="5"/>
        <v>5</v>
      </c>
    </row>
    <row r="31" ht="15" spans="1:12">
      <c r="A31" s="202">
        <v>10307</v>
      </c>
      <c r="B31" s="459" t="s">
        <v>67</v>
      </c>
      <c r="C31" s="460">
        <v>1599</v>
      </c>
      <c r="D31" s="460">
        <v>8949</v>
      </c>
      <c r="E31" s="461">
        <f t="shared" si="9"/>
        <v>5.59662288930582</v>
      </c>
      <c r="F31" s="462">
        <f t="shared" si="10"/>
        <v>7590</v>
      </c>
      <c r="G31" s="461">
        <f t="shared" si="11"/>
        <v>5.58498896247241</v>
      </c>
      <c r="H31" s="460">
        <f>12414-54+4664</f>
        <v>17024</v>
      </c>
      <c r="I31" s="460">
        <f t="shared" si="12"/>
        <v>8075</v>
      </c>
      <c r="J31" s="461">
        <f t="shared" si="13"/>
        <v>0.902335456475584</v>
      </c>
      <c r="K31" s="460">
        <v>1359</v>
      </c>
      <c r="L31" s="472">
        <f t="shared" si="5"/>
        <v>5</v>
      </c>
    </row>
    <row r="32" ht="15" spans="1:12">
      <c r="A32" s="202">
        <v>10308</v>
      </c>
      <c r="B32" s="459" t="s">
        <v>68</v>
      </c>
      <c r="C32" s="460">
        <v>100</v>
      </c>
      <c r="D32" s="460">
        <v>0</v>
      </c>
      <c r="E32" s="461"/>
      <c r="F32" s="462">
        <f t="shared" si="10"/>
        <v>-8</v>
      </c>
      <c r="G32" s="461">
        <f t="shared" si="11"/>
        <v>-1</v>
      </c>
      <c r="H32" s="460">
        <v>0</v>
      </c>
      <c r="I32" s="460">
        <f t="shared" si="12"/>
        <v>0</v>
      </c>
      <c r="J32" s="461"/>
      <c r="K32" s="460">
        <v>8</v>
      </c>
      <c r="L32" s="472">
        <f t="shared" si="5"/>
        <v>5</v>
      </c>
    </row>
    <row r="33" ht="15" spans="1:12">
      <c r="A33" s="202">
        <v>10309</v>
      </c>
      <c r="B33" s="459" t="s">
        <v>69</v>
      </c>
      <c r="C33" s="460">
        <v>150</v>
      </c>
      <c r="D33" s="460">
        <v>13</v>
      </c>
      <c r="E33" s="461">
        <f t="shared" ref="E33:E50" si="14">D33/C33</f>
        <v>0.0866666666666667</v>
      </c>
      <c r="F33" s="462">
        <f t="shared" si="10"/>
        <v>-47</v>
      </c>
      <c r="G33" s="461">
        <f t="shared" si="11"/>
        <v>-0.783333333333333</v>
      </c>
      <c r="H33" s="460">
        <v>20</v>
      </c>
      <c r="I33" s="460">
        <f t="shared" si="12"/>
        <v>7</v>
      </c>
      <c r="J33" s="461">
        <f t="shared" ref="J33:J43" si="15">I33/D33</f>
        <v>0.538461538461538</v>
      </c>
      <c r="K33" s="460">
        <v>60</v>
      </c>
      <c r="L33" s="472">
        <f t="shared" si="5"/>
        <v>5</v>
      </c>
    </row>
    <row r="34" ht="15" spans="1:12">
      <c r="A34" s="202">
        <v>10399</v>
      </c>
      <c r="B34" s="459" t="s">
        <v>70</v>
      </c>
      <c r="C34" s="460">
        <v>2216</v>
      </c>
      <c r="D34" s="460">
        <v>1614</v>
      </c>
      <c r="E34" s="461">
        <f t="shared" si="14"/>
        <v>0.728339350180505</v>
      </c>
      <c r="F34" s="462">
        <f t="shared" si="10"/>
        <v>-1199</v>
      </c>
      <c r="G34" s="461">
        <f t="shared" si="11"/>
        <v>-0.426235335940277</v>
      </c>
      <c r="H34" s="460">
        <v>2000</v>
      </c>
      <c r="I34" s="460">
        <f t="shared" si="12"/>
        <v>386</v>
      </c>
      <c r="J34" s="461">
        <f t="shared" si="15"/>
        <v>0.239157372986369</v>
      </c>
      <c r="K34" s="460">
        <v>2813</v>
      </c>
      <c r="L34" s="472">
        <f t="shared" si="5"/>
        <v>5</v>
      </c>
    </row>
    <row r="35" s="437" customFormat="1" ht="15" spans="2:12">
      <c r="B35" s="464" t="s">
        <v>71</v>
      </c>
      <c r="C35" s="457">
        <f t="shared" ref="C35:H35" si="16">C21+C7</f>
        <v>36175</v>
      </c>
      <c r="D35" s="457">
        <f t="shared" si="16"/>
        <v>43372</v>
      </c>
      <c r="E35" s="458">
        <f t="shared" si="14"/>
        <v>1.19894955079475</v>
      </c>
      <c r="F35" s="463">
        <f t="shared" ref="F35:F37" si="17">SUM(D35-K35)</f>
        <v>8250</v>
      </c>
      <c r="G35" s="458">
        <f t="shared" si="11"/>
        <v>0.234895507089573</v>
      </c>
      <c r="H35" s="457">
        <f t="shared" si="16"/>
        <v>54215</v>
      </c>
      <c r="I35" s="457">
        <f t="shared" si="12"/>
        <v>10843</v>
      </c>
      <c r="J35" s="458">
        <f t="shared" si="15"/>
        <v>0.25</v>
      </c>
      <c r="K35" s="457">
        <v>35122</v>
      </c>
      <c r="L35" s="472">
        <f t="shared" si="5"/>
        <v>0</v>
      </c>
    </row>
    <row r="36" s="437" customFormat="1" ht="15" spans="2:12">
      <c r="B36" s="465" t="s">
        <v>72</v>
      </c>
      <c r="C36" s="457">
        <f t="shared" ref="C36:H36" si="18">C37+C43+C69</f>
        <v>127504</v>
      </c>
      <c r="D36" s="457">
        <f t="shared" si="18"/>
        <v>185214</v>
      </c>
      <c r="E36" s="458">
        <f t="shared" si="14"/>
        <v>1.45261325134898</v>
      </c>
      <c r="F36" s="463">
        <f t="shared" si="17"/>
        <v>20853.03</v>
      </c>
      <c r="G36" s="458">
        <f t="shared" si="11"/>
        <v>0.126873369024288</v>
      </c>
      <c r="H36" s="457">
        <f t="shared" si="18"/>
        <v>136686</v>
      </c>
      <c r="I36" s="457">
        <f t="shared" ref="I36:I51" si="19">H36-D36</f>
        <v>-48528</v>
      </c>
      <c r="J36" s="458">
        <f t="shared" si="15"/>
        <v>-0.262010431176909</v>
      </c>
      <c r="K36" s="457">
        <f>K37+K43+K69</f>
        <v>164360.97</v>
      </c>
      <c r="L36" s="472">
        <f t="shared" si="5"/>
        <v>0</v>
      </c>
    </row>
    <row r="37" s="437" customFormat="1" ht="15" spans="1:12">
      <c r="A37" s="437">
        <v>11001</v>
      </c>
      <c r="B37" s="465" t="s">
        <v>73</v>
      </c>
      <c r="C37" s="457">
        <f t="shared" ref="C37:H37" si="20">SUM(C38:C42)</f>
        <v>5878</v>
      </c>
      <c r="D37" s="457">
        <f t="shared" si="20"/>
        <v>5878</v>
      </c>
      <c r="E37" s="458">
        <f t="shared" si="14"/>
        <v>1</v>
      </c>
      <c r="F37" s="463">
        <f t="shared" si="17"/>
        <v>0</v>
      </c>
      <c r="G37" s="458"/>
      <c r="H37" s="457">
        <f t="shared" si="20"/>
        <v>5878</v>
      </c>
      <c r="I37" s="457">
        <f t="shared" si="19"/>
        <v>0</v>
      </c>
      <c r="J37" s="458">
        <f t="shared" si="15"/>
        <v>0</v>
      </c>
      <c r="K37" s="457">
        <f>SUM(K38:K42)</f>
        <v>5878</v>
      </c>
      <c r="L37" s="472">
        <f t="shared" si="5"/>
        <v>5</v>
      </c>
    </row>
    <row r="38" s="438" customFormat="1" ht="17" customHeight="1" spans="1:12">
      <c r="A38" s="438">
        <v>1100104</v>
      </c>
      <c r="B38" s="466" t="s">
        <v>74</v>
      </c>
      <c r="C38" s="460">
        <v>3107</v>
      </c>
      <c r="D38" s="460">
        <v>3107</v>
      </c>
      <c r="E38" s="461">
        <f t="shared" si="14"/>
        <v>1</v>
      </c>
      <c r="F38" s="462">
        <f t="shared" ref="F38:F42" si="21">D38-K38</f>
        <v>0</v>
      </c>
      <c r="G38" s="461"/>
      <c r="H38" s="460">
        <v>3107</v>
      </c>
      <c r="I38" s="460">
        <f t="shared" si="19"/>
        <v>0</v>
      </c>
      <c r="J38" s="461">
        <f t="shared" si="15"/>
        <v>0</v>
      </c>
      <c r="K38" s="460">
        <v>3107</v>
      </c>
      <c r="L38" s="472">
        <f t="shared" si="5"/>
        <v>7</v>
      </c>
    </row>
    <row r="39" s="438" customFormat="1" ht="17" customHeight="1" spans="1:12">
      <c r="A39" s="438">
        <v>1100105</v>
      </c>
      <c r="B39" s="466" t="s">
        <v>75</v>
      </c>
      <c r="C39" s="460">
        <v>402</v>
      </c>
      <c r="D39" s="460">
        <v>402</v>
      </c>
      <c r="E39" s="461">
        <f t="shared" si="14"/>
        <v>1</v>
      </c>
      <c r="F39" s="462">
        <f t="shared" si="21"/>
        <v>0</v>
      </c>
      <c r="G39" s="461"/>
      <c r="H39" s="460">
        <v>402</v>
      </c>
      <c r="I39" s="460">
        <f t="shared" si="19"/>
        <v>0</v>
      </c>
      <c r="J39" s="461">
        <f t="shared" si="15"/>
        <v>0</v>
      </c>
      <c r="K39" s="460">
        <v>402</v>
      </c>
      <c r="L39" s="472">
        <f t="shared" si="5"/>
        <v>7</v>
      </c>
    </row>
    <row r="40" s="438" customFormat="1" ht="17" customHeight="1" spans="1:12">
      <c r="A40" s="438">
        <v>1100102</v>
      </c>
      <c r="B40" s="466" t="s">
        <v>76</v>
      </c>
      <c r="C40" s="460">
        <v>565</v>
      </c>
      <c r="D40" s="460">
        <v>565</v>
      </c>
      <c r="E40" s="461">
        <f t="shared" si="14"/>
        <v>1</v>
      </c>
      <c r="F40" s="462">
        <f t="shared" si="21"/>
        <v>0</v>
      </c>
      <c r="G40" s="461"/>
      <c r="H40" s="460">
        <v>565</v>
      </c>
      <c r="I40" s="460">
        <f t="shared" si="19"/>
        <v>0</v>
      </c>
      <c r="J40" s="461">
        <f t="shared" si="15"/>
        <v>0</v>
      </c>
      <c r="K40" s="460">
        <v>565</v>
      </c>
      <c r="L40" s="472">
        <f t="shared" ref="L40:L71" si="22">LEN(A40)</f>
        <v>7</v>
      </c>
    </row>
    <row r="41" s="438" customFormat="1" ht="17" customHeight="1" spans="1:12">
      <c r="A41" s="438">
        <v>1100103</v>
      </c>
      <c r="B41" s="466" t="s">
        <v>77</v>
      </c>
      <c r="C41" s="460">
        <v>339</v>
      </c>
      <c r="D41" s="460">
        <v>339</v>
      </c>
      <c r="E41" s="461">
        <f t="shared" si="14"/>
        <v>1</v>
      </c>
      <c r="F41" s="462">
        <f t="shared" si="21"/>
        <v>0</v>
      </c>
      <c r="G41" s="461"/>
      <c r="H41" s="460">
        <v>339</v>
      </c>
      <c r="I41" s="460">
        <f t="shared" si="19"/>
        <v>0</v>
      </c>
      <c r="J41" s="461">
        <f t="shared" si="15"/>
        <v>0</v>
      </c>
      <c r="K41" s="460">
        <v>339</v>
      </c>
      <c r="L41" s="472">
        <f t="shared" si="22"/>
        <v>7</v>
      </c>
    </row>
    <row r="42" s="438" customFormat="1" ht="17" customHeight="1" spans="1:12">
      <c r="A42" s="438">
        <v>1100199</v>
      </c>
      <c r="B42" s="466" t="s">
        <v>78</v>
      </c>
      <c r="C42" s="460">
        <v>1465</v>
      </c>
      <c r="D42" s="460">
        <v>1465</v>
      </c>
      <c r="E42" s="461">
        <f t="shared" si="14"/>
        <v>1</v>
      </c>
      <c r="F42" s="462">
        <f t="shared" si="21"/>
        <v>0</v>
      </c>
      <c r="G42" s="461"/>
      <c r="H42" s="460">
        <v>1465</v>
      </c>
      <c r="I42" s="460">
        <f t="shared" si="19"/>
        <v>0</v>
      </c>
      <c r="J42" s="461">
        <f t="shared" si="15"/>
        <v>0</v>
      </c>
      <c r="K42" s="460">
        <v>1465</v>
      </c>
      <c r="L42" s="472">
        <f t="shared" si="22"/>
        <v>7</v>
      </c>
    </row>
    <row r="43" ht="15" spans="1:12">
      <c r="A43" s="202">
        <v>11002</v>
      </c>
      <c r="B43" s="465" t="s">
        <v>79</v>
      </c>
      <c r="C43" s="457">
        <f t="shared" ref="C43:H43" si="23">SUM(C44:C68)</f>
        <v>113368</v>
      </c>
      <c r="D43" s="457">
        <f t="shared" si="23"/>
        <v>151552</v>
      </c>
      <c r="E43" s="458">
        <f t="shared" si="14"/>
        <v>1.33681462140992</v>
      </c>
      <c r="F43" s="463">
        <f t="shared" ref="F43:F49" si="24">SUM(D43-K43)</f>
        <v>16067.03</v>
      </c>
      <c r="G43" s="458">
        <f t="shared" ref="G43:G48" si="25">F43/K43</f>
        <v>0.118589021350486</v>
      </c>
      <c r="H43" s="457">
        <f t="shared" si="23"/>
        <v>121781</v>
      </c>
      <c r="I43" s="457">
        <f t="shared" si="19"/>
        <v>-29771</v>
      </c>
      <c r="J43" s="458">
        <f t="shared" si="15"/>
        <v>-0.196440825591216</v>
      </c>
      <c r="K43" s="457">
        <f>SUM(K44:K68)</f>
        <v>135484.97</v>
      </c>
      <c r="L43" s="472">
        <f t="shared" si="22"/>
        <v>5</v>
      </c>
    </row>
    <row r="44" ht="15" spans="1:12">
      <c r="A44" s="202">
        <v>1100201</v>
      </c>
      <c r="B44" s="466" t="s">
        <v>80</v>
      </c>
      <c r="C44" s="467">
        <v>894</v>
      </c>
      <c r="D44" s="467">
        <v>894</v>
      </c>
      <c r="E44" s="461">
        <f t="shared" si="14"/>
        <v>1</v>
      </c>
      <c r="F44" s="463"/>
      <c r="G44" s="458"/>
      <c r="H44" s="467">
        <v>894</v>
      </c>
      <c r="I44" s="460">
        <f t="shared" si="19"/>
        <v>0</v>
      </c>
      <c r="J44" s="461"/>
      <c r="K44" s="467">
        <v>894.2</v>
      </c>
      <c r="L44" s="472">
        <f t="shared" si="22"/>
        <v>7</v>
      </c>
    </row>
    <row r="45" ht="15" spans="1:12">
      <c r="A45" s="202">
        <v>1100202</v>
      </c>
      <c r="B45" s="466" t="s">
        <v>81</v>
      </c>
      <c r="C45" s="467">
        <v>41259</v>
      </c>
      <c r="D45" s="467">
        <v>52014</v>
      </c>
      <c r="E45" s="461">
        <f t="shared" si="14"/>
        <v>1.26067039918563</v>
      </c>
      <c r="F45" s="462">
        <f t="shared" si="24"/>
        <v>9198</v>
      </c>
      <c r="G45" s="461">
        <f t="shared" si="25"/>
        <v>0.214826233183856</v>
      </c>
      <c r="H45" s="467">
        <v>42754</v>
      </c>
      <c r="I45" s="460">
        <f t="shared" si="19"/>
        <v>-9260</v>
      </c>
      <c r="J45" s="461">
        <f t="shared" ref="J45:J51" si="26">I45/D45</f>
        <v>-0.178028992194409</v>
      </c>
      <c r="K45" s="467">
        <v>42816</v>
      </c>
      <c r="L45" s="472">
        <f t="shared" si="22"/>
        <v>7</v>
      </c>
    </row>
    <row r="46" ht="15" spans="1:12">
      <c r="A46" s="202">
        <v>1100207</v>
      </c>
      <c r="B46" s="466" t="s">
        <v>82</v>
      </c>
      <c r="C46" s="467">
        <v>9304</v>
      </c>
      <c r="D46" s="467">
        <v>10290</v>
      </c>
      <c r="E46" s="461">
        <f t="shared" si="14"/>
        <v>1.10597592433362</v>
      </c>
      <c r="F46" s="462">
        <f t="shared" si="24"/>
        <v>-90</v>
      </c>
      <c r="G46" s="461">
        <f t="shared" si="25"/>
        <v>-0.00867052023121387</v>
      </c>
      <c r="H46" s="467">
        <v>10245</v>
      </c>
      <c r="I46" s="460">
        <f t="shared" si="19"/>
        <v>-45</v>
      </c>
      <c r="J46" s="461">
        <f t="shared" si="26"/>
        <v>-0.0043731778425656</v>
      </c>
      <c r="K46" s="467">
        <v>10380</v>
      </c>
      <c r="L46" s="472">
        <f t="shared" si="22"/>
        <v>7</v>
      </c>
    </row>
    <row r="47" ht="15" spans="1:12">
      <c r="A47" s="202">
        <v>1100208</v>
      </c>
      <c r="B47" s="466" t="s">
        <v>83</v>
      </c>
      <c r="C47" s="467">
        <v>804</v>
      </c>
      <c r="D47" s="467">
        <v>5900</v>
      </c>
      <c r="E47" s="461">
        <f t="shared" si="14"/>
        <v>7.33830845771144</v>
      </c>
      <c r="F47" s="462">
        <f t="shared" si="24"/>
        <v>607</v>
      </c>
      <c r="G47" s="461">
        <f t="shared" si="25"/>
        <v>0.11467976572832</v>
      </c>
      <c r="H47" s="467">
        <v>1026</v>
      </c>
      <c r="I47" s="460">
        <f t="shared" si="19"/>
        <v>-4874</v>
      </c>
      <c r="J47" s="461">
        <f t="shared" si="26"/>
        <v>-0.826101694915254</v>
      </c>
      <c r="K47" s="473">
        <v>5293</v>
      </c>
      <c r="L47" s="472">
        <f t="shared" si="22"/>
        <v>7</v>
      </c>
    </row>
    <row r="48" ht="15" spans="1:12">
      <c r="A48" s="202">
        <v>1100225</v>
      </c>
      <c r="B48" s="466" t="s">
        <v>84</v>
      </c>
      <c r="C48" s="467">
        <v>250</v>
      </c>
      <c r="D48" s="467">
        <v>278</v>
      </c>
      <c r="E48" s="461">
        <f t="shared" si="14"/>
        <v>1.112</v>
      </c>
      <c r="F48" s="462">
        <f t="shared" si="24"/>
        <v>0</v>
      </c>
      <c r="G48" s="461">
        <f t="shared" si="25"/>
        <v>0</v>
      </c>
      <c r="H48" s="467">
        <v>250</v>
      </c>
      <c r="I48" s="460">
        <f t="shared" si="19"/>
        <v>-28</v>
      </c>
      <c r="J48" s="461">
        <f t="shared" si="26"/>
        <v>-0.100719424460432</v>
      </c>
      <c r="K48" s="473">
        <v>278</v>
      </c>
      <c r="L48" s="472">
        <f t="shared" si="22"/>
        <v>7</v>
      </c>
    </row>
    <row r="49" ht="15" spans="1:12">
      <c r="A49" s="202">
        <v>1100226</v>
      </c>
      <c r="B49" s="466" t="s">
        <v>85</v>
      </c>
      <c r="C49" s="467">
        <v>1576</v>
      </c>
      <c r="D49" s="467">
        <v>3151</v>
      </c>
      <c r="E49" s="461">
        <f t="shared" si="14"/>
        <v>1.9993654822335</v>
      </c>
      <c r="F49" s="462">
        <f t="shared" si="24"/>
        <v>1200</v>
      </c>
      <c r="G49" s="461"/>
      <c r="H49" s="467">
        <v>1626</v>
      </c>
      <c r="I49" s="460">
        <f t="shared" si="19"/>
        <v>-1525</v>
      </c>
      <c r="J49" s="461">
        <f t="shared" si="26"/>
        <v>-0.483973341796255</v>
      </c>
      <c r="K49" s="473">
        <v>1951</v>
      </c>
      <c r="L49" s="472">
        <f t="shared" si="22"/>
        <v>7</v>
      </c>
    </row>
    <row r="50" ht="15" spans="1:12">
      <c r="A50" s="202">
        <v>1100227</v>
      </c>
      <c r="B50" s="466" t="s">
        <v>86</v>
      </c>
      <c r="C50" s="467">
        <v>8536</v>
      </c>
      <c r="D50" s="467">
        <v>8933</v>
      </c>
      <c r="E50" s="461">
        <f t="shared" si="14"/>
        <v>1.04650890346767</v>
      </c>
      <c r="F50" s="462"/>
      <c r="G50" s="461"/>
      <c r="H50" s="467">
        <v>8535</v>
      </c>
      <c r="I50" s="460">
        <f t="shared" si="19"/>
        <v>-398</v>
      </c>
      <c r="J50" s="461">
        <f t="shared" si="26"/>
        <v>-0.0445539012649726</v>
      </c>
      <c r="K50" s="467">
        <v>8535</v>
      </c>
      <c r="L50" s="472">
        <f t="shared" si="22"/>
        <v>7</v>
      </c>
    </row>
    <row r="51" ht="15" spans="1:12">
      <c r="A51" s="202">
        <v>1100228</v>
      </c>
      <c r="B51" s="466" t="s">
        <v>87</v>
      </c>
      <c r="C51" s="467">
        <v>537</v>
      </c>
      <c r="D51" s="467">
        <v>598</v>
      </c>
      <c r="E51" s="461"/>
      <c r="F51" s="462"/>
      <c r="G51" s="461"/>
      <c r="H51" s="467">
        <v>538</v>
      </c>
      <c r="I51" s="460">
        <f t="shared" si="19"/>
        <v>-60</v>
      </c>
      <c r="J51" s="461">
        <f t="shared" si="26"/>
        <v>-0.100334448160535</v>
      </c>
      <c r="K51" s="467">
        <v>597</v>
      </c>
      <c r="L51" s="472">
        <f t="shared" si="22"/>
        <v>7</v>
      </c>
    </row>
    <row r="52" ht="15" spans="1:12">
      <c r="A52" s="202">
        <v>1100229</v>
      </c>
      <c r="B52" s="466" t="s">
        <v>88</v>
      </c>
      <c r="C52" s="467"/>
      <c r="D52" s="467"/>
      <c r="E52" s="461"/>
      <c r="F52" s="462">
        <f>SUM(D52-K52)</f>
        <v>-6</v>
      </c>
      <c r="G52" s="461"/>
      <c r="H52" s="467"/>
      <c r="I52" s="460"/>
      <c r="J52" s="461"/>
      <c r="K52" s="467">
        <v>6</v>
      </c>
      <c r="L52" s="472">
        <f t="shared" si="22"/>
        <v>7</v>
      </c>
    </row>
    <row r="53" ht="15" spans="1:12">
      <c r="A53" s="202">
        <v>1100231</v>
      </c>
      <c r="B53" s="466" t="s">
        <v>89</v>
      </c>
      <c r="C53" s="467">
        <v>8566</v>
      </c>
      <c r="D53" s="467">
        <v>10298</v>
      </c>
      <c r="E53" s="461">
        <f>D53/C53</f>
        <v>1.20219472332477</v>
      </c>
      <c r="F53" s="462">
        <f>SUM(D53-K53)</f>
        <v>-605</v>
      </c>
      <c r="G53" s="461">
        <f>F53/K53</f>
        <v>-0.0554893148674677</v>
      </c>
      <c r="H53" s="467">
        <v>6895</v>
      </c>
      <c r="I53" s="460">
        <f>H53-D53</f>
        <v>-3403</v>
      </c>
      <c r="J53" s="461">
        <f>I53/D53</f>
        <v>-0.330452515051466</v>
      </c>
      <c r="K53" s="467">
        <v>10903</v>
      </c>
      <c r="L53" s="472">
        <f t="shared" si="22"/>
        <v>7</v>
      </c>
    </row>
    <row r="54" ht="15" spans="1:12">
      <c r="A54" s="202">
        <v>1100244</v>
      </c>
      <c r="B54" s="466" t="s">
        <v>90</v>
      </c>
      <c r="C54" s="467">
        <v>934</v>
      </c>
      <c r="D54" s="467">
        <v>1007</v>
      </c>
      <c r="E54" s="461">
        <f>D54/C54</f>
        <v>1.07815845824411</v>
      </c>
      <c r="F54" s="462">
        <f>SUM(D54-K54)</f>
        <v>-268.67</v>
      </c>
      <c r="G54" s="461">
        <f>F54/K54</f>
        <v>-0.210610894667116</v>
      </c>
      <c r="H54" s="467">
        <v>878</v>
      </c>
      <c r="I54" s="460">
        <f>H54-D54</f>
        <v>-129</v>
      </c>
      <c r="J54" s="461">
        <f>I54/D54</f>
        <v>-0.128103277060576</v>
      </c>
      <c r="K54" s="467">
        <v>1275.67</v>
      </c>
      <c r="L54" s="472">
        <f t="shared" si="22"/>
        <v>7</v>
      </c>
    </row>
    <row r="55" ht="15" spans="1:12">
      <c r="A55" s="202">
        <v>1100245</v>
      </c>
      <c r="B55" s="466" t="s">
        <v>91</v>
      </c>
      <c r="C55" s="467">
        <v>8258</v>
      </c>
      <c r="D55" s="467">
        <v>11616</v>
      </c>
      <c r="E55" s="461">
        <f>D55/C55</f>
        <v>1.40663598934367</v>
      </c>
      <c r="F55" s="462">
        <f>SUM(D55-K55)</f>
        <v>4441.43</v>
      </c>
      <c r="G55" s="461">
        <f>F55/K55</f>
        <v>0.619051734110895</v>
      </c>
      <c r="H55" s="467">
        <v>8012</v>
      </c>
      <c r="I55" s="460">
        <f>H55-D55</f>
        <v>-3604</v>
      </c>
      <c r="J55" s="461">
        <f>I55/D55</f>
        <v>-0.310261707988981</v>
      </c>
      <c r="K55" s="467">
        <v>7174.57</v>
      </c>
      <c r="L55" s="472">
        <f t="shared" si="22"/>
        <v>7</v>
      </c>
    </row>
    <row r="56" ht="15" spans="1:12">
      <c r="A56" s="202">
        <v>1100246</v>
      </c>
      <c r="B56" s="466" t="s">
        <v>92</v>
      </c>
      <c r="C56" s="467"/>
      <c r="D56" s="467">
        <v>10</v>
      </c>
      <c r="E56" s="461"/>
      <c r="F56" s="462"/>
      <c r="G56" s="461"/>
      <c r="H56" s="467"/>
      <c r="I56" s="460"/>
      <c r="J56" s="461"/>
      <c r="K56" s="467"/>
      <c r="L56" s="472">
        <f t="shared" si="22"/>
        <v>7</v>
      </c>
    </row>
    <row r="57" ht="15" spans="1:12">
      <c r="A57" s="202">
        <v>1100247</v>
      </c>
      <c r="B57" s="466" t="s">
        <v>93</v>
      </c>
      <c r="C57" s="467">
        <v>297</v>
      </c>
      <c r="D57" s="467">
        <v>327</v>
      </c>
      <c r="E57" s="461">
        <f t="shared" ref="E57:E62" si="27">D57/C57</f>
        <v>1.1010101010101</v>
      </c>
      <c r="F57" s="462">
        <f t="shared" ref="F57:F62" si="28">SUM(D57-K57)</f>
        <v>-20.05</v>
      </c>
      <c r="G57" s="461">
        <f t="shared" ref="G57:G62" si="29">F57/K57</f>
        <v>-0.0577726552369976</v>
      </c>
      <c r="H57" s="467">
        <v>4</v>
      </c>
      <c r="I57" s="460">
        <f t="shared" ref="I57:I62" si="30">H57-D57</f>
        <v>-323</v>
      </c>
      <c r="J57" s="461">
        <f t="shared" ref="J57:J62" si="31">I57/D57</f>
        <v>-0.987767584097859</v>
      </c>
      <c r="K57" s="467">
        <v>347.05</v>
      </c>
      <c r="L57" s="472">
        <f t="shared" si="22"/>
        <v>7</v>
      </c>
    </row>
    <row r="58" ht="15" spans="1:12">
      <c r="A58" s="202">
        <v>1100248</v>
      </c>
      <c r="B58" s="466" t="s">
        <v>94</v>
      </c>
      <c r="C58" s="467">
        <v>18265</v>
      </c>
      <c r="D58" s="467">
        <v>23159</v>
      </c>
      <c r="E58" s="461">
        <f t="shared" si="27"/>
        <v>1.26794415548864</v>
      </c>
      <c r="F58" s="462">
        <f t="shared" si="28"/>
        <v>2248</v>
      </c>
      <c r="G58" s="461">
        <f t="shared" si="29"/>
        <v>0.107503227966142</v>
      </c>
      <c r="H58" s="467">
        <v>20365</v>
      </c>
      <c r="I58" s="460">
        <f t="shared" si="30"/>
        <v>-2794</v>
      </c>
      <c r="J58" s="461">
        <f t="shared" si="31"/>
        <v>-0.12064424197936</v>
      </c>
      <c r="K58" s="467">
        <v>20911</v>
      </c>
      <c r="L58" s="472">
        <f t="shared" si="22"/>
        <v>7</v>
      </c>
    </row>
    <row r="59" ht="15" spans="1:12">
      <c r="A59" s="202">
        <v>1100249</v>
      </c>
      <c r="B59" s="466" t="s">
        <v>95</v>
      </c>
      <c r="C59" s="467">
        <v>5288</v>
      </c>
      <c r="D59" s="467">
        <v>6122</v>
      </c>
      <c r="E59" s="461">
        <f t="shared" si="27"/>
        <v>1.15771558245083</v>
      </c>
      <c r="F59" s="462">
        <f t="shared" si="28"/>
        <v>559.86</v>
      </c>
      <c r="G59" s="461">
        <f t="shared" si="29"/>
        <v>0.100655503097729</v>
      </c>
      <c r="H59" s="467">
        <v>6446</v>
      </c>
      <c r="I59" s="460">
        <f t="shared" si="30"/>
        <v>324</v>
      </c>
      <c r="J59" s="461">
        <f t="shared" si="31"/>
        <v>0.0529238810846129</v>
      </c>
      <c r="K59" s="467">
        <v>5562.14</v>
      </c>
      <c r="L59" s="472">
        <f t="shared" si="22"/>
        <v>7</v>
      </c>
    </row>
    <row r="60" ht="15" spans="1:12">
      <c r="A60" s="202">
        <v>1100250</v>
      </c>
      <c r="B60" s="466" t="s">
        <v>96</v>
      </c>
      <c r="C60" s="467">
        <v>205</v>
      </c>
      <c r="D60" s="467">
        <v>2757</v>
      </c>
      <c r="E60" s="461">
        <f t="shared" si="27"/>
        <v>13.4487804878049</v>
      </c>
      <c r="F60" s="462">
        <f t="shared" si="28"/>
        <v>2522.68</v>
      </c>
      <c r="G60" s="461">
        <f t="shared" si="29"/>
        <v>10.7659610788665</v>
      </c>
      <c r="H60" s="467">
        <v>1541</v>
      </c>
      <c r="I60" s="460">
        <f t="shared" si="30"/>
        <v>-1216</v>
      </c>
      <c r="J60" s="461">
        <f t="shared" si="31"/>
        <v>-0.441059122234313</v>
      </c>
      <c r="K60" s="467">
        <v>234.32</v>
      </c>
      <c r="L60" s="472">
        <f t="shared" si="22"/>
        <v>7</v>
      </c>
    </row>
    <row r="61" ht="15" spans="1:12">
      <c r="A61" s="202">
        <v>1100252</v>
      </c>
      <c r="B61" s="466" t="s">
        <v>97</v>
      </c>
      <c r="C61" s="467">
        <v>6657</v>
      </c>
      <c r="D61" s="467">
        <v>8925</v>
      </c>
      <c r="E61" s="461">
        <f t="shared" si="27"/>
        <v>1.34069400630915</v>
      </c>
      <c r="F61" s="462">
        <f t="shared" si="28"/>
        <v>-5292.83</v>
      </c>
      <c r="G61" s="461">
        <f t="shared" si="29"/>
        <v>-0.372267075918055</v>
      </c>
      <c r="H61" s="467">
        <v>10732</v>
      </c>
      <c r="I61" s="460">
        <f t="shared" si="30"/>
        <v>1807</v>
      </c>
      <c r="J61" s="461">
        <f t="shared" si="31"/>
        <v>0.202464985994398</v>
      </c>
      <c r="K61" s="467">
        <f>11937.83+2280</f>
        <v>14217.83</v>
      </c>
      <c r="L61" s="472">
        <f t="shared" si="22"/>
        <v>7</v>
      </c>
    </row>
    <row r="62" ht="15" spans="1:12">
      <c r="A62" s="202">
        <v>1100253</v>
      </c>
      <c r="B62" s="466" t="s">
        <v>98</v>
      </c>
      <c r="C62" s="467">
        <v>778</v>
      </c>
      <c r="D62" s="467">
        <v>1441</v>
      </c>
      <c r="E62" s="461">
        <f t="shared" si="27"/>
        <v>1.85218508997429</v>
      </c>
      <c r="F62" s="462">
        <f t="shared" si="28"/>
        <v>78</v>
      </c>
      <c r="G62" s="461">
        <f t="shared" si="29"/>
        <v>0.0572267057960381</v>
      </c>
      <c r="H62" s="467">
        <v>340</v>
      </c>
      <c r="I62" s="460">
        <f t="shared" si="30"/>
        <v>-1101</v>
      </c>
      <c r="J62" s="461">
        <f t="shared" si="31"/>
        <v>-0.764052741151978</v>
      </c>
      <c r="K62" s="467">
        <v>1363</v>
      </c>
      <c r="L62" s="472">
        <f t="shared" si="22"/>
        <v>7</v>
      </c>
    </row>
    <row r="63" ht="15" spans="1:12">
      <c r="A63" s="202">
        <v>1100254</v>
      </c>
      <c r="B63" s="466" t="s">
        <v>99</v>
      </c>
      <c r="C63" s="467"/>
      <c r="D63" s="467"/>
      <c r="E63" s="458"/>
      <c r="F63" s="462"/>
      <c r="G63" s="461"/>
      <c r="H63" s="467"/>
      <c r="I63" s="460"/>
      <c r="J63" s="461"/>
      <c r="K63" s="467"/>
      <c r="L63" s="472">
        <f t="shared" si="22"/>
        <v>7</v>
      </c>
    </row>
    <row r="64" ht="15" spans="1:12">
      <c r="A64" s="202">
        <v>1100257</v>
      </c>
      <c r="B64" s="466" t="s">
        <v>100</v>
      </c>
      <c r="C64" s="467"/>
      <c r="D64" s="467">
        <v>3</v>
      </c>
      <c r="E64" s="458"/>
      <c r="F64" s="462"/>
      <c r="G64" s="461"/>
      <c r="H64" s="467"/>
      <c r="I64" s="460"/>
      <c r="J64" s="461"/>
      <c r="K64" s="467"/>
      <c r="L64" s="472">
        <f t="shared" si="22"/>
        <v>7</v>
      </c>
    </row>
    <row r="65" ht="15" spans="1:12">
      <c r="A65" s="202">
        <v>1100258</v>
      </c>
      <c r="B65" s="466" t="s">
        <v>101</v>
      </c>
      <c r="C65" s="467">
        <v>533</v>
      </c>
      <c r="D65" s="467">
        <v>1067</v>
      </c>
      <c r="E65" s="461">
        <f>D65/C65</f>
        <v>2.00187617260788</v>
      </c>
      <c r="F65" s="462">
        <f>SUM(D65-K65)</f>
        <v>-845.06</v>
      </c>
      <c r="G65" s="461">
        <f>F65/K65</f>
        <v>-0.441963118312187</v>
      </c>
      <c r="H65" s="467">
        <v>406</v>
      </c>
      <c r="I65" s="460">
        <f>H65-D65</f>
        <v>-661</v>
      </c>
      <c r="J65" s="461">
        <f>I65/D65</f>
        <v>-0.619493908153702</v>
      </c>
      <c r="K65" s="467">
        <v>1912.06</v>
      </c>
      <c r="L65" s="472">
        <f t="shared" si="22"/>
        <v>7</v>
      </c>
    </row>
    <row r="66" ht="15" spans="1:12">
      <c r="A66" s="202">
        <v>1100260</v>
      </c>
      <c r="B66" s="466" t="s">
        <v>102</v>
      </c>
      <c r="C66" s="467"/>
      <c r="D66" s="467">
        <v>2311</v>
      </c>
      <c r="E66" s="458"/>
      <c r="F66" s="462">
        <f>SUM(D66-K66)</f>
        <v>2019</v>
      </c>
      <c r="G66" s="461">
        <f>F66/K66</f>
        <v>6.91438356164384</v>
      </c>
      <c r="H66" s="467"/>
      <c r="I66" s="460">
        <f>H66-D66</f>
        <v>-2311</v>
      </c>
      <c r="J66" s="461">
        <f>I66/D66</f>
        <v>-1</v>
      </c>
      <c r="K66" s="467">
        <v>292</v>
      </c>
      <c r="L66" s="472">
        <f t="shared" si="22"/>
        <v>7</v>
      </c>
    </row>
    <row r="67" ht="15" spans="1:12">
      <c r="A67" s="202">
        <v>1100269</v>
      </c>
      <c r="B67" s="466" t="s">
        <v>103</v>
      </c>
      <c r="C67" s="467"/>
      <c r="D67" s="467"/>
      <c r="E67" s="458"/>
      <c r="F67" s="462"/>
      <c r="G67" s="461"/>
      <c r="H67" s="467"/>
      <c r="I67" s="460"/>
      <c r="J67" s="461"/>
      <c r="K67" s="467"/>
      <c r="L67" s="472">
        <f t="shared" si="22"/>
        <v>7</v>
      </c>
    </row>
    <row r="68" ht="15" spans="1:12">
      <c r="A68" s="202">
        <v>1100299</v>
      </c>
      <c r="B68" s="466" t="s">
        <v>104</v>
      </c>
      <c r="C68" s="467">
        <v>427</v>
      </c>
      <c r="D68" s="467">
        <v>451</v>
      </c>
      <c r="E68" s="461">
        <f t="shared" ref="E68:E70" si="32">D68/C68</f>
        <v>1.05620608899297</v>
      </c>
      <c r="F68" s="462">
        <f>SUM(D68-K68)</f>
        <v>-91.13</v>
      </c>
      <c r="G68" s="461">
        <f t="shared" ref="G68:G70" si="33">F68/K68</f>
        <v>-0.168096213085422</v>
      </c>
      <c r="H68" s="467">
        <v>294</v>
      </c>
      <c r="I68" s="460">
        <f>H68-D68</f>
        <v>-157</v>
      </c>
      <c r="J68" s="461">
        <f>I68/D68</f>
        <v>-0.348115299334812</v>
      </c>
      <c r="K68" s="467">
        <v>542.13</v>
      </c>
      <c r="L68" s="472">
        <f t="shared" si="22"/>
        <v>7</v>
      </c>
    </row>
    <row r="69" ht="15" spans="1:12">
      <c r="A69" s="202">
        <v>11003</v>
      </c>
      <c r="B69" s="465" t="s">
        <v>105</v>
      </c>
      <c r="C69" s="457">
        <f t="shared" ref="C69:H69" si="34">SUM(C70:C88)</f>
        <v>8258</v>
      </c>
      <c r="D69" s="457">
        <f t="shared" si="34"/>
        <v>27784</v>
      </c>
      <c r="E69" s="458">
        <f t="shared" si="32"/>
        <v>3.36449503511746</v>
      </c>
      <c r="F69" s="463">
        <f>SUM(D69-K69)</f>
        <v>4786</v>
      </c>
      <c r="G69" s="458">
        <f t="shared" si="33"/>
        <v>0.208105052613271</v>
      </c>
      <c r="H69" s="457">
        <f t="shared" si="34"/>
        <v>9027</v>
      </c>
      <c r="I69" s="457">
        <f>H69-D69</f>
        <v>-18757</v>
      </c>
      <c r="J69" s="458">
        <f>I69/D69</f>
        <v>-0.675100777425857</v>
      </c>
      <c r="K69" s="457">
        <f>SUM(K70:K91)</f>
        <v>22998</v>
      </c>
      <c r="L69" s="472">
        <f t="shared" si="22"/>
        <v>5</v>
      </c>
    </row>
    <row r="70" ht="15" spans="1:12">
      <c r="A70" s="202">
        <v>1100301</v>
      </c>
      <c r="B70" s="466" t="s">
        <v>106</v>
      </c>
      <c r="C70" s="460">
        <v>58</v>
      </c>
      <c r="D70" s="467">
        <v>5757</v>
      </c>
      <c r="E70" s="461">
        <f t="shared" si="32"/>
        <v>99.2586206896552</v>
      </c>
      <c r="F70" s="462">
        <f>SUM(D70-K70)</f>
        <v>5663</v>
      </c>
      <c r="G70" s="461">
        <f t="shared" si="33"/>
        <v>60.2446808510638</v>
      </c>
      <c r="H70" s="460">
        <v>51</v>
      </c>
      <c r="I70" s="460">
        <f>H70-D70</f>
        <v>-5706</v>
      </c>
      <c r="J70" s="461">
        <f>I70/D70</f>
        <v>-0.991141219385096</v>
      </c>
      <c r="K70" s="460">
        <v>94</v>
      </c>
      <c r="L70" s="472">
        <f t="shared" si="22"/>
        <v>7</v>
      </c>
    </row>
    <row r="71" ht="15" spans="1:12">
      <c r="A71" s="202">
        <v>1100304</v>
      </c>
      <c r="B71" s="466" t="s">
        <v>107</v>
      </c>
      <c r="C71" s="460"/>
      <c r="D71" s="467"/>
      <c r="E71" s="458"/>
      <c r="F71" s="462"/>
      <c r="G71" s="461"/>
      <c r="H71" s="460"/>
      <c r="I71" s="460"/>
      <c r="J71" s="461"/>
      <c r="K71" s="460"/>
      <c r="L71" s="472">
        <f t="shared" si="22"/>
        <v>7</v>
      </c>
    </row>
    <row r="72" ht="15" spans="1:12">
      <c r="A72" s="202">
        <v>1100305</v>
      </c>
      <c r="B72" s="466" t="s">
        <v>108</v>
      </c>
      <c r="C72" s="460"/>
      <c r="D72" s="467">
        <v>632</v>
      </c>
      <c r="E72" s="458"/>
      <c r="F72" s="462"/>
      <c r="G72" s="461"/>
      <c r="H72" s="460"/>
      <c r="I72" s="460"/>
      <c r="J72" s="461"/>
      <c r="K72" s="460"/>
      <c r="L72" s="472">
        <f t="shared" ref="L72:L102" si="35">LEN(A72)</f>
        <v>7</v>
      </c>
    </row>
    <row r="73" ht="15" spans="1:12">
      <c r="A73" s="202">
        <v>1100306</v>
      </c>
      <c r="B73" s="466" t="s">
        <v>109</v>
      </c>
      <c r="C73" s="460"/>
      <c r="D73" s="467"/>
      <c r="E73" s="458"/>
      <c r="F73" s="462"/>
      <c r="G73" s="461"/>
      <c r="H73" s="460"/>
      <c r="I73" s="460">
        <f t="shared" ref="I73:I87" si="36">H73-D73</f>
        <v>0</v>
      </c>
      <c r="J73" s="461" t="e">
        <f t="shared" ref="J73:J87" si="37">I73/D73</f>
        <v>#DIV/0!</v>
      </c>
      <c r="K73" s="460">
        <v>510</v>
      </c>
      <c r="L73" s="472">
        <f t="shared" si="35"/>
        <v>7</v>
      </c>
    </row>
    <row r="74" ht="15" spans="1:12">
      <c r="A74" s="202">
        <v>1100307</v>
      </c>
      <c r="B74" s="466" t="s">
        <v>110</v>
      </c>
      <c r="C74" s="460"/>
      <c r="D74" s="467">
        <v>25</v>
      </c>
      <c r="E74" s="458"/>
      <c r="F74" s="462">
        <f t="shared" ref="F74:F87" si="38">SUM(D74-K74)</f>
        <v>-25</v>
      </c>
      <c r="G74" s="461">
        <f t="shared" ref="G74:G83" si="39">F74/K74</f>
        <v>-0.5</v>
      </c>
      <c r="H74" s="460"/>
      <c r="I74" s="460">
        <f t="shared" si="36"/>
        <v>-25</v>
      </c>
      <c r="J74" s="461">
        <f t="shared" si="37"/>
        <v>-1</v>
      </c>
      <c r="K74" s="460">
        <v>50</v>
      </c>
      <c r="L74" s="472">
        <f t="shared" si="35"/>
        <v>7</v>
      </c>
    </row>
    <row r="75" ht="15" spans="1:12">
      <c r="A75" s="202">
        <v>1100308</v>
      </c>
      <c r="B75" s="466" t="s">
        <v>111</v>
      </c>
      <c r="C75" s="460">
        <v>56</v>
      </c>
      <c r="D75" s="467">
        <v>56</v>
      </c>
      <c r="E75" s="461">
        <f t="shared" ref="E75:E79" si="40">D75/C75</f>
        <v>1</v>
      </c>
      <c r="F75" s="462">
        <f t="shared" si="38"/>
        <v>-221</v>
      </c>
      <c r="G75" s="461">
        <f t="shared" si="39"/>
        <v>-0.797833935018051</v>
      </c>
      <c r="H75" s="460">
        <v>32</v>
      </c>
      <c r="I75" s="460">
        <f t="shared" si="36"/>
        <v>-24</v>
      </c>
      <c r="J75" s="461">
        <f t="shared" si="37"/>
        <v>-0.428571428571429</v>
      </c>
      <c r="K75" s="460">
        <v>277</v>
      </c>
      <c r="L75" s="472">
        <f t="shared" si="35"/>
        <v>7</v>
      </c>
    </row>
    <row r="76" ht="15" spans="1:12">
      <c r="A76" s="202">
        <v>1100310</v>
      </c>
      <c r="B76" s="466" t="s">
        <v>112</v>
      </c>
      <c r="C76" s="460">
        <v>201</v>
      </c>
      <c r="D76" s="467">
        <v>238</v>
      </c>
      <c r="E76" s="461">
        <f t="shared" si="40"/>
        <v>1.18407960199005</v>
      </c>
      <c r="F76" s="462">
        <f t="shared" si="38"/>
        <v>-107</v>
      </c>
      <c r="G76" s="461">
        <f t="shared" si="39"/>
        <v>-0.310144927536232</v>
      </c>
      <c r="H76" s="460">
        <v>179</v>
      </c>
      <c r="I76" s="460">
        <f t="shared" si="36"/>
        <v>-59</v>
      </c>
      <c r="J76" s="461">
        <f t="shared" si="37"/>
        <v>-0.247899159663866</v>
      </c>
      <c r="K76" s="460">
        <v>345</v>
      </c>
      <c r="L76" s="472">
        <f t="shared" si="35"/>
        <v>7</v>
      </c>
    </row>
    <row r="77" ht="15" spans="1:12">
      <c r="A77" s="202">
        <v>1100311</v>
      </c>
      <c r="B77" s="466" t="s">
        <v>113</v>
      </c>
      <c r="C77" s="460">
        <v>124</v>
      </c>
      <c r="D77" s="467">
        <v>2160</v>
      </c>
      <c r="E77" s="461"/>
      <c r="F77" s="462">
        <f t="shared" si="38"/>
        <v>-3</v>
      </c>
      <c r="G77" s="461">
        <f t="shared" si="39"/>
        <v>-0.0013869625520111</v>
      </c>
      <c r="H77" s="460"/>
      <c r="I77" s="460">
        <f t="shared" si="36"/>
        <v>-2160</v>
      </c>
      <c r="J77" s="461">
        <f t="shared" si="37"/>
        <v>-1</v>
      </c>
      <c r="K77" s="460">
        <v>2163</v>
      </c>
      <c r="L77" s="472">
        <f t="shared" si="35"/>
        <v>7</v>
      </c>
    </row>
    <row r="78" ht="15" spans="1:12">
      <c r="A78" s="202">
        <v>1100312</v>
      </c>
      <c r="B78" s="466" t="s">
        <v>114</v>
      </c>
      <c r="C78" s="460"/>
      <c r="D78" s="467">
        <v>2105</v>
      </c>
      <c r="E78" s="461"/>
      <c r="F78" s="462">
        <f t="shared" si="38"/>
        <v>768</v>
      </c>
      <c r="G78" s="461">
        <f t="shared" si="39"/>
        <v>0.574420344053852</v>
      </c>
      <c r="H78" s="460"/>
      <c r="I78" s="460">
        <f t="shared" si="36"/>
        <v>-2105</v>
      </c>
      <c r="J78" s="461">
        <f t="shared" si="37"/>
        <v>-1</v>
      </c>
      <c r="K78" s="460">
        <v>1337</v>
      </c>
      <c r="L78" s="472">
        <f t="shared" si="35"/>
        <v>7</v>
      </c>
    </row>
    <row r="79" ht="15" spans="1:12">
      <c r="A79" s="202">
        <v>1100313</v>
      </c>
      <c r="B79" s="466" t="s">
        <v>115</v>
      </c>
      <c r="C79" s="460">
        <v>6554</v>
      </c>
      <c r="D79" s="467">
        <v>7299</v>
      </c>
      <c r="E79" s="461">
        <f t="shared" si="40"/>
        <v>1.1136710405859</v>
      </c>
      <c r="F79" s="462">
        <f t="shared" si="38"/>
        <v>-3352</v>
      </c>
      <c r="G79" s="461">
        <f t="shared" si="39"/>
        <v>-0.31471223359309</v>
      </c>
      <c r="H79" s="460">
        <v>7756</v>
      </c>
      <c r="I79" s="460">
        <f t="shared" si="36"/>
        <v>457</v>
      </c>
      <c r="J79" s="461">
        <f t="shared" si="37"/>
        <v>0.0626113166187149</v>
      </c>
      <c r="K79" s="460">
        <v>10651</v>
      </c>
      <c r="L79" s="472">
        <f t="shared" si="35"/>
        <v>7</v>
      </c>
    </row>
    <row r="80" ht="15" spans="1:12">
      <c r="A80" s="202">
        <v>1100314</v>
      </c>
      <c r="B80" s="466" t="s">
        <v>116</v>
      </c>
      <c r="C80" s="460">
        <v>74</v>
      </c>
      <c r="D80" s="467">
        <v>1179</v>
      </c>
      <c r="E80" s="458"/>
      <c r="F80" s="462">
        <f t="shared" si="38"/>
        <v>1034</v>
      </c>
      <c r="G80" s="461">
        <f t="shared" si="39"/>
        <v>7.13103448275862</v>
      </c>
      <c r="H80" s="460">
        <v>388</v>
      </c>
      <c r="I80" s="460">
        <f t="shared" si="36"/>
        <v>-791</v>
      </c>
      <c r="J80" s="461">
        <f t="shared" si="37"/>
        <v>-0.670907548770144</v>
      </c>
      <c r="K80" s="460">
        <v>145</v>
      </c>
      <c r="L80" s="472">
        <f t="shared" si="35"/>
        <v>7</v>
      </c>
    </row>
    <row r="81" ht="15" spans="1:12">
      <c r="A81" s="202">
        <v>1100315</v>
      </c>
      <c r="B81" s="466" t="s">
        <v>117</v>
      </c>
      <c r="C81" s="460"/>
      <c r="D81" s="467">
        <v>2162</v>
      </c>
      <c r="E81" s="461"/>
      <c r="F81" s="462">
        <f t="shared" si="38"/>
        <v>-561</v>
      </c>
      <c r="G81" s="461">
        <f t="shared" si="39"/>
        <v>-0.206022769004774</v>
      </c>
      <c r="H81" s="460"/>
      <c r="I81" s="460">
        <f t="shared" si="36"/>
        <v>-2162</v>
      </c>
      <c r="J81" s="461">
        <f t="shared" si="37"/>
        <v>-1</v>
      </c>
      <c r="K81" s="460">
        <v>2723</v>
      </c>
      <c r="L81" s="472">
        <f t="shared" si="35"/>
        <v>7</v>
      </c>
    </row>
    <row r="82" ht="15" spans="1:12">
      <c r="A82" s="202">
        <v>1100316</v>
      </c>
      <c r="B82" s="466" t="s">
        <v>118</v>
      </c>
      <c r="C82" s="460">
        <v>760</v>
      </c>
      <c r="D82" s="467">
        <v>640</v>
      </c>
      <c r="E82" s="461"/>
      <c r="F82" s="462">
        <f t="shared" si="38"/>
        <v>640</v>
      </c>
      <c r="G82" s="461" t="e">
        <f t="shared" si="39"/>
        <v>#DIV/0!</v>
      </c>
      <c r="H82" s="460"/>
      <c r="I82" s="460">
        <f t="shared" si="36"/>
        <v>-640</v>
      </c>
      <c r="J82" s="461">
        <f t="shared" si="37"/>
        <v>-1</v>
      </c>
      <c r="K82" s="460"/>
      <c r="L82" s="472">
        <f t="shared" si="35"/>
        <v>7</v>
      </c>
    </row>
    <row r="83" ht="15" spans="1:12">
      <c r="A83" s="202">
        <v>1100317</v>
      </c>
      <c r="B83" s="466" t="s">
        <v>119</v>
      </c>
      <c r="C83" s="460"/>
      <c r="D83" s="467">
        <v>694</v>
      </c>
      <c r="E83" s="461"/>
      <c r="F83" s="462">
        <f t="shared" si="38"/>
        <v>-1455</v>
      </c>
      <c r="G83" s="461">
        <f t="shared" si="39"/>
        <v>-0.677059097254537</v>
      </c>
      <c r="H83" s="460"/>
      <c r="I83" s="460">
        <f t="shared" si="36"/>
        <v>-694</v>
      </c>
      <c r="J83" s="461">
        <f t="shared" si="37"/>
        <v>-1</v>
      </c>
      <c r="K83" s="460">
        <v>2149</v>
      </c>
      <c r="L83" s="472">
        <f t="shared" si="35"/>
        <v>7</v>
      </c>
    </row>
    <row r="84" ht="15" spans="1:12">
      <c r="A84" s="202">
        <v>1100320</v>
      </c>
      <c r="B84" s="466" t="s">
        <v>120</v>
      </c>
      <c r="C84" s="460">
        <v>109</v>
      </c>
      <c r="D84" s="467">
        <v>145</v>
      </c>
      <c r="E84" s="461">
        <f>D84/C84</f>
        <v>1.3302752293578</v>
      </c>
      <c r="F84" s="462">
        <f t="shared" si="38"/>
        <v>-728</v>
      </c>
      <c r="G84" s="461"/>
      <c r="H84" s="460">
        <v>600</v>
      </c>
      <c r="I84" s="460">
        <f t="shared" si="36"/>
        <v>455</v>
      </c>
      <c r="J84" s="461">
        <f t="shared" si="37"/>
        <v>3.13793103448276</v>
      </c>
      <c r="K84" s="460">
        <v>873</v>
      </c>
      <c r="L84" s="472">
        <f t="shared" si="35"/>
        <v>7</v>
      </c>
    </row>
    <row r="85" ht="15" spans="1:12">
      <c r="A85" s="202">
        <v>1100321</v>
      </c>
      <c r="B85" s="466" t="s">
        <v>121</v>
      </c>
      <c r="C85" s="460"/>
      <c r="D85" s="467">
        <v>3920</v>
      </c>
      <c r="E85" s="461"/>
      <c r="F85" s="462">
        <f t="shared" si="38"/>
        <v>2585</v>
      </c>
      <c r="G85" s="461">
        <f>F85/K85</f>
        <v>1.93632958801498</v>
      </c>
      <c r="H85" s="460"/>
      <c r="I85" s="460">
        <f t="shared" si="36"/>
        <v>-3920</v>
      </c>
      <c r="J85" s="461">
        <f t="shared" si="37"/>
        <v>-1</v>
      </c>
      <c r="K85" s="460">
        <v>1335</v>
      </c>
      <c r="L85" s="472">
        <f t="shared" si="35"/>
        <v>7</v>
      </c>
    </row>
    <row r="86" ht="15" spans="1:12">
      <c r="A86" s="202">
        <v>1100322</v>
      </c>
      <c r="B86" s="466" t="s">
        <v>122</v>
      </c>
      <c r="C86" s="460">
        <v>1</v>
      </c>
      <c r="D86" s="467">
        <v>1</v>
      </c>
      <c r="E86" s="461"/>
      <c r="F86" s="462">
        <f t="shared" si="38"/>
        <v>0</v>
      </c>
      <c r="G86" s="461"/>
      <c r="H86" s="460">
        <v>1</v>
      </c>
      <c r="I86" s="460">
        <f t="shared" si="36"/>
        <v>0</v>
      </c>
      <c r="J86" s="461">
        <f t="shared" si="37"/>
        <v>0</v>
      </c>
      <c r="K86" s="460">
        <v>1</v>
      </c>
      <c r="L86" s="472">
        <f t="shared" si="35"/>
        <v>7</v>
      </c>
    </row>
    <row r="87" ht="15" spans="1:12">
      <c r="A87" s="202">
        <v>1100324</v>
      </c>
      <c r="B87" s="466" t="s">
        <v>123</v>
      </c>
      <c r="C87" s="460">
        <v>321</v>
      </c>
      <c r="D87" s="467">
        <v>771</v>
      </c>
      <c r="E87" s="461">
        <f>D87/C87</f>
        <v>2.4018691588785</v>
      </c>
      <c r="F87" s="462">
        <f t="shared" si="38"/>
        <v>426</v>
      </c>
      <c r="G87" s="461">
        <f>F87/K87</f>
        <v>1.23478260869565</v>
      </c>
      <c r="H87" s="460">
        <v>20</v>
      </c>
      <c r="I87" s="460">
        <f t="shared" si="36"/>
        <v>-751</v>
      </c>
      <c r="J87" s="461">
        <f t="shared" si="37"/>
        <v>-0.974059662775616</v>
      </c>
      <c r="K87" s="460">
        <v>345</v>
      </c>
      <c r="L87" s="472">
        <f t="shared" si="35"/>
        <v>7</v>
      </c>
    </row>
    <row r="88" ht="15" spans="1:12">
      <c r="A88" s="202">
        <v>1100399</v>
      </c>
      <c r="B88" s="466" t="s">
        <v>70</v>
      </c>
      <c r="C88" s="460"/>
      <c r="D88" s="467"/>
      <c r="E88" s="461"/>
      <c r="F88" s="462"/>
      <c r="G88" s="461"/>
      <c r="H88" s="460"/>
      <c r="I88" s="460"/>
      <c r="J88" s="461"/>
      <c r="K88" s="460"/>
      <c r="L88" s="472">
        <f t="shared" si="35"/>
        <v>7</v>
      </c>
    </row>
    <row r="89" ht="15" spans="2:12">
      <c r="B89" s="465" t="s">
        <v>124</v>
      </c>
      <c r="C89" s="457"/>
      <c r="D89" s="457"/>
      <c r="E89" s="463"/>
      <c r="F89" s="462"/>
      <c r="G89" s="461"/>
      <c r="H89" s="457"/>
      <c r="I89" s="460"/>
      <c r="J89" s="461"/>
      <c r="K89" s="457"/>
      <c r="L89" s="472">
        <f t="shared" si="35"/>
        <v>0</v>
      </c>
    </row>
    <row r="90" ht="15" spans="2:12">
      <c r="B90" s="466" t="s">
        <v>125</v>
      </c>
      <c r="C90" s="460"/>
      <c r="D90" s="460"/>
      <c r="E90" s="474"/>
      <c r="F90" s="462"/>
      <c r="G90" s="461"/>
      <c r="H90" s="460"/>
      <c r="I90" s="460"/>
      <c r="J90" s="461"/>
      <c r="K90" s="460"/>
      <c r="L90" s="472">
        <f t="shared" si="35"/>
        <v>0</v>
      </c>
    </row>
    <row r="91" ht="15" spans="2:12">
      <c r="B91" s="466" t="s">
        <v>126</v>
      </c>
      <c r="C91" s="460"/>
      <c r="D91" s="460"/>
      <c r="E91" s="474"/>
      <c r="F91" s="462"/>
      <c r="G91" s="461"/>
      <c r="H91" s="460"/>
      <c r="I91" s="460"/>
      <c r="J91" s="461"/>
      <c r="K91" s="460"/>
      <c r="L91" s="472">
        <f t="shared" si="35"/>
        <v>0</v>
      </c>
    </row>
    <row r="92" s="357" customFormat="1" ht="15" spans="1:12">
      <c r="A92" s="357">
        <v>11011</v>
      </c>
      <c r="B92" s="465" t="s">
        <v>127</v>
      </c>
      <c r="C92" s="457">
        <f t="shared" ref="C92:H92" si="41">SUM(C93)</f>
        <v>7400</v>
      </c>
      <c r="D92" s="457">
        <f t="shared" si="41"/>
        <v>15411</v>
      </c>
      <c r="E92" s="463"/>
      <c r="F92" s="463">
        <f t="shared" ref="F92:F98" si="42">SUM(D92-K92)</f>
        <v>-8273</v>
      </c>
      <c r="G92" s="458">
        <f t="shared" ref="G92:G98" si="43">F92/K92</f>
        <v>-0.349307549400439</v>
      </c>
      <c r="H92" s="457">
        <f t="shared" si="41"/>
        <v>8800</v>
      </c>
      <c r="I92" s="457">
        <f t="shared" ref="I92:I98" si="44">H92-D92</f>
        <v>-6611</v>
      </c>
      <c r="J92" s="458">
        <f t="shared" ref="J92:J98" si="45">I92/D92</f>
        <v>-0.428979300499643</v>
      </c>
      <c r="K92" s="457">
        <v>23684</v>
      </c>
      <c r="L92" s="472">
        <f t="shared" si="35"/>
        <v>5</v>
      </c>
    </row>
    <row r="93" ht="15" spans="1:12">
      <c r="A93" s="202">
        <v>1101101</v>
      </c>
      <c r="B93" s="466" t="s">
        <v>128</v>
      </c>
      <c r="C93" s="460">
        <v>7400</v>
      </c>
      <c r="D93" s="460">
        <v>15411</v>
      </c>
      <c r="E93" s="474"/>
      <c r="F93" s="462">
        <f t="shared" si="42"/>
        <v>-8273</v>
      </c>
      <c r="G93" s="461">
        <f t="shared" si="43"/>
        <v>-0.349307549400439</v>
      </c>
      <c r="H93" s="460">
        <v>8800</v>
      </c>
      <c r="I93" s="460">
        <f t="shared" si="44"/>
        <v>-6611</v>
      </c>
      <c r="J93" s="461">
        <f t="shared" si="45"/>
        <v>-0.428979300499643</v>
      </c>
      <c r="K93" s="460">
        <v>23684</v>
      </c>
      <c r="L93" s="472">
        <f t="shared" si="35"/>
        <v>7</v>
      </c>
    </row>
    <row r="94" ht="15" spans="1:12">
      <c r="A94" s="202">
        <v>110110102</v>
      </c>
      <c r="B94" s="466" t="s">
        <v>129</v>
      </c>
      <c r="C94" s="460"/>
      <c r="D94" s="460"/>
      <c r="E94" s="474"/>
      <c r="F94" s="462"/>
      <c r="G94" s="461"/>
      <c r="H94" s="460"/>
      <c r="I94" s="460"/>
      <c r="J94" s="461"/>
      <c r="K94" s="460"/>
      <c r="L94" s="472">
        <f t="shared" si="35"/>
        <v>9</v>
      </c>
    </row>
    <row r="95" s="357" customFormat="1" ht="15" spans="1:12">
      <c r="A95" s="357">
        <v>11008</v>
      </c>
      <c r="B95" s="465" t="s">
        <v>130</v>
      </c>
      <c r="C95" s="475">
        <f>12620+2280</f>
        <v>14900</v>
      </c>
      <c r="D95" s="457">
        <v>14900</v>
      </c>
      <c r="E95" s="458">
        <f t="shared" ref="E95:E98" si="46">D95/C95</f>
        <v>1</v>
      </c>
      <c r="F95" s="463">
        <f t="shared" si="42"/>
        <v>-2150</v>
      </c>
      <c r="G95" s="458">
        <f t="shared" si="43"/>
        <v>-0.126099706744868</v>
      </c>
      <c r="H95" s="475">
        <v>23602</v>
      </c>
      <c r="I95" s="457">
        <f t="shared" si="44"/>
        <v>8702</v>
      </c>
      <c r="J95" s="458">
        <f t="shared" si="45"/>
        <v>0.584026845637584</v>
      </c>
      <c r="K95" s="457">
        <v>17050</v>
      </c>
      <c r="L95" s="472">
        <f t="shared" si="35"/>
        <v>5</v>
      </c>
    </row>
    <row r="96" s="357" customFormat="1" ht="15" spans="1:12">
      <c r="A96" s="357">
        <v>11015</v>
      </c>
      <c r="B96" s="465" t="s">
        <v>131</v>
      </c>
      <c r="C96" s="475">
        <v>1504</v>
      </c>
      <c r="D96" s="457">
        <v>1418</v>
      </c>
      <c r="E96" s="458">
        <f t="shared" si="46"/>
        <v>0.94281914893617</v>
      </c>
      <c r="F96" s="463">
        <f t="shared" si="42"/>
        <v>1136</v>
      </c>
      <c r="G96" s="458">
        <f t="shared" si="43"/>
        <v>4.02836879432624</v>
      </c>
      <c r="H96" s="475">
        <v>7450</v>
      </c>
      <c r="I96" s="457">
        <f t="shared" si="44"/>
        <v>6032</v>
      </c>
      <c r="J96" s="458">
        <f t="shared" si="45"/>
        <v>4.25387870239774</v>
      </c>
      <c r="K96" s="457">
        <v>282</v>
      </c>
      <c r="L96" s="472">
        <f t="shared" si="35"/>
        <v>5</v>
      </c>
    </row>
    <row r="97" s="357" customFormat="1" ht="15" spans="1:12">
      <c r="A97" s="357">
        <v>11009</v>
      </c>
      <c r="B97" s="465" t="s">
        <v>132</v>
      </c>
      <c r="C97" s="476">
        <f>C98+C99</f>
        <v>28000</v>
      </c>
      <c r="D97" s="476">
        <v>28000</v>
      </c>
      <c r="E97" s="458">
        <f t="shared" si="46"/>
        <v>1</v>
      </c>
      <c r="F97" s="463">
        <f t="shared" si="42"/>
        <v>-500</v>
      </c>
      <c r="G97" s="458">
        <f t="shared" si="43"/>
        <v>-0.0175438596491228</v>
      </c>
      <c r="H97" s="476">
        <f>H98+H99</f>
        <v>17800</v>
      </c>
      <c r="I97" s="457">
        <f t="shared" si="44"/>
        <v>-10200</v>
      </c>
      <c r="J97" s="458">
        <f t="shared" si="45"/>
        <v>-0.364285714285714</v>
      </c>
      <c r="K97" s="476">
        <v>28500</v>
      </c>
      <c r="L97" s="472">
        <f t="shared" si="35"/>
        <v>5</v>
      </c>
    </row>
    <row r="98" ht="15" spans="1:12">
      <c r="A98" s="202">
        <v>110090102</v>
      </c>
      <c r="B98" s="466" t="s">
        <v>133</v>
      </c>
      <c r="C98" s="460">
        <v>28000</v>
      </c>
      <c r="D98" s="460">
        <v>28000</v>
      </c>
      <c r="E98" s="461">
        <f t="shared" si="46"/>
        <v>1</v>
      </c>
      <c r="F98" s="462">
        <f t="shared" si="42"/>
        <v>-500</v>
      </c>
      <c r="G98" s="461">
        <f t="shared" si="43"/>
        <v>-0.0175438596491228</v>
      </c>
      <c r="H98" s="460">
        <v>17800</v>
      </c>
      <c r="I98" s="460">
        <f t="shared" si="44"/>
        <v>-10200</v>
      </c>
      <c r="J98" s="461">
        <f t="shared" si="45"/>
        <v>-0.364285714285714</v>
      </c>
      <c r="K98" s="460">
        <v>28500</v>
      </c>
      <c r="L98" s="472">
        <f t="shared" si="35"/>
        <v>9</v>
      </c>
    </row>
    <row r="99" ht="15" spans="1:12">
      <c r="A99" s="202">
        <v>110090103</v>
      </c>
      <c r="B99" s="466" t="s">
        <v>134</v>
      </c>
      <c r="C99" s="460"/>
      <c r="D99" s="460"/>
      <c r="E99" s="474"/>
      <c r="F99" s="462"/>
      <c r="G99" s="461"/>
      <c r="H99" s="460"/>
      <c r="I99" s="478"/>
      <c r="J99" s="474"/>
      <c r="K99" s="460"/>
      <c r="L99" s="472">
        <f t="shared" si="35"/>
        <v>9</v>
      </c>
    </row>
    <row r="100" ht="15" spans="2:12">
      <c r="B100" s="477" t="s">
        <v>135</v>
      </c>
      <c r="C100" s="457">
        <f>C35+C36+C89+C92+C95+C97+C96</f>
        <v>215483</v>
      </c>
      <c r="D100" s="457">
        <f>D97+D96+D95+D92+D89+D36+D35</f>
        <v>288315</v>
      </c>
      <c r="E100" s="458">
        <f>D100/C100</f>
        <v>1.3379941805154</v>
      </c>
      <c r="F100" s="457">
        <f t="shared" ref="F100:I100" si="47">F35+F36+F89+F92+F95+F97+F96</f>
        <v>19316.03</v>
      </c>
      <c r="G100" s="458">
        <f>F100/K100</f>
        <v>0.0718070779230121</v>
      </c>
      <c r="H100" s="457">
        <f>H35+H36+H89+H92+H95+H97+H96</f>
        <v>248553</v>
      </c>
      <c r="I100" s="457">
        <f t="shared" si="47"/>
        <v>-39762</v>
      </c>
      <c r="J100" s="458">
        <f>I100/D100</f>
        <v>-0.137911659122834</v>
      </c>
      <c r="K100" s="457">
        <f>K97+K96+K95+K92+K89+K36+K35</f>
        <v>268998.97</v>
      </c>
      <c r="L100" s="472">
        <f t="shared" si="35"/>
        <v>0</v>
      </c>
    </row>
  </sheetData>
  <autoFilter ref="A6:L100">
    <extLst/>
  </autoFilter>
  <mergeCells count="12">
    <mergeCell ref="B2:J2"/>
    <mergeCell ref="I3:J3"/>
    <mergeCell ref="C4:G4"/>
    <mergeCell ref="H4:J4"/>
    <mergeCell ref="F5:G5"/>
    <mergeCell ref="I5:J5"/>
    <mergeCell ref="B4:B6"/>
    <mergeCell ref="C5:C6"/>
    <mergeCell ref="D5:D6"/>
    <mergeCell ref="E5:E6"/>
    <mergeCell ref="H5:H6"/>
    <mergeCell ref="K4:K6"/>
  </mergeCells>
  <printOptions horizontalCentered="1"/>
  <pageMargins left="0.310416666666667" right="0.428472222222222" top="0.468055555555556" bottom="0.468055555555556" header="0.0784722222222222" footer="0.118055555555556"/>
  <pageSetup paperSize="9" orientation="landscape" horizontalDpi="600"/>
  <headerFooter alignWithMargins="0" scaleWithDoc="0">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N1017"/>
  <sheetViews>
    <sheetView workbookViewId="0">
      <pane xSplit="2" ySplit="6" topLeftCell="C7" activePane="bottomRight" state="frozen"/>
      <selection/>
      <selection pane="topRight"/>
      <selection pane="bottomLeft"/>
      <selection pane="bottomRight" activeCell="B993" sqref="B993"/>
    </sheetView>
  </sheetViews>
  <sheetFormatPr defaultColWidth="9" defaultRowHeight="14.25"/>
  <cols>
    <col min="1" max="1" width="8.625" style="358" customWidth="1"/>
    <col min="2" max="2" width="35" style="203" customWidth="1"/>
    <col min="3" max="3" width="10.875" style="359" customWidth="1"/>
    <col min="4" max="4" width="9.375" style="359" customWidth="1"/>
    <col min="5" max="5" width="9.125" style="203" customWidth="1"/>
    <col min="6" max="6" width="9" style="203" customWidth="1"/>
    <col min="7" max="7" width="9.75" style="203" customWidth="1"/>
    <col min="8" max="8" width="8.25" style="203" customWidth="1"/>
    <col min="9" max="9" width="10.875" style="359" customWidth="1"/>
    <col min="10" max="11" width="9" style="203" customWidth="1"/>
    <col min="12" max="12" width="10" style="359" hidden="1" customWidth="1"/>
    <col min="13" max="13" width="9" style="202" hidden="1" customWidth="1"/>
    <col min="14" max="14" width="9.2" style="202" hidden="1" customWidth="1"/>
    <col min="15" max="16384" width="9" style="202"/>
  </cols>
  <sheetData>
    <row r="1" s="202" customFormat="1" ht="18" customHeight="1" spans="1:12">
      <c r="A1" s="358" t="s">
        <v>136</v>
      </c>
      <c r="B1" s="203"/>
      <c r="C1" s="359"/>
      <c r="D1" s="359"/>
      <c r="E1" s="203"/>
      <c r="F1" s="203"/>
      <c r="G1" s="203"/>
      <c r="H1" s="203"/>
      <c r="I1" s="359"/>
      <c r="J1" s="203"/>
      <c r="K1" s="203"/>
      <c r="L1" s="359"/>
    </row>
    <row r="2" s="202" customFormat="1" ht="33" customHeight="1" spans="1:12">
      <c r="A2" s="406" t="s">
        <v>137</v>
      </c>
      <c r="B2" s="407"/>
      <c r="C2" s="407"/>
      <c r="D2" s="407"/>
      <c r="E2" s="407"/>
      <c r="F2" s="408"/>
      <c r="G2" s="407"/>
      <c r="H2" s="407"/>
      <c r="I2" s="407"/>
      <c r="J2" s="407"/>
      <c r="K2" s="407"/>
      <c r="L2" s="407"/>
    </row>
    <row r="3" s="202" customFormat="1" ht="15" spans="1:12">
      <c r="A3" s="362"/>
      <c r="B3" s="363"/>
      <c r="C3" s="364"/>
      <c r="D3" s="409"/>
      <c r="E3" s="410"/>
      <c r="F3" s="411"/>
      <c r="G3" s="412"/>
      <c r="H3" s="412"/>
      <c r="I3" s="364"/>
      <c r="J3" s="131" t="s">
        <v>30</v>
      </c>
      <c r="K3" s="131"/>
      <c r="L3" s="364"/>
    </row>
    <row r="4" s="202" customFormat="1" ht="21" customHeight="1" spans="1:12">
      <c r="A4" s="365" t="s">
        <v>138</v>
      </c>
      <c r="B4" s="366" t="s">
        <v>139</v>
      </c>
      <c r="C4" s="367" t="s">
        <v>140</v>
      </c>
      <c r="D4" s="413"/>
      <c r="E4" s="413"/>
      <c r="F4" s="414"/>
      <c r="G4" s="413"/>
      <c r="H4" s="415"/>
      <c r="I4" s="367" t="s">
        <v>141</v>
      </c>
      <c r="J4" s="368"/>
      <c r="K4" s="368"/>
      <c r="L4" s="425" t="s">
        <v>142</v>
      </c>
    </row>
    <row r="5" s="202" customFormat="1" ht="25.5" customHeight="1" spans="1:12">
      <c r="A5" s="369"/>
      <c r="B5" s="370"/>
      <c r="C5" s="371" t="s">
        <v>143</v>
      </c>
      <c r="D5" s="416" t="s">
        <v>144</v>
      </c>
      <c r="E5" s="417" t="s">
        <v>36</v>
      </c>
      <c r="F5" s="366" t="s">
        <v>145</v>
      </c>
      <c r="G5" s="418" t="s">
        <v>146</v>
      </c>
      <c r="H5" s="419"/>
      <c r="I5" s="371" t="s">
        <v>39</v>
      </c>
      <c r="J5" s="426" t="s">
        <v>147</v>
      </c>
      <c r="K5" s="419"/>
      <c r="L5" s="427"/>
    </row>
    <row r="6" s="202" customFormat="1" spans="1:12">
      <c r="A6" s="373"/>
      <c r="B6" s="373"/>
      <c r="C6" s="374"/>
      <c r="D6" s="420"/>
      <c r="E6" s="421"/>
      <c r="F6" s="373"/>
      <c r="G6" s="418" t="s">
        <v>148</v>
      </c>
      <c r="H6" s="418" t="s">
        <v>149</v>
      </c>
      <c r="I6" s="374"/>
      <c r="J6" s="418" t="s">
        <v>148</v>
      </c>
      <c r="K6" s="418" t="s">
        <v>149</v>
      </c>
      <c r="L6" s="428"/>
    </row>
    <row r="7" s="202" customFormat="1" ht="15.75" spans="1:13">
      <c r="A7" s="376">
        <v>201</v>
      </c>
      <c r="B7" s="377" t="s">
        <v>150</v>
      </c>
      <c r="C7" s="378">
        <f>C8+C19+C27+C36+C42+C53+C64+C72+C81+C90+C109+C97+C114+C122+C128+C133+C140+C147+C154+C161+C169+C175+C201+C194+C187</f>
        <v>21458</v>
      </c>
      <c r="D7" s="378">
        <f t="shared" ref="D7:I7" si="0">D8+D19+D27+D36+D42+D53+D64+D72+D81+D90+D109+D97+D114+D122+D128+D133+D140+D147+D154+D161+D169+D175+D201+D194+D187</f>
        <v>26924</v>
      </c>
      <c r="E7" s="378">
        <f t="shared" si="0"/>
        <v>28169</v>
      </c>
      <c r="F7" s="422">
        <f t="shared" ref="F7:F70" si="1">IFERROR(E7/D7,"")</f>
        <v>1.04624127172783</v>
      </c>
      <c r="G7" s="378">
        <f>E7-L7</f>
        <v>4767</v>
      </c>
      <c r="H7" s="422">
        <f t="shared" ref="H7:H70" si="2">IFERROR(G7/L7,"")</f>
        <v>0.20370053841552</v>
      </c>
      <c r="I7" s="378">
        <f t="shared" si="0"/>
        <v>21809</v>
      </c>
      <c r="J7" s="378">
        <f t="shared" ref="J7:J70" si="3">IFERROR(I7-C7,"")</f>
        <v>351</v>
      </c>
      <c r="K7" s="422">
        <f t="shared" ref="K7:K70" si="4">IFERROR(J7/C7,"")</f>
        <v>0.0163575356510392</v>
      </c>
      <c r="L7" s="378">
        <v>23402</v>
      </c>
      <c r="M7" s="202">
        <f t="shared" ref="M7:M70" si="5">LEN(A7)</f>
        <v>3</v>
      </c>
    </row>
    <row r="8" s="357" customFormat="1" ht="15.75" spans="1:13">
      <c r="A8" s="379">
        <v>20101</v>
      </c>
      <c r="B8" s="380" t="s">
        <v>151</v>
      </c>
      <c r="C8" s="381">
        <f>SUM(C9:C18)</f>
        <v>765</v>
      </c>
      <c r="D8" s="381">
        <f t="shared" ref="D8:I8" si="6">SUM(D9:D18)</f>
        <v>859</v>
      </c>
      <c r="E8" s="381">
        <f t="shared" si="6"/>
        <v>838</v>
      </c>
      <c r="F8" s="422">
        <f t="shared" si="1"/>
        <v>0.975552968568102</v>
      </c>
      <c r="G8" s="381">
        <f>E8-L8</f>
        <v>23</v>
      </c>
      <c r="H8" s="422">
        <f t="shared" si="2"/>
        <v>0.0282208588957055</v>
      </c>
      <c r="I8" s="381">
        <f t="shared" si="6"/>
        <v>720</v>
      </c>
      <c r="J8" s="378">
        <f t="shared" si="3"/>
        <v>-45</v>
      </c>
      <c r="K8" s="422">
        <f t="shared" si="4"/>
        <v>-0.0588235294117647</v>
      </c>
      <c r="L8" s="378">
        <v>815</v>
      </c>
      <c r="M8" s="202">
        <f t="shared" si="5"/>
        <v>5</v>
      </c>
    </row>
    <row r="9" s="202" customFormat="1" ht="15.75" spans="1:13">
      <c r="A9" s="382">
        <v>2010101</v>
      </c>
      <c r="B9" s="383" t="s">
        <v>152</v>
      </c>
      <c r="C9" s="384">
        <v>493</v>
      </c>
      <c r="D9" s="396">
        <v>493</v>
      </c>
      <c r="E9" s="423">
        <v>476</v>
      </c>
      <c r="F9" s="424">
        <f t="shared" si="1"/>
        <v>0.96551724137931</v>
      </c>
      <c r="G9" s="423">
        <f t="shared" ref="G9:G18" si="7">IFERROR(E9-L9,"")</f>
        <v>-34</v>
      </c>
      <c r="H9" s="424">
        <f t="shared" si="2"/>
        <v>-0.0666666666666667</v>
      </c>
      <c r="I9" s="384">
        <v>450</v>
      </c>
      <c r="J9" s="423">
        <f t="shared" si="3"/>
        <v>-43</v>
      </c>
      <c r="K9" s="424">
        <f t="shared" si="4"/>
        <v>-0.0872210953346856</v>
      </c>
      <c r="L9" s="378">
        <v>510</v>
      </c>
      <c r="M9" s="202">
        <f t="shared" si="5"/>
        <v>7</v>
      </c>
    </row>
    <row r="10" s="202" customFormat="1" ht="15.75" spans="1:13">
      <c r="A10" s="382">
        <v>2010102</v>
      </c>
      <c r="B10" s="383" t="s">
        <v>153</v>
      </c>
      <c r="C10" s="384">
        <v>41</v>
      </c>
      <c r="D10" s="396">
        <v>42</v>
      </c>
      <c r="E10" s="423">
        <v>77</v>
      </c>
      <c r="F10" s="424">
        <f t="shared" si="1"/>
        <v>1.83333333333333</v>
      </c>
      <c r="G10" s="423">
        <f t="shared" si="7"/>
        <v>-77</v>
      </c>
      <c r="H10" s="424">
        <f t="shared" si="2"/>
        <v>-0.5</v>
      </c>
      <c r="I10" s="384">
        <v>44</v>
      </c>
      <c r="J10" s="423">
        <f t="shared" si="3"/>
        <v>3</v>
      </c>
      <c r="K10" s="424">
        <f t="shared" si="4"/>
        <v>0.0731707317073171</v>
      </c>
      <c r="L10" s="378">
        <v>154</v>
      </c>
      <c r="M10" s="202">
        <f t="shared" si="5"/>
        <v>7</v>
      </c>
    </row>
    <row r="11" s="202" customFormat="1" ht="15.75" spans="1:13">
      <c r="A11" s="382">
        <v>2010103</v>
      </c>
      <c r="B11" s="383" t="s">
        <v>154</v>
      </c>
      <c r="C11" s="384" t="s">
        <v>155</v>
      </c>
      <c r="D11" s="396">
        <v>0</v>
      </c>
      <c r="E11" s="423">
        <v>0</v>
      </c>
      <c r="F11" s="424" t="str">
        <f t="shared" si="1"/>
        <v/>
      </c>
      <c r="G11" s="423">
        <f t="shared" si="7"/>
        <v>0</v>
      </c>
      <c r="H11" s="424" t="str">
        <f t="shared" si="2"/>
        <v/>
      </c>
      <c r="I11" s="384"/>
      <c r="J11" s="423" t="str">
        <f t="shared" si="3"/>
        <v/>
      </c>
      <c r="K11" s="424" t="str">
        <f t="shared" si="4"/>
        <v/>
      </c>
      <c r="L11" s="378">
        <v>0</v>
      </c>
      <c r="M11" s="202">
        <f t="shared" si="5"/>
        <v>7</v>
      </c>
    </row>
    <row r="12" s="202" customFormat="1" ht="15.75" spans="1:13">
      <c r="A12" s="382">
        <v>2010104</v>
      </c>
      <c r="B12" s="383" t="s">
        <v>156</v>
      </c>
      <c r="C12" s="384">
        <v>65</v>
      </c>
      <c r="D12" s="396">
        <v>65</v>
      </c>
      <c r="E12" s="423">
        <v>65</v>
      </c>
      <c r="F12" s="424">
        <f t="shared" si="1"/>
        <v>1</v>
      </c>
      <c r="G12" s="423">
        <f t="shared" si="7"/>
        <v>2</v>
      </c>
      <c r="H12" s="424">
        <f t="shared" si="2"/>
        <v>0.0317460317460317</v>
      </c>
      <c r="I12" s="384">
        <v>65</v>
      </c>
      <c r="J12" s="423">
        <f t="shared" si="3"/>
        <v>0</v>
      </c>
      <c r="K12" s="424">
        <f t="shared" si="4"/>
        <v>0</v>
      </c>
      <c r="L12" s="378">
        <v>63</v>
      </c>
      <c r="M12" s="202">
        <f t="shared" si="5"/>
        <v>7</v>
      </c>
    </row>
    <row r="13" s="202" customFormat="1" ht="15.75" spans="1:13">
      <c r="A13" s="382">
        <v>2010105</v>
      </c>
      <c r="B13" s="383" t="s">
        <v>157</v>
      </c>
      <c r="C13" s="384" t="s">
        <v>155</v>
      </c>
      <c r="D13" s="396">
        <v>0</v>
      </c>
      <c r="E13" s="423">
        <v>0</v>
      </c>
      <c r="F13" s="424" t="str">
        <f t="shared" si="1"/>
        <v/>
      </c>
      <c r="G13" s="423">
        <f t="shared" si="7"/>
        <v>0</v>
      </c>
      <c r="H13" s="424" t="str">
        <f t="shared" si="2"/>
        <v/>
      </c>
      <c r="I13" s="384"/>
      <c r="J13" s="423" t="str">
        <f t="shared" si="3"/>
        <v/>
      </c>
      <c r="K13" s="424" t="str">
        <f t="shared" si="4"/>
        <v/>
      </c>
      <c r="L13" s="378">
        <v>0</v>
      </c>
      <c r="M13" s="202">
        <f t="shared" si="5"/>
        <v>7</v>
      </c>
    </row>
    <row r="14" s="202" customFormat="1" ht="15.75" spans="1:13">
      <c r="A14" s="382">
        <v>2010106</v>
      </c>
      <c r="B14" s="383" t="s">
        <v>158</v>
      </c>
      <c r="C14" s="384" t="s">
        <v>155</v>
      </c>
      <c r="D14" s="396">
        <v>0</v>
      </c>
      <c r="E14" s="423">
        <v>0</v>
      </c>
      <c r="F14" s="424" t="str">
        <f t="shared" si="1"/>
        <v/>
      </c>
      <c r="G14" s="423">
        <f t="shared" si="7"/>
        <v>-25</v>
      </c>
      <c r="H14" s="424">
        <f t="shared" si="2"/>
        <v>-1</v>
      </c>
      <c r="I14" s="384"/>
      <c r="J14" s="423" t="str">
        <f t="shared" si="3"/>
        <v/>
      </c>
      <c r="K14" s="424" t="str">
        <f t="shared" si="4"/>
        <v/>
      </c>
      <c r="L14" s="378">
        <v>25</v>
      </c>
      <c r="M14" s="202">
        <f t="shared" si="5"/>
        <v>7</v>
      </c>
    </row>
    <row r="15" s="202" customFormat="1" ht="15.75" spans="1:13">
      <c r="A15" s="382">
        <v>2010107</v>
      </c>
      <c r="B15" s="383" t="s">
        <v>159</v>
      </c>
      <c r="C15" s="384">
        <v>8</v>
      </c>
      <c r="D15" s="396">
        <v>36</v>
      </c>
      <c r="E15" s="423">
        <v>36</v>
      </c>
      <c r="F15" s="424">
        <f t="shared" si="1"/>
        <v>1</v>
      </c>
      <c r="G15" s="423">
        <f t="shared" si="7"/>
        <v>30</v>
      </c>
      <c r="H15" s="424">
        <f t="shared" si="2"/>
        <v>5</v>
      </c>
      <c r="I15" s="384">
        <v>8</v>
      </c>
      <c r="J15" s="423">
        <f t="shared" si="3"/>
        <v>0</v>
      </c>
      <c r="K15" s="424">
        <f t="shared" si="4"/>
        <v>0</v>
      </c>
      <c r="L15" s="378">
        <v>6</v>
      </c>
      <c r="M15" s="202">
        <f t="shared" si="5"/>
        <v>7</v>
      </c>
    </row>
    <row r="16" s="202" customFormat="1" ht="15.75" spans="1:13">
      <c r="A16" s="382">
        <v>2010108</v>
      </c>
      <c r="B16" s="383" t="s">
        <v>160</v>
      </c>
      <c r="C16" s="384">
        <v>150</v>
      </c>
      <c r="D16" s="396">
        <v>200</v>
      </c>
      <c r="E16" s="423">
        <v>164</v>
      </c>
      <c r="F16" s="424">
        <f t="shared" si="1"/>
        <v>0.82</v>
      </c>
      <c r="G16" s="423">
        <f t="shared" si="7"/>
        <v>110</v>
      </c>
      <c r="H16" s="424">
        <f t="shared" si="2"/>
        <v>2.03703703703704</v>
      </c>
      <c r="I16" s="384">
        <v>146</v>
      </c>
      <c r="J16" s="423">
        <f t="shared" si="3"/>
        <v>-4</v>
      </c>
      <c r="K16" s="424">
        <f t="shared" si="4"/>
        <v>-0.0266666666666667</v>
      </c>
      <c r="L16" s="378">
        <v>54</v>
      </c>
      <c r="M16" s="202">
        <f t="shared" si="5"/>
        <v>7</v>
      </c>
    </row>
    <row r="17" s="202" customFormat="1" ht="15.75" spans="1:13">
      <c r="A17" s="382">
        <v>2010150</v>
      </c>
      <c r="B17" s="383" t="s">
        <v>161</v>
      </c>
      <c r="C17" s="384">
        <v>4</v>
      </c>
      <c r="D17" s="396">
        <v>4</v>
      </c>
      <c r="E17" s="423">
        <v>3</v>
      </c>
      <c r="F17" s="424">
        <f t="shared" si="1"/>
        <v>0.75</v>
      </c>
      <c r="G17" s="423">
        <f t="shared" si="7"/>
        <v>3</v>
      </c>
      <c r="H17" s="424" t="str">
        <f t="shared" si="2"/>
        <v/>
      </c>
      <c r="I17" s="384">
        <v>4</v>
      </c>
      <c r="J17" s="423">
        <f t="shared" si="3"/>
        <v>0</v>
      </c>
      <c r="K17" s="424">
        <f t="shared" si="4"/>
        <v>0</v>
      </c>
      <c r="L17" s="378">
        <v>0</v>
      </c>
      <c r="M17" s="202">
        <f t="shared" si="5"/>
        <v>7</v>
      </c>
    </row>
    <row r="18" s="202" customFormat="1" ht="15.75" spans="1:13">
      <c r="A18" s="382">
        <v>2010199</v>
      </c>
      <c r="B18" s="383" t="s">
        <v>162</v>
      </c>
      <c r="C18" s="384">
        <v>4</v>
      </c>
      <c r="D18" s="396">
        <v>19</v>
      </c>
      <c r="E18" s="423">
        <v>17</v>
      </c>
      <c r="F18" s="424">
        <f t="shared" si="1"/>
        <v>0.894736842105263</v>
      </c>
      <c r="G18" s="423">
        <f t="shared" si="7"/>
        <v>14</v>
      </c>
      <c r="H18" s="424">
        <f t="shared" si="2"/>
        <v>4.66666666666667</v>
      </c>
      <c r="I18" s="384">
        <v>3</v>
      </c>
      <c r="J18" s="423">
        <f t="shared" si="3"/>
        <v>-1</v>
      </c>
      <c r="K18" s="424">
        <f t="shared" si="4"/>
        <v>-0.25</v>
      </c>
      <c r="L18" s="378">
        <v>3</v>
      </c>
      <c r="M18" s="202">
        <f t="shared" si="5"/>
        <v>7</v>
      </c>
    </row>
    <row r="19" s="357" customFormat="1" ht="15.75" spans="1:13">
      <c r="A19" s="379">
        <v>20102</v>
      </c>
      <c r="B19" s="380" t="s">
        <v>163</v>
      </c>
      <c r="C19" s="381">
        <f>SUM(C20:C26)</f>
        <v>455</v>
      </c>
      <c r="D19" s="381">
        <f>SUM(D20:D26)</f>
        <v>467</v>
      </c>
      <c r="E19" s="378">
        <v>448</v>
      </c>
      <c r="F19" s="422">
        <f t="shared" si="1"/>
        <v>0.9593147751606</v>
      </c>
      <c r="G19" s="381">
        <f>E19-L19</f>
        <v>-71</v>
      </c>
      <c r="H19" s="422">
        <f t="shared" si="2"/>
        <v>-0.136801541425819</v>
      </c>
      <c r="I19" s="381">
        <f>SUM(I20:I26)</f>
        <v>432</v>
      </c>
      <c r="J19" s="378">
        <f t="shared" si="3"/>
        <v>-23</v>
      </c>
      <c r="K19" s="422">
        <f t="shared" si="4"/>
        <v>-0.0505494505494506</v>
      </c>
      <c r="L19" s="378">
        <v>519</v>
      </c>
      <c r="M19" s="202">
        <f t="shared" si="5"/>
        <v>5</v>
      </c>
    </row>
    <row r="20" s="357" customFormat="1" ht="15.75" spans="1:13">
      <c r="A20" s="382">
        <v>2010201</v>
      </c>
      <c r="B20" s="383" t="s">
        <v>152</v>
      </c>
      <c r="C20" s="384">
        <v>309</v>
      </c>
      <c r="D20" s="396">
        <v>310</v>
      </c>
      <c r="E20" s="423">
        <v>299</v>
      </c>
      <c r="F20" s="424">
        <f t="shared" si="1"/>
        <v>0.964516129032258</v>
      </c>
      <c r="G20" s="423">
        <f t="shared" ref="G20:G26" si="8">IFERROR(E20-L20,"")</f>
        <v>-23</v>
      </c>
      <c r="H20" s="424">
        <f t="shared" si="2"/>
        <v>-0.0714285714285714</v>
      </c>
      <c r="I20" s="384">
        <v>301</v>
      </c>
      <c r="J20" s="423">
        <f t="shared" si="3"/>
        <v>-8</v>
      </c>
      <c r="K20" s="424">
        <f t="shared" si="4"/>
        <v>-0.0258899676375405</v>
      </c>
      <c r="L20" s="378">
        <v>322</v>
      </c>
      <c r="M20" s="202">
        <f t="shared" si="5"/>
        <v>7</v>
      </c>
    </row>
    <row r="21" s="357" customFormat="1" ht="15.75" spans="1:13">
      <c r="A21" s="382">
        <v>2010202</v>
      </c>
      <c r="B21" s="383" t="s">
        <v>153</v>
      </c>
      <c r="C21" s="384">
        <v>138</v>
      </c>
      <c r="D21" s="396">
        <v>150</v>
      </c>
      <c r="E21" s="423">
        <v>142</v>
      </c>
      <c r="F21" s="424">
        <f t="shared" si="1"/>
        <v>0.946666666666667</v>
      </c>
      <c r="G21" s="423">
        <f t="shared" si="8"/>
        <v>-10</v>
      </c>
      <c r="H21" s="424">
        <f t="shared" si="2"/>
        <v>-0.0657894736842105</v>
      </c>
      <c r="I21" s="384">
        <v>127</v>
      </c>
      <c r="J21" s="423">
        <f t="shared" si="3"/>
        <v>-11</v>
      </c>
      <c r="K21" s="424">
        <f t="shared" si="4"/>
        <v>-0.0797101449275362</v>
      </c>
      <c r="L21" s="378">
        <v>152</v>
      </c>
      <c r="M21" s="202">
        <f t="shared" si="5"/>
        <v>7</v>
      </c>
    </row>
    <row r="22" s="357" customFormat="1" ht="15.75" spans="1:13">
      <c r="A22" s="382">
        <v>2010203</v>
      </c>
      <c r="B22" s="383" t="s">
        <v>154</v>
      </c>
      <c r="C22" s="384" t="s">
        <v>155</v>
      </c>
      <c r="D22" s="396">
        <v>0</v>
      </c>
      <c r="E22" s="423">
        <v>0</v>
      </c>
      <c r="F22" s="424" t="str">
        <f t="shared" si="1"/>
        <v/>
      </c>
      <c r="G22" s="423">
        <f t="shared" si="8"/>
        <v>0</v>
      </c>
      <c r="H22" s="424" t="str">
        <f t="shared" si="2"/>
        <v/>
      </c>
      <c r="I22" s="384"/>
      <c r="J22" s="423" t="str">
        <f t="shared" si="3"/>
        <v/>
      </c>
      <c r="K22" s="424" t="str">
        <f t="shared" si="4"/>
        <v/>
      </c>
      <c r="L22" s="378">
        <v>0</v>
      </c>
      <c r="M22" s="202">
        <f t="shared" si="5"/>
        <v>7</v>
      </c>
    </row>
    <row r="23" s="357" customFormat="1" ht="15.75" spans="1:13">
      <c r="A23" s="382">
        <v>2010204</v>
      </c>
      <c r="B23" s="383" t="s">
        <v>164</v>
      </c>
      <c r="C23" s="384" t="s">
        <v>155</v>
      </c>
      <c r="D23" s="396">
        <v>0</v>
      </c>
      <c r="E23" s="423">
        <v>0</v>
      </c>
      <c r="F23" s="424" t="str">
        <f t="shared" si="1"/>
        <v/>
      </c>
      <c r="G23" s="423">
        <f t="shared" si="8"/>
        <v>-28</v>
      </c>
      <c r="H23" s="424">
        <f t="shared" si="2"/>
        <v>-1</v>
      </c>
      <c r="I23" s="384"/>
      <c r="J23" s="423" t="str">
        <f t="shared" si="3"/>
        <v/>
      </c>
      <c r="K23" s="424" t="str">
        <f t="shared" si="4"/>
        <v/>
      </c>
      <c r="L23" s="378">
        <v>28</v>
      </c>
      <c r="M23" s="202">
        <f t="shared" si="5"/>
        <v>7</v>
      </c>
    </row>
    <row r="24" s="357" customFormat="1" ht="15.75" spans="1:13">
      <c r="A24" s="382">
        <v>2010205</v>
      </c>
      <c r="B24" s="383" t="s">
        <v>165</v>
      </c>
      <c r="C24" s="384" t="s">
        <v>155</v>
      </c>
      <c r="D24" s="396">
        <v>0</v>
      </c>
      <c r="E24" s="423">
        <v>0</v>
      </c>
      <c r="F24" s="424" t="str">
        <f t="shared" si="1"/>
        <v/>
      </c>
      <c r="G24" s="423">
        <f t="shared" si="8"/>
        <v>-15</v>
      </c>
      <c r="H24" s="424">
        <f t="shared" si="2"/>
        <v>-1</v>
      </c>
      <c r="I24" s="384"/>
      <c r="J24" s="423" t="str">
        <f t="shared" si="3"/>
        <v/>
      </c>
      <c r="K24" s="424" t="str">
        <f t="shared" si="4"/>
        <v/>
      </c>
      <c r="L24" s="378">
        <v>15</v>
      </c>
      <c r="M24" s="202">
        <f t="shared" si="5"/>
        <v>7</v>
      </c>
    </row>
    <row r="25" s="357" customFormat="1" ht="15.75" spans="1:13">
      <c r="A25" s="382">
        <v>2010250</v>
      </c>
      <c r="B25" s="383" t="s">
        <v>161</v>
      </c>
      <c r="C25" s="384">
        <v>8</v>
      </c>
      <c r="D25" s="396">
        <v>7</v>
      </c>
      <c r="E25" s="423">
        <v>7</v>
      </c>
      <c r="F25" s="424">
        <f t="shared" si="1"/>
        <v>1</v>
      </c>
      <c r="G25" s="423">
        <f t="shared" si="8"/>
        <v>5</v>
      </c>
      <c r="H25" s="424">
        <f t="shared" si="2"/>
        <v>2.5</v>
      </c>
      <c r="I25" s="384">
        <v>4</v>
      </c>
      <c r="J25" s="423">
        <f t="shared" si="3"/>
        <v>-4</v>
      </c>
      <c r="K25" s="424">
        <f t="shared" si="4"/>
        <v>-0.5</v>
      </c>
      <c r="L25" s="378">
        <v>2</v>
      </c>
      <c r="M25" s="202">
        <f t="shared" si="5"/>
        <v>7</v>
      </c>
    </row>
    <row r="26" s="357" customFormat="1" ht="15.75" spans="1:13">
      <c r="A26" s="382">
        <v>2010299</v>
      </c>
      <c r="B26" s="383" t="s">
        <v>166</v>
      </c>
      <c r="C26" s="384" t="s">
        <v>155</v>
      </c>
      <c r="D26" s="396">
        <v>0</v>
      </c>
      <c r="E26" s="423">
        <v>0</v>
      </c>
      <c r="F26" s="424" t="str">
        <f t="shared" si="1"/>
        <v/>
      </c>
      <c r="G26" s="423">
        <f t="shared" si="8"/>
        <v>0</v>
      </c>
      <c r="H26" s="424" t="str">
        <f t="shared" si="2"/>
        <v/>
      </c>
      <c r="I26" s="384"/>
      <c r="J26" s="423" t="str">
        <f t="shared" si="3"/>
        <v/>
      </c>
      <c r="K26" s="424" t="str">
        <f t="shared" si="4"/>
        <v/>
      </c>
      <c r="L26" s="378">
        <v>0</v>
      </c>
      <c r="M26" s="202">
        <f t="shared" si="5"/>
        <v>7</v>
      </c>
    </row>
    <row r="27" s="357" customFormat="1" ht="15.75" spans="1:13">
      <c r="A27" s="379">
        <v>20103</v>
      </c>
      <c r="B27" s="380" t="s">
        <v>167</v>
      </c>
      <c r="C27" s="381">
        <f>SUM(C28:C35)</f>
        <v>7837</v>
      </c>
      <c r="D27" s="381">
        <f>SUM(D28:D35)</f>
        <v>8964</v>
      </c>
      <c r="E27" s="378">
        <v>8915</v>
      </c>
      <c r="F27" s="422">
        <f t="shared" si="1"/>
        <v>0.994533690316823</v>
      </c>
      <c r="G27" s="381">
        <f>E27-L27</f>
        <v>-1259</v>
      </c>
      <c r="H27" s="422">
        <f t="shared" si="2"/>
        <v>-0.123746805582858</v>
      </c>
      <c r="I27" s="381">
        <f>SUM(I28:I35)</f>
        <v>8564</v>
      </c>
      <c r="J27" s="378">
        <f t="shared" si="3"/>
        <v>727</v>
      </c>
      <c r="K27" s="422">
        <f t="shared" si="4"/>
        <v>0.0927650886818936</v>
      </c>
      <c r="L27" s="378">
        <v>10174</v>
      </c>
      <c r="M27" s="202">
        <f t="shared" si="5"/>
        <v>5</v>
      </c>
    </row>
    <row r="28" s="357" customFormat="1" ht="15.75" spans="1:13">
      <c r="A28" s="382">
        <v>2010301</v>
      </c>
      <c r="B28" s="383" t="s">
        <v>152</v>
      </c>
      <c r="C28" s="384">
        <v>6417</v>
      </c>
      <c r="D28" s="396">
        <v>6160</v>
      </c>
      <c r="E28" s="423">
        <v>6157</v>
      </c>
      <c r="F28" s="424">
        <f t="shared" si="1"/>
        <v>0.999512987012987</v>
      </c>
      <c r="G28" s="423">
        <f t="shared" ref="G28:G35" si="9">IFERROR(E28-L28,"")</f>
        <v>-1561</v>
      </c>
      <c r="H28" s="424">
        <f t="shared" si="2"/>
        <v>-0.202254470069966</v>
      </c>
      <c r="I28" s="384">
        <v>6056</v>
      </c>
      <c r="J28" s="423">
        <f t="shared" si="3"/>
        <v>-361</v>
      </c>
      <c r="K28" s="424">
        <f t="shared" si="4"/>
        <v>-0.0562568178276453</v>
      </c>
      <c r="L28" s="378">
        <v>7718</v>
      </c>
      <c r="M28" s="202">
        <f t="shared" si="5"/>
        <v>7</v>
      </c>
    </row>
    <row r="29" s="357" customFormat="1" ht="15.75" spans="1:13">
      <c r="A29" s="382">
        <v>2010302</v>
      </c>
      <c r="B29" s="383" t="s">
        <v>153</v>
      </c>
      <c r="C29" s="384">
        <v>458</v>
      </c>
      <c r="D29" s="396">
        <v>595</v>
      </c>
      <c r="E29" s="423">
        <v>594</v>
      </c>
      <c r="F29" s="424">
        <f t="shared" si="1"/>
        <v>0.998319327731092</v>
      </c>
      <c r="G29" s="423">
        <f t="shared" si="9"/>
        <v>-751</v>
      </c>
      <c r="H29" s="424">
        <f t="shared" si="2"/>
        <v>-0.558364312267658</v>
      </c>
      <c r="I29" s="384">
        <f>473+100</f>
        <v>573</v>
      </c>
      <c r="J29" s="423">
        <f t="shared" si="3"/>
        <v>115</v>
      </c>
      <c r="K29" s="424">
        <f t="shared" si="4"/>
        <v>0.251091703056769</v>
      </c>
      <c r="L29" s="378">
        <v>1345</v>
      </c>
      <c r="M29" s="202">
        <f t="shared" si="5"/>
        <v>7</v>
      </c>
    </row>
    <row r="30" s="357" customFormat="1" ht="15.75" spans="1:13">
      <c r="A30" s="382">
        <v>2010303</v>
      </c>
      <c r="B30" s="383" t="s">
        <v>154</v>
      </c>
      <c r="C30" s="384">
        <v>435</v>
      </c>
      <c r="D30" s="396">
        <v>1566</v>
      </c>
      <c r="E30" s="423">
        <v>1531</v>
      </c>
      <c r="F30" s="424">
        <f t="shared" si="1"/>
        <v>0.97765006385696</v>
      </c>
      <c r="G30" s="423">
        <f t="shared" si="9"/>
        <v>913</v>
      </c>
      <c r="H30" s="424">
        <f t="shared" si="2"/>
        <v>1.47734627831715</v>
      </c>
      <c r="I30" s="384">
        <v>705</v>
      </c>
      <c r="J30" s="423">
        <f t="shared" si="3"/>
        <v>270</v>
      </c>
      <c r="K30" s="424">
        <f t="shared" si="4"/>
        <v>0.620689655172414</v>
      </c>
      <c r="L30" s="378">
        <v>618</v>
      </c>
      <c r="M30" s="202">
        <f t="shared" si="5"/>
        <v>7</v>
      </c>
    </row>
    <row r="31" s="357" customFormat="1" ht="15.75" spans="1:13">
      <c r="A31" s="382">
        <v>2010304</v>
      </c>
      <c r="B31" s="383" t="s">
        <v>168</v>
      </c>
      <c r="C31" s="384"/>
      <c r="D31" s="396"/>
      <c r="E31" s="423"/>
      <c r="F31" s="424" t="str">
        <f t="shared" si="1"/>
        <v/>
      </c>
      <c r="G31" s="423">
        <f t="shared" si="9"/>
        <v>0</v>
      </c>
      <c r="H31" s="424" t="str">
        <f t="shared" si="2"/>
        <v/>
      </c>
      <c r="I31" s="384"/>
      <c r="J31" s="423">
        <f t="shared" si="3"/>
        <v>0</v>
      </c>
      <c r="K31" s="424" t="str">
        <f t="shared" si="4"/>
        <v/>
      </c>
      <c r="L31" s="378">
        <v>0</v>
      </c>
      <c r="M31" s="202">
        <f t="shared" si="5"/>
        <v>7</v>
      </c>
    </row>
    <row r="32" s="357" customFormat="1" ht="15.75" spans="1:13">
      <c r="A32" s="382">
        <v>2010305</v>
      </c>
      <c r="B32" s="383" t="s">
        <v>169</v>
      </c>
      <c r="C32" s="384"/>
      <c r="D32" s="396"/>
      <c r="E32" s="423"/>
      <c r="F32" s="424" t="str">
        <f t="shared" si="1"/>
        <v/>
      </c>
      <c r="G32" s="423">
        <f t="shared" si="9"/>
        <v>0</v>
      </c>
      <c r="H32" s="424" t="str">
        <f t="shared" si="2"/>
        <v/>
      </c>
      <c r="I32" s="384"/>
      <c r="J32" s="423">
        <f t="shared" si="3"/>
        <v>0</v>
      </c>
      <c r="K32" s="424" t="str">
        <f t="shared" si="4"/>
        <v/>
      </c>
      <c r="L32" s="378">
        <v>0</v>
      </c>
      <c r="M32" s="202">
        <f t="shared" si="5"/>
        <v>7</v>
      </c>
    </row>
    <row r="33" s="357" customFormat="1" ht="15.75" spans="1:13">
      <c r="A33" s="382">
        <v>2010306</v>
      </c>
      <c r="B33" s="383" t="s">
        <v>170</v>
      </c>
      <c r="C33" s="384">
        <v>303</v>
      </c>
      <c r="D33" s="396">
        <v>400</v>
      </c>
      <c r="E33" s="423">
        <v>392</v>
      </c>
      <c r="F33" s="424">
        <f t="shared" si="1"/>
        <v>0.98</v>
      </c>
      <c r="G33" s="423">
        <f t="shared" si="9"/>
        <v>258</v>
      </c>
      <c r="H33" s="424">
        <f t="shared" si="2"/>
        <v>1.92537313432836</v>
      </c>
      <c r="I33" s="384">
        <v>310</v>
      </c>
      <c r="J33" s="423">
        <f t="shared" si="3"/>
        <v>7</v>
      </c>
      <c r="K33" s="424">
        <f t="shared" si="4"/>
        <v>0.0231023102310231</v>
      </c>
      <c r="L33" s="378">
        <v>134</v>
      </c>
      <c r="M33" s="202">
        <f t="shared" si="5"/>
        <v>7</v>
      </c>
    </row>
    <row r="34" s="357" customFormat="1" ht="15.75" spans="1:13">
      <c r="A34" s="382">
        <v>2010350</v>
      </c>
      <c r="B34" s="383" t="s">
        <v>161</v>
      </c>
      <c r="C34" s="384">
        <v>68</v>
      </c>
      <c r="D34" s="396">
        <v>68</v>
      </c>
      <c r="E34" s="423">
        <v>66</v>
      </c>
      <c r="F34" s="424">
        <f t="shared" si="1"/>
        <v>0.970588235294118</v>
      </c>
      <c r="G34" s="423">
        <f t="shared" si="9"/>
        <v>-18</v>
      </c>
      <c r="H34" s="424">
        <f t="shared" si="2"/>
        <v>-0.214285714285714</v>
      </c>
      <c r="I34" s="384">
        <v>67</v>
      </c>
      <c r="J34" s="423">
        <f t="shared" si="3"/>
        <v>-1</v>
      </c>
      <c r="K34" s="424">
        <f t="shared" si="4"/>
        <v>-0.0147058823529412</v>
      </c>
      <c r="L34" s="378">
        <v>84</v>
      </c>
      <c r="M34" s="202">
        <f t="shared" si="5"/>
        <v>7</v>
      </c>
    </row>
    <row r="35" s="357" customFormat="1" ht="15.75" spans="1:13">
      <c r="A35" s="382">
        <v>2010399</v>
      </c>
      <c r="B35" s="383" t="s">
        <v>171</v>
      </c>
      <c r="C35" s="384">
        <v>156</v>
      </c>
      <c r="D35" s="396">
        <v>175</v>
      </c>
      <c r="E35" s="423">
        <v>175</v>
      </c>
      <c r="F35" s="424">
        <f t="shared" si="1"/>
        <v>1</v>
      </c>
      <c r="G35" s="423">
        <f t="shared" si="9"/>
        <v>-100</v>
      </c>
      <c r="H35" s="424">
        <f t="shared" si="2"/>
        <v>-0.363636363636364</v>
      </c>
      <c r="I35" s="384">
        <v>853</v>
      </c>
      <c r="J35" s="423">
        <f t="shared" si="3"/>
        <v>697</v>
      </c>
      <c r="K35" s="424">
        <f t="shared" si="4"/>
        <v>4.46794871794872</v>
      </c>
      <c r="L35" s="378">
        <v>275</v>
      </c>
      <c r="M35" s="202">
        <f t="shared" si="5"/>
        <v>7</v>
      </c>
    </row>
    <row r="36" s="357" customFormat="1" ht="15.75" spans="1:13">
      <c r="A36" s="379">
        <v>20104</v>
      </c>
      <c r="B36" s="380" t="s">
        <v>172</v>
      </c>
      <c r="C36" s="381">
        <f>SUM(C37:C41)</f>
        <v>439</v>
      </c>
      <c r="D36" s="381">
        <f>SUM(D37:D41)</f>
        <v>4139</v>
      </c>
      <c r="E36" s="378">
        <v>6158</v>
      </c>
      <c r="F36" s="422">
        <f t="shared" si="1"/>
        <v>1.48779898526214</v>
      </c>
      <c r="G36" s="381">
        <f>E36-L36</f>
        <v>5577</v>
      </c>
      <c r="H36" s="422">
        <f t="shared" si="2"/>
        <v>9.59896729776248</v>
      </c>
      <c r="I36" s="381">
        <f>SUM(I37:I41)</f>
        <v>396</v>
      </c>
      <c r="J36" s="378">
        <f t="shared" si="3"/>
        <v>-43</v>
      </c>
      <c r="K36" s="422">
        <f t="shared" si="4"/>
        <v>-0.0979498861047836</v>
      </c>
      <c r="L36" s="378">
        <v>581</v>
      </c>
      <c r="M36" s="202">
        <f t="shared" si="5"/>
        <v>5</v>
      </c>
    </row>
    <row r="37" s="357" customFormat="1" ht="15.75" spans="1:13">
      <c r="A37" s="382">
        <v>2010401</v>
      </c>
      <c r="B37" s="383" t="s">
        <v>152</v>
      </c>
      <c r="C37" s="384">
        <v>322</v>
      </c>
      <c r="D37" s="396">
        <v>328</v>
      </c>
      <c r="E37" s="423">
        <v>336</v>
      </c>
      <c r="F37" s="424">
        <f t="shared" si="1"/>
        <v>1.02439024390244</v>
      </c>
      <c r="G37" s="423">
        <f t="shared" ref="G37:G41" si="10">IFERROR(E37-L37,"")</f>
        <v>-69</v>
      </c>
      <c r="H37" s="424">
        <f t="shared" si="2"/>
        <v>-0.17037037037037</v>
      </c>
      <c r="I37" s="384">
        <v>396</v>
      </c>
      <c r="J37" s="423">
        <f t="shared" si="3"/>
        <v>74</v>
      </c>
      <c r="K37" s="424">
        <f t="shared" si="4"/>
        <v>0.229813664596273</v>
      </c>
      <c r="L37" s="378">
        <v>405</v>
      </c>
      <c r="M37" s="202">
        <f t="shared" si="5"/>
        <v>7</v>
      </c>
    </row>
    <row r="38" s="357" customFormat="1" ht="15.75" spans="1:13">
      <c r="A38" s="382">
        <v>2010402</v>
      </c>
      <c r="B38" s="383" t="s">
        <v>153</v>
      </c>
      <c r="C38" s="384">
        <v>117</v>
      </c>
      <c r="D38" s="396">
        <v>100</v>
      </c>
      <c r="E38" s="423">
        <v>110</v>
      </c>
      <c r="F38" s="424">
        <f t="shared" si="1"/>
        <v>1.1</v>
      </c>
      <c r="G38" s="423">
        <f t="shared" si="10"/>
        <v>108</v>
      </c>
      <c r="H38" s="424">
        <f t="shared" si="2"/>
        <v>54</v>
      </c>
      <c r="I38" s="384"/>
      <c r="J38" s="423">
        <f t="shared" si="3"/>
        <v>-117</v>
      </c>
      <c r="K38" s="424">
        <f t="shared" si="4"/>
        <v>-1</v>
      </c>
      <c r="L38" s="378">
        <v>2</v>
      </c>
      <c r="M38" s="202">
        <f t="shared" si="5"/>
        <v>7</v>
      </c>
    </row>
    <row r="39" s="357" customFormat="1" ht="15.75" spans="1:13">
      <c r="A39" s="382">
        <v>2010408</v>
      </c>
      <c r="B39" s="383" t="s">
        <v>173</v>
      </c>
      <c r="C39" s="384" t="s">
        <v>155</v>
      </c>
      <c r="D39" s="396">
        <v>0</v>
      </c>
      <c r="E39" s="423">
        <v>0</v>
      </c>
      <c r="F39" s="424" t="str">
        <f t="shared" si="1"/>
        <v/>
      </c>
      <c r="G39" s="423">
        <f t="shared" si="10"/>
        <v>-7</v>
      </c>
      <c r="H39" s="424">
        <f t="shared" si="2"/>
        <v>-1</v>
      </c>
      <c r="I39" s="384"/>
      <c r="J39" s="423" t="str">
        <f t="shared" si="3"/>
        <v/>
      </c>
      <c r="K39" s="424" t="str">
        <f t="shared" si="4"/>
        <v/>
      </c>
      <c r="L39" s="378">
        <v>7</v>
      </c>
      <c r="M39" s="202">
        <f t="shared" si="5"/>
        <v>7</v>
      </c>
    </row>
    <row r="40" s="357" customFormat="1" ht="15.75" spans="1:13">
      <c r="A40" s="382">
        <v>2010450</v>
      </c>
      <c r="B40" s="383" t="s">
        <v>161</v>
      </c>
      <c r="C40" s="384" t="s">
        <v>155</v>
      </c>
      <c r="D40" s="396">
        <v>0</v>
      </c>
      <c r="E40" s="423">
        <v>0</v>
      </c>
      <c r="F40" s="424" t="str">
        <f t="shared" si="1"/>
        <v/>
      </c>
      <c r="G40" s="423">
        <f t="shared" si="10"/>
        <v>0</v>
      </c>
      <c r="H40" s="424" t="str">
        <f t="shared" si="2"/>
        <v/>
      </c>
      <c r="I40" s="384"/>
      <c r="J40" s="423" t="str">
        <f t="shared" si="3"/>
        <v/>
      </c>
      <c r="K40" s="424" t="str">
        <f t="shared" si="4"/>
        <v/>
      </c>
      <c r="L40" s="378">
        <v>0</v>
      </c>
      <c r="M40" s="202">
        <f t="shared" si="5"/>
        <v>7</v>
      </c>
    </row>
    <row r="41" s="357" customFormat="1" ht="15.75" spans="1:13">
      <c r="A41" s="382">
        <v>2010499</v>
      </c>
      <c r="B41" s="383" t="s">
        <v>174</v>
      </c>
      <c r="C41" s="384" t="s">
        <v>155</v>
      </c>
      <c r="D41" s="396">
        <v>3711</v>
      </c>
      <c r="E41" s="423">
        <v>5712</v>
      </c>
      <c r="F41" s="424">
        <f t="shared" si="1"/>
        <v>1.5392077607114</v>
      </c>
      <c r="G41" s="423">
        <f t="shared" si="10"/>
        <v>5545</v>
      </c>
      <c r="H41" s="424">
        <f t="shared" si="2"/>
        <v>33.2035928143713</v>
      </c>
      <c r="I41" s="384"/>
      <c r="J41" s="423" t="str">
        <f t="shared" si="3"/>
        <v/>
      </c>
      <c r="K41" s="424" t="str">
        <f t="shared" si="4"/>
        <v/>
      </c>
      <c r="L41" s="378">
        <v>167</v>
      </c>
      <c r="M41" s="202">
        <f t="shared" si="5"/>
        <v>7</v>
      </c>
    </row>
    <row r="42" s="357" customFormat="1" ht="15.75" spans="1:13">
      <c r="A42" s="379">
        <v>20105</v>
      </c>
      <c r="B42" s="380" t="s">
        <v>175</v>
      </c>
      <c r="C42" s="381">
        <f>SUM(C43:C52)</f>
        <v>439</v>
      </c>
      <c r="D42" s="381">
        <f>SUM(D43:D52)</f>
        <v>473</v>
      </c>
      <c r="E42" s="378">
        <v>408</v>
      </c>
      <c r="F42" s="422">
        <f t="shared" si="1"/>
        <v>0.862579281183932</v>
      </c>
      <c r="G42" s="381">
        <f>E42-L42</f>
        <v>13</v>
      </c>
      <c r="H42" s="422">
        <f t="shared" si="2"/>
        <v>0.0329113924050633</v>
      </c>
      <c r="I42" s="381">
        <f>SUM(I43:I52)</f>
        <v>488</v>
      </c>
      <c r="J42" s="378">
        <f t="shared" si="3"/>
        <v>49</v>
      </c>
      <c r="K42" s="422">
        <f t="shared" si="4"/>
        <v>0.111617312072893</v>
      </c>
      <c r="L42" s="378">
        <v>395</v>
      </c>
      <c r="M42" s="202">
        <f t="shared" si="5"/>
        <v>5</v>
      </c>
    </row>
    <row r="43" s="357" customFormat="1" ht="15.75" spans="1:13">
      <c r="A43" s="382">
        <v>2010501</v>
      </c>
      <c r="B43" s="383" t="s">
        <v>152</v>
      </c>
      <c r="C43" s="384">
        <v>124</v>
      </c>
      <c r="D43" s="396">
        <v>124</v>
      </c>
      <c r="E43" s="423">
        <v>121</v>
      </c>
      <c r="F43" s="424">
        <f t="shared" si="1"/>
        <v>0.975806451612903</v>
      </c>
      <c r="G43" s="423">
        <f t="shared" ref="G43:G52" si="11">IFERROR(E43-L43,"")</f>
        <v>-57</v>
      </c>
      <c r="H43" s="424">
        <f t="shared" si="2"/>
        <v>-0.320224719101124</v>
      </c>
      <c r="I43" s="384">
        <v>293</v>
      </c>
      <c r="J43" s="423">
        <f t="shared" si="3"/>
        <v>169</v>
      </c>
      <c r="K43" s="424">
        <f t="shared" si="4"/>
        <v>1.36290322580645</v>
      </c>
      <c r="L43" s="378">
        <v>178</v>
      </c>
      <c r="M43" s="202">
        <f t="shared" si="5"/>
        <v>7</v>
      </c>
    </row>
    <row r="44" s="357" customFormat="1" ht="15.75" spans="1:13">
      <c r="A44" s="382">
        <v>2010502</v>
      </c>
      <c r="B44" s="383" t="s">
        <v>153</v>
      </c>
      <c r="C44" s="384">
        <v>72</v>
      </c>
      <c r="D44" s="396">
        <v>80</v>
      </c>
      <c r="E44" s="423">
        <v>80</v>
      </c>
      <c r="F44" s="424">
        <f t="shared" si="1"/>
        <v>1</v>
      </c>
      <c r="G44" s="423">
        <f t="shared" si="11"/>
        <v>75</v>
      </c>
      <c r="H44" s="424">
        <f t="shared" si="2"/>
        <v>15</v>
      </c>
      <c r="I44" s="384">
        <v>65</v>
      </c>
      <c r="J44" s="423">
        <f t="shared" si="3"/>
        <v>-7</v>
      </c>
      <c r="K44" s="424">
        <f t="shared" si="4"/>
        <v>-0.0972222222222222</v>
      </c>
      <c r="L44" s="378">
        <v>5</v>
      </c>
      <c r="M44" s="202">
        <f t="shared" si="5"/>
        <v>7</v>
      </c>
    </row>
    <row r="45" s="357" customFormat="1" ht="15.75" spans="1:13">
      <c r="A45" s="382">
        <v>2010503</v>
      </c>
      <c r="B45" s="383" t="s">
        <v>154</v>
      </c>
      <c r="C45" s="384" t="s">
        <v>155</v>
      </c>
      <c r="D45" s="396">
        <v>0</v>
      </c>
      <c r="E45" s="423">
        <v>0</v>
      </c>
      <c r="F45" s="424" t="str">
        <f t="shared" si="1"/>
        <v/>
      </c>
      <c r="G45" s="423">
        <f t="shared" si="11"/>
        <v>0</v>
      </c>
      <c r="H45" s="424" t="str">
        <f t="shared" si="2"/>
        <v/>
      </c>
      <c r="I45" s="384"/>
      <c r="J45" s="423" t="str">
        <f t="shared" si="3"/>
        <v/>
      </c>
      <c r="K45" s="424" t="str">
        <f t="shared" si="4"/>
        <v/>
      </c>
      <c r="L45" s="378">
        <v>0</v>
      </c>
      <c r="M45" s="202">
        <f t="shared" si="5"/>
        <v>7</v>
      </c>
    </row>
    <row r="46" s="357" customFormat="1" ht="15.75" spans="1:13">
      <c r="A46" s="382">
        <v>2010504</v>
      </c>
      <c r="B46" s="383" t="s">
        <v>176</v>
      </c>
      <c r="C46" s="384" t="s">
        <v>155</v>
      </c>
      <c r="D46" s="396">
        <v>0</v>
      </c>
      <c r="E46" s="423">
        <v>0</v>
      </c>
      <c r="F46" s="424" t="str">
        <f t="shared" si="1"/>
        <v/>
      </c>
      <c r="G46" s="423">
        <f t="shared" si="11"/>
        <v>0</v>
      </c>
      <c r="H46" s="424" t="str">
        <f t="shared" si="2"/>
        <v/>
      </c>
      <c r="I46" s="384"/>
      <c r="J46" s="423" t="str">
        <f t="shared" si="3"/>
        <v/>
      </c>
      <c r="K46" s="424" t="str">
        <f t="shared" si="4"/>
        <v/>
      </c>
      <c r="L46" s="378">
        <v>0</v>
      </c>
      <c r="M46" s="202">
        <f t="shared" si="5"/>
        <v>7</v>
      </c>
    </row>
    <row r="47" s="357" customFormat="1" ht="15.75" spans="1:13">
      <c r="A47" s="382">
        <v>2010505</v>
      </c>
      <c r="B47" s="383" t="s">
        <v>177</v>
      </c>
      <c r="C47" s="384">
        <v>84</v>
      </c>
      <c r="D47" s="396">
        <v>110</v>
      </c>
      <c r="E47" s="423">
        <v>96</v>
      </c>
      <c r="F47" s="424">
        <f t="shared" si="1"/>
        <v>0.872727272727273</v>
      </c>
      <c r="G47" s="423">
        <f t="shared" si="11"/>
        <v>39</v>
      </c>
      <c r="H47" s="424">
        <f t="shared" si="2"/>
        <v>0.684210526315789</v>
      </c>
      <c r="I47" s="384">
        <v>84</v>
      </c>
      <c r="J47" s="423">
        <f t="shared" si="3"/>
        <v>0</v>
      </c>
      <c r="K47" s="424">
        <f t="shared" si="4"/>
        <v>0</v>
      </c>
      <c r="L47" s="378">
        <v>57</v>
      </c>
      <c r="M47" s="202">
        <f t="shared" si="5"/>
        <v>7</v>
      </c>
    </row>
    <row r="48" s="357" customFormat="1" ht="15.75" spans="1:13">
      <c r="A48" s="382">
        <v>2010506</v>
      </c>
      <c r="B48" s="383" t="s">
        <v>178</v>
      </c>
      <c r="C48" s="384">
        <v>40</v>
      </c>
      <c r="D48" s="396">
        <v>40</v>
      </c>
      <c r="E48" s="423">
        <v>40</v>
      </c>
      <c r="F48" s="424">
        <f t="shared" si="1"/>
        <v>1</v>
      </c>
      <c r="G48" s="423">
        <f t="shared" si="11"/>
        <v>-4</v>
      </c>
      <c r="H48" s="424">
        <f t="shared" si="2"/>
        <v>-0.0909090909090909</v>
      </c>
      <c r="I48" s="384">
        <v>28</v>
      </c>
      <c r="J48" s="423">
        <f t="shared" si="3"/>
        <v>-12</v>
      </c>
      <c r="K48" s="424">
        <f t="shared" si="4"/>
        <v>-0.3</v>
      </c>
      <c r="L48" s="378">
        <v>44</v>
      </c>
      <c r="M48" s="202">
        <f t="shared" si="5"/>
        <v>7</v>
      </c>
    </row>
    <row r="49" s="357" customFormat="1" ht="15.75" spans="1:13">
      <c r="A49" s="382">
        <v>2010507</v>
      </c>
      <c r="B49" s="383" t="s">
        <v>179</v>
      </c>
      <c r="C49" s="384">
        <v>100</v>
      </c>
      <c r="D49" s="396">
        <v>100</v>
      </c>
      <c r="E49" s="423">
        <v>53</v>
      </c>
      <c r="F49" s="424">
        <f t="shared" si="1"/>
        <v>0.53</v>
      </c>
      <c r="G49" s="423">
        <f t="shared" si="11"/>
        <v>-29</v>
      </c>
      <c r="H49" s="424">
        <f t="shared" si="2"/>
        <v>-0.353658536585366</v>
      </c>
      <c r="I49" s="384">
        <v>18</v>
      </c>
      <c r="J49" s="423">
        <f t="shared" si="3"/>
        <v>-82</v>
      </c>
      <c r="K49" s="424">
        <f t="shared" si="4"/>
        <v>-0.82</v>
      </c>
      <c r="L49" s="378">
        <v>82</v>
      </c>
      <c r="M49" s="202">
        <f t="shared" si="5"/>
        <v>7</v>
      </c>
    </row>
    <row r="50" s="357" customFormat="1" ht="15.75" spans="1:13">
      <c r="A50" s="382">
        <v>2010508</v>
      </c>
      <c r="B50" s="383" t="s">
        <v>180</v>
      </c>
      <c r="C50" s="384" t="s">
        <v>155</v>
      </c>
      <c r="D50" s="396">
        <v>0</v>
      </c>
      <c r="E50" s="423">
        <v>0</v>
      </c>
      <c r="F50" s="424" t="str">
        <f t="shared" si="1"/>
        <v/>
      </c>
      <c r="G50" s="423">
        <f t="shared" si="11"/>
        <v>-11</v>
      </c>
      <c r="H50" s="424">
        <f t="shared" si="2"/>
        <v>-1</v>
      </c>
      <c r="I50" s="384"/>
      <c r="J50" s="423" t="str">
        <f t="shared" si="3"/>
        <v/>
      </c>
      <c r="K50" s="424" t="str">
        <f t="shared" si="4"/>
        <v/>
      </c>
      <c r="L50" s="378">
        <v>11</v>
      </c>
      <c r="M50" s="202">
        <f t="shared" si="5"/>
        <v>7</v>
      </c>
    </row>
    <row r="51" s="357" customFormat="1" ht="15.75" spans="1:13">
      <c r="A51" s="382">
        <v>2010550</v>
      </c>
      <c r="B51" s="383" t="s">
        <v>161</v>
      </c>
      <c r="C51" s="384">
        <v>19</v>
      </c>
      <c r="D51" s="396">
        <v>19</v>
      </c>
      <c r="E51" s="423">
        <v>18</v>
      </c>
      <c r="F51" s="424">
        <f t="shared" si="1"/>
        <v>0.947368421052632</v>
      </c>
      <c r="G51" s="423">
        <f t="shared" si="11"/>
        <v>18</v>
      </c>
      <c r="H51" s="424" t="str">
        <f t="shared" si="2"/>
        <v/>
      </c>
      <c r="I51" s="384"/>
      <c r="J51" s="423">
        <f t="shared" si="3"/>
        <v>-19</v>
      </c>
      <c r="K51" s="424">
        <f t="shared" si="4"/>
        <v>-1</v>
      </c>
      <c r="L51" s="378">
        <v>0</v>
      </c>
      <c r="M51" s="202">
        <f t="shared" si="5"/>
        <v>7</v>
      </c>
    </row>
    <row r="52" s="357" customFormat="1" ht="15.75" spans="1:13">
      <c r="A52" s="382">
        <v>2010599</v>
      </c>
      <c r="B52" s="383" t="s">
        <v>181</v>
      </c>
      <c r="C52" s="384" t="s">
        <v>155</v>
      </c>
      <c r="D52" s="396">
        <v>0</v>
      </c>
      <c r="E52" s="423">
        <v>0</v>
      </c>
      <c r="F52" s="424" t="str">
        <f t="shared" si="1"/>
        <v/>
      </c>
      <c r="G52" s="423">
        <f t="shared" si="11"/>
        <v>-18</v>
      </c>
      <c r="H52" s="424">
        <f t="shared" si="2"/>
        <v>-1</v>
      </c>
      <c r="I52" s="384"/>
      <c r="J52" s="423" t="str">
        <f t="shared" si="3"/>
        <v/>
      </c>
      <c r="K52" s="424" t="str">
        <f t="shared" si="4"/>
        <v/>
      </c>
      <c r="L52" s="378">
        <v>18</v>
      </c>
      <c r="M52" s="202">
        <f t="shared" si="5"/>
        <v>7</v>
      </c>
    </row>
    <row r="53" s="357" customFormat="1" ht="15.75" spans="1:13">
      <c r="A53" s="379">
        <v>20106</v>
      </c>
      <c r="B53" s="380" t="s">
        <v>182</v>
      </c>
      <c r="C53" s="381">
        <f>SUM(C54:C63)</f>
        <v>1747</v>
      </c>
      <c r="D53" s="381">
        <f>SUM(D54:D63)</f>
        <v>1737</v>
      </c>
      <c r="E53" s="378">
        <v>1371</v>
      </c>
      <c r="F53" s="422">
        <f t="shared" si="1"/>
        <v>0.789291882556131</v>
      </c>
      <c r="G53" s="381">
        <f>E53-L53</f>
        <v>-276</v>
      </c>
      <c r="H53" s="422">
        <f t="shared" si="2"/>
        <v>-0.167577413479053</v>
      </c>
      <c r="I53" s="381">
        <f>SUM(I54:I63)</f>
        <v>1484</v>
      </c>
      <c r="J53" s="378">
        <f t="shared" si="3"/>
        <v>-263</v>
      </c>
      <c r="K53" s="422">
        <f t="shared" si="4"/>
        <v>-0.150543789353177</v>
      </c>
      <c r="L53" s="378">
        <v>1647</v>
      </c>
      <c r="M53" s="202">
        <f t="shared" si="5"/>
        <v>5</v>
      </c>
    </row>
    <row r="54" s="357" customFormat="1" ht="15.75" spans="1:13">
      <c r="A54" s="382">
        <v>2010601</v>
      </c>
      <c r="B54" s="383" t="s">
        <v>152</v>
      </c>
      <c r="C54" s="384">
        <v>1097</v>
      </c>
      <c r="D54" s="396">
        <v>1073</v>
      </c>
      <c r="E54" s="423">
        <v>975</v>
      </c>
      <c r="F54" s="424">
        <f t="shared" si="1"/>
        <v>0.908667287977633</v>
      </c>
      <c r="G54" s="423">
        <f t="shared" ref="G54:G63" si="12">IFERROR(E54-L54,"")</f>
        <v>-144</v>
      </c>
      <c r="H54" s="424">
        <f t="shared" si="2"/>
        <v>-0.128686327077748</v>
      </c>
      <c r="I54" s="384">
        <v>865</v>
      </c>
      <c r="J54" s="423">
        <f t="shared" si="3"/>
        <v>-232</v>
      </c>
      <c r="K54" s="424">
        <f t="shared" si="4"/>
        <v>-0.211485870556062</v>
      </c>
      <c r="L54" s="378">
        <v>1119</v>
      </c>
      <c r="M54" s="202">
        <f t="shared" si="5"/>
        <v>7</v>
      </c>
    </row>
    <row r="55" s="357" customFormat="1" ht="15.75" spans="1:13">
      <c r="A55" s="382">
        <v>2010602</v>
      </c>
      <c r="B55" s="383" t="s">
        <v>153</v>
      </c>
      <c r="C55" s="384">
        <v>92</v>
      </c>
      <c r="D55" s="396">
        <v>157</v>
      </c>
      <c r="E55" s="423">
        <v>115</v>
      </c>
      <c r="F55" s="424">
        <f t="shared" si="1"/>
        <v>0.732484076433121</v>
      </c>
      <c r="G55" s="423">
        <f t="shared" si="12"/>
        <v>22</v>
      </c>
      <c r="H55" s="424">
        <f t="shared" si="2"/>
        <v>0.236559139784946</v>
      </c>
      <c r="I55" s="384">
        <v>31</v>
      </c>
      <c r="J55" s="423">
        <f t="shared" si="3"/>
        <v>-61</v>
      </c>
      <c r="K55" s="424">
        <f t="shared" si="4"/>
        <v>-0.66304347826087</v>
      </c>
      <c r="L55" s="378">
        <v>93</v>
      </c>
      <c r="M55" s="202">
        <f t="shared" si="5"/>
        <v>7</v>
      </c>
    </row>
    <row r="56" s="357" customFormat="1" ht="15.75" spans="1:13">
      <c r="A56" s="382">
        <v>2010603</v>
      </c>
      <c r="B56" s="383" t="s">
        <v>154</v>
      </c>
      <c r="C56" s="384" t="s">
        <v>155</v>
      </c>
      <c r="D56" s="396">
        <v>0</v>
      </c>
      <c r="E56" s="423">
        <v>0</v>
      </c>
      <c r="F56" s="424" t="str">
        <f t="shared" si="1"/>
        <v/>
      </c>
      <c r="G56" s="423">
        <f t="shared" si="12"/>
        <v>0</v>
      </c>
      <c r="H56" s="424" t="str">
        <f t="shared" si="2"/>
        <v/>
      </c>
      <c r="I56" s="384"/>
      <c r="J56" s="423" t="str">
        <f t="shared" si="3"/>
        <v/>
      </c>
      <c r="K56" s="424" t="str">
        <f t="shared" si="4"/>
        <v/>
      </c>
      <c r="L56" s="378">
        <v>0</v>
      </c>
      <c r="M56" s="202">
        <f t="shared" si="5"/>
        <v>7</v>
      </c>
    </row>
    <row r="57" s="357" customFormat="1" ht="15.75" spans="1:13">
      <c r="A57" s="382">
        <v>2010604</v>
      </c>
      <c r="B57" s="383" t="s">
        <v>183</v>
      </c>
      <c r="C57" s="384">
        <v>50</v>
      </c>
      <c r="D57" s="396">
        <v>10</v>
      </c>
      <c r="E57" s="423">
        <v>6</v>
      </c>
      <c r="F57" s="424">
        <f t="shared" si="1"/>
        <v>0.6</v>
      </c>
      <c r="G57" s="423">
        <f t="shared" si="12"/>
        <v>-31</v>
      </c>
      <c r="H57" s="424">
        <f t="shared" si="2"/>
        <v>-0.837837837837838</v>
      </c>
      <c r="I57" s="384"/>
      <c r="J57" s="423">
        <f t="shared" si="3"/>
        <v>-50</v>
      </c>
      <c r="K57" s="424">
        <f t="shared" si="4"/>
        <v>-1</v>
      </c>
      <c r="L57" s="378">
        <v>37</v>
      </c>
      <c r="M57" s="202">
        <f t="shared" si="5"/>
        <v>7</v>
      </c>
    </row>
    <row r="58" s="357" customFormat="1" ht="15.75" spans="1:13">
      <c r="A58" s="382">
        <v>2010605</v>
      </c>
      <c r="B58" s="383" t="s">
        <v>184</v>
      </c>
      <c r="C58" s="384" t="s">
        <v>155</v>
      </c>
      <c r="D58" s="396">
        <v>20</v>
      </c>
      <c r="E58" s="423">
        <v>20</v>
      </c>
      <c r="F58" s="424">
        <f t="shared" si="1"/>
        <v>1</v>
      </c>
      <c r="G58" s="423">
        <f t="shared" si="12"/>
        <v>-16</v>
      </c>
      <c r="H58" s="424">
        <f t="shared" si="2"/>
        <v>-0.444444444444444</v>
      </c>
      <c r="I58" s="384"/>
      <c r="J58" s="423" t="str">
        <f t="shared" si="3"/>
        <v/>
      </c>
      <c r="K58" s="424" t="str">
        <f t="shared" si="4"/>
        <v/>
      </c>
      <c r="L58" s="378">
        <v>36</v>
      </c>
      <c r="M58" s="202">
        <f t="shared" si="5"/>
        <v>7</v>
      </c>
    </row>
    <row r="59" s="357" customFormat="1" ht="15.75" spans="1:13">
      <c r="A59" s="382">
        <v>2010606</v>
      </c>
      <c r="B59" s="383" t="s">
        <v>185</v>
      </c>
      <c r="C59" s="384" t="s">
        <v>155</v>
      </c>
      <c r="D59" s="396">
        <v>10</v>
      </c>
      <c r="E59" s="423">
        <v>8</v>
      </c>
      <c r="F59" s="424">
        <f t="shared" si="1"/>
        <v>0.8</v>
      </c>
      <c r="G59" s="423">
        <f t="shared" si="12"/>
        <v>8</v>
      </c>
      <c r="H59" s="424" t="str">
        <f t="shared" si="2"/>
        <v/>
      </c>
      <c r="I59" s="384"/>
      <c r="J59" s="423" t="str">
        <f t="shared" si="3"/>
        <v/>
      </c>
      <c r="K59" s="424" t="str">
        <f t="shared" si="4"/>
        <v/>
      </c>
      <c r="L59" s="378">
        <v>0</v>
      </c>
      <c r="M59" s="202">
        <f t="shared" si="5"/>
        <v>7</v>
      </c>
    </row>
    <row r="60" s="357" customFormat="1" ht="15.75" spans="1:13">
      <c r="A60" s="382">
        <v>2010607</v>
      </c>
      <c r="B60" s="383" t="s">
        <v>186</v>
      </c>
      <c r="C60" s="384">
        <v>114</v>
      </c>
      <c r="D60" s="396">
        <v>114</v>
      </c>
      <c r="E60" s="423">
        <v>109</v>
      </c>
      <c r="F60" s="424">
        <f t="shared" si="1"/>
        <v>0.956140350877193</v>
      </c>
      <c r="G60" s="423">
        <f t="shared" si="12"/>
        <v>42</v>
      </c>
      <c r="H60" s="424">
        <f t="shared" si="2"/>
        <v>0.626865671641791</v>
      </c>
      <c r="I60" s="384">
        <v>120</v>
      </c>
      <c r="J60" s="423">
        <f t="shared" si="3"/>
        <v>6</v>
      </c>
      <c r="K60" s="424">
        <f t="shared" si="4"/>
        <v>0.0526315789473684</v>
      </c>
      <c r="L60" s="378">
        <v>67</v>
      </c>
      <c r="M60" s="202">
        <f t="shared" si="5"/>
        <v>7</v>
      </c>
    </row>
    <row r="61" s="357" customFormat="1" ht="15.75" spans="1:13">
      <c r="A61" s="382">
        <v>2010608</v>
      </c>
      <c r="B61" s="383" t="s">
        <v>187</v>
      </c>
      <c r="C61" s="384">
        <v>250</v>
      </c>
      <c r="D61" s="396">
        <v>269</v>
      </c>
      <c r="E61" s="423">
        <v>71</v>
      </c>
      <c r="F61" s="424">
        <f t="shared" si="1"/>
        <v>0.263940520446097</v>
      </c>
      <c r="G61" s="423">
        <f t="shared" si="12"/>
        <v>71</v>
      </c>
      <c r="H61" s="424" t="str">
        <f t="shared" si="2"/>
        <v/>
      </c>
      <c r="I61" s="384">
        <v>102</v>
      </c>
      <c r="J61" s="423">
        <f t="shared" si="3"/>
        <v>-148</v>
      </c>
      <c r="K61" s="424">
        <f t="shared" si="4"/>
        <v>-0.592</v>
      </c>
      <c r="L61" s="378">
        <v>0</v>
      </c>
      <c r="M61" s="202">
        <f t="shared" si="5"/>
        <v>7</v>
      </c>
    </row>
    <row r="62" s="357" customFormat="1" ht="15.75" spans="1:13">
      <c r="A62" s="382">
        <v>2010650</v>
      </c>
      <c r="B62" s="383" t="s">
        <v>161</v>
      </c>
      <c r="C62" s="384">
        <v>24</v>
      </c>
      <c r="D62" s="396">
        <v>24</v>
      </c>
      <c r="E62" s="423">
        <v>16</v>
      </c>
      <c r="F62" s="424">
        <f t="shared" si="1"/>
        <v>0.666666666666667</v>
      </c>
      <c r="G62" s="423">
        <f t="shared" si="12"/>
        <v>3</v>
      </c>
      <c r="H62" s="424">
        <f t="shared" si="2"/>
        <v>0.230769230769231</v>
      </c>
      <c r="I62" s="384">
        <v>31</v>
      </c>
      <c r="J62" s="423">
        <f t="shared" si="3"/>
        <v>7</v>
      </c>
      <c r="K62" s="424">
        <f t="shared" si="4"/>
        <v>0.291666666666667</v>
      </c>
      <c r="L62" s="378">
        <v>13</v>
      </c>
      <c r="M62" s="202">
        <f t="shared" si="5"/>
        <v>7</v>
      </c>
    </row>
    <row r="63" s="357" customFormat="1" ht="15.75" spans="1:13">
      <c r="A63" s="382">
        <v>2010699</v>
      </c>
      <c r="B63" s="383" t="s">
        <v>188</v>
      </c>
      <c r="C63" s="384">
        <v>120</v>
      </c>
      <c r="D63" s="396">
        <v>60</v>
      </c>
      <c r="E63" s="423">
        <v>51</v>
      </c>
      <c r="F63" s="424">
        <f t="shared" si="1"/>
        <v>0.85</v>
      </c>
      <c r="G63" s="423">
        <f t="shared" si="12"/>
        <v>-231</v>
      </c>
      <c r="H63" s="424">
        <f t="shared" si="2"/>
        <v>-0.819148936170213</v>
      </c>
      <c r="I63" s="384">
        <v>335</v>
      </c>
      <c r="J63" s="423">
        <f t="shared" si="3"/>
        <v>215</v>
      </c>
      <c r="K63" s="424">
        <f t="shared" si="4"/>
        <v>1.79166666666667</v>
      </c>
      <c r="L63" s="378">
        <v>282</v>
      </c>
      <c r="M63" s="202">
        <f t="shared" si="5"/>
        <v>7</v>
      </c>
    </row>
    <row r="64" s="357" customFormat="1" ht="15.75" spans="1:13">
      <c r="A64" s="379">
        <v>20107</v>
      </c>
      <c r="B64" s="380" t="s">
        <v>189</v>
      </c>
      <c r="C64" s="381">
        <f>SUM(C65:C71)</f>
        <v>750</v>
      </c>
      <c r="D64" s="381">
        <f>SUM(D65:D71)</f>
        <v>698</v>
      </c>
      <c r="E64" s="378">
        <v>698</v>
      </c>
      <c r="F64" s="422">
        <f t="shared" si="1"/>
        <v>1</v>
      </c>
      <c r="G64" s="381">
        <f>E64-L64</f>
        <v>-332</v>
      </c>
      <c r="H64" s="422">
        <f t="shared" si="2"/>
        <v>-0.322330097087379</v>
      </c>
      <c r="I64" s="381">
        <f>SUM(I65:I71)</f>
        <v>650</v>
      </c>
      <c r="J64" s="378">
        <f t="shared" si="3"/>
        <v>-100</v>
      </c>
      <c r="K64" s="422">
        <f t="shared" si="4"/>
        <v>-0.133333333333333</v>
      </c>
      <c r="L64" s="378">
        <v>1030</v>
      </c>
      <c r="M64" s="202">
        <f t="shared" si="5"/>
        <v>5</v>
      </c>
    </row>
    <row r="65" s="357" customFormat="1" ht="15.75" spans="1:13">
      <c r="A65" s="382">
        <v>2010701</v>
      </c>
      <c r="B65" s="383" t="s">
        <v>152</v>
      </c>
      <c r="C65" s="384" t="s">
        <v>155</v>
      </c>
      <c r="D65" s="396">
        <v>0</v>
      </c>
      <c r="E65" s="423">
        <v>0</v>
      </c>
      <c r="F65" s="424" t="str">
        <f t="shared" si="1"/>
        <v/>
      </c>
      <c r="G65" s="423">
        <f t="shared" ref="G65:G71" si="13">IFERROR(E65-L65,"")</f>
        <v>-3</v>
      </c>
      <c r="H65" s="424">
        <f t="shared" si="2"/>
        <v>-1</v>
      </c>
      <c r="I65" s="384"/>
      <c r="J65" s="423" t="str">
        <f t="shared" si="3"/>
        <v/>
      </c>
      <c r="K65" s="424" t="str">
        <f t="shared" si="4"/>
        <v/>
      </c>
      <c r="L65" s="378">
        <v>3</v>
      </c>
      <c r="M65" s="202">
        <f t="shared" si="5"/>
        <v>7</v>
      </c>
    </row>
    <row r="66" s="357" customFormat="1" ht="15.75" spans="1:13">
      <c r="A66" s="382">
        <v>2010702</v>
      </c>
      <c r="B66" s="383" t="s">
        <v>153</v>
      </c>
      <c r="C66" s="384" t="s">
        <v>155</v>
      </c>
      <c r="D66" s="396">
        <v>0</v>
      </c>
      <c r="E66" s="423">
        <v>0</v>
      </c>
      <c r="F66" s="424" t="str">
        <f t="shared" si="1"/>
        <v/>
      </c>
      <c r="G66" s="423">
        <f t="shared" si="13"/>
        <v>-2</v>
      </c>
      <c r="H66" s="424">
        <f t="shared" si="2"/>
        <v>-1</v>
      </c>
      <c r="I66" s="384"/>
      <c r="J66" s="423" t="str">
        <f t="shared" si="3"/>
        <v/>
      </c>
      <c r="K66" s="424" t="str">
        <f t="shared" si="4"/>
        <v/>
      </c>
      <c r="L66" s="378">
        <v>2</v>
      </c>
      <c r="M66" s="202">
        <f t="shared" si="5"/>
        <v>7</v>
      </c>
    </row>
    <row r="67" s="357" customFormat="1" ht="15.75" spans="1:13">
      <c r="A67" s="382">
        <v>2010703</v>
      </c>
      <c r="B67" s="383" t="s">
        <v>154</v>
      </c>
      <c r="C67" s="384" t="s">
        <v>155</v>
      </c>
      <c r="D67" s="396">
        <v>0</v>
      </c>
      <c r="E67" s="423">
        <v>0</v>
      </c>
      <c r="F67" s="424" t="str">
        <f t="shared" si="1"/>
        <v/>
      </c>
      <c r="G67" s="423">
        <f t="shared" si="13"/>
        <v>0</v>
      </c>
      <c r="H67" s="424" t="str">
        <f t="shared" si="2"/>
        <v/>
      </c>
      <c r="I67" s="384"/>
      <c r="J67" s="423" t="str">
        <f t="shared" si="3"/>
        <v/>
      </c>
      <c r="K67" s="424" t="str">
        <f t="shared" si="4"/>
        <v/>
      </c>
      <c r="L67" s="378">
        <v>0</v>
      </c>
      <c r="M67" s="202">
        <f t="shared" si="5"/>
        <v>7</v>
      </c>
    </row>
    <row r="68" s="357" customFormat="1" ht="15.75" spans="1:13">
      <c r="A68" s="382">
        <v>2010709</v>
      </c>
      <c r="B68" s="383" t="s">
        <v>186</v>
      </c>
      <c r="C68" s="384" t="s">
        <v>155</v>
      </c>
      <c r="D68" s="396">
        <v>0</v>
      </c>
      <c r="E68" s="423">
        <v>0</v>
      </c>
      <c r="F68" s="424" t="str">
        <f t="shared" si="1"/>
        <v/>
      </c>
      <c r="G68" s="423">
        <f t="shared" si="13"/>
        <v>-25</v>
      </c>
      <c r="H68" s="424">
        <f t="shared" si="2"/>
        <v>-1</v>
      </c>
      <c r="I68" s="384"/>
      <c r="J68" s="423" t="str">
        <f t="shared" si="3"/>
        <v/>
      </c>
      <c r="K68" s="424" t="str">
        <f t="shared" si="4"/>
        <v/>
      </c>
      <c r="L68" s="378">
        <v>25</v>
      </c>
      <c r="M68" s="202">
        <f t="shared" si="5"/>
        <v>7</v>
      </c>
    </row>
    <row r="69" s="357" customFormat="1" ht="15.75" spans="1:13">
      <c r="A69" s="382">
        <v>2010710</v>
      </c>
      <c r="B69" s="383" t="s">
        <v>190</v>
      </c>
      <c r="C69" s="384">
        <v>750</v>
      </c>
      <c r="D69" s="396">
        <v>676</v>
      </c>
      <c r="E69" s="423">
        <v>676</v>
      </c>
      <c r="F69" s="424">
        <f t="shared" si="1"/>
        <v>1</v>
      </c>
      <c r="G69" s="423">
        <f t="shared" si="13"/>
        <v>676</v>
      </c>
      <c r="H69" s="424" t="str">
        <f t="shared" si="2"/>
        <v/>
      </c>
      <c r="I69" s="384">
        <v>650</v>
      </c>
      <c r="J69" s="423">
        <f t="shared" si="3"/>
        <v>-100</v>
      </c>
      <c r="K69" s="424">
        <f t="shared" si="4"/>
        <v>-0.133333333333333</v>
      </c>
      <c r="L69" s="378">
        <v>0</v>
      </c>
      <c r="M69" s="202">
        <f t="shared" si="5"/>
        <v>7</v>
      </c>
    </row>
    <row r="70" s="357" customFormat="1" ht="15.75" spans="1:13">
      <c r="A70" s="382">
        <v>2010750</v>
      </c>
      <c r="B70" s="383" t="s">
        <v>161</v>
      </c>
      <c r="C70" s="384" t="s">
        <v>155</v>
      </c>
      <c r="D70" s="396">
        <v>0</v>
      </c>
      <c r="E70" s="423">
        <v>0</v>
      </c>
      <c r="F70" s="424" t="str">
        <f t="shared" si="1"/>
        <v/>
      </c>
      <c r="G70" s="423">
        <f t="shared" si="13"/>
        <v>0</v>
      </c>
      <c r="H70" s="424" t="str">
        <f t="shared" si="2"/>
        <v/>
      </c>
      <c r="I70" s="384"/>
      <c r="J70" s="423" t="str">
        <f t="shared" si="3"/>
        <v/>
      </c>
      <c r="K70" s="424" t="str">
        <f t="shared" si="4"/>
        <v/>
      </c>
      <c r="L70" s="378">
        <v>0</v>
      </c>
      <c r="M70" s="202">
        <f t="shared" si="5"/>
        <v>7</v>
      </c>
    </row>
    <row r="71" s="357" customFormat="1" ht="15.75" spans="1:13">
      <c r="A71" s="382">
        <v>2010799</v>
      </c>
      <c r="B71" s="383" t="s">
        <v>191</v>
      </c>
      <c r="C71" s="384" t="s">
        <v>155</v>
      </c>
      <c r="D71" s="396">
        <v>22</v>
      </c>
      <c r="E71" s="423">
        <v>22</v>
      </c>
      <c r="F71" s="424">
        <f t="shared" ref="F71:F134" si="14">IFERROR(E71/D71,"")</f>
        <v>1</v>
      </c>
      <c r="G71" s="423">
        <f t="shared" si="13"/>
        <v>-978</v>
      </c>
      <c r="H71" s="424">
        <f t="shared" ref="H71:H134" si="15">IFERROR(G71/L71,"")</f>
        <v>-0.978</v>
      </c>
      <c r="I71" s="384"/>
      <c r="J71" s="423" t="str">
        <f t="shared" ref="J71:J134" si="16">IFERROR(I71-C71,"")</f>
        <v/>
      </c>
      <c r="K71" s="424" t="str">
        <f t="shared" ref="K71:K134" si="17">IFERROR(J71/C71,"")</f>
        <v/>
      </c>
      <c r="L71" s="378">
        <v>1000</v>
      </c>
      <c r="M71" s="202">
        <f t="shared" ref="M71:M134" si="18">LEN(A71)</f>
        <v>7</v>
      </c>
    </row>
    <row r="72" s="357" customFormat="1" ht="15.75" spans="1:13">
      <c r="A72" s="379">
        <v>20108</v>
      </c>
      <c r="B72" s="380" t="s">
        <v>192</v>
      </c>
      <c r="C72" s="381">
        <f>SUM(C73:C80)</f>
        <v>226</v>
      </c>
      <c r="D72" s="381">
        <f>SUM(D73:D80)</f>
        <v>226</v>
      </c>
      <c r="E72" s="378">
        <v>220</v>
      </c>
      <c r="F72" s="422">
        <f t="shared" si="14"/>
        <v>0.973451327433628</v>
      </c>
      <c r="G72" s="381">
        <f>E72-L72</f>
        <v>-13</v>
      </c>
      <c r="H72" s="422">
        <f t="shared" si="15"/>
        <v>-0.055793991416309</v>
      </c>
      <c r="I72" s="381">
        <f>SUM(I73:I80)</f>
        <v>227</v>
      </c>
      <c r="J72" s="378">
        <f t="shared" si="16"/>
        <v>1</v>
      </c>
      <c r="K72" s="422">
        <f t="shared" si="17"/>
        <v>0.00442477876106195</v>
      </c>
      <c r="L72" s="378">
        <v>233</v>
      </c>
      <c r="M72" s="202">
        <f t="shared" si="18"/>
        <v>5</v>
      </c>
    </row>
    <row r="73" s="357" customFormat="1" ht="15.75" spans="1:13">
      <c r="A73" s="386">
        <v>2010801</v>
      </c>
      <c r="B73" s="383" t="s">
        <v>152</v>
      </c>
      <c r="C73" s="384">
        <v>200</v>
      </c>
      <c r="D73" s="396">
        <v>200</v>
      </c>
      <c r="E73" s="423">
        <v>194</v>
      </c>
      <c r="F73" s="424">
        <f t="shared" si="14"/>
        <v>0.97</v>
      </c>
      <c r="G73" s="423">
        <f t="shared" ref="G73:G80" si="19">IFERROR(E73-L73,"")</f>
        <v>-10</v>
      </c>
      <c r="H73" s="424">
        <f t="shared" si="15"/>
        <v>-0.0490196078431373</v>
      </c>
      <c r="I73" s="384">
        <v>194</v>
      </c>
      <c r="J73" s="423">
        <f t="shared" si="16"/>
        <v>-6</v>
      </c>
      <c r="K73" s="424">
        <f t="shared" si="17"/>
        <v>-0.03</v>
      </c>
      <c r="L73" s="378">
        <v>204</v>
      </c>
      <c r="M73" s="202">
        <f t="shared" si="18"/>
        <v>7</v>
      </c>
    </row>
    <row r="74" s="357" customFormat="1" ht="15.75" spans="1:13">
      <c r="A74" s="386">
        <v>2010802</v>
      </c>
      <c r="B74" s="383" t="s">
        <v>153</v>
      </c>
      <c r="C74" s="384">
        <v>24</v>
      </c>
      <c r="D74" s="396">
        <v>24</v>
      </c>
      <c r="E74" s="423">
        <v>24</v>
      </c>
      <c r="F74" s="424">
        <f t="shared" si="14"/>
        <v>1</v>
      </c>
      <c r="G74" s="423">
        <f t="shared" si="19"/>
        <v>24</v>
      </c>
      <c r="H74" s="424" t="str">
        <f t="shared" si="15"/>
        <v/>
      </c>
      <c r="I74" s="384">
        <v>18</v>
      </c>
      <c r="J74" s="423">
        <f t="shared" si="16"/>
        <v>-6</v>
      </c>
      <c r="K74" s="424">
        <f t="shared" si="17"/>
        <v>-0.25</v>
      </c>
      <c r="L74" s="378">
        <v>0</v>
      </c>
      <c r="M74" s="202">
        <f t="shared" si="18"/>
        <v>7</v>
      </c>
    </row>
    <row r="75" s="357" customFormat="1" ht="15.75" spans="1:13">
      <c r="A75" s="386">
        <v>2010803</v>
      </c>
      <c r="B75" s="383" t="s">
        <v>154</v>
      </c>
      <c r="C75" s="384" t="s">
        <v>155</v>
      </c>
      <c r="D75" s="396">
        <v>0</v>
      </c>
      <c r="E75" s="423">
        <v>0</v>
      </c>
      <c r="F75" s="424" t="str">
        <f t="shared" si="14"/>
        <v/>
      </c>
      <c r="G75" s="423">
        <f t="shared" si="19"/>
        <v>0</v>
      </c>
      <c r="H75" s="424" t="str">
        <f t="shared" si="15"/>
        <v/>
      </c>
      <c r="I75" s="384"/>
      <c r="J75" s="423" t="str">
        <f t="shared" si="16"/>
        <v/>
      </c>
      <c r="K75" s="424" t="str">
        <f t="shared" si="17"/>
        <v/>
      </c>
      <c r="L75" s="378">
        <v>0</v>
      </c>
      <c r="M75" s="202">
        <f t="shared" si="18"/>
        <v>7</v>
      </c>
    </row>
    <row r="76" s="357" customFormat="1" ht="15.75" spans="1:13">
      <c r="A76" s="386">
        <v>2010804</v>
      </c>
      <c r="B76" s="383" t="s">
        <v>193</v>
      </c>
      <c r="C76" s="384" t="s">
        <v>155</v>
      </c>
      <c r="D76" s="396">
        <v>0</v>
      </c>
      <c r="E76" s="423">
        <v>0</v>
      </c>
      <c r="F76" s="424" t="str">
        <f t="shared" si="14"/>
        <v/>
      </c>
      <c r="G76" s="423">
        <f t="shared" si="19"/>
        <v>-16</v>
      </c>
      <c r="H76" s="424">
        <f t="shared" si="15"/>
        <v>-1</v>
      </c>
      <c r="I76" s="384"/>
      <c r="J76" s="423" t="str">
        <f t="shared" si="16"/>
        <v/>
      </c>
      <c r="K76" s="424" t="str">
        <f t="shared" si="17"/>
        <v/>
      </c>
      <c r="L76" s="378">
        <v>16</v>
      </c>
      <c r="M76" s="202">
        <f t="shared" si="18"/>
        <v>7</v>
      </c>
    </row>
    <row r="77" s="357" customFormat="1" ht="15.75" spans="1:13">
      <c r="A77" s="386">
        <v>2010805</v>
      </c>
      <c r="B77" s="383" t="s">
        <v>194</v>
      </c>
      <c r="C77" s="384" t="s">
        <v>155</v>
      </c>
      <c r="D77" s="396">
        <v>0</v>
      </c>
      <c r="E77" s="423">
        <v>0</v>
      </c>
      <c r="F77" s="424" t="str">
        <f t="shared" si="14"/>
        <v/>
      </c>
      <c r="G77" s="423">
        <f t="shared" si="19"/>
        <v>0</v>
      </c>
      <c r="H77" s="424" t="str">
        <f t="shared" si="15"/>
        <v/>
      </c>
      <c r="I77" s="384"/>
      <c r="J77" s="423" t="str">
        <f t="shared" si="16"/>
        <v/>
      </c>
      <c r="K77" s="424" t="str">
        <f t="shared" si="17"/>
        <v/>
      </c>
      <c r="L77" s="378">
        <v>0</v>
      </c>
      <c r="M77" s="202">
        <f t="shared" si="18"/>
        <v>7</v>
      </c>
    </row>
    <row r="78" s="357" customFormat="1" ht="15.75" spans="1:13">
      <c r="A78" s="386">
        <v>2010806</v>
      </c>
      <c r="B78" s="383" t="s">
        <v>186</v>
      </c>
      <c r="C78" s="384" t="s">
        <v>155</v>
      </c>
      <c r="D78" s="396">
        <v>0</v>
      </c>
      <c r="E78" s="423">
        <v>0</v>
      </c>
      <c r="F78" s="424" t="str">
        <f t="shared" si="14"/>
        <v/>
      </c>
      <c r="G78" s="423">
        <f t="shared" si="19"/>
        <v>-3</v>
      </c>
      <c r="H78" s="424">
        <f t="shared" si="15"/>
        <v>-1</v>
      </c>
      <c r="I78" s="384"/>
      <c r="J78" s="423" t="str">
        <f t="shared" si="16"/>
        <v/>
      </c>
      <c r="K78" s="424" t="str">
        <f t="shared" si="17"/>
        <v/>
      </c>
      <c r="L78" s="378">
        <v>3</v>
      </c>
      <c r="M78" s="202">
        <f t="shared" si="18"/>
        <v>7</v>
      </c>
    </row>
    <row r="79" s="357" customFormat="1" ht="15.75" spans="1:13">
      <c r="A79" s="386">
        <v>2010850</v>
      </c>
      <c r="B79" s="383" t="s">
        <v>161</v>
      </c>
      <c r="C79" s="384" t="s">
        <v>155</v>
      </c>
      <c r="D79" s="396">
        <v>0</v>
      </c>
      <c r="E79" s="423">
        <v>0</v>
      </c>
      <c r="F79" s="424" t="str">
        <f t="shared" si="14"/>
        <v/>
      </c>
      <c r="G79" s="423">
        <f t="shared" si="19"/>
        <v>0</v>
      </c>
      <c r="H79" s="424" t="str">
        <f t="shared" si="15"/>
        <v/>
      </c>
      <c r="I79" s="384"/>
      <c r="J79" s="423" t="str">
        <f t="shared" si="16"/>
        <v/>
      </c>
      <c r="K79" s="424" t="str">
        <f t="shared" si="17"/>
        <v/>
      </c>
      <c r="L79" s="378">
        <v>0</v>
      </c>
      <c r="M79" s="202">
        <f t="shared" si="18"/>
        <v>7</v>
      </c>
    </row>
    <row r="80" s="357" customFormat="1" ht="15.75" spans="1:13">
      <c r="A80" s="386">
        <v>2010899</v>
      </c>
      <c r="B80" s="383" t="s">
        <v>195</v>
      </c>
      <c r="C80" s="384">
        <v>2</v>
      </c>
      <c r="D80" s="396">
        <v>2</v>
      </c>
      <c r="E80" s="423">
        <v>2</v>
      </c>
      <c r="F80" s="424">
        <f t="shared" si="14"/>
        <v>1</v>
      </c>
      <c r="G80" s="423">
        <f t="shared" si="19"/>
        <v>-8</v>
      </c>
      <c r="H80" s="424">
        <f t="shared" si="15"/>
        <v>-0.8</v>
      </c>
      <c r="I80" s="384">
        <v>15</v>
      </c>
      <c r="J80" s="423">
        <f t="shared" si="16"/>
        <v>13</v>
      </c>
      <c r="K80" s="424">
        <f t="shared" si="17"/>
        <v>6.5</v>
      </c>
      <c r="L80" s="378">
        <v>10</v>
      </c>
      <c r="M80" s="202">
        <f t="shared" si="18"/>
        <v>7</v>
      </c>
    </row>
    <row r="81" s="357" customFormat="1" ht="15.75" spans="1:13">
      <c r="A81" s="379">
        <v>20111</v>
      </c>
      <c r="B81" s="380" t="s">
        <v>196</v>
      </c>
      <c r="C81" s="381">
        <f>SUM(C82:C89)</f>
        <v>1137</v>
      </c>
      <c r="D81" s="381">
        <f>SUM(D82:D89)</f>
        <v>1329</v>
      </c>
      <c r="E81" s="378">
        <v>1268</v>
      </c>
      <c r="F81" s="422">
        <f t="shared" si="14"/>
        <v>0.954100827689992</v>
      </c>
      <c r="G81" s="381">
        <f>E81-L81</f>
        <v>-436</v>
      </c>
      <c r="H81" s="422">
        <f t="shared" si="15"/>
        <v>-0.255868544600939</v>
      </c>
      <c r="I81" s="381">
        <f>SUM(I82:I89)</f>
        <v>1235</v>
      </c>
      <c r="J81" s="378">
        <f t="shared" si="16"/>
        <v>98</v>
      </c>
      <c r="K81" s="422">
        <f t="shared" si="17"/>
        <v>0.0861917326297273</v>
      </c>
      <c r="L81" s="378">
        <v>1704</v>
      </c>
      <c r="M81" s="202">
        <f t="shared" si="18"/>
        <v>5</v>
      </c>
    </row>
    <row r="82" s="357" customFormat="1" ht="15.75" spans="1:13">
      <c r="A82" s="386">
        <v>2011101</v>
      </c>
      <c r="B82" s="383" t="s">
        <v>152</v>
      </c>
      <c r="C82" s="384">
        <v>877</v>
      </c>
      <c r="D82" s="396">
        <v>1000</v>
      </c>
      <c r="E82" s="423">
        <v>964</v>
      </c>
      <c r="F82" s="424">
        <f t="shared" si="14"/>
        <v>0.964</v>
      </c>
      <c r="G82" s="423">
        <f t="shared" ref="G82:G89" si="20">IFERROR(E82-L82,"")</f>
        <v>-41</v>
      </c>
      <c r="H82" s="424">
        <f t="shared" si="15"/>
        <v>-0.0407960199004975</v>
      </c>
      <c r="I82" s="384">
        <v>995</v>
      </c>
      <c r="J82" s="423">
        <f t="shared" si="16"/>
        <v>118</v>
      </c>
      <c r="K82" s="424">
        <f t="shared" si="17"/>
        <v>0.134549600912201</v>
      </c>
      <c r="L82" s="378">
        <v>1005</v>
      </c>
      <c r="M82" s="202">
        <f t="shared" si="18"/>
        <v>7</v>
      </c>
    </row>
    <row r="83" s="357" customFormat="1" ht="15.75" spans="1:13">
      <c r="A83" s="386">
        <v>2011102</v>
      </c>
      <c r="B83" s="383" t="s">
        <v>153</v>
      </c>
      <c r="C83" s="384">
        <v>189</v>
      </c>
      <c r="D83" s="396">
        <v>189</v>
      </c>
      <c r="E83" s="423">
        <v>171</v>
      </c>
      <c r="F83" s="424">
        <f t="shared" si="14"/>
        <v>0.904761904761905</v>
      </c>
      <c r="G83" s="423">
        <f t="shared" si="20"/>
        <v>-33</v>
      </c>
      <c r="H83" s="424">
        <f t="shared" si="15"/>
        <v>-0.161764705882353</v>
      </c>
      <c r="I83" s="384">
        <v>221</v>
      </c>
      <c r="J83" s="423">
        <f t="shared" si="16"/>
        <v>32</v>
      </c>
      <c r="K83" s="424">
        <f t="shared" si="17"/>
        <v>0.169312169312169</v>
      </c>
      <c r="L83" s="378">
        <v>204</v>
      </c>
      <c r="M83" s="202">
        <f t="shared" si="18"/>
        <v>7</v>
      </c>
    </row>
    <row r="84" s="357" customFormat="1" ht="15.75" spans="1:13">
      <c r="A84" s="386">
        <v>2011103</v>
      </c>
      <c r="B84" s="383" t="s">
        <v>154</v>
      </c>
      <c r="C84" s="384" t="s">
        <v>155</v>
      </c>
      <c r="D84" s="396">
        <v>0</v>
      </c>
      <c r="E84" s="423">
        <v>0</v>
      </c>
      <c r="F84" s="424" t="str">
        <f t="shared" si="14"/>
        <v/>
      </c>
      <c r="G84" s="423">
        <f t="shared" si="20"/>
        <v>0</v>
      </c>
      <c r="H84" s="424" t="str">
        <f t="shared" si="15"/>
        <v/>
      </c>
      <c r="I84" s="384"/>
      <c r="J84" s="423" t="str">
        <f t="shared" si="16"/>
        <v/>
      </c>
      <c r="K84" s="424" t="str">
        <f t="shared" si="17"/>
        <v/>
      </c>
      <c r="L84" s="378">
        <v>0</v>
      </c>
      <c r="M84" s="202">
        <f t="shared" si="18"/>
        <v>7</v>
      </c>
    </row>
    <row r="85" s="357" customFormat="1" ht="15.75" spans="1:13">
      <c r="A85" s="386">
        <v>2011104</v>
      </c>
      <c r="B85" s="383" t="s">
        <v>197</v>
      </c>
      <c r="C85" s="384" t="s">
        <v>155</v>
      </c>
      <c r="D85" s="396">
        <v>0</v>
      </c>
      <c r="E85" s="423">
        <v>0</v>
      </c>
      <c r="F85" s="424" t="str">
        <f t="shared" si="14"/>
        <v/>
      </c>
      <c r="G85" s="423">
        <f t="shared" si="20"/>
        <v>0</v>
      </c>
      <c r="H85" s="424" t="str">
        <f t="shared" si="15"/>
        <v/>
      </c>
      <c r="I85" s="384"/>
      <c r="J85" s="423" t="str">
        <f t="shared" si="16"/>
        <v/>
      </c>
      <c r="K85" s="424" t="str">
        <f t="shared" si="17"/>
        <v/>
      </c>
      <c r="L85" s="378">
        <v>0</v>
      </c>
      <c r="M85" s="202">
        <f t="shared" si="18"/>
        <v>7</v>
      </c>
    </row>
    <row r="86" s="357" customFormat="1" ht="15.75" spans="1:13">
      <c r="A86" s="386">
        <v>2011105</v>
      </c>
      <c r="B86" s="383" t="s">
        <v>198</v>
      </c>
      <c r="C86" s="384" t="s">
        <v>155</v>
      </c>
      <c r="D86" s="396">
        <v>0</v>
      </c>
      <c r="E86" s="423">
        <v>0</v>
      </c>
      <c r="F86" s="424" t="str">
        <f t="shared" si="14"/>
        <v/>
      </c>
      <c r="G86" s="423">
        <f t="shared" si="20"/>
        <v>0</v>
      </c>
      <c r="H86" s="424" t="str">
        <f t="shared" si="15"/>
        <v/>
      </c>
      <c r="I86" s="384"/>
      <c r="J86" s="423" t="str">
        <f t="shared" si="16"/>
        <v/>
      </c>
      <c r="K86" s="424" t="str">
        <f t="shared" si="17"/>
        <v/>
      </c>
      <c r="L86" s="378">
        <v>0</v>
      </c>
      <c r="M86" s="202">
        <f t="shared" si="18"/>
        <v>7</v>
      </c>
    </row>
    <row r="87" s="357" customFormat="1" ht="15.75" spans="1:13">
      <c r="A87" s="386">
        <v>2011106</v>
      </c>
      <c r="B87" s="383" t="s">
        <v>199</v>
      </c>
      <c r="C87" s="384">
        <v>20</v>
      </c>
      <c r="D87" s="396">
        <v>20</v>
      </c>
      <c r="E87" s="423">
        <v>19</v>
      </c>
      <c r="F87" s="424">
        <f t="shared" si="14"/>
        <v>0.95</v>
      </c>
      <c r="G87" s="423">
        <f t="shared" si="20"/>
        <v>3</v>
      </c>
      <c r="H87" s="424">
        <f t="shared" si="15"/>
        <v>0.1875</v>
      </c>
      <c r="I87" s="384">
        <v>19</v>
      </c>
      <c r="J87" s="423">
        <f t="shared" si="16"/>
        <v>-1</v>
      </c>
      <c r="K87" s="424">
        <f t="shared" si="17"/>
        <v>-0.05</v>
      </c>
      <c r="L87" s="378">
        <v>16</v>
      </c>
      <c r="M87" s="202">
        <f t="shared" si="18"/>
        <v>7</v>
      </c>
    </row>
    <row r="88" s="357" customFormat="1" ht="15.75" spans="1:13">
      <c r="A88" s="386">
        <v>2011150</v>
      </c>
      <c r="B88" s="383" t="s">
        <v>161</v>
      </c>
      <c r="C88" s="384" t="s">
        <v>155</v>
      </c>
      <c r="D88" s="396">
        <v>0</v>
      </c>
      <c r="E88" s="423">
        <v>0</v>
      </c>
      <c r="F88" s="424" t="str">
        <f t="shared" si="14"/>
        <v/>
      </c>
      <c r="G88" s="423">
        <f t="shared" si="20"/>
        <v>0</v>
      </c>
      <c r="H88" s="424" t="str">
        <f t="shared" si="15"/>
        <v/>
      </c>
      <c r="I88" s="384"/>
      <c r="J88" s="423" t="str">
        <f t="shared" si="16"/>
        <v/>
      </c>
      <c r="K88" s="424" t="str">
        <f t="shared" si="17"/>
        <v/>
      </c>
      <c r="L88" s="378">
        <v>0</v>
      </c>
      <c r="M88" s="202">
        <f t="shared" si="18"/>
        <v>7</v>
      </c>
    </row>
    <row r="89" s="357" customFormat="1" ht="15.75" spans="1:13">
      <c r="A89" s="386">
        <v>2011199</v>
      </c>
      <c r="B89" s="383" t="s">
        <v>200</v>
      </c>
      <c r="C89" s="384">
        <v>51</v>
      </c>
      <c r="D89" s="396">
        <v>120</v>
      </c>
      <c r="E89" s="423">
        <v>114</v>
      </c>
      <c r="F89" s="424">
        <f t="shared" si="14"/>
        <v>0.95</v>
      </c>
      <c r="G89" s="423">
        <f t="shared" si="20"/>
        <v>-365</v>
      </c>
      <c r="H89" s="424">
        <f t="shared" si="15"/>
        <v>-0.762004175365344</v>
      </c>
      <c r="I89" s="384"/>
      <c r="J89" s="423">
        <f t="shared" si="16"/>
        <v>-51</v>
      </c>
      <c r="K89" s="424">
        <f t="shared" si="17"/>
        <v>-1</v>
      </c>
      <c r="L89" s="378">
        <v>479</v>
      </c>
      <c r="M89" s="202">
        <f t="shared" si="18"/>
        <v>7</v>
      </c>
    </row>
    <row r="90" s="357" customFormat="1" ht="15.75" spans="1:13">
      <c r="A90" s="379">
        <v>20113</v>
      </c>
      <c r="B90" s="380" t="s">
        <v>201</v>
      </c>
      <c r="C90" s="381">
        <f>SUM(C91:C96)</f>
        <v>0</v>
      </c>
      <c r="D90" s="381">
        <f>SUM(D91:D96)</f>
        <v>0</v>
      </c>
      <c r="E90" s="378">
        <v>0</v>
      </c>
      <c r="F90" s="422" t="str">
        <f t="shared" si="14"/>
        <v/>
      </c>
      <c r="G90" s="381">
        <f>E90-L90</f>
        <v>-79</v>
      </c>
      <c r="H90" s="422">
        <f t="shared" si="15"/>
        <v>-1</v>
      </c>
      <c r="I90" s="381">
        <f>SUM(I91:I96)</f>
        <v>0</v>
      </c>
      <c r="J90" s="378">
        <f t="shared" si="16"/>
        <v>0</v>
      </c>
      <c r="K90" s="422" t="str">
        <f t="shared" si="17"/>
        <v/>
      </c>
      <c r="L90" s="378">
        <v>79</v>
      </c>
      <c r="M90" s="202">
        <f t="shared" si="18"/>
        <v>5</v>
      </c>
    </row>
    <row r="91" s="357" customFormat="1" ht="15.75" spans="1:13">
      <c r="A91" s="382">
        <v>2011301</v>
      </c>
      <c r="B91" s="383" t="s">
        <v>152</v>
      </c>
      <c r="C91" s="384" t="s">
        <v>155</v>
      </c>
      <c r="D91" s="396">
        <v>0</v>
      </c>
      <c r="E91" s="423">
        <v>0</v>
      </c>
      <c r="F91" s="424" t="str">
        <f t="shared" si="14"/>
        <v/>
      </c>
      <c r="G91" s="423">
        <f t="shared" ref="G91:G96" si="21">IFERROR(E91-L91,"")</f>
        <v>0</v>
      </c>
      <c r="H91" s="424" t="str">
        <f t="shared" si="15"/>
        <v/>
      </c>
      <c r="I91" s="384"/>
      <c r="J91" s="423" t="str">
        <f t="shared" si="16"/>
        <v/>
      </c>
      <c r="K91" s="424" t="str">
        <f t="shared" si="17"/>
        <v/>
      </c>
      <c r="L91" s="378">
        <v>0</v>
      </c>
      <c r="M91" s="202">
        <f t="shared" si="18"/>
        <v>7</v>
      </c>
    </row>
    <row r="92" s="357" customFormat="1" ht="15.75" spans="1:13">
      <c r="A92" s="386">
        <v>2011302</v>
      </c>
      <c r="B92" s="383" t="s">
        <v>153</v>
      </c>
      <c r="C92" s="384" t="s">
        <v>155</v>
      </c>
      <c r="D92" s="396">
        <v>0</v>
      </c>
      <c r="E92" s="423">
        <v>0</v>
      </c>
      <c r="F92" s="424" t="str">
        <f t="shared" si="14"/>
        <v/>
      </c>
      <c r="G92" s="423">
        <f t="shared" si="21"/>
        <v>0</v>
      </c>
      <c r="H92" s="424" t="str">
        <f t="shared" si="15"/>
        <v/>
      </c>
      <c r="I92" s="384"/>
      <c r="J92" s="423" t="str">
        <f t="shared" si="16"/>
        <v/>
      </c>
      <c r="K92" s="424" t="str">
        <f t="shared" si="17"/>
        <v/>
      </c>
      <c r="L92" s="378">
        <v>0</v>
      </c>
      <c r="M92" s="202">
        <f t="shared" si="18"/>
        <v>7</v>
      </c>
    </row>
    <row r="93" s="357" customFormat="1" ht="15.75" spans="1:13">
      <c r="A93" s="386">
        <v>2011303</v>
      </c>
      <c r="B93" s="383" t="s">
        <v>154</v>
      </c>
      <c r="C93" s="384" t="s">
        <v>155</v>
      </c>
      <c r="D93" s="396">
        <v>0</v>
      </c>
      <c r="E93" s="423">
        <v>0</v>
      </c>
      <c r="F93" s="424" t="str">
        <f t="shared" si="14"/>
        <v/>
      </c>
      <c r="G93" s="423">
        <f t="shared" si="21"/>
        <v>0</v>
      </c>
      <c r="H93" s="424" t="str">
        <f t="shared" si="15"/>
        <v/>
      </c>
      <c r="I93" s="384"/>
      <c r="J93" s="423" t="str">
        <f t="shared" si="16"/>
        <v/>
      </c>
      <c r="K93" s="424" t="str">
        <f t="shared" si="17"/>
        <v/>
      </c>
      <c r="L93" s="378">
        <v>0</v>
      </c>
      <c r="M93" s="202">
        <f t="shared" si="18"/>
        <v>7</v>
      </c>
    </row>
    <row r="94" s="357" customFormat="1" ht="15.75" spans="1:13">
      <c r="A94" s="386">
        <v>2011308</v>
      </c>
      <c r="B94" s="383" t="s">
        <v>202</v>
      </c>
      <c r="C94" s="384" t="s">
        <v>155</v>
      </c>
      <c r="D94" s="396">
        <v>0</v>
      </c>
      <c r="E94" s="423">
        <v>0</v>
      </c>
      <c r="F94" s="424" t="str">
        <f t="shared" si="14"/>
        <v/>
      </c>
      <c r="G94" s="423">
        <f t="shared" si="21"/>
        <v>-79</v>
      </c>
      <c r="H94" s="424">
        <f t="shared" si="15"/>
        <v>-1</v>
      </c>
      <c r="I94" s="384"/>
      <c r="J94" s="423" t="str">
        <f t="shared" si="16"/>
        <v/>
      </c>
      <c r="K94" s="424" t="str">
        <f t="shared" si="17"/>
        <v/>
      </c>
      <c r="L94" s="378">
        <v>79</v>
      </c>
      <c r="M94" s="202">
        <f t="shared" si="18"/>
        <v>7</v>
      </c>
    </row>
    <row r="95" s="357" customFormat="1" ht="15.75" spans="1:13">
      <c r="A95" s="386">
        <v>2011350</v>
      </c>
      <c r="B95" s="383" t="s">
        <v>161</v>
      </c>
      <c r="C95" s="384" t="s">
        <v>155</v>
      </c>
      <c r="D95" s="396">
        <v>0</v>
      </c>
      <c r="E95" s="423">
        <v>0</v>
      </c>
      <c r="F95" s="424" t="str">
        <f t="shared" si="14"/>
        <v/>
      </c>
      <c r="G95" s="423">
        <f t="shared" si="21"/>
        <v>0</v>
      </c>
      <c r="H95" s="424" t="str">
        <f t="shared" si="15"/>
        <v/>
      </c>
      <c r="I95" s="384"/>
      <c r="J95" s="423" t="str">
        <f t="shared" si="16"/>
        <v/>
      </c>
      <c r="K95" s="424" t="str">
        <f t="shared" si="17"/>
        <v/>
      </c>
      <c r="L95" s="378">
        <v>0</v>
      </c>
      <c r="M95" s="202">
        <f t="shared" si="18"/>
        <v>7</v>
      </c>
    </row>
    <row r="96" s="357" customFormat="1" ht="15.75" spans="1:13">
      <c r="A96" s="386">
        <v>2011399</v>
      </c>
      <c r="B96" s="383" t="s">
        <v>203</v>
      </c>
      <c r="C96" s="384" t="s">
        <v>155</v>
      </c>
      <c r="D96" s="396">
        <v>0</v>
      </c>
      <c r="E96" s="423">
        <v>0</v>
      </c>
      <c r="F96" s="424" t="str">
        <f t="shared" si="14"/>
        <v/>
      </c>
      <c r="G96" s="423">
        <f t="shared" si="21"/>
        <v>0</v>
      </c>
      <c r="H96" s="424" t="str">
        <f t="shared" si="15"/>
        <v/>
      </c>
      <c r="I96" s="384"/>
      <c r="J96" s="423" t="str">
        <f t="shared" si="16"/>
        <v/>
      </c>
      <c r="K96" s="424" t="str">
        <f t="shared" si="17"/>
        <v/>
      </c>
      <c r="L96" s="378">
        <v>0</v>
      </c>
      <c r="M96" s="202">
        <f t="shared" si="18"/>
        <v>7</v>
      </c>
    </row>
    <row r="97" s="357" customFormat="1" ht="15.75" spans="1:13">
      <c r="A97" s="379">
        <v>20114</v>
      </c>
      <c r="B97" s="380" t="s">
        <v>204</v>
      </c>
      <c r="C97" s="387">
        <f>SUM(C98:C108)</f>
        <v>0</v>
      </c>
      <c r="D97" s="387">
        <f>SUM(D98:D108)</f>
        <v>0</v>
      </c>
      <c r="E97" s="378">
        <v>0</v>
      </c>
      <c r="F97" s="422" t="str">
        <f t="shared" si="14"/>
        <v/>
      </c>
      <c r="G97" s="387">
        <f>E97-L97</f>
        <v>0</v>
      </c>
      <c r="H97" s="422" t="str">
        <f t="shared" si="15"/>
        <v/>
      </c>
      <c r="I97" s="387">
        <v>0</v>
      </c>
      <c r="J97" s="378">
        <f t="shared" si="16"/>
        <v>0</v>
      </c>
      <c r="K97" s="422" t="str">
        <f t="shared" si="17"/>
        <v/>
      </c>
      <c r="L97" s="378">
        <v>0</v>
      </c>
      <c r="M97" s="202">
        <f t="shared" si="18"/>
        <v>5</v>
      </c>
    </row>
    <row r="98" s="357" customFormat="1" ht="15.75" spans="1:13">
      <c r="A98" s="386">
        <v>2011401</v>
      </c>
      <c r="B98" s="383" t="s">
        <v>152</v>
      </c>
      <c r="C98" s="387"/>
      <c r="D98" s="396">
        <v>0</v>
      </c>
      <c r="E98" s="423">
        <v>0</v>
      </c>
      <c r="F98" s="424" t="str">
        <f t="shared" si="14"/>
        <v/>
      </c>
      <c r="G98" s="423">
        <f t="shared" ref="G98:G108" si="22">IFERROR(E98-L98,"")</f>
        <v>0</v>
      </c>
      <c r="H98" s="424" t="str">
        <f t="shared" si="15"/>
        <v/>
      </c>
      <c r="I98" s="384"/>
      <c r="J98" s="423">
        <f t="shared" si="16"/>
        <v>0</v>
      </c>
      <c r="K98" s="424" t="str">
        <f t="shared" si="17"/>
        <v/>
      </c>
      <c r="L98" s="378">
        <v>0</v>
      </c>
      <c r="M98" s="202">
        <f t="shared" si="18"/>
        <v>7</v>
      </c>
    </row>
    <row r="99" s="357" customFormat="1" ht="15.75" spans="1:13">
      <c r="A99" s="386">
        <v>2011402</v>
      </c>
      <c r="B99" s="383" t="s">
        <v>153</v>
      </c>
      <c r="C99" s="387"/>
      <c r="D99" s="396">
        <v>0</v>
      </c>
      <c r="E99" s="423">
        <v>0</v>
      </c>
      <c r="F99" s="424" t="str">
        <f t="shared" si="14"/>
        <v/>
      </c>
      <c r="G99" s="423">
        <f t="shared" si="22"/>
        <v>0</v>
      </c>
      <c r="H99" s="424" t="str">
        <f t="shared" si="15"/>
        <v/>
      </c>
      <c r="I99" s="384"/>
      <c r="J99" s="423">
        <f t="shared" si="16"/>
        <v>0</v>
      </c>
      <c r="K99" s="424" t="str">
        <f t="shared" si="17"/>
        <v/>
      </c>
      <c r="L99" s="378">
        <v>0</v>
      </c>
      <c r="M99" s="202">
        <f t="shared" si="18"/>
        <v>7</v>
      </c>
    </row>
    <row r="100" s="357" customFormat="1" ht="15.75" spans="1:13">
      <c r="A100" s="386">
        <v>2011403</v>
      </c>
      <c r="B100" s="383" t="s">
        <v>154</v>
      </c>
      <c r="C100" s="387"/>
      <c r="D100" s="396">
        <v>0</v>
      </c>
      <c r="E100" s="423">
        <v>0</v>
      </c>
      <c r="F100" s="424" t="str">
        <f t="shared" si="14"/>
        <v/>
      </c>
      <c r="G100" s="423">
        <f t="shared" si="22"/>
        <v>0</v>
      </c>
      <c r="H100" s="424" t="str">
        <f t="shared" si="15"/>
        <v/>
      </c>
      <c r="I100" s="384"/>
      <c r="J100" s="423">
        <f t="shared" si="16"/>
        <v>0</v>
      </c>
      <c r="K100" s="424" t="str">
        <f t="shared" si="17"/>
        <v/>
      </c>
      <c r="L100" s="378">
        <v>0</v>
      </c>
      <c r="M100" s="202">
        <f t="shared" si="18"/>
        <v>7</v>
      </c>
    </row>
    <row r="101" s="357" customFormat="1" ht="15.75" spans="1:13">
      <c r="A101" s="386">
        <v>2011404</v>
      </c>
      <c r="B101" s="383" t="s">
        <v>205</v>
      </c>
      <c r="C101" s="387"/>
      <c r="D101" s="396">
        <v>0</v>
      </c>
      <c r="E101" s="423">
        <v>0</v>
      </c>
      <c r="F101" s="424" t="str">
        <f t="shared" si="14"/>
        <v/>
      </c>
      <c r="G101" s="423">
        <f t="shared" si="22"/>
        <v>0</v>
      </c>
      <c r="H101" s="424" t="str">
        <f t="shared" si="15"/>
        <v/>
      </c>
      <c r="I101" s="384"/>
      <c r="J101" s="423">
        <f t="shared" si="16"/>
        <v>0</v>
      </c>
      <c r="K101" s="424" t="str">
        <f t="shared" si="17"/>
        <v/>
      </c>
      <c r="L101" s="378">
        <v>0</v>
      </c>
      <c r="M101" s="202">
        <f t="shared" si="18"/>
        <v>7</v>
      </c>
    </row>
    <row r="102" s="357" customFormat="1" ht="15.75" spans="1:13">
      <c r="A102" s="386">
        <v>2011405</v>
      </c>
      <c r="B102" s="383" t="s">
        <v>206</v>
      </c>
      <c r="C102" s="387"/>
      <c r="D102" s="396">
        <v>0</v>
      </c>
      <c r="E102" s="423">
        <v>0</v>
      </c>
      <c r="F102" s="424" t="str">
        <f t="shared" si="14"/>
        <v/>
      </c>
      <c r="G102" s="423">
        <f t="shared" si="22"/>
        <v>0</v>
      </c>
      <c r="H102" s="424" t="str">
        <f t="shared" si="15"/>
        <v/>
      </c>
      <c r="I102" s="384"/>
      <c r="J102" s="423">
        <f t="shared" si="16"/>
        <v>0</v>
      </c>
      <c r="K102" s="424" t="str">
        <f t="shared" si="17"/>
        <v/>
      </c>
      <c r="L102" s="378">
        <v>0</v>
      </c>
      <c r="M102" s="202">
        <f t="shared" si="18"/>
        <v>7</v>
      </c>
    </row>
    <row r="103" s="357" customFormat="1" ht="15.75" spans="1:13">
      <c r="A103" s="386">
        <v>2011408</v>
      </c>
      <c r="B103" s="383" t="s">
        <v>207</v>
      </c>
      <c r="C103" s="387"/>
      <c r="D103" s="396">
        <v>0</v>
      </c>
      <c r="E103" s="423">
        <v>0</v>
      </c>
      <c r="F103" s="424" t="str">
        <f t="shared" si="14"/>
        <v/>
      </c>
      <c r="G103" s="423">
        <f t="shared" si="22"/>
        <v>0</v>
      </c>
      <c r="H103" s="424" t="str">
        <f t="shared" si="15"/>
        <v/>
      </c>
      <c r="I103" s="384"/>
      <c r="J103" s="423">
        <f t="shared" si="16"/>
        <v>0</v>
      </c>
      <c r="K103" s="424" t="str">
        <f t="shared" si="17"/>
        <v/>
      </c>
      <c r="L103" s="378">
        <v>0</v>
      </c>
      <c r="M103" s="202">
        <f t="shared" si="18"/>
        <v>7</v>
      </c>
    </row>
    <row r="104" s="357" customFormat="1" ht="15.75" spans="1:13">
      <c r="A104" s="386">
        <v>2011409</v>
      </c>
      <c r="B104" s="383" t="s">
        <v>208</v>
      </c>
      <c r="C104" s="387"/>
      <c r="D104" s="396">
        <v>0</v>
      </c>
      <c r="E104" s="423">
        <v>0</v>
      </c>
      <c r="F104" s="424" t="str">
        <f t="shared" si="14"/>
        <v/>
      </c>
      <c r="G104" s="423">
        <f t="shared" si="22"/>
        <v>0</v>
      </c>
      <c r="H104" s="424" t="str">
        <f t="shared" si="15"/>
        <v/>
      </c>
      <c r="I104" s="384"/>
      <c r="J104" s="423">
        <f t="shared" si="16"/>
        <v>0</v>
      </c>
      <c r="K104" s="424" t="str">
        <f t="shared" si="17"/>
        <v/>
      </c>
      <c r="L104" s="378">
        <v>0</v>
      </c>
      <c r="M104" s="202">
        <f t="shared" si="18"/>
        <v>7</v>
      </c>
    </row>
    <row r="105" s="357" customFormat="1" ht="15.75" spans="1:13">
      <c r="A105" s="386">
        <v>2011410</v>
      </c>
      <c r="B105" s="383" t="s">
        <v>209</v>
      </c>
      <c r="C105" s="387"/>
      <c r="D105" s="396">
        <v>0</v>
      </c>
      <c r="E105" s="423">
        <v>0</v>
      </c>
      <c r="F105" s="424" t="str">
        <f t="shared" si="14"/>
        <v/>
      </c>
      <c r="G105" s="423">
        <f t="shared" si="22"/>
        <v>0</v>
      </c>
      <c r="H105" s="424" t="str">
        <f t="shared" si="15"/>
        <v/>
      </c>
      <c r="I105" s="384"/>
      <c r="J105" s="423">
        <f t="shared" si="16"/>
        <v>0</v>
      </c>
      <c r="K105" s="424" t="str">
        <f t="shared" si="17"/>
        <v/>
      </c>
      <c r="L105" s="378">
        <v>0</v>
      </c>
      <c r="M105" s="202">
        <f t="shared" si="18"/>
        <v>7</v>
      </c>
    </row>
    <row r="106" s="357" customFormat="1" ht="15.75" spans="1:13">
      <c r="A106" s="386">
        <v>2011411</v>
      </c>
      <c r="B106" s="383" t="s">
        <v>210</v>
      </c>
      <c r="C106" s="387"/>
      <c r="D106" s="396">
        <v>0</v>
      </c>
      <c r="E106" s="423">
        <v>0</v>
      </c>
      <c r="F106" s="424" t="str">
        <f t="shared" si="14"/>
        <v/>
      </c>
      <c r="G106" s="423">
        <f t="shared" si="22"/>
        <v>0</v>
      </c>
      <c r="H106" s="424" t="str">
        <f t="shared" si="15"/>
        <v/>
      </c>
      <c r="I106" s="384"/>
      <c r="J106" s="423">
        <f t="shared" si="16"/>
        <v>0</v>
      </c>
      <c r="K106" s="424" t="str">
        <f t="shared" si="17"/>
        <v/>
      </c>
      <c r="L106" s="378">
        <v>0</v>
      </c>
      <c r="M106" s="202">
        <f t="shared" si="18"/>
        <v>7</v>
      </c>
    </row>
    <row r="107" s="357" customFormat="1" ht="15.75" spans="1:13">
      <c r="A107" s="386">
        <v>2011450</v>
      </c>
      <c r="B107" s="383" t="s">
        <v>161</v>
      </c>
      <c r="C107" s="387"/>
      <c r="D107" s="396">
        <v>0</v>
      </c>
      <c r="E107" s="423">
        <v>0</v>
      </c>
      <c r="F107" s="424" t="str">
        <f t="shared" si="14"/>
        <v/>
      </c>
      <c r="G107" s="423">
        <f t="shared" si="22"/>
        <v>0</v>
      </c>
      <c r="H107" s="424" t="str">
        <f t="shared" si="15"/>
        <v/>
      </c>
      <c r="I107" s="384"/>
      <c r="J107" s="423">
        <f t="shared" si="16"/>
        <v>0</v>
      </c>
      <c r="K107" s="424" t="str">
        <f t="shared" si="17"/>
        <v/>
      </c>
      <c r="L107" s="378">
        <v>0</v>
      </c>
      <c r="M107" s="202">
        <f t="shared" si="18"/>
        <v>7</v>
      </c>
    </row>
    <row r="108" s="357" customFormat="1" ht="15.75" spans="1:13">
      <c r="A108" s="386">
        <v>2011499</v>
      </c>
      <c r="B108" s="383" t="s">
        <v>211</v>
      </c>
      <c r="C108" s="387"/>
      <c r="D108" s="396">
        <v>0</v>
      </c>
      <c r="E108" s="423">
        <v>0</v>
      </c>
      <c r="F108" s="424" t="str">
        <f t="shared" si="14"/>
        <v/>
      </c>
      <c r="G108" s="423">
        <f t="shared" si="22"/>
        <v>0</v>
      </c>
      <c r="H108" s="424" t="str">
        <f t="shared" si="15"/>
        <v/>
      </c>
      <c r="I108" s="384"/>
      <c r="J108" s="423">
        <f t="shared" si="16"/>
        <v>0</v>
      </c>
      <c r="K108" s="424" t="str">
        <f t="shared" si="17"/>
        <v/>
      </c>
      <c r="L108" s="378">
        <v>0</v>
      </c>
      <c r="M108" s="202">
        <f t="shared" si="18"/>
        <v>7</v>
      </c>
    </row>
    <row r="109" s="357" customFormat="1" ht="15.75" spans="1:13">
      <c r="A109" s="379">
        <v>20123</v>
      </c>
      <c r="B109" s="380" t="s">
        <v>212</v>
      </c>
      <c r="C109" s="381">
        <f>SUM(C110:C113)</f>
        <v>0</v>
      </c>
      <c r="D109" s="381">
        <f>SUM(D110:D113)</f>
        <v>0</v>
      </c>
      <c r="E109" s="378">
        <v>0</v>
      </c>
      <c r="F109" s="422" t="str">
        <f t="shared" si="14"/>
        <v/>
      </c>
      <c r="G109" s="381">
        <f>E109-L109</f>
        <v>0</v>
      </c>
      <c r="H109" s="422" t="str">
        <f t="shared" si="15"/>
        <v/>
      </c>
      <c r="I109" s="381">
        <f>SUM(I110:I113)</f>
        <v>0</v>
      </c>
      <c r="J109" s="378">
        <f t="shared" si="16"/>
        <v>0</v>
      </c>
      <c r="K109" s="422" t="str">
        <f t="shared" si="17"/>
        <v/>
      </c>
      <c r="L109" s="378">
        <v>0</v>
      </c>
      <c r="M109" s="202">
        <f t="shared" si="18"/>
        <v>5</v>
      </c>
    </row>
    <row r="110" s="357" customFormat="1" ht="15.75" spans="1:13">
      <c r="A110" s="386">
        <v>2012301</v>
      </c>
      <c r="B110" s="383" t="s">
        <v>152</v>
      </c>
      <c r="C110" s="384" t="s">
        <v>155</v>
      </c>
      <c r="D110" s="396">
        <v>0</v>
      </c>
      <c r="E110" s="423">
        <v>0</v>
      </c>
      <c r="F110" s="424" t="str">
        <f t="shared" si="14"/>
        <v/>
      </c>
      <c r="G110" s="423">
        <f t="shared" ref="G110:G113" si="23">IFERROR(E110-L110,"")</f>
        <v>0</v>
      </c>
      <c r="H110" s="424" t="str">
        <f t="shared" si="15"/>
        <v/>
      </c>
      <c r="I110" s="384"/>
      <c r="J110" s="423" t="str">
        <f t="shared" si="16"/>
        <v/>
      </c>
      <c r="K110" s="424" t="str">
        <f t="shared" si="17"/>
        <v/>
      </c>
      <c r="L110" s="378">
        <v>0</v>
      </c>
      <c r="M110" s="202">
        <f t="shared" si="18"/>
        <v>7</v>
      </c>
    </row>
    <row r="111" s="357" customFormat="1" ht="15.75" spans="1:13">
      <c r="A111" s="386">
        <v>2012302</v>
      </c>
      <c r="B111" s="383" t="s">
        <v>153</v>
      </c>
      <c r="C111" s="384" t="s">
        <v>155</v>
      </c>
      <c r="D111" s="396">
        <v>0</v>
      </c>
      <c r="E111" s="423">
        <v>0</v>
      </c>
      <c r="F111" s="424" t="str">
        <f t="shared" si="14"/>
        <v/>
      </c>
      <c r="G111" s="423">
        <f t="shared" si="23"/>
        <v>0</v>
      </c>
      <c r="H111" s="424" t="str">
        <f t="shared" si="15"/>
        <v/>
      </c>
      <c r="I111" s="384"/>
      <c r="J111" s="423" t="str">
        <f t="shared" si="16"/>
        <v/>
      </c>
      <c r="K111" s="424" t="str">
        <f t="shared" si="17"/>
        <v/>
      </c>
      <c r="L111" s="378">
        <v>0</v>
      </c>
      <c r="M111" s="202">
        <f t="shared" si="18"/>
        <v>7</v>
      </c>
    </row>
    <row r="112" s="357" customFormat="1" ht="15.75" spans="1:13">
      <c r="A112" s="386">
        <v>2012303</v>
      </c>
      <c r="B112" s="383" t="s">
        <v>154</v>
      </c>
      <c r="C112" s="384" t="s">
        <v>155</v>
      </c>
      <c r="D112" s="396">
        <v>0</v>
      </c>
      <c r="E112" s="423">
        <v>0</v>
      </c>
      <c r="F112" s="424" t="str">
        <f t="shared" si="14"/>
        <v/>
      </c>
      <c r="G112" s="423">
        <f t="shared" si="23"/>
        <v>0</v>
      </c>
      <c r="H112" s="424" t="str">
        <f t="shared" si="15"/>
        <v/>
      </c>
      <c r="I112" s="384"/>
      <c r="J112" s="423" t="str">
        <f t="shared" si="16"/>
        <v/>
      </c>
      <c r="K112" s="424" t="str">
        <f t="shared" si="17"/>
        <v/>
      </c>
      <c r="L112" s="378">
        <v>0</v>
      </c>
      <c r="M112" s="202">
        <f t="shared" si="18"/>
        <v>7</v>
      </c>
    </row>
    <row r="113" s="357" customFormat="1" ht="15.75" spans="1:13">
      <c r="A113" s="386">
        <v>2012399</v>
      </c>
      <c r="B113" s="383" t="s">
        <v>213</v>
      </c>
      <c r="C113" s="384" t="s">
        <v>155</v>
      </c>
      <c r="D113" s="396">
        <v>0</v>
      </c>
      <c r="E113" s="423">
        <v>0</v>
      </c>
      <c r="F113" s="424" t="str">
        <f t="shared" si="14"/>
        <v/>
      </c>
      <c r="G113" s="423">
        <f t="shared" si="23"/>
        <v>0</v>
      </c>
      <c r="H113" s="424" t="str">
        <f t="shared" si="15"/>
        <v/>
      </c>
      <c r="I113" s="384"/>
      <c r="J113" s="423" t="str">
        <f t="shared" si="16"/>
        <v/>
      </c>
      <c r="K113" s="424" t="str">
        <f t="shared" si="17"/>
        <v/>
      </c>
      <c r="L113" s="378">
        <v>0</v>
      </c>
      <c r="M113" s="202">
        <f t="shared" si="18"/>
        <v>7</v>
      </c>
    </row>
    <row r="114" s="357" customFormat="1" ht="15.75" spans="1:13">
      <c r="A114" s="379">
        <v>20125</v>
      </c>
      <c r="B114" s="380" t="s">
        <v>214</v>
      </c>
      <c r="C114" s="381">
        <f>SUM(C115:C121)</f>
        <v>0</v>
      </c>
      <c r="D114" s="381">
        <f>SUM(D115:D121)</f>
        <v>0</v>
      </c>
      <c r="E114" s="378">
        <v>0</v>
      </c>
      <c r="F114" s="422" t="str">
        <f t="shared" si="14"/>
        <v/>
      </c>
      <c r="G114" s="381">
        <f>E114-L114</f>
        <v>0</v>
      </c>
      <c r="H114" s="422" t="str">
        <f t="shared" si="15"/>
        <v/>
      </c>
      <c r="I114" s="381">
        <f>SUM(I115:I121)</f>
        <v>0</v>
      </c>
      <c r="J114" s="378">
        <f t="shared" si="16"/>
        <v>0</v>
      </c>
      <c r="K114" s="422" t="str">
        <f t="shared" si="17"/>
        <v/>
      </c>
      <c r="L114" s="378">
        <v>0</v>
      </c>
      <c r="M114" s="202">
        <f t="shared" si="18"/>
        <v>5</v>
      </c>
    </row>
    <row r="115" s="357" customFormat="1" ht="15.75" spans="1:13">
      <c r="A115" s="386">
        <v>2012501</v>
      </c>
      <c r="B115" s="383" t="s">
        <v>152</v>
      </c>
      <c r="C115" s="384" t="s">
        <v>155</v>
      </c>
      <c r="D115" s="396">
        <v>0</v>
      </c>
      <c r="E115" s="423">
        <v>0</v>
      </c>
      <c r="F115" s="424" t="str">
        <f t="shared" si="14"/>
        <v/>
      </c>
      <c r="G115" s="423">
        <f t="shared" ref="G115:G121" si="24">IFERROR(E115-L115,"")</f>
        <v>0</v>
      </c>
      <c r="H115" s="424" t="str">
        <f t="shared" si="15"/>
        <v/>
      </c>
      <c r="I115" s="384"/>
      <c r="J115" s="423" t="str">
        <f t="shared" si="16"/>
        <v/>
      </c>
      <c r="K115" s="424" t="str">
        <f t="shared" si="17"/>
        <v/>
      </c>
      <c r="L115" s="378">
        <v>0</v>
      </c>
      <c r="M115" s="202">
        <f t="shared" si="18"/>
        <v>7</v>
      </c>
    </row>
    <row r="116" s="357" customFormat="1" ht="15.75" spans="1:13">
      <c r="A116" s="386">
        <v>2012502</v>
      </c>
      <c r="B116" s="383" t="s">
        <v>153</v>
      </c>
      <c r="C116" s="384"/>
      <c r="D116" s="396">
        <v>0</v>
      </c>
      <c r="E116" s="423">
        <v>0</v>
      </c>
      <c r="F116" s="424" t="str">
        <f t="shared" si="14"/>
        <v/>
      </c>
      <c r="G116" s="423">
        <f t="shared" si="24"/>
        <v>0</v>
      </c>
      <c r="H116" s="424" t="str">
        <f t="shared" si="15"/>
        <v/>
      </c>
      <c r="I116" s="384"/>
      <c r="J116" s="423">
        <f t="shared" si="16"/>
        <v>0</v>
      </c>
      <c r="K116" s="424" t="str">
        <f t="shared" si="17"/>
        <v/>
      </c>
      <c r="L116" s="378">
        <v>0</v>
      </c>
      <c r="M116" s="202">
        <f t="shared" si="18"/>
        <v>7</v>
      </c>
    </row>
    <row r="117" s="357" customFormat="1" ht="15.75" spans="1:13">
      <c r="A117" s="386">
        <v>2012503</v>
      </c>
      <c r="B117" s="383" t="s">
        <v>154</v>
      </c>
      <c r="C117" s="384"/>
      <c r="D117" s="396">
        <v>0</v>
      </c>
      <c r="E117" s="423">
        <v>0</v>
      </c>
      <c r="F117" s="424" t="str">
        <f t="shared" si="14"/>
        <v/>
      </c>
      <c r="G117" s="423">
        <f t="shared" si="24"/>
        <v>0</v>
      </c>
      <c r="H117" s="424" t="str">
        <f t="shared" si="15"/>
        <v/>
      </c>
      <c r="I117" s="384"/>
      <c r="J117" s="423">
        <f t="shared" si="16"/>
        <v>0</v>
      </c>
      <c r="K117" s="424" t="str">
        <f t="shared" si="17"/>
        <v/>
      </c>
      <c r="L117" s="378">
        <v>0</v>
      </c>
      <c r="M117" s="202">
        <f t="shared" si="18"/>
        <v>7</v>
      </c>
    </row>
    <row r="118" s="357" customFormat="1" ht="15.75" spans="1:13">
      <c r="A118" s="386">
        <v>2012504</v>
      </c>
      <c r="B118" s="383" t="s">
        <v>215</v>
      </c>
      <c r="C118" s="384"/>
      <c r="D118" s="396">
        <v>0</v>
      </c>
      <c r="E118" s="423">
        <v>0</v>
      </c>
      <c r="F118" s="424" t="str">
        <f t="shared" si="14"/>
        <v/>
      </c>
      <c r="G118" s="423">
        <f t="shared" si="24"/>
        <v>0</v>
      </c>
      <c r="H118" s="424" t="str">
        <f t="shared" si="15"/>
        <v/>
      </c>
      <c r="I118" s="384"/>
      <c r="J118" s="423">
        <f t="shared" si="16"/>
        <v>0</v>
      </c>
      <c r="K118" s="424" t="str">
        <f t="shared" si="17"/>
        <v/>
      </c>
      <c r="L118" s="378">
        <v>0</v>
      </c>
      <c r="M118" s="202">
        <f t="shared" si="18"/>
        <v>7</v>
      </c>
    </row>
    <row r="119" s="357" customFormat="1" ht="15.75" spans="1:13">
      <c r="A119" s="386">
        <v>2012505</v>
      </c>
      <c r="B119" s="383" t="s">
        <v>216</v>
      </c>
      <c r="C119" s="384"/>
      <c r="D119" s="396">
        <v>0</v>
      </c>
      <c r="E119" s="423">
        <v>0</v>
      </c>
      <c r="F119" s="424" t="str">
        <f t="shared" si="14"/>
        <v/>
      </c>
      <c r="G119" s="423">
        <f t="shared" si="24"/>
        <v>0</v>
      </c>
      <c r="H119" s="424" t="str">
        <f t="shared" si="15"/>
        <v/>
      </c>
      <c r="I119" s="384"/>
      <c r="J119" s="423">
        <f t="shared" si="16"/>
        <v>0</v>
      </c>
      <c r="K119" s="424" t="str">
        <f t="shared" si="17"/>
        <v/>
      </c>
      <c r="L119" s="378">
        <v>0</v>
      </c>
      <c r="M119" s="202">
        <f t="shared" si="18"/>
        <v>7</v>
      </c>
    </row>
    <row r="120" s="357" customFormat="1" ht="15.75" spans="1:13">
      <c r="A120" s="386">
        <v>2012550</v>
      </c>
      <c r="B120" s="383" t="s">
        <v>161</v>
      </c>
      <c r="C120" s="384"/>
      <c r="D120" s="396">
        <v>0</v>
      </c>
      <c r="E120" s="423">
        <v>0</v>
      </c>
      <c r="F120" s="424" t="str">
        <f t="shared" si="14"/>
        <v/>
      </c>
      <c r="G120" s="423">
        <f t="shared" si="24"/>
        <v>0</v>
      </c>
      <c r="H120" s="424" t="str">
        <f t="shared" si="15"/>
        <v/>
      </c>
      <c r="I120" s="384"/>
      <c r="J120" s="423">
        <f t="shared" si="16"/>
        <v>0</v>
      </c>
      <c r="K120" s="424" t="str">
        <f t="shared" si="17"/>
        <v/>
      </c>
      <c r="L120" s="378">
        <v>0</v>
      </c>
      <c r="M120" s="202">
        <f t="shared" si="18"/>
        <v>7</v>
      </c>
    </row>
    <row r="121" s="357" customFormat="1" ht="15.75" spans="1:13">
      <c r="A121" s="386">
        <v>2012599</v>
      </c>
      <c r="B121" s="383" t="s">
        <v>217</v>
      </c>
      <c r="C121" s="384"/>
      <c r="D121" s="396">
        <v>0</v>
      </c>
      <c r="E121" s="423">
        <v>0</v>
      </c>
      <c r="F121" s="424" t="str">
        <f t="shared" si="14"/>
        <v/>
      </c>
      <c r="G121" s="423">
        <f t="shared" si="24"/>
        <v>0</v>
      </c>
      <c r="H121" s="424" t="str">
        <f t="shared" si="15"/>
        <v/>
      </c>
      <c r="I121" s="384"/>
      <c r="J121" s="423">
        <f t="shared" si="16"/>
        <v>0</v>
      </c>
      <c r="K121" s="424" t="str">
        <f t="shared" si="17"/>
        <v/>
      </c>
      <c r="L121" s="378">
        <v>0</v>
      </c>
      <c r="M121" s="202">
        <f t="shared" si="18"/>
        <v>7</v>
      </c>
    </row>
    <row r="122" s="357" customFormat="1" ht="15.75" spans="1:13">
      <c r="A122" s="379">
        <v>20126</v>
      </c>
      <c r="B122" s="380" t="s">
        <v>218</v>
      </c>
      <c r="C122" s="381">
        <f>SUM(C123:C127)</f>
        <v>148</v>
      </c>
      <c r="D122" s="381">
        <f>SUM(D123:D127)</f>
        <v>107</v>
      </c>
      <c r="E122" s="378">
        <v>97</v>
      </c>
      <c r="F122" s="422">
        <f t="shared" si="14"/>
        <v>0.906542056074766</v>
      </c>
      <c r="G122" s="381">
        <f>E122-L122</f>
        <v>-46</v>
      </c>
      <c r="H122" s="422">
        <f t="shared" si="15"/>
        <v>-0.321678321678322</v>
      </c>
      <c r="I122" s="381">
        <f>SUM(I123:I127)</f>
        <v>84</v>
      </c>
      <c r="J122" s="378">
        <f t="shared" si="16"/>
        <v>-64</v>
      </c>
      <c r="K122" s="422">
        <f t="shared" si="17"/>
        <v>-0.432432432432432</v>
      </c>
      <c r="L122" s="378">
        <v>143</v>
      </c>
      <c r="M122" s="202">
        <f t="shared" si="18"/>
        <v>5</v>
      </c>
    </row>
    <row r="123" s="357" customFormat="1" ht="15.75" spans="1:13">
      <c r="A123" s="386">
        <v>2012601</v>
      </c>
      <c r="B123" s="383" t="s">
        <v>152</v>
      </c>
      <c r="C123" s="384">
        <v>86</v>
      </c>
      <c r="D123" s="396">
        <v>85</v>
      </c>
      <c r="E123" s="423">
        <v>85</v>
      </c>
      <c r="F123" s="424">
        <f t="shared" si="14"/>
        <v>1</v>
      </c>
      <c r="G123" s="423">
        <f t="shared" ref="G123:G127" si="25">IFERROR(E123-L123,"")</f>
        <v>6</v>
      </c>
      <c r="H123" s="424">
        <f t="shared" si="15"/>
        <v>0.0759493670886076</v>
      </c>
      <c r="I123" s="384">
        <v>76</v>
      </c>
      <c r="J123" s="423">
        <f t="shared" si="16"/>
        <v>-10</v>
      </c>
      <c r="K123" s="424">
        <f t="shared" si="17"/>
        <v>-0.116279069767442</v>
      </c>
      <c r="L123" s="378">
        <v>79</v>
      </c>
      <c r="M123" s="202">
        <f t="shared" si="18"/>
        <v>7</v>
      </c>
    </row>
    <row r="124" s="357" customFormat="1" ht="15.75" spans="1:13">
      <c r="A124" s="386">
        <v>2012602</v>
      </c>
      <c r="B124" s="383" t="s">
        <v>153</v>
      </c>
      <c r="C124" s="384">
        <v>12</v>
      </c>
      <c r="D124" s="396">
        <v>12</v>
      </c>
      <c r="E124" s="423">
        <v>12</v>
      </c>
      <c r="F124" s="424">
        <f t="shared" si="14"/>
        <v>1</v>
      </c>
      <c r="G124" s="423">
        <f t="shared" si="25"/>
        <v>-3</v>
      </c>
      <c r="H124" s="424">
        <f t="shared" si="15"/>
        <v>-0.2</v>
      </c>
      <c r="I124" s="384">
        <v>8</v>
      </c>
      <c r="J124" s="423">
        <f t="shared" si="16"/>
        <v>-4</v>
      </c>
      <c r="K124" s="424">
        <f t="shared" si="17"/>
        <v>-0.333333333333333</v>
      </c>
      <c r="L124" s="378">
        <v>15</v>
      </c>
      <c r="M124" s="202">
        <f t="shared" si="18"/>
        <v>7</v>
      </c>
    </row>
    <row r="125" s="357" customFormat="1" ht="15.75" spans="1:13">
      <c r="A125" s="386">
        <v>2012603</v>
      </c>
      <c r="B125" s="383" t="s">
        <v>154</v>
      </c>
      <c r="C125" s="384" t="s">
        <v>155</v>
      </c>
      <c r="D125" s="396">
        <v>0</v>
      </c>
      <c r="E125" s="423">
        <v>0</v>
      </c>
      <c r="F125" s="424" t="str">
        <f t="shared" si="14"/>
        <v/>
      </c>
      <c r="G125" s="423">
        <f t="shared" si="25"/>
        <v>0</v>
      </c>
      <c r="H125" s="424" t="str">
        <f t="shared" si="15"/>
        <v/>
      </c>
      <c r="I125" s="384"/>
      <c r="J125" s="423" t="str">
        <f t="shared" si="16"/>
        <v/>
      </c>
      <c r="K125" s="424" t="str">
        <f t="shared" si="17"/>
        <v/>
      </c>
      <c r="L125" s="378">
        <v>0</v>
      </c>
      <c r="M125" s="202">
        <f t="shared" si="18"/>
        <v>7</v>
      </c>
    </row>
    <row r="126" s="357" customFormat="1" ht="15.75" spans="1:13">
      <c r="A126" s="386">
        <v>2012604</v>
      </c>
      <c r="B126" s="383" t="s">
        <v>219</v>
      </c>
      <c r="C126" s="384" t="s">
        <v>155</v>
      </c>
      <c r="D126" s="396">
        <v>0</v>
      </c>
      <c r="E126" s="423">
        <v>0</v>
      </c>
      <c r="F126" s="424" t="str">
        <f t="shared" si="14"/>
        <v/>
      </c>
      <c r="G126" s="423">
        <f t="shared" si="25"/>
        <v>0</v>
      </c>
      <c r="H126" s="424" t="str">
        <f t="shared" si="15"/>
        <v/>
      </c>
      <c r="I126" s="384"/>
      <c r="J126" s="423" t="str">
        <f t="shared" si="16"/>
        <v/>
      </c>
      <c r="K126" s="424" t="str">
        <f t="shared" si="17"/>
        <v/>
      </c>
      <c r="L126" s="378">
        <v>0</v>
      </c>
      <c r="M126" s="202">
        <f t="shared" si="18"/>
        <v>7</v>
      </c>
    </row>
    <row r="127" s="357" customFormat="1" ht="15.75" spans="1:13">
      <c r="A127" s="386">
        <v>2012699</v>
      </c>
      <c r="B127" s="383" t="s">
        <v>220</v>
      </c>
      <c r="C127" s="384">
        <v>50</v>
      </c>
      <c r="D127" s="396">
        <v>10</v>
      </c>
      <c r="E127" s="423">
        <v>0</v>
      </c>
      <c r="F127" s="424">
        <f t="shared" si="14"/>
        <v>0</v>
      </c>
      <c r="G127" s="423">
        <f t="shared" si="25"/>
        <v>-49</v>
      </c>
      <c r="H127" s="424">
        <f t="shared" si="15"/>
        <v>-1</v>
      </c>
      <c r="I127" s="384"/>
      <c r="J127" s="423">
        <f t="shared" si="16"/>
        <v>-50</v>
      </c>
      <c r="K127" s="424">
        <f t="shared" si="17"/>
        <v>-1</v>
      </c>
      <c r="L127" s="378">
        <v>49</v>
      </c>
      <c r="M127" s="202">
        <f t="shared" si="18"/>
        <v>7</v>
      </c>
    </row>
    <row r="128" s="357" customFormat="1" ht="15.75" spans="1:13">
      <c r="A128" s="379">
        <v>20128</v>
      </c>
      <c r="B128" s="380" t="s">
        <v>221</v>
      </c>
      <c r="C128" s="381">
        <f>SUM(C129:C132)</f>
        <v>43</v>
      </c>
      <c r="D128" s="381">
        <f>SUM(D129:D132)</f>
        <v>48</v>
      </c>
      <c r="E128" s="378">
        <v>46</v>
      </c>
      <c r="F128" s="422">
        <f t="shared" si="14"/>
        <v>0.958333333333333</v>
      </c>
      <c r="G128" s="381">
        <f>E128-L128</f>
        <v>-10</v>
      </c>
      <c r="H128" s="422">
        <f t="shared" si="15"/>
        <v>-0.178571428571429</v>
      </c>
      <c r="I128" s="381">
        <f>SUM(I129:I132)</f>
        <v>38</v>
      </c>
      <c r="J128" s="378">
        <f t="shared" si="16"/>
        <v>-5</v>
      </c>
      <c r="K128" s="422">
        <f t="shared" si="17"/>
        <v>-0.116279069767442</v>
      </c>
      <c r="L128" s="378">
        <v>56</v>
      </c>
      <c r="M128" s="202">
        <f t="shared" si="18"/>
        <v>5</v>
      </c>
    </row>
    <row r="129" s="357" customFormat="1" ht="15.75" spans="1:13">
      <c r="A129" s="386">
        <v>2012801</v>
      </c>
      <c r="B129" s="383" t="s">
        <v>152</v>
      </c>
      <c r="C129" s="384">
        <v>42</v>
      </c>
      <c r="D129" s="396">
        <v>43</v>
      </c>
      <c r="E129" s="423">
        <v>42</v>
      </c>
      <c r="F129" s="424">
        <f t="shared" si="14"/>
        <v>0.976744186046512</v>
      </c>
      <c r="G129" s="423">
        <f t="shared" ref="G129:G132" si="26">IFERROR(E129-L129,"")</f>
        <v>-5</v>
      </c>
      <c r="H129" s="424">
        <f t="shared" si="15"/>
        <v>-0.106382978723404</v>
      </c>
      <c r="I129" s="384">
        <v>35</v>
      </c>
      <c r="J129" s="423">
        <f t="shared" si="16"/>
        <v>-7</v>
      </c>
      <c r="K129" s="424">
        <f t="shared" si="17"/>
        <v>-0.166666666666667</v>
      </c>
      <c r="L129" s="378">
        <v>47</v>
      </c>
      <c r="M129" s="202">
        <f t="shared" si="18"/>
        <v>7</v>
      </c>
    </row>
    <row r="130" s="357" customFormat="1" ht="15.75" spans="1:13">
      <c r="A130" s="386">
        <v>2012802</v>
      </c>
      <c r="B130" s="383" t="s">
        <v>153</v>
      </c>
      <c r="C130" s="384">
        <v>1</v>
      </c>
      <c r="D130" s="396">
        <v>5</v>
      </c>
      <c r="E130" s="423">
        <v>4</v>
      </c>
      <c r="F130" s="424">
        <f t="shared" si="14"/>
        <v>0.8</v>
      </c>
      <c r="G130" s="423">
        <f t="shared" si="26"/>
        <v>-5</v>
      </c>
      <c r="H130" s="424">
        <f t="shared" si="15"/>
        <v>-0.555555555555556</v>
      </c>
      <c r="I130" s="384">
        <v>3</v>
      </c>
      <c r="J130" s="423">
        <f t="shared" si="16"/>
        <v>2</v>
      </c>
      <c r="K130" s="424">
        <f t="shared" si="17"/>
        <v>2</v>
      </c>
      <c r="L130" s="378">
        <v>9</v>
      </c>
      <c r="M130" s="202">
        <f t="shared" si="18"/>
        <v>7</v>
      </c>
    </row>
    <row r="131" s="357" customFormat="1" ht="15.75" spans="1:13">
      <c r="A131" s="386">
        <v>2012803</v>
      </c>
      <c r="B131" s="383" t="s">
        <v>154</v>
      </c>
      <c r="C131" s="384" t="s">
        <v>155</v>
      </c>
      <c r="D131" s="396">
        <v>0</v>
      </c>
      <c r="E131" s="423">
        <v>0</v>
      </c>
      <c r="F131" s="424" t="str">
        <f t="shared" si="14"/>
        <v/>
      </c>
      <c r="G131" s="423">
        <f t="shared" si="26"/>
        <v>0</v>
      </c>
      <c r="H131" s="424" t="str">
        <f t="shared" si="15"/>
        <v/>
      </c>
      <c r="I131" s="384"/>
      <c r="J131" s="423" t="str">
        <f t="shared" si="16"/>
        <v/>
      </c>
      <c r="K131" s="424" t="str">
        <f t="shared" si="17"/>
        <v/>
      </c>
      <c r="L131" s="378">
        <v>0</v>
      </c>
      <c r="M131" s="202">
        <f t="shared" si="18"/>
        <v>7</v>
      </c>
    </row>
    <row r="132" s="357" customFormat="1" ht="15.75" spans="1:13">
      <c r="A132" s="386">
        <v>2012899</v>
      </c>
      <c r="B132" s="383" t="s">
        <v>222</v>
      </c>
      <c r="C132" s="384" t="s">
        <v>155</v>
      </c>
      <c r="D132" s="396">
        <v>0</v>
      </c>
      <c r="E132" s="423">
        <v>0</v>
      </c>
      <c r="F132" s="424" t="str">
        <f t="shared" si="14"/>
        <v/>
      </c>
      <c r="G132" s="423">
        <f t="shared" si="26"/>
        <v>0</v>
      </c>
      <c r="H132" s="424" t="str">
        <f t="shared" si="15"/>
        <v/>
      </c>
      <c r="I132" s="384"/>
      <c r="J132" s="423" t="str">
        <f t="shared" si="16"/>
        <v/>
      </c>
      <c r="K132" s="424" t="str">
        <f t="shared" si="17"/>
        <v/>
      </c>
      <c r="L132" s="378">
        <v>0</v>
      </c>
      <c r="M132" s="202">
        <f t="shared" si="18"/>
        <v>7</v>
      </c>
    </row>
    <row r="133" s="357" customFormat="1" ht="15.75" spans="1:13">
      <c r="A133" s="379">
        <v>20129</v>
      </c>
      <c r="B133" s="380" t="s">
        <v>223</v>
      </c>
      <c r="C133" s="381">
        <f>SUM(C134:C139)</f>
        <v>1009</v>
      </c>
      <c r="D133" s="381">
        <f>SUM(D134:D139)</f>
        <v>1089</v>
      </c>
      <c r="E133" s="378">
        <v>1051</v>
      </c>
      <c r="F133" s="422">
        <f t="shared" si="14"/>
        <v>0.965105601469238</v>
      </c>
      <c r="G133" s="381">
        <f>E133-L133</f>
        <v>73</v>
      </c>
      <c r="H133" s="422">
        <f t="shared" si="15"/>
        <v>0.074642126789366</v>
      </c>
      <c r="I133" s="381">
        <f>SUM(I134:I139)</f>
        <v>972</v>
      </c>
      <c r="J133" s="378">
        <f t="shared" si="16"/>
        <v>-37</v>
      </c>
      <c r="K133" s="422">
        <f t="shared" si="17"/>
        <v>-0.0366699702675917</v>
      </c>
      <c r="L133" s="378">
        <v>978</v>
      </c>
      <c r="M133" s="202">
        <f t="shared" si="18"/>
        <v>5</v>
      </c>
    </row>
    <row r="134" s="357" customFormat="1" ht="15.75" spans="1:13">
      <c r="A134" s="386">
        <v>2012901</v>
      </c>
      <c r="B134" s="383" t="s">
        <v>152</v>
      </c>
      <c r="C134" s="384">
        <v>86</v>
      </c>
      <c r="D134" s="396">
        <v>86</v>
      </c>
      <c r="E134" s="423">
        <v>82</v>
      </c>
      <c r="F134" s="424">
        <f t="shared" si="14"/>
        <v>0.953488372093023</v>
      </c>
      <c r="G134" s="423">
        <f t="shared" ref="G134:G139" si="27">IFERROR(E134-L134,"")</f>
        <v>4</v>
      </c>
      <c r="H134" s="424">
        <f t="shared" si="15"/>
        <v>0.0512820512820513</v>
      </c>
      <c r="I134" s="384">
        <v>82</v>
      </c>
      <c r="J134" s="423">
        <f t="shared" si="16"/>
        <v>-4</v>
      </c>
      <c r="K134" s="424">
        <f t="shared" si="17"/>
        <v>-0.0465116279069767</v>
      </c>
      <c r="L134" s="378">
        <v>78</v>
      </c>
      <c r="M134" s="202">
        <f t="shared" si="18"/>
        <v>7</v>
      </c>
    </row>
    <row r="135" s="357" customFormat="1" ht="15.75" spans="1:13">
      <c r="A135" s="386">
        <v>2012902</v>
      </c>
      <c r="B135" s="383" t="s">
        <v>153</v>
      </c>
      <c r="C135" s="384">
        <v>115</v>
      </c>
      <c r="D135" s="396">
        <v>172</v>
      </c>
      <c r="E135" s="423">
        <v>162</v>
      </c>
      <c r="F135" s="424">
        <f t="shared" ref="F135:F198" si="28">IFERROR(E135/D135,"")</f>
        <v>0.941860465116279</v>
      </c>
      <c r="G135" s="423">
        <f t="shared" si="27"/>
        <v>67</v>
      </c>
      <c r="H135" s="424">
        <f t="shared" ref="H135:H198" si="29">IFERROR(G135/L135,"")</f>
        <v>0.705263157894737</v>
      </c>
      <c r="I135" s="384">
        <v>142</v>
      </c>
      <c r="J135" s="423">
        <f t="shared" ref="J135:J198" si="30">IFERROR(I135-C135,"")</f>
        <v>27</v>
      </c>
      <c r="K135" s="424">
        <f t="shared" ref="K135:K198" si="31">IFERROR(J135/C135,"")</f>
        <v>0.234782608695652</v>
      </c>
      <c r="L135" s="378">
        <v>95</v>
      </c>
      <c r="M135" s="202">
        <f t="shared" ref="M135:M198" si="32">LEN(A135)</f>
        <v>7</v>
      </c>
    </row>
    <row r="136" s="357" customFormat="1" ht="15.75" spans="1:13">
      <c r="A136" s="386">
        <v>2012903</v>
      </c>
      <c r="B136" s="383" t="s">
        <v>154</v>
      </c>
      <c r="C136" s="384" t="s">
        <v>155</v>
      </c>
      <c r="D136" s="396">
        <v>0</v>
      </c>
      <c r="E136" s="423">
        <v>0</v>
      </c>
      <c r="F136" s="424" t="str">
        <f t="shared" si="28"/>
        <v/>
      </c>
      <c r="G136" s="423">
        <f t="shared" si="27"/>
        <v>0</v>
      </c>
      <c r="H136" s="424" t="str">
        <f t="shared" si="29"/>
        <v/>
      </c>
      <c r="I136" s="384"/>
      <c r="J136" s="423" t="str">
        <f t="shared" si="30"/>
        <v/>
      </c>
      <c r="K136" s="424" t="str">
        <f t="shared" si="31"/>
        <v/>
      </c>
      <c r="L136" s="378">
        <v>0</v>
      </c>
      <c r="M136" s="202">
        <f t="shared" si="32"/>
        <v>7</v>
      </c>
    </row>
    <row r="137" s="357" customFormat="1" ht="15.75" spans="1:13">
      <c r="A137" s="386">
        <v>2012906</v>
      </c>
      <c r="B137" s="383" t="s">
        <v>224</v>
      </c>
      <c r="C137" s="384">
        <v>10</v>
      </c>
      <c r="D137" s="396">
        <v>10</v>
      </c>
      <c r="E137" s="423">
        <v>8</v>
      </c>
      <c r="F137" s="424">
        <f t="shared" si="28"/>
        <v>0.8</v>
      </c>
      <c r="G137" s="423">
        <f t="shared" si="27"/>
        <v>8</v>
      </c>
      <c r="H137" s="424" t="str">
        <f t="shared" si="29"/>
        <v/>
      </c>
      <c r="I137" s="384"/>
      <c r="J137" s="423">
        <f t="shared" si="30"/>
        <v>-10</v>
      </c>
      <c r="K137" s="424">
        <f t="shared" si="31"/>
        <v>-1</v>
      </c>
      <c r="L137" s="378">
        <v>0</v>
      </c>
      <c r="M137" s="202">
        <f t="shared" si="32"/>
        <v>7</v>
      </c>
    </row>
    <row r="138" s="357" customFormat="1" ht="15.75" spans="1:13">
      <c r="A138" s="386">
        <v>2012950</v>
      </c>
      <c r="B138" s="383" t="s">
        <v>161</v>
      </c>
      <c r="C138" s="384" t="s">
        <v>155</v>
      </c>
      <c r="D138" s="396">
        <v>0</v>
      </c>
      <c r="E138" s="423">
        <v>0</v>
      </c>
      <c r="F138" s="424" t="str">
        <f t="shared" si="28"/>
        <v/>
      </c>
      <c r="G138" s="423">
        <f t="shared" si="27"/>
        <v>-30</v>
      </c>
      <c r="H138" s="424">
        <f t="shared" si="29"/>
        <v>-1</v>
      </c>
      <c r="I138" s="384"/>
      <c r="J138" s="423" t="str">
        <f t="shared" si="30"/>
        <v/>
      </c>
      <c r="K138" s="424" t="str">
        <f t="shared" si="31"/>
        <v/>
      </c>
      <c r="L138" s="378">
        <v>30</v>
      </c>
      <c r="M138" s="202">
        <f t="shared" si="32"/>
        <v>7</v>
      </c>
    </row>
    <row r="139" s="357" customFormat="1" ht="15.75" spans="1:13">
      <c r="A139" s="386">
        <v>2012999</v>
      </c>
      <c r="B139" s="383" t="s">
        <v>225</v>
      </c>
      <c r="C139" s="384">
        <v>798</v>
      </c>
      <c r="D139" s="396">
        <v>821</v>
      </c>
      <c r="E139" s="423">
        <v>799</v>
      </c>
      <c r="F139" s="424">
        <f t="shared" si="28"/>
        <v>0.97320341047503</v>
      </c>
      <c r="G139" s="423">
        <f t="shared" si="27"/>
        <v>24</v>
      </c>
      <c r="H139" s="424">
        <f t="shared" si="29"/>
        <v>0.0309677419354839</v>
      </c>
      <c r="I139" s="384">
        <v>748</v>
      </c>
      <c r="J139" s="423">
        <f t="shared" si="30"/>
        <v>-50</v>
      </c>
      <c r="K139" s="424">
        <f t="shared" si="31"/>
        <v>-0.06265664160401</v>
      </c>
      <c r="L139" s="378">
        <v>775</v>
      </c>
      <c r="M139" s="202">
        <f t="shared" si="32"/>
        <v>7</v>
      </c>
    </row>
    <row r="140" s="357" customFormat="1" ht="15.75" spans="1:13">
      <c r="A140" s="379">
        <v>20131</v>
      </c>
      <c r="B140" s="380" t="s">
        <v>226</v>
      </c>
      <c r="C140" s="381">
        <f>SUM(C141:C146)</f>
        <v>1725</v>
      </c>
      <c r="D140" s="381">
        <f>SUM(D141:D146)</f>
        <v>1765</v>
      </c>
      <c r="E140" s="378">
        <v>1714</v>
      </c>
      <c r="F140" s="422">
        <f t="shared" si="28"/>
        <v>0.971104815864023</v>
      </c>
      <c r="G140" s="381">
        <f>E140-L140</f>
        <v>146</v>
      </c>
      <c r="H140" s="422">
        <f t="shared" si="29"/>
        <v>0.0931122448979592</v>
      </c>
      <c r="I140" s="381">
        <f>SUM(I141:I146)</f>
        <v>1724</v>
      </c>
      <c r="J140" s="378">
        <f t="shared" si="30"/>
        <v>-1</v>
      </c>
      <c r="K140" s="422">
        <f t="shared" si="31"/>
        <v>-0.000579710144927536</v>
      </c>
      <c r="L140" s="378">
        <v>1568</v>
      </c>
      <c r="M140" s="202">
        <f t="shared" si="32"/>
        <v>5</v>
      </c>
    </row>
    <row r="141" s="357" customFormat="1" ht="15.75" spans="1:13">
      <c r="A141" s="386">
        <v>2013101</v>
      </c>
      <c r="B141" s="383" t="s">
        <v>152</v>
      </c>
      <c r="C141" s="384">
        <v>1239</v>
      </c>
      <c r="D141" s="396">
        <v>1253</v>
      </c>
      <c r="E141" s="423">
        <v>1232</v>
      </c>
      <c r="F141" s="424">
        <f t="shared" si="28"/>
        <v>0.983240223463687</v>
      </c>
      <c r="G141" s="423">
        <f t="shared" ref="G141:G146" si="33">IFERROR(E141-L141,"")</f>
        <v>183</v>
      </c>
      <c r="H141" s="424">
        <f t="shared" si="29"/>
        <v>0.174451858913251</v>
      </c>
      <c r="I141" s="384">
        <v>1175</v>
      </c>
      <c r="J141" s="423">
        <f t="shared" si="30"/>
        <v>-64</v>
      </c>
      <c r="K141" s="424">
        <f t="shared" si="31"/>
        <v>-0.0516545601291364</v>
      </c>
      <c r="L141" s="378">
        <v>1049</v>
      </c>
      <c r="M141" s="202">
        <f t="shared" si="32"/>
        <v>7</v>
      </c>
    </row>
    <row r="142" s="357" customFormat="1" ht="15.75" spans="1:13">
      <c r="A142" s="386">
        <v>2013102</v>
      </c>
      <c r="B142" s="383" t="s">
        <v>153</v>
      </c>
      <c r="C142" s="384">
        <v>361</v>
      </c>
      <c r="D142" s="396">
        <v>400</v>
      </c>
      <c r="E142" s="423">
        <v>381</v>
      </c>
      <c r="F142" s="424">
        <f t="shared" si="28"/>
        <v>0.9525</v>
      </c>
      <c r="G142" s="423">
        <f t="shared" si="33"/>
        <v>97</v>
      </c>
      <c r="H142" s="424">
        <f t="shared" si="29"/>
        <v>0.341549295774648</v>
      </c>
      <c r="I142" s="384">
        <v>412</v>
      </c>
      <c r="J142" s="423">
        <f t="shared" si="30"/>
        <v>51</v>
      </c>
      <c r="K142" s="424">
        <f t="shared" si="31"/>
        <v>0.141274238227147</v>
      </c>
      <c r="L142" s="378">
        <v>284</v>
      </c>
      <c r="M142" s="202">
        <f t="shared" si="32"/>
        <v>7</v>
      </c>
    </row>
    <row r="143" s="357" customFormat="1" ht="15.75" spans="1:13">
      <c r="A143" s="386">
        <v>2013103</v>
      </c>
      <c r="B143" s="383" t="s">
        <v>154</v>
      </c>
      <c r="C143" s="384" t="s">
        <v>155</v>
      </c>
      <c r="D143" s="396">
        <v>0</v>
      </c>
      <c r="E143" s="423">
        <v>0</v>
      </c>
      <c r="F143" s="424" t="str">
        <f t="shared" si="28"/>
        <v/>
      </c>
      <c r="G143" s="423">
        <f t="shared" si="33"/>
        <v>0</v>
      </c>
      <c r="H143" s="424" t="str">
        <f t="shared" si="29"/>
        <v/>
      </c>
      <c r="I143" s="384"/>
      <c r="J143" s="423" t="str">
        <f t="shared" si="30"/>
        <v/>
      </c>
      <c r="K143" s="424" t="str">
        <f t="shared" si="31"/>
        <v/>
      </c>
      <c r="L143" s="378">
        <v>0</v>
      </c>
      <c r="M143" s="202">
        <f t="shared" si="32"/>
        <v>7</v>
      </c>
    </row>
    <row r="144" s="357" customFormat="1" ht="15.75" spans="1:13">
      <c r="A144" s="386">
        <v>2013105</v>
      </c>
      <c r="B144" s="383" t="s">
        <v>227</v>
      </c>
      <c r="C144" s="384">
        <v>9</v>
      </c>
      <c r="D144" s="396">
        <v>25</v>
      </c>
      <c r="E144" s="423">
        <v>23</v>
      </c>
      <c r="F144" s="424">
        <f t="shared" si="28"/>
        <v>0.92</v>
      </c>
      <c r="G144" s="423">
        <f t="shared" si="33"/>
        <v>-3</v>
      </c>
      <c r="H144" s="424">
        <f t="shared" si="29"/>
        <v>-0.115384615384615</v>
      </c>
      <c r="I144" s="384">
        <v>9</v>
      </c>
      <c r="J144" s="423">
        <f t="shared" si="30"/>
        <v>0</v>
      </c>
      <c r="K144" s="424">
        <f t="shared" si="31"/>
        <v>0</v>
      </c>
      <c r="L144" s="378">
        <v>26</v>
      </c>
      <c r="M144" s="202">
        <f t="shared" si="32"/>
        <v>7</v>
      </c>
    </row>
    <row r="145" s="357" customFormat="1" ht="15.75" spans="1:13">
      <c r="A145" s="386">
        <v>2013150</v>
      </c>
      <c r="B145" s="383" t="s">
        <v>161</v>
      </c>
      <c r="C145" s="384">
        <v>16</v>
      </c>
      <c r="D145" s="396">
        <v>17</v>
      </c>
      <c r="E145" s="423">
        <v>13</v>
      </c>
      <c r="F145" s="424">
        <f t="shared" si="28"/>
        <v>0.764705882352941</v>
      </c>
      <c r="G145" s="423">
        <f t="shared" si="33"/>
        <v>2</v>
      </c>
      <c r="H145" s="424">
        <f t="shared" si="29"/>
        <v>0.181818181818182</v>
      </c>
      <c r="I145" s="384">
        <v>32</v>
      </c>
      <c r="J145" s="423">
        <f t="shared" si="30"/>
        <v>16</v>
      </c>
      <c r="K145" s="424">
        <f t="shared" si="31"/>
        <v>1</v>
      </c>
      <c r="L145" s="378">
        <v>11</v>
      </c>
      <c r="M145" s="202">
        <f t="shared" si="32"/>
        <v>7</v>
      </c>
    </row>
    <row r="146" s="357" customFormat="1" ht="15.75" spans="1:13">
      <c r="A146" s="386">
        <v>2013199</v>
      </c>
      <c r="B146" s="383" t="s">
        <v>228</v>
      </c>
      <c r="C146" s="384">
        <v>100</v>
      </c>
      <c r="D146" s="396">
        <v>70</v>
      </c>
      <c r="E146" s="423">
        <v>65</v>
      </c>
      <c r="F146" s="424">
        <f t="shared" si="28"/>
        <v>0.928571428571429</v>
      </c>
      <c r="G146" s="423">
        <f t="shared" si="33"/>
        <v>-133</v>
      </c>
      <c r="H146" s="424">
        <f t="shared" si="29"/>
        <v>-0.671717171717172</v>
      </c>
      <c r="I146" s="384">
        <v>96</v>
      </c>
      <c r="J146" s="423">
        <f t="shared" si="30"/>
        <v>-4</v>
      </c>
      <c r="K146" s="424">
        <f t="shared" si="31"/>
        <v>-0.04</v>
      </c>
      <c r="L146" s="378">
        <v>198</v>
      </c>
      <c r="M146" s="202">
        <f t="shared" si="32"/>
        <v>7</v>
      </c>
    </row>
    <row r="147" s="357" customFormat="1" ht="15.75" spans="1:13">
      <c r="A147" s="379">
        <v>20132</v>
      </c>
      <c r="B147" s="380" t="s">
        <v>229</v>
      </c>
      <c r="C147" s="381">
        <f>SUM(C148:C153)</f>
        <v>2614</v>
      </c>
      <c r="D147" s="381">
        <f>SUM(D148:D153)</f>
        <v>2668</v>
      </c>
      <c r="E147" s="378">
        <v>2667</v>
      </c>
      <c r="F147" s="422">
        <f t="shared" si="28"/>
        <v>0.999625187406297</v>
      </c>
      <c r="G147" s="381">
        <f>E147-L147</f>
        <v>1362</v>
      </c>
      <c r="H147" s="422">
        <f t="shared" si="29"/>
        <v>1.04367816091954</v>
      </c>
      <c r="I147" s="381">
        <f>SUM(I148:I153)</f>
        <v>2750</v>
      </c>
      <c r="J147" s="378">
        <f t="shared" si="30"/>
        <v>136</v>
      </c>
      <c r="K147" s="422">
        <f t="shared" si="31"/>
        <v>0.0520275439938791</v>
      </c>
      <c r="L147" s="378">
        <v>1305</v>
      </c>
      <c r="M147" s="202">
        <f t="shared" si="32"/>
        <v>5</v>
      </c>
    </row>
    <row r="148" s="357" customFormat="1" ht="15.75" spans="1:13">
      <c r="A148" s="386">
        <v>2013201</v>
      </c>
      <c r="B148" s="383" t="s">
        <v>152</v>
      </c>
      <c r="C148" s="384">
        <v>2367</v>
      </c>
      <c r="D148" s="396">
        <v>2380</v>
      </c>
      <c r="E148" s="423">
        <v>2379</v>
      </c>
      <c r="F148" s="424">
        <f t="shared" si="28"/>
        <v>0.999579831932773</v>
      </c>
      <c r="G148" s="423">
        <f t="shared" ref="G148:G153" si="34">IFERROR(E148-L148,"")</f>
        <v>1935</v>
      </c>
      <c r="H148" s="424">
        <f t="shared" si="29"/>
        <v>4.35810810810811</v>
      </c>
      <c r="I148" s="384">
        <v>2426</v>
      </c>
      <c r="J148" s="423">
        <f t="shared" si="30"/>
        <v>59</v>
      </c>
      <c r="K148" s="424">
        <f t="shared" si="31"/>
        <v>0.0249260667511618</v>
      </c>
      <c r="L148" s="378">
        <v>444</v>
      </c>
      <c r="M148" s="202">
        <f t="shared" si="32"/>
        <v>7</v>
      </c>
    </row>
    <row r="149" s="357" customFormat="1" ht="15.75" spans="1:13">
      <c r="A149" s="386">
        <v>2013202</v>
      </c>
      <c r="B149" s="383" t="s">
        <v>153</v>
      </c>
      <c r="C149" s="384">
        <v>91</v>
      </c>
      <c r="D149" s="396">
        <v>75</v>
      </c>
      <c r="E149" s="423">
        <v>75</v>
      </c>
      <c r="F149" s="424">
        <f t="shared" si="28"/>
        <v>1</v>
      </c>
      <c r="G149" s="423">
        <f t="shared" si="34"/>
        <v>-201</v>
      </c>
      <c r="H149" s="424">
        <f t="shared" si="29"/>
        <v>-0.728260869565217</v>
      </c>
      <c r="I149" s="384">
        <v>229</v>
      </c>
      <c r="J149" s="423">
        <f t="shared" si="30"/>
        <v>138</v>
      </c>
      <c r="K149" s="424">
        <f t="shared" si="31"/>
        <v>1.51648351648352</v>
      </c>
      <c r="L149" s="378">
        <v>276</v>
      </c>
      <c r="M149" s="202">
        <f t="shared" si="32"/>
        <v>7</v>
      </c>
    </row>
    <row r="150" s="357" customFormat="1" ht="15.75" spans="1:13">
      <c r="A150" s="386">
        <v>2013203</v>
      </c>
      <c r="B150" s="383" t="s">
        <v>154</v>
      </c>
      <c r="C150" s="384" t="s">
        <v>155</v>
      </c>
      <c r="D150" s="396">
        <v>0</v>
      </c>
      <c r="E150" s="423">
        <v>0</v>
      </c>
      <c r="F150" s="424" t="str">
        <f t="shared" si="28"/>
        <v/>
      </c>
      <c r="G150" s="423">
        <f t="shared" si="34"/>
        <v>0</v>
      </c>
      <c r="H150" s="424" t="str">
        <f t="shared" si="29"/>
        <v/>
      </c>
      <c r="I150" s="384"/>
      <c r="J150" s="423" t="str">
        <f t="shared" si="30"/>
        <v/>
      </c>
      <c r="K150" s="424" t="str">
        <f t="shared" si="31"/>
        <v/>
      </c>
      <c r="L150" s="378">
        <v>0</v>
      </c>
      <c r="M150" s="202">
        <f t="shared" si="32"/>
        <v>7</v>
      </c>
    </row>
    <row r="151" s="357" customFormat="1" ht="15.75" spans="1:13">
      <c r="A151" s="386">
        <v>2013204</v>
      </c>
      <c r="B151" s="383" t="s">
        <v>230</v>
      </c>
      <c r="C151" s="384" t="s">
        <v>155</v>
      </c>
      <c r="D151" s="396">
        <v>0</v>
      </c>
      <c r="E151" s="423">
        <v>0</v>
      </c>
      <c r="F151" s="424" t="str">
        <f t="shared" si="28"/>
        <v/>
      </c>
      <c r="G151" s="423">
        <f t="shared" si="34"/>
        <v>-2</v>
      </c>
      <c r="H151" s="424">
        <f t="shared" si="29"/>
        <v>-1</v>
      </c>
      <c r="I151" s="384"/>
      <c r="J151" s="423" t="str">
        <f t="shared" si="30"/>
        <v/>
      </c>
      <c r="K151" s="424" t="str">
        <f t="shared" si="31"/>
        <v/>
      </c>
      <c r="L151" s="378">
        <v>2</v>
      </c>
      <c r="M151" s="202">
        <f t="shared" si="32"/>
        <v>7</v>
      </c>
    </row>
    <row r="152" s="357" customFormat="1" ht="15.75" spans="1:13">
      <c r="A152" s="386">
        <v>2013250</v>
      </c>
      <c r="B152" s="383" t="s">
        <v>161</v>
      </c>
      <c r="C152" s="384">
        <v>5</v>
      </c>
      <c r="D152" s="396">
        <v>3</v>
      </c>
      <c r="E152" s="423">
        <v>3</v>
      </c>
      <c r="F152" s="424">
        <f t="shared" si="28"/>
        <v>1</v>
      </c>
      <c r="G152" s="423">
        <f t="shared" si="34"/>
        <v>-4</v>
      </c>
      <c r="H152" s="424">
        <f t="shared" si="29"/>
        <v>-0.571428571428571</v>
      </c>
      <c r="I152" s="384">
        <v>5</v>
      </c>
      <c r="J152" s="423">
        <f t="shared" si="30"/>
        <v>0</v>
      </c>
      <c r="K152" s="424">
        <f t="shared" si="31"/>
        <v>0</v>
      </c>
      <c r="L152" s="378">
        <v>7</v>
      </c>
      <c r="M152" s="202">
        <f t="shared" si="32"/>
        <v>7</v>
      </c>
    </row>
    <row r="153" s="357" customFormat="1" ht="15.75" spans="1:13">
      <c r="A153" s="386">
        <v>2013299</v>
      </c>
      <c r="B153" s="383" t="s">
        <v>231</v>
      </c>
      <c r="C153" s="384">
        <v>151</v>
      </c>
      <c r="D153" s="396">
        <v>210</v>
      </c>
      <c r="E153" s="423">
        <v>210</v>
      </c>
      <c r="F153" s="424">
        <f t="shared" si="28"/>
        <v>1</v>
      </c>
      <c r="G153" s="423">
        <f t="shared" si="34"/>
        <v>-366</v>
      </c>
      <c r="H153" s="424">
        <f t="shared" si="29"/>
        <v>-0.635416666666667</v>
      </c>
      <c r="I153" s="384">
        <v>90</v>
      </c>
      <c r="J153" s="423">
        <f t="shared" si="30"/>
        <v>-61</v>
      </c>
      <c r="K153" s="424">
        <f t="shared" si="31"/>
        <v>-0.403973509933775</v>
      </c>
      <c r="L153" s="378">
        <v>576</v>
      </c>
      <c r="M153" s="202">
        <f t="shared" si="32"/>
        <v>7</v>
      </c>
    </row>
    <row r="154" s="357" customFormat="1" ht="15.75" spans="1:13">
      <c r="A154" s="379">
        <v>20133</v>
      </c>
      <c r="B154" s="380" t="s">
        <v>232</v>
      </c>
      <c r="C154" s="381">
        <f>SUM(C155:C160)</f>
        <v>353</v>
      </c>
      <c r="D154" s="381">
        <f>SUM(D155:D160)</f>
        <v>409</v>
      </c>
      <c r="E154" s="378">
        <v>408</v>
      </c>
      <c r="F154" s="422">
        <f t="shared" si="28"/>
        <v>0.997555012224939</v>
      </c>
      <c r="G154" s="381">
        <f>E154-L154</f>
        <v>57</v>
      </c>
      <c r="H154" s="422">
        <f t="shared" si="29"/>
        <v>0.162393162393162</v>
      </c>
      <c r="I154" s="381">
        <f>SUM(I155:I160)</f>
        <v>380</v>
      </c>
      <c r="J154" s="378">
        <f t="shared" si="30"/>
        <v>27</v>
      </c>
      <c r="K154" s="422">
        <f t="shared" si="31"/>
        <v>0.0764872521246459</v>
      </c>
      <c r="L154" s="378">
        <v>351</v>
      </c>
      <c r="M154" s="202">
        <f t="shared" si="32"/>
        <v>5</v>
      </c>
    </row>
    <row r="155" s="357" customFormat="1" ht="15.75" spans="1:13">
      <c r="A155" s="386">
        <v>2013301</v>
      </c>
      <c r="B155" s="383" t="s">
        <v>152</v>
      </c>
      <c r="C155" s="384">
        <v>184</v>
      </c>
      <c r="D155" s="396">
        <v>198</v>
      </c>
      <c r="E155" s="423">
        <v>198</v>
      </c>
      <c r="F155" s="424">
        <f t="shared" si="28"/>
        <v>1</v>
      </c>
      <c r="G155" s="423">
        <f t="shared" ref="G155:G160" si="35">IFERROR(E155-L155,"")</f>
        <v>30</v>
      </c>
      <c r="H155" s="424">
        <f t="shared" si="29"/>
        <v>0.178571428571429</v>
      </c>
      <c r="I155" s="384">
        <v>222</v>
      </c>
      <c r="J155" s="423">
        <f t="shared" si="30"/>
        <v>38</v>
      </c>
      <c r="K155" s="424">
        <f t="shared" si="31"/>
        <v>0.206521739130435</v>
      </c>
      <c r="L155" s="378">
        <v>168</v>
      </c>
      <c r="M155" s="202">
        <f t="shared" si="32"/>
        <v>7</v>
      </c>
    </row>
    <row r="156" s="357" customFormat="1" ht="15.75" spans="1:13">
      <c r="A156" s="386">
        <v>2013302</v>
      </c>
      <c r="B156" s="383" t="s">
        <v>153</v>
      </c>
      <c r="C156" s="384">
        <v>64</v>
      </c>
      <c r="D156" s="396">
        <v>126</v>
      </c>
      <c r="E156" s="423">
        <v>126</v>
      </c>
      <c r="F156" s="424">
        <f t="shared" si="28"/>
        <v>1</v>
      </c>
      <c r="G156" s="423">
        <f t="shared" si="35"/>
        <v>-7</v>
      </c>
      <c r="H156" s="424">
        <f t="shared" si="29"/>
        <v>-0.0526315789473684</v>
      </c>
      <c r="I156" s="384">
        <v>144</v>
      </c>
      <c r="J156" s="423">
        <f t="shared" si="30"/>
        <v>80</v>
      </c>
      <c r="K156" s="424">
        <f t="shared" si="31"/>
        <v>1.25</v>
      </c>
      <c r="L156" s="378">
        <v>133</v>
      </c>
      <c r="M156" s="202">
        <f t="shared" si="32"/>
        <v>7</v>
      </c>
    </row>
    <row r="157" s="357" customFormat="1" ht="15.75" spans="1:13">
      <c r="A157" s="386">
        <v>2013303</v>
      </c>
      <c r="B157" s="383" t="s">
        <v>154</v>
      </c>
      <c r="C157" s="384" t="s">
        <v>155</v>
      </c>
      <c r="D157" s="396">
        <v>0</v>
      </c>
      <c r="E157" s="423">
        <v>0</v>
      </c>
      <c r="F157" s="424" t="str">
        <f t="shared" si="28"/>
        <v/>
      </c>
      <c r="G157" s="423">
        <f t="shared" si="35"/>
        <v>0</v>
      </c>
      <c r="H157" s="424" t="str">
        <f t="shared" si="29"/>
        <v/>
      </c>
      <c r="I157" s="384"/>
      <c r="J157" s="423" t="str">
        <f t="shared" si="30"/>
        <v/>
      </c>
      <c r="K157" s="424" t="str">
        <f t="shared" si="31"/>
        <v/>
      </c>
      <c r="L157" s="378">
        <v>0</v>
      </c>
      <c r="M157" s="202">
        <f t="shared" si="32"/>
        <v>7</v>
      </c>
    </row>
    <row r="158" s="357" customFormat="1" ht="15.75" spans="1:13">
      <c r="A158" s="386">
        <v>2013304</v>
      </c>
      <c r="B158" s="383" t="s">
        <v>233</v>
      </c>
      <c r="C158" s="384" t="s">
        <v>155</v>
      </c>
      <c r="D158" s="396">
        <v>0</v>
      </c>
      <c r="E158" s="423">
        <v>0</v>
      </c>
      <c r="F158" s="424" t="str">
        <f t="shared" si="28"/>
        <v/>
      </c>
      <c r="G158" s="423">
        <f t="shared" si="35"/>
        <v>0</v>
      </c>
      <c r="H158" s="424" t="str">
        <f t="shared" si="29"/>
        <v/>
      </c>
      <c r="I158" s="384"/>
      <c r="J158" s="423" t="str">
        <f t="shared" si="30"/>
        <v/>
      </c>
      <c r="K158" s="424" t="str">
        <f t="shared" si="31"/>
        <v/>
      </c>
      <c r="L158" s="378">
        <v>0</v>
      </c>
      <c r="M158" s="202">
        <f t="shared" si="32"/>
        <v>7</v>
      </c>
    </row>
    <row r="159" s="357" customFormat="1" ht="15.75" spans="1:13">
      <c r="A159" s="386">
        <v>2013350</v>
      </c>
      <c r="B159" s="383" t="s">
        <v>161</v>
      </c>
      <c r="C159" s="384">
        <v>8</v>
      </c>
      <c r="D159" s="396">
        <v>8</v>
      </c>
      <c r="E159" s="423">
        <v>7</v>
      </c>
      <c r="F159" s="424">
        <f t="shared" si="28"/>
        <v>0.875</v>
      </c>
      <c r="G159" s="423">
        <f t="shared" si="35"/>
        <v>4</v>
      </c>
      <c r="H159" s="424">
        <f t="shared" si="29"/>
        <v>1.33333333333333</v>
      </c>
      <c r="I159" s="384">
        <v>4</v>
      </c>
      <c r="J159" s="423">
        <f t="shared" si="30"/>
        <v>-4</v>
      </c>
      <c r="K159" s="424">
        <f t="shared" si="31"/>
        <v>-0.5</v>
      </c>
      <c r="L159" s="378">
        <v>3</v>
      </c>
      <c r="M159" s="202">
        <f t="shared" si="32"/>
        <v>7</v>
      </c>
    </row>
    <row r="160" s="357" customFormat="1" ht="15.75" spans="1:13">
      <c r="A160" s="386">
        <v>2013399</v>
      </c>
      <c r="B160" s="383" t="s">
        <v>234</v>
      </c>
      <c r="C160" s="384">
        <v>97</v>
      </c>
      <c r="D160" s="396">
        <v>77</v>
      </c>
      <c r="E160" s="423">
        <v>77</v>
      </c>
      <c r="F160" s="424">
        <f t="shared" si="28"/>
        <v>1</v>
      </c>
      <c r="G160" s="423">
        <f t="shared" si="35"/>
        <v>30</v>
      </c>
      <c r="H160" s="424">
        <f t="shared" si="29"/>
        <v>0.638297872340426</v>
      </c>
      <c r="I160" s="384">
        <v>10</v>
      </c>
      <c r="J160" s="423">
        <f t="shared" si="30"/>
        <v>-87</v>
      </c>
      <c r="K160" s="424">
        <f t="shared" si="31"/>
        <v>-0.896907216494845</v>
      </c>
      <c r="L160" s="378">
        <v>47</v>
      </c>
      <c r="M160" s="202">
        <f t="shared" si="32"/>
        <v>7</v>
      </c>
    </row>
    <row r="161" s="357" customFormat="1" ht="15.75" spans="1:13">
      <c r="A161" s="379">
        <v>20134</v>
      </c>
      <c r="B161" s="380" t="s">
        <v>235</v>
      </c>
      <c r="C161" s="381">
        <f>SUM(C162:C168)</f>
        <v>178</v>
      </c>
      <c r="D161" s="381">
        <f>SUM(D162:D168)</f>
        <v>205</v>
      </c>
      <c r="E161" s="378">
        <v>194</v>
      </c>
      <c r="F161" s="422">
        <f t="shared" si="28"/>
        <v>0.946341463414634</v>
      </c>
      <c r="G161" s="381">
        <f>E161-L161</f>
        <v>21</v>
      </c>
      <c r="H161" s="422">
        <f t="shared" si="29"/>
        <v>0.121387283236994</v>
      </c>
      <c r="I161" s="381">
        <f>SUM(I162:I168)</f>
        <v>182</v>
      </c>
      <c r="J161" s="378">
        <f t="shared" si="30"/>
        <v>4</v>
      </c>
      <c r="K161" s="422">
        <f t="shared" si="31"/>
        <v>0.0224719101123595</v>
      </c>
      <c r="L161" s="378">
        <v>173</v>
      </c>
      <c r="M161" s="202">
        <f t="shared" si="32"/>
        <v>5</v>
      </c>
    </row>
    <row r="162" s="357" customFormat="1" ht="15.75" spans="1:13">
      <c r="A162" s="386">
        <v>2013401</v>
      </c>
      <c r="B162" s="383" t="s">
        <v>152</v>
      </c>
      <c r="C162" s="384">
        <v>128</v>
      </c>
      <c r="D162" s="396">
        <v>128</v>
      </c>
      <c r="E162" s="423">
        <v>116</v>
      </c>
      <c r="F162" s="424">
        <f t="shared" si="28"/>
        <v>0.90625</v>
      </c>
      <c r="G162" s="423">
        <f t="shared" ref="G162:G168" si="36">IFERROR(E162-L162,"")</f>
        <v>-2</v>
      </c>
      <c r="H162" s="424">
        <f t="shared" si="29"/>
        <v>-0.0169491525423729</v>
      </c>
      <c r="I162" s="384">
        <v>112</v>
      </c>
      <c r="J162" s="423">
        <f t="shared" si="30"/>
        <v>-16</v>
      </c>
      <c r="K162" s="424">
        <f t="shared" si="31"/>
        <v>-0.125</v>
      </c>
      <c r="L162" s="378">
        <v>118</v>
      </c>
      <c r="M162" s="202">
        <f t="shared" si="32"/>
        <v>7</v>
      </c>
    </row>
    <row r="163" s="357" customFormat="1" ht="15.75" spans="1:13">
      <c r="A163" s="386">
        <v>2013402</v>
      </c>
      <c r="B163" s="383" t="s">
        <v>153</v>
      </c>
      <c r="C163" s="384">
        <v>50</v>
      </c>
      <c r="D163" s="396">
        <v>50</v>
      </c>
      <c r="E163" s="423">
        <v>51</v>
      </c>
      <c r="F163" s="424">
        <f t="shared" si="28"/>
        <v>1.02</v>
      </c>
      <c r="G163" s="423">
        <f t="shared" si="36"/>
        <v>8</v>
      </c>
      <c r="H163" s="424">
        <f t="shared" si="29"/>
        <v>0.186046511627907</v>
      </c>
      <c r="I163" s="384">
        <v>50</v>
      </c>
      <c r="J163" s="423">
        <f t="shared" si="30"/>
        <v>0</v>
      </c>
      <c r="K163" s="424">
        <f t="shared" si="31"/>
        <v>0</v>
      </c>
      <c r="L163" s="378">
        <v>43</v>
      </c>
      <c r="M163" s="202">
        <f t="shared" si="32"/>
        <v>7</v>
      </c>
    </row>
    <row r="164" s="357" customFormat="1" ht="15.75" spans="1:13">
      <c r="A164" s="386">
        <v>2013403</v>
      </c>
      <c r="B164" s="383" t="s">
        <v>154</v>
      </c>
      <c r="C164" s="384" t="s">
        <v>155</v>
      </c>
      <c r="D164" s="396">
        <v>0</v>
      </c>
      <c r="E164" s="423">
        <v>0</v>
      </c>
      <c r="F164" s="424" t="str">
        <f t="shared" si="28"/>
        <v/>
      </c>
      <c r="G164" s="423">
        <f t="shared" si="36"/>
        <v>0</v>
      </c>
      <c r="H164" s="424" t="str">
        <f t="shared" si="29"/>
        <v/>
      </c>
      <c r="I164" s="384"/>
      <c r="J164" s="423" t="str">
        <f t="shared" si="30"/>
        <v/>
      </c>
      <c r="K164" s="424" t="str">
        <f t="shared" si="31"/>
        <v/>
      </c>
      <c r="L164" s="378">
        <v>0</v>
      </c>
      <c r="M164" s="202">
        <f t="shared" si="32"/>
        <v>7</v>
      </c>
    </row>
    <row r="165" s="357" customFormat="1" ht="15.75" spans="1:13">
      <c r="A165" s="386">
        <v>2013404</v>
      </c>
      <c r="B165" s="383" t="s">
        <v>236</v>
      </c>
      <c r="C165" s="384">
        <v>0</v>
      </c>
      <c r="D165" s="396">
        <v>23</v>
      </c>
      <c r="E165" s="423">
        <v>23</v>
      </c>
      <c r="F165" s="424">
        <f t="shared" si="28"/>
        <v>1</v>
      </c>
      <c r="G165" s="423">
        <f t="shared" si="36"/>
        <v>16</v>
      </c>
      <c r="H165" s="424">
        <f t="shared" si="29"/>
        <v>2.28571428571429</v>
      </c>
      <c r="I165" s="384">
        <v>20</v>
      </c>
      <c r="J165" s="423">
        <f t="shared" si="30"/>
        <v>20</v>
      </c>
      <c r="K165" s="424" t="str">
        <f t="shared" si="31"/>
        <v/>
      </c>
      <c r="L165" s="378">
        <v>7</v>
      </c>
      <c r="M165" s="202">
        <f t="shared" si="32"/>
        <v>7</v>
      </c>
    </row>
    <row r="166" s="357" customFormat="1" ht="15.75" spans="1:13">
      <c r="A166" s="386">
        <v>2013405</v>
      </c>
      <c r="B166" s="383" t="s">
        <v>237</v>
      </c>
      <c r="C166" s="384" t="s">
        <v>155</v>
      </c>
      <c r="D166" s="396">
        <v>0</v>
      </c>
      <c r="E166" s="423">
        <v>0</v>
      </c>
      <c r="F166" s="424" t="str">
        <f t="shared" si="28"/>
        <v/>
      </c>
      <c r="G166" s="423">
        <f t="shared" si="36"/>
        <v>0</v>
      </c>
      <c r="H166" s="424" t="str">
        <f t="shared" si="29"/>
        <v/>
      </c>
      <c r="I166" s="384"/>
      <c r="J166" s="423" t="str">
        <f t="shared" si="30"/>
        <v/>
      </c>
      <c r="K166" s="424" t="str">
        <f t="shared" si="31"/>
        <v/>
      </c>
      <c r="L166" s="378">
        <v>0</v>
      </c>
      <c r="M166" s="202">
        <f t="shared" si="32"/>
        <v>7</v>
      </c>
    </row>
    <row r="167" s="357" customFormat="1" ht="15.75" spans="1:13">
      <c r="A167" s="386">
        <v>2013450</v>
      </c>
      <c r="B167" s="383" t="s">
        <v>161</v>
      </c>
      <c r="C167" s="384" t="s">
        <v>155</v>
      </c>
      <c r="D167" s="396">
        <v>0</v>
      </c>
      <c r="E167" s="423">
        <v>0</v>
      </c>
      <c r="F167" s="424" t="str">
        <f t="shared" si="28"/>
        <v/>
      </c>
      <c r="G167" s="423">
        <f t="shared" si="36"/>
        <v>0</v>
      </c>
      <c r="H167" s="424" t="str">
        <f t="shared" si="29"/>
        <v/>
      </c>
      <c r="I167" s="384"/>
      <c r="J167" s="423" t="str">
        <f t="shared" si="30"/>
        <v/>
      </c>
      <c r="K167" s="424" t="str">
        <f t="shared" si="31"/>
        <v/>
      </c>
      <c r="L167" s="378">
        <v>0</v>
      </c>
      <c r="M167" s="202">
        <f t="shared" si="32"/>
        <v>7</v>
      </c>
    </row>
    <row r="168" s="357" customFormat="1" ht="15.75" spans="1:13">
      <c r="A168" s="386">
        <v>2013499</v>
      </c>
      <c r="B168" s="383" t="s">
        <v>238</v>
      </c>
      <c r="C168" s="384" t="s">
        <v>155</v>
      </c>
      <c r="D168" s="396">
        <v>4</v>
      </c>
      <c r="E168" s="423">
        <v>4</v>
      </c>
      <c r="F168" s="424">
        <f t="shared" si="28"/>
        <v>1</v>
      </c>
      <c r="G168" s="423">
        <f t="shared" si="36"/>
        <v>-1</v>
      </c>
      <c r="H168" s="424">
        <f t="shared" si="29"/>
        <v>-0.2</v>
      </c>
      <c r="I168" s="384"/>
      <c r="J168" s="423" t="str">
        <f t="shared" si="30"/>
        <v/>
      </c>
      <c r="K168" s="424" t="str">
        <f t="shared" si="31"/>
        <v/>
      </c>
      <c r="L168" s="378">
        <v>5</v>
      </c>
      <c r="M168" s="202">
        <f t="shared" si="32"/>
        <v>7</v>
      </c>
    </row>
    <row r="169" s="357" customFormat="1" ht="15.75" spans="1:13">
      <c r="A169" s="379">
        <v>20136</v>
      </c>
      <c r="B169" s="380" t="s">
        <v>239</v>
      </c>
      <c r="C169" s="381">
        <f>SUM(C170:C174)</f>
        <v>128</v>
      </c>
      <c r="D169" s="381">
        <f>SUM(D170:D174)</f>
        <v>107</v>
      </c>
      <c r="E169" s="378">
        <v>66</v>
      </c>
      <c r="F169" s="422">
        <f t="shared" si="28"/>
        <v>0.616822429906542</v>
      </c>
      <c r="G169" s="381">
        <f>E169-L169</f>
        <v>-56</v>
      </c>
      <c r="H169" s="422">
        <f t="shared" si="29"/>
        <v>-0.459016393442623</v>
      </c>
      <c r="I169" s="381">
        <f>SUM(I170:I174)</f>
        <v>50</v>
      </c>
      <c r="J169" s="378">
        <f t="shared" si="30"/>
        <v>-78</v>
      </c>
      <c r="K169" s="422">
        <f t="shared" si="31"/>
        <v>-0.609375</v>
      </c>
      <c r="L169" s="378">
        <v>122</v>
      </c>
      <c r="M169" s="202">
        <f t="shared" si="32"/>
        <v>5</v>
      </c>
    </row>
    <row r="170" s="357" customFormat="1" ht="15.75" spans="1:13">
      <c r="A170" s="386">
        <v>2013601</v>
      </c>
      <c r="B170" s="383" t="s">
        <v>152</v>
      </c>
      <c r="C170" s="384" t="s">
        <v>155</v>
      </c>
      <c r="D170" s="396">
        <v>0</v>
      </c>
      <c r="E170" s="423">
        <v>0</v>
      </c>
      <c r="F170" s="424" t="str">
        <f t="shared" si="28"/>
        <v/>
      </c>
      <c r="G170" s="423">
        <f t="shared" ref="G170:G174" si="37">IFERROR(E170-L170,"")</f>
        <v>0</v>
      </c>
      <c r="H170" s="424" t="str">
        <f t="shared" si="29"/>
        <v/>
      </c>
      <c r="I170" s="384"/>
      <c r="J170" s="423" t="str">
        <f t="shared" si="30"/>
        <v/>
      </c>
      <c r="K170" s="424" t="str">
        <f t="shared" si="31"/>
        <v/>
      </c>
      <c r="L170" s="378">
        <v>0</v>
      </c>
      <c r="M170" s="202">
        <f t="shared" si="32"/>
        <v>7</v>
      </c>
    </row>
    <row r="171" s="357" customFormat="1" ht="15.75" spans="1:13">
      <c r="A171" s="386">
        <v>2013602</v>
      </c>
      <c r="B171" s="383" t="s">
        <v>153</v>
      </c>
      <c r="C171" s="384">
        <v>11</v>
      </c>
      <c r="D171" s="396">
        <v>15</v>
      </c>
      <c r="E171" s="423">
        <v>15</v>
      </c>
      <c r="F171" s="424">
        <f t="shared" si="28"/>
        <v>1</v>
      </c>
      <c r="G171" s="423">
        <f t="shared" si="37"/>
        <v>-2</v>
      </c>
      <c r="H171" s="424">
        <f t="shared" si="29"/>
        <v>-0.117647058823529</v>
      </c>
      <c r="I171" s="384">
        <v>11</v>
      </c>
      <c r="J171" s="423">
        <f t="shared" si="30"/>
        <v>0</v>
      </c>
      <c r="K171" s="424">
        <f t="shared" si="31"/>
        <v>0</v>
      </c>
      <c r="L171" s="378">
        <v>17</v>
      </c>
      <c r="M171" s="202">
        <f t="shared" si="32"/>
        <v>7</v>
      </c>
    </row>
    <row r="172" s="357" customFormat="1" ht="15.75" spans="1:13">
      <c r="A172" s="386">
        <v>2013603</v>
      </c>
      <c r="B172" s="383" t="s">
        <v>154</v>
      </c>
      <c r="C172" s="384" t="s">
        <v>155</v>
      </c>
      <c r="D172" s="396">
        <v>0</v>
      </c>
      <c r="E172" s="423">
        <v>0</v>
      </c>
      <c r="F172" s="424" t="str">
        <f t="shared" si="28"/>
        <v/>
      </c>
      <c r="G172" s="423">
        <f t="shared" si="37"/>
        <v>0</v>
      </c>
      <c r="H172" s="424" t="str">
        <f t="shared" si="29"/>
        <v/>
      </c>
      <c r="I172" s="384"/>
      <c r="J172" s="423" t="str">
        <f t="shared" si="30"/>
        <v/>
      </c>
      <c r="K172" s="424" t="str">
        <f t="shared" si="31"/>
        <v/>
      </c>
      <c r="L172" s="378">
        <v>0</v>
      </c>
      <c r="M172" s="202">
        <f t="shared" si="32"/>
        <v>7</v>
      </c>
    </row>
    <row r="173" s="357" customFormat="1" ht="15.75" spans="1:13">
      <c r="A173" s="386">
        <v>2013650</v>
      </c>
      <c r="B173" s="383" t="s">
        <v>161</v>
      </c>
      <c r="C173" s="384" t="s">
        <v>155</v>
      </c>
      <c r="D173" s="396">
        <v>0</v>
      </c>
      <c r="E173" s="423">
        <v>0</v>
      </c>
      <c r="F173" s="424" t="str">
        <f t="shared" si="28"/>
        <v/>
      </c>
      <c r="G173" s="423">
        <f t="shared" si="37"/>
        <v>0</v>
      </c>
      <c r="H173" s="424" t="str">
        <f t="shared" si="29"/>
        <v/>
      </c>
      <c r="I173" s="384"/>
      <c r="J173" s="423" t="str">
        <f t="shared" si="30"/>
        <v/>
      </c>
      <c r="K173" s="424" t="str">
        <f t="shared" si="31"/>
        <v/>
      </c>
      <c r="L173" s="378">
        <v>0</v>
      </c>
      <c r="M173" s="202">
        <f t="shared" si="32"/>
        <v>7</v>
      </c>
    </row>
    <row r="174" s="357" customFormat="1" ht="15.75" spans="1:13">
      <c r="A174" s="386">
        <v>2013699</v>
      </c>
      <c r="B174" s="383" t="s">
        <v>239</v>
      </c>
      <c r="C174" s="384">
        <v>117</v>
      </c>
      <c r="D174" s="396">
        <v>92</v>
      </c>
      <c r="E174" s="423">
        <v>51</v>
      </c>
      <c r="F174" s="424">
        <f t="shared" si="28"/>
        <v>0.554347826086957</v>
      </c>
      <c r="G174" s="423">
        <f t="shared" si="37"/>
        <v>-54</v>
      </c>
      <c r="H174" s="424">
        <f t="shared" si="29"/>
        <v>-0.514285714285714</v>
      </c>
      <c r="I174" s="384">
        <v>39</v>
      </c>
      <c r="J174" s="423">
        <f t="shared" si="30"/>
        <v>-78</v>
      </c>
      <c r="K174" s="424">
        <f t="shared" si="31"/>
        <v>-0.666666666666667</v>
      </c>
      <c r="L174" s="378">
        <v>105</v>
      </c>
      <c r="M174" s="202">
        <f t="shared" si="32"/>
        <v>7</v>
      </c>
    </row>
    <row r="175" s="357" customFormat="1" ht="15.75" spans="1:13">
      <c r="A175" s="379">
        <v>20138</v>
      </c>
      <c r="B175" s="388" t="s">
        <v>240</v>
      </c>
      <c r="C175" s="381">
        <f>SUM(C176:C186)</f>
        <v>1271</v>
      </c>
      <c r="D175" s="381">
        <f>SUM(D176:D186)</f>
        <v>1315</v>
      </c>
      <c r="E175" s="378">
        <v>1294</v>
      </c>
      <c r="F175" s="422">
        <f t="shared" si="28"/>
        <v>0.984030418250951</v>
      </c>
      <c r="G175" s="381">
        <f>E175-L175</f>
        <v>-14</v>
      </c>
      <c r="H175" s="422">
        <f t="shared" si="29"/>
        <v>-0.0107033639143731</v>
      </c>
      <c r="I175" s="381">
        <f>SUM(I176:I186)</f>
        <v>1143</v>
      </c>
      <c r="J175" s="378">
        <f t="shared" si="30"/>
        <v>-128</v>
      </c>
      <c r="K175" s="422">
        <f t="shared" si="31"/>
        <v>-0.100708103855232</v>
      </c>
      <c r="L175" s="378">
        <v>1308</v>
      </c>
      <c r="M175" s="202">
        <f t="shared" si="32"/>
        <v>5</v>
      </c>
    </row>
    <row r="176" s="357" customFormat="1" ht="15.75" spans="1:13">
      <c r="A176" s="386">
        <v>2013801</v>
      </c>
      <c r="B176" s="383" t="s">
        <v>152</v>
      </c>
      <c r="C176" s="384">
        <v>1065</v>
      </c>
      <c r="D176" s="396">
        <v>1068</v>
      </c>
      <c r="E176" s="423">
        <v>1050</v>
      </c>
      <c r="F176" s="424">
        <f t="shared" si="28"/>
        <v>0.98314606741573</v>
      </c>
      <c r="G176" s="423">
        <f t="shared" ref="G176:G186" si="38">IFERROR(E176-L176,"")</f>
        <v>13</v>
      </c>
      <c r="H176" s="424">
        <f t="shared" si="29"/>
        <v>0.0125361620057859</v>
      </c>
      <c r="I176" s="384">
        <v>975</v>
      </c>
      <c r="J176" s="423">
        <f t="shared" si="30"/>
        <v>-90</v>
      </c>
      <c r="K176" s="424">
        <f t="shared" si="31"/>
        <v>-0.0845070422535211</v>
      </c>
      <c r="L176" s="378">
        <v>1037</v>
      </c>
      <c r="M176" s="202">
        <f t="shared" si="32"/>
        <v>7</v>
      </c>
    </row>
    <row r="177" s="357" customFormat="1" ht="15.75" spans="1:13">
      <c r="A177" s="386">
        <v>2013802</v>
      </c>
      <c r="B177" s="383" t="s">
        <v>153</v>
      </c>
      <c r="C177" s="384">
        <v>74</v>
      </c>
      <c r="D177" s="396">
        <v>76</v>
      </c>
      <c r="E177" s="423">
        <v>75</v>
      </c>
      <c r="F177" s="424">
        <f t="shared" si="28"/>
        <v>0.986842105263158</v>
      </c>
      <c r="G177" s="423">
        <f t="shared" si="38"/>
        <v>43</v>
      </c>
      <c r="H177" s="424">
        <f t="shared" si="29"/>
        <v>1.34375</v>
      </c>
      <c r="I177" s="384">
        <v>39</v>
      </c>
      <c r="J177" s="423">
        <f t="shared" si="30"/>
        <v>-35</v>
      </c>
      <c r="K177" s="424">
        <f t="shared" si="31"/>
        <v>-0.472972972972973</v>
      </c>
      <c r="L177" s="378">
        <v>32</v>
      </c>
      <c r="M177" s="202">
        <f t="shared" si="32"/>
        <v>7</v>
      </c>
    </row>
    <row r="178" s="357" customFormat="1" ht="15.75" spans="1:13">
      <c r="A178" s="386">
        <v>2013803</v>
      </c>
      <c r="B178" s="383" t="s">
        <v>154</v>
      </c>
      <c r="C178" s="384" t="s">
        <v>155</v>
      </c>
      <c r="D178" s="396">
        <v>0</v>
      </c>
      <c r="E178" s="423">
        <v>0</v>
      </c>
      <c r="F178" s="424" t="str">
        <f t="shared" si="28"/>
        <v/>
      </c>
      <c r="G178" s="423">
        <f t="shared" si="38"/>
        <v>0</v>
      </c>
      <c r="H178" s="424" t="str">
        <f t="shared" si="29"/>
        <v/>
      </c>
      <c r="I178" s="384"/>
      <c r="J178" s="423" t="str">
        <f t="shared" si="30"/>
        <v/>
      </c>
      <c r="K178" s="424" t="str">
        <f t="shared" si="31"/>
        <v/>
      </c>
      <c r="L178" s="378">
        <v>0</v>
      </c>
      <c r="M178" s="202">
        <f t="shared" si="32"/>
        <v>7</v>
      </c>
    </row>
    <row r="179" s="357" customFormat="1" ht="15.75" spans="1:13">
      <c r="A179" s="386">
        <v>2013804</v>
      </c>
      <c r="B179" s="383" t="s">
        <v>241</v>
      </c>
      <c r="C179" s="384">
        <v>15</v>
      </c>
      <c r="D179" s="396">
        <v>15</v>
      </c>
      <c r="E179" s="423">
        <v>15</v>
      </c>
      <c r="F179" s="424">
        <f t="shared" si="28"/>
        <v>1</v>
      </c>
      <c r="G179" s="423">
        <f t="shared" si="38"/>
        <v>4</v>
      </c>
      <c r="H179" s="424">
        <f t="shared" si="29"/>
        <v>0.363636363636364</v>
      </c>
      <c r="I179" s="384"/>
      <c r="J179" s="423">
        <f t="shared" si="30"/>
        <v>-15</v>
      </c>
      <c r="K179" s="424">
        <f t="shared" si="31"/>
        <v>-1</v>
      </c>
      <c r="L179" s="378">
        <v>11</v>
      </c>
      <c r="M179" s="202">
        <f t="shared" si="32"/>
        <v>7</v>
      </c>
    </row>
    <row r="180" s="357" customFormat="1" ht="15.75" spans="1:13">
      <c r="A180" s="386">
        <v>2013805</v>
      </c>
      <c r="B180" s="383" t="s">
        <v>242</v>
      </c>
      <c r="C180" s="384" t="s">
        <v>155</v>
      </c>
      <c r="D180" s="396">
        <v>0</v>
      </c>
      <c r="E180" s="423">
        <v>0</v>
      </c>
      <c r="F180" s="424" t="str">
        <f t="shared" si="28"/>
        <v/>
      </c>
      <c r="G180" s="423">
        <f t="shared" si="38"/>
        <v>-50</v>
      </c>
      <c r="H180" s="424">
        <f t="shared" si="29"/>
        <v>-1</v>
      </c>
      <c r="I180" s="384">
        <v>30</v>
      </c>
      <c r="J180" s="423" t="str">
        <f t="shared" si="30"/>
        <v/>
      </c>
      <c r="K180" s="424" t="str">
        <f t="shared" si="31"/>
        <v/>
      </c>
      <c r="L180" s="378">
        <v>50</v>
      </c>
      <c r="M180" s="202">
        <f t="shared" si="32"/>
        <v>7</v>
      </c>
    </row>
    <row r="181" s="357" customFormat="1" ht="15.75" spans="1:13">
      <c r="A181" s="386">
        <v>2013808</v>
      </c>
      <c r="B181" s="383" t="s">
        <v>186</v>
      </c>
      <c r="C181" s="384" t="s">
        <v>155</v>
      </c>
      <c r="D181" s="396">
        <v>0</v>
      </c>
      <c r="E181" s="423">
        <v>0</v>
      </c>
      <c r="F181" s="424" t="str">
        <f t="shared" si="28"/>
        <v/>
      </c>
      <c r="G181" s="423">
        <f t="shared" si="38"/>
        <v>0</v>
      </c>
      <c r="H181" s="424" t="str">
        <f t="shared" si="29"/>
        <v/>
      </c>
      <c r="I181" s="384"/>
      <c r="J181" s="423" t="str">
        <f t="shared" si="30"/>
        <v/>
      </c>
      <c r="K181" s="424" t="str">
        <f t="shared" si="31"/>
        <v/>
      </c>
      <c r="L181" s="378">
        <v>0</v>
      </c>
      <c r="M181" s="202">
        <f t="shared" si="32"/>
        <v>7</v>
      </c>
    </row>
    <row r="182" s="357" customFormat="1" ht="15.75" spans="1:13">
      <c r="A182" s="386">
        <v>2013812</v>
      </c>
      <c r="B182" s="383" t="s">
        <v>243</v>
      </c>
      <c r="C182" s="384" t="s">
        <v>155</v>
      </c>
      <c r="D182" s="396">
        <v>0</v>
      </c>
      <c r="E182" s="423">
        <v>0</v>
      </c>
      <c r="F182" s="424" t="str">
        <f t="shared" si="28"/>
        <v/>
      </c>
      <c r="G182" s="423">
        <f t="shared" si="38"/>
        <v>0</v>
      </c>
      <c r="H182" s="424" t="str">
        <f t="shared" si="29"/>
        <v/>
      </c>
      <c r="I182" s="384">
        <v>3</v>
      </c>
      <c r="J182" s="423" t="str">
        <f t="shared" si="30"/>
        <v/>
      </c>
      <c r="K182" s="424" t="str">
        <f t="shared" si="31"/>
        <v/>
      </c>
      <c r="L182" s="378">
        <v>0</v>
      </c>
      <c r="M182" s="202">
        <f t="shared" si="32"/>
        <v>7</v>
      </c>
    </row>
    <row r="183" s="357" customFormat="1" ht="15.75" spans="1:13">
      <c r="A183" s="389">
        <v>2013815</v>
      </c>
      <c r="B183" s="383" t="s">
        <v>244</v>
      </c>
      <c r="C183" s="384" t="s">
        <v>155</v>
      </c>
      <c r="D183" s="396">
        <v>0</v>
      </c>
      <c r="E183" s="423">
        <v>0</v>
      </c>
      <c r="F183" s="424" t="str">
        <f t="shared" si="28"/>
        <v/>
      </c>
      <c r="G183" s="423">
        <f t="shared" si="38"/>
        <v>-4</v>
      </c>
      <c r="H183" s="424">
        <f t="shared" si="29"/>
        <v>-1</v>
      </c>
      <c r="I183" s="384"/>
      <c r="J183" s="423" t="str">
        <f t="shared" si="30"/>
        <v/>
      </c>
      <c r="K183" s="424" t="str">
        <f t="shared" si="31"/>
        <v/>
      </c>
      <c r="L183" s="378">
        <v>4</v>
      </c>
      <c r="M183" s="202">
        <f t="shared" si="32"/>
        <v>7</v>
      </c>
    </row>
    <row r="184" s="357" customFormat="1" ht="15.75" spans="1:13">
      <c r="A184" s="386">
        <v>2013816</v>
      </c>
      <c r="B184" s="383" t="s">
        <v>245</v>
      </c>
      <c r="C184" s="384">
        <v>5</v>
      </c>
      <c r="D184" s="396">
        <v>35</v>
      </c>
      <c r="E184" s="423">
        <v>35</v>
      </c>
      <c r="F184" s="424">
        <f t="shared" si="28"/>
        <v>1</v>
      </c>
      <c r="G184" s="423">
        <f t="shared" si="38"/>
        <v>35</v>
      </c>
      <c r="H184" s="424" t="str">
        <f t="shared" si="29"/>
        <v/>
      </c>
      <c r="I184" s="384">
        <v>13</v>
      </c>
      <c r="J184" s="423">
        <f t="shared" si="30"/>
        <v>8</v>
      </c>
      <c r="K184" s="424">
        <f t="shared" si="31"/>
        <v>1.6</v>
      </c>
      <c r="L184" s="378">
        <v>0</v>
      </c>
      <c r="M184" s="202">
        <f t="shared" si="32"/>
        <v>7</v>
      </c>
    </row>
    <row r="185" s="357" customFormat="1" ht="15.75" spans="1:13">
      <c r="A185" s="386">
        <v>2013850</v>
      </c>
      <c r="B185" s="383" t="s">
        <v>161</v>
      </c>
      <c r="C185" s="384">
        <v>80</v>
      </c>
      <c r="D185" s="396">
        <v>83</v>
      </c>
      <c r="E185" s="423">
        <v>81</v>
      </c>
      <c r="F185" s="424">
        <f t="shared" si="28"/>
        <v>0.975903614457831</v>
      </c>
      <c r="G185" s="423">
        <f t="shared" si="38"/>
        <v>4</v>
      </c>
      <c r="H185" s="424">
        <f t="shared" si="29"/>
        <v>0.051948051948052</v>
      </c>
      <c r="I185" s="384">
        <v>83</v>
      </c>
      <c r="J185" s="423">
        <f t="shared" si="30"/>
        <v>3</v>
      </c>
      <c r="K185" s="424">
        <f t="shared" si="31"/>
        <v>0.0375</v>
      </c>
      <c r="L185" s="378">
        <v>77</v>
      </c>
      <c r="M185" s="202">
        <f t="shared" si="32"/>
        <v>7</v>
      </c>
    </row>
    <row r="186" s="357" customFormat="1" ht="15.75" spans="1:13">
      <c r="A186" s="386">
        <v>2013899</v>
      </c>
      <c r="B186" s="383" t="s">
        <v>246</v>
      </c>
      <c r="C186" s="384">
        <v>32</v>
      </c>
      <c r="D186" s="396">
        <v>38</v>
      </c>
      <c r="E186" s="423">
        <v>38</v>
      </c>
      <c r="F186" s="424">
        <f t="shared" si="28"/>
        <v>1</v>
      </c>
      <c r="G186" s="423">
        <f t="shared" si="38"/>
        <v>-59</v>
      </c>
      <c r="H186" s="424">
        <f t="shared" si="29"/>
        <v>-0.608247422680412</v>
      </c>
      <c r="I186" s="384"/>
      <c r="J186" s="423">
        <f t="shared" si="30"/>
        <v>-32</v>
      </c>
      <c r="K186" s="424">
        <f t="shared" si="31"/>
        <v>-1</v>
      </c>
      <c r="L186" s="378">
        <v>97</v>
      </c>
      <c r="M186" s="202">
        <f t="shared" si="32"/>
        <v>7</v>
      </c>
    </row>
    <row r="187" s="357" customFormat="1" ht="15.75" spans="1:14">
      <c r="A187" s="379">
        <v>20139</v>
      </c>
      <c r="B187" s="388" t="s">
        <v>247</v>
      </c>
      <c r="C187" s="385">
        <f>SUM(C188:C193)</f>
        <v>0</v>
      </c>
      <c r="D187" s="385">
        <f>SUM(D188:D193)</f>
        <v>79</v>
      </c>
      <c r="E187" s="378">
        <v>79</v>
      </c>
      <c r="F187" s="422">
        <f t="shared" si="28"/>
        <v>1</v>
      </c>
      <c r="G187" s="381"/>
      <c r="H187" s="422" t="str">
        <f t="shared" si="29"/>
        <v/>
      </c>
      <c r="I187" s="385">
        <f>SUM(I188:I193)</f>
        <v>96</v>
      </c>
      <c r="J187" s="378">
        <f t="shared" si="30"/>
        <v>96</v>
      </c>
      <c r="K187" s="422" t="str">
        <f t="shared" si="31"/>
        <v/>
      </c>
      <c r="L187" s="378"/>
      <c r="M187" s="202">
        <f t="shared" si="32"/>
        <v>5</v>
      </c>
      <c r="N187" s="357" t="s">
        <v>248</v>
      </c>
    </row>
    <row r="188" s="357" customFormat="1" ht="15.75" spans="1:13">
      <c r="A188" s="386">
        <v>2013901</v>
      </c>
      <c r="B188" s="383" t="s">
        <v>152</v>
      </c>
      <c r="C188" s="384"/>
      <c r="D188" s="396">
        <v>20</v>
      </c>
      <c r="E188" s="423">
        <v>20</v>
      </c>
      <c r="F188" s="424">
        <f t="shared" si="28"/>
        <v>1</v>
      </c>
      <c r="G188" s="423">
        <f t="shared" ref="G188:G193" si="39">IFERROR(E188-L188,"")</f>
        <v>20</v>
      </c>
      <c r="H188" s="424" t="str">
        <f t="shared" si="29"/>
        <v/>
      </c>
      <c r="I188" s="384">
        <v>87</v>
      </c>
      <c r="J188" s="423">
        <f t="shared" si="30"/>
        <v>87</v>
      </c>
      <c r="K188" s="424" t="str">
        <f t="shared" si="31"/>
        <v/>
      </c>
      <c r="L188" s="378"/>
      <c r="M188" s="202">
        <f t="shared" si="32"/>
        <v>7</v>
      </c>
    </row>
    <row r="189" s="357" customFormat="1" ht="15.75" spans="1:13">
      <c r="A189" s="386">
        <v>2013902</v>
      </c>
      <c r="B189" s="383" t="s">
        <v>153</v>
      </c>
      <c r="C189" s="384"/>
      <c r="D189" s="396">
        <v>59</v>
      </c>
      <c r="E189" s="423">
        <v>59</v>
      </c>
      <c r="F189" s="424">
        <f t="shared" si="28"/>
        <v>1</v>
      </c>
      <c r="G189" s="423">
        <f t="shared" si="39"/>
        <v>59</v>
      </c>
      <c r="H189" s="424" t="str">
        <f t="shared" si="29"/>
        <v/>
      </c>
      <c r="I189" s="384">
        <v>9</v>
      </c>
      <c r="J189" s="423">
        <f t="shared" si="30"/>
        <v>9</v>
      </c>
      <c r="K189" s="424" t="str">
        <f t="shared" si="31"/>
        <v/>
      </c>
      <c r="L189" s="378"/>
      <c r="M189" s="202">
        <f t="shared" si="32"/>
        <v>7</v>
      </c>
    </row>
    <row r="190" s="357" customFormat="1" ht="15.75" spans="1:13">
      <c r="A190" s="386">
        <v>2013903</v>
      </c>
      <c r="B190" s="383" t="s">
        <v>154</v>
      </c>
      <c r="C190" s="384"/>
      <c r="D190" s="396">
        <v>0</v>
      </c>
      <c r="E190" s="423">
        <v>0</v>
      </c>
      <c r="F190" s="424" t="str">
        <f t="shared" si="28"/>
        <v/>
      </c>
      <c r="G190" s="423">
        <f t="shared" si="39"/>
        <v>0</v>
      </c>
      <c r="H190" s="424" t="str">
        <f t="shared" si="29"/>
        <v/>
      </c>
      <c r="I190" s="384"/>
      <c r="J190" s="423">
        <f t="shared" si="30"/>
        <v>0</v>
      </c>
      <c r="K190" s="424" t="str">
        <f t="shared" si="31"/>
        <v/>
      </c>
      <c r="L190" s="378"/>
      <c r="M190" s="202">
        <f t="shared" si="32"/>
        <v>7</v>
      </c>
    </row>
    <row r="191" s="357" customFormat="1" ht="15.75" spans="1:13">
      <c r="A191" s="386">
        <v>2013904</v>
      </c>
      <c r="B191" s="383" t="s">
        <v>227</v>
      </c>
      <c r="C191" s="384"/>
      <c r="D191" s="396">
        <v>0</v>
      </c>
      <c r="E191" s="423">
        <v>0</v>
      </c>
      <c r="F191" s="424" t="str">
        <f t="shared" si="28"/>
        <v/>
      </c>
      <c r="G191" s="423">
        <f t="shared" si="39"/>
        <v>0</v>
      </c>
      <c r="H191" s="424" t="str">
        <f t="shared" si="29"/>
        <v/>
      </c>
      <c r="I191" s="384"/>
      <c r="J191" s="423">
        <f t="shared" si="30"/>
        <v>0</v>
      </c>
      <c r="K191" s="424" t="str">
        <f t="shared" si="31"/>
        <v/>
      </c>
      <c r="L191" s="378"/>
      <c r="M191" s="202">
        <f t="shared" si="32"/>
        <v>7</v>
      </c>
    </row>
    <row r="192" s="357" customFormat="1" ht="15.75" spans="1:13">
      <c r="A192" s="386">
        <v>2013950</v>
      </c>
      <c r="B192" s="383" t="s">
        <v>161</v>
      </c>
      <c r="C192" s="384"/>
      <c r="D192" s="396">
        <v>0</v>
      </c>
      <c r="E192" s="423">
        <v>0</v>
      </c>
      <c r="F192" s="424" t="str">
        <f t="shared" si="28"/>
        <v/>
      </c>
      <c r="G192" s="423">
        <f t="shared" si="39"/>
        <v>0</v>
      </c>
      <c r="H192" s="424" t="str">
        <f t="shared" si="29"/>
        <v/>
      </c>
      <c r="I192" s="384"/>
      <c r="J192" s="423">
        <f t="shared" si="30"/>
        <v>0</v>
      </c>
      <c r="K192" s="424" t="str">
        <f t="shared" si="31"/>
        <v/>
      </c>
      <c r="L192" s="378"/>
      <c r="M192" s="202">
        <f t="shared" si="32"/>
        <v>7</v>
      </c>
    </row>
    <row r="193" s="357" customFormat="1" ht="15.75" spans="1:13">
      <c r="A193" s="386">
        <v>2013999</v>
      </c>
      <c r="B193" s="383" t="s">
        <v>249</v>
      </c>
      <c r="C193" s="384"/>
      <c r="D193" s="396">
        <v>0</v>
      </c>
      <c r="E193" s="423">
        <v>0</v>
      </c>
      <c r="F193" s="424" t="str">
        <f t="shared" si="28"/>
        <v/>
      </c>
      <c r="G193" s="423">
        <f t="shared" si="39"/>
        <v>0</v>
      </c>
      <c r="H193" s="424" t="str">
        <f t="shared" si="29"/>
        <v/>
      </c>
      <c r="I193" s="384"/>
      <c r="J193" s="423">
        <f t="shared" si="30"/>
        <v>0</v>
      </c>
      <c r="K193" s="424" t="str">
        <f t="shared" si="31"/>
        <v/>
      </c>
      <c r="L193" s="378"/>
      <c r="M193" s="202">
        <f t="shared" si="32"/>
        <v>7</v>
      </c>
    </row>
    <row r="194" s="357" customFormat="1" ht="15.75" spans="1:14">
      <c r="A194" s="379">
        <v>20140</v>
      </c>
      <c r="B194" s="388" t="s">
        <v>250</v>
      </c>
      <c r="C194" s="385">
        <f>SUM(C195:C200)</f>
        <v>94</v>
      </c>
      <c r="D194" s="385">
        <f>SUM(D195:D200)</f>
        <v>134</v>
      </c>
      <c r="E194" s="378">
        <v>123</v>
      </c>
      <c r="F194" s="422">
        <f t="shared" si="28"/>
        <v>0.917910447761194</v>
      </c>
      <c r="G194" s="381">
        <v>0</v>
      </c>
      <c r="H194" s="422">
        <f t="shared" si="29"/>
        <v>0</v>
      </c>
      <c r="I194" s="385">
        <f>SUM(I195:I200)</f>
        <v>94</v>
      </c>
      <c r="J194" s="378">
        <f t="shared" si="30"/>
        <v>0</v>
      </c>
      <c r="K194" s="422">
        <f t="shared" si="31"/>
        <v>0</v>
      </c>
      <c r="L194" s="378">
        <v>66</v>
      </c>
      <c r="M194" s="202">
        <f t="shared" si="32"/>
        <v>5</v>
      </c>
      <c r="N194" s="357" t="s">
        <v>248</v>
      </c>
    </row>
    <row r="195" s="357" customFormat="1" ht="15.75" spans="1:13">
      <c r="A195" s="386">
        <v>2014001</v>
      </c>
      <c r="B195" s="383" t="s">
        <v>152</v>
      </c>
      <c r="C195" s="384">
        <v>62</v>
      </c>
      <c r="D195" s="396">
        <v>62</v>
      </c>
      <c r="E195" s="423">
        <v>61</v>
      </c>
      <c r="F195" s="424">
        <f t="shared" si="28"/>
        <v>0.983870967741935</v>
      </c>
      <c r="G195" s="423">
        <f t="shared" ref="G195:G200" si="40">IFERROR(E195-L195,"")</f>
        <v>61</v>
      </c>
      <c r="H195" s="424" t="str">
        <f t="shared" si="29"/>
        <v/>
      </c>
      <c r="I195" s="384">
        <v>62</v>
      </c>
      <c r="J195" s="423">
        <f t="shared" si="30"/>
        <v>0</v>
      </c>
      <c r="K195" s="424">
        <f t="shared" si="31"/>
        <v>0</v>
      </c>
      <c r="L195" s="378"/>
      <c r="M195" s="202">
        <f t="shared" si="32"/>
        <v>7</v>
      </c>
    </row>
    <row r="196" s="357" customFormat="1" ht="15.75" spans="1:13">
      <c r="A196" s="386">
        <v>2014002</v>
      </c>
      <c r="B196" s="383" t="s">
        <v>153</v>
      </c>
      <c r="C196" s="384">
        <v>32</v>
      </c>
      <c r="D196" s="396">
        <v>72</v>
      </c>
      <c r="E196" s="423">
        <v>62</v>
      </c>
      <c r="F196" s="424">
        <f t="shared" si="28"/>
        <v>0.861111111111111</v>
      </c>
      <c r="G196" s="423">
        <f t="shared" si="40"/>
        <v>62</v>
      </c>
      <c r="H196" s="424" t="str">
        <f t="shared" si="29"/>
        <v/>
      </c>
      <c r="I196" s="384">
        <v>32</v>
      </c>
      <c r="J196" s="423">
        <f t="shared" si="30"/>
        <v>0</v>
      </c>
      <c r="K196" s="424">
        <f t="shared" si="31"/>
        <v>0</v>
      </c>
      <c r="L196" s="378"/>
      <c r="M196" s="202">
        <f t="shared" si="32"/>
        <v>7</v>
      </c>
    </row>
    <row r="197" s="357" customFormat="1" ht="15.75" spans="1:13">
      <c r="A197" s="386">
        <v>2014003</v>
      </c>
      <c r="B197" s="383" t="s">
        <v>154</v>
      </c>
      <c r="C197" s="384"/>
      <c r="D197" s="396">
        <v>0</v>
      </c>
      <c r="E197" s="423">
        <v>0</v>
      </c>
      <c r="F197" s="424" t="str">
        <f t="shared" si="28"/>
        <v/>
      </c>
      <c r="G197" s="423">
        <f t="shared" si="40"/>
        <v>0</v>
      </c>
      <c r="H197" s="424" t="str">
        <f t="shared" si="29"/>
        <v/>
      </c>
      <c r="I197" s="384"/>
      <c r="J197" s="423">
        <f t="shared" si="30"/>
        <v>0</v>
      </c>
      <c r="K197" s="424" t="str">
        <f t="shared" si="31"/>
        <v/>
      </c>
      <c r="L197" s="378"/>
      <c r="M197" s="202">
        <f t="shared" si="32"/>
        <v>7</v>
      </c>
    </row>
    <row r="198" s="357" customFormat="1" ht="15.75" spans="1:14">
      <c r="A198" s="386">
        <v>2014004</v>
      </c>
      <c r="B198" s="383" t="s">
        <v>251</v>
      </c>
      <c r="C198" s="384"/>
      <c r="D198" s="396">
        <v>0</v>
      </c>
      <c r="E198" s="423">
        <v>0</v>
      </c>
      <c r="F198" s="424" t="str">
        <f t="shared" si="28"/>
        <v/>
      </c>
      <c r="G198" s="423">
        <f t="shared" si="40"/>
        <v>-66</v>
      </c>
      <c r="H198" s="424">
        <f t="shared" si="29"/>
        <v>-1</v>
      </c>
      <c r="I198" s="384"/>
      <c r="J198" s="423">
        <f t="shared" si="30"/>
        <v>0</v>
      </c>
      <c r="K198" s="424" t="str">
        <f t="shared" si="31"/>
        <v/>
      </c>
      <c r="L198" s="378">
        <v>66</v>
      </c>
      <c r="M198" s="202">
        <f t="shared" si="32"/>
        <v>7</v>
      </c>
      <c r="N198" s="357" t="s">
        <v>252</v>
      </c>
    </row>
    <row r="199" s="357" customFormat="1" ht="15.75" spans="1:14">
      <c r="A199" s="386">
        <v>2014050</v>
      </c>
      <c r="B199" s="383" t="s">
        <v>161</v>
      </c>
      <c r="C199" s="384"/>
      <c r="D199" s="396">
        <v>0</v>
      </c>
      <c r="E199" s="423">
        <v>0</v>
      </c>
      <c r="F199" s="424" t="str">
        <f t="shared" ref="F199:F203" si="41">IFERROR(E199/D199,"")</f>
        <v/>
      </c>
      <c r="G199" s="423">
        <f t="shared" si="40"/>
        <v>0</v>
      </c>
      <c r="H199" s="424" t="str">
        <f t="shared" ref="H199:H203" si="42">IFERROR(G199/L199,"")</f>
        <v/>
      </c>
      <c r="I199" s="384"/>
      <c r="J199" s="423">
        <f t="shared" ref="J199:J260" si="43">IFERROR(I199-C199,"")</f>
        <v>0</v>
      </c>
      <c r="K199" s="424" t="str">
        <f t="shared" ref="K199:K262" si="44">IFERROR(J199/C199,"")</f>
        <v/>
      </c>
      <c r="L199" s="378"/>
      <c r="M199" s="202">
        <f t="shared" ref="M199:M262" si="45">LEN(A199)</f>
        <v>7</v>
      </c>
      <c r="N199" s="357" t="s">
        <v>253</v>
      </c>
    </row>
    <row r="200" s="357" customFormat="1" ht="15.75" spans="1:13">
      <c r="A200" s="386">
        <v>2014099</v>
      </c>
      <c r="B200" s="383" t="s">
        <v>254</v>
      </c>
      <c r="C200" s="384"/>
      <c r="D200" s="396">
        <v>0</v>
      </c>
      <c r="E200" s="423">
        <v>0</v>
      </c>
      <c r="F200" s="424" t="str">
        <f t="shared" si="41"/>
        <v/>
      </c>
      <c r="G200" s="423">
        <f t="shared" si="40"/>
        <v>0</v>
      </c>
      <c r="H200" s="424" t="str">
        <f t="shared" si="42"/>
        <v/>
      </c>
      <c r="I200" s="384"/>
      <c r="J200" s="423">
        <f t="shared" si="43"/>
        <v>0</v>
      </c>
      <c r="K200" s="424" t="str">
        <f t="shared" si="44"/>
        <v/>
      </c>
      <c r="L200" s="378"/>
      <c r="M200" s="202">
        <f t="shared" si="45"/>
        <v>7</v>
      </c>
    </row>
    <row r="201" s="357" customFormat="1" ht="15.75" spans="1:13">
      <c r="A201" s="379">
        <v>20199</v>
      </c>
      <c r="B201" s="380" t="s">
        <v>255</v>
      </c>
      <c r="C201" s="381">
        <f>C203+C202</f>
        <v>100</v>
      </c>
      <c r="D201" s="381">
        <f>D203+D202</f>
        <v>106</v>
      </c>
      <c r="E201" s="378">
        <v>106</v>
      </c>
      <c r="F201" s="422">
        <f t="shared" si="41"/>
        <v>1</v>
      </c>
      <c r="G201" s="381">
        <f t="shared" ref="G201:G205" si="46">E201-L201</f>
        <v>-49</v>
      </c>
      <c r="H201" s="422">
        <f t="shared" si="42"/>
        <v>-0.316129032258064</v>
      </c>
      <c r="I201" s="381">
        <f>I203+I202</f>
        <v>100</v>
      </c>
      <c r="J201" s="378">
        <f t="shared" si="43"/>
        <v>0</v>
      </c>
      <c r="K201" s="422">
        <f t="shared" si="44"/>
        <v>0</v>
      </c>
      <c r="L201" s="378">
        <v>155</v>
      </c>
      <c r="M201" s="202">
        <f t="shared" si="45"/>
        <v>5</v>
      </c>
    </row>
    <row r="202" s="357" customFormat="1" ht="15.75" spans="1:13">
      <c r="A202" s="386">
        <v>2019901</v>
      </c>
      <c r="B202" s="383" t="s">
        <v>256</v>
      </c>
      <c r="C202" s="381"/>
      <c r="D202" s="396"/>
      <c r="E202" s="423">
        <v>0</v>
      </c>
      <c r="F202" s="424" t="str">
        <f t="shared" si="41"/>
        <v/>
      </c>
      <c r="G202" s="423">
        <f t="shared" ref="G202:G212" si="47">IFERROR(E202-L202,"")</f>
        <v>0</v>
      </c>
      <c r="H202" s="424" t="str">
        <f t="shared" si="42"/>
        <v/>
      </c>
      <c r="I202" s="384"/>
      <c r="J202" s="423">
        <f t="shared" si="43"/>
        <v>0</v>
      </c>
      <c r="K202" s="424" t="str">
        <f t="shared" si="44"/>
        <v/>
      </c>
      <c r="L202" s="378">
        <v>0</v>
      </c>
      <c r="M202" s="202">
        <f t="shared" si="45"/>
        <v>7</v>
      </c>
    </row>
    <row r="203" s="357" customFormat="1" ht="15.75" spans="1:13">
      <c r="A203" s="386">
        <v>2019999</v>
      </c>
      <c r="B203" s="383" t="s">
        <v>255</v>
      </c>
      <c r="C203" s="384">
        <v>100</v>
      </c>
      <c r="D203" s="396">
        <v>106</v>
      </c>
      <c r="E203" s="423">
        <v>106</v>
      </c>
      <c r="F203" s="424">
        <f t="shared" si="41"/>
        <v>1</v>
      </c>
      <c r="G203" s="423">
        <f t="shared" si="47"/>
        <v>-49</v>
      </c>
      <c r="H203" s="424">
        <f t="shared" si="42"/>
        <v>-0.316129032258064</v>
      </c>
      <c r="I203" s="384">
        <v>100</v>
      </c>
      <c r="J203" s="423">
        <f t="shared" si="43"/>
        <v>0</v>
      </c>
      <c r="K203" s="424">
        <f t="shared" si="44"/>
        <v>0</v>
      </c>
      <c r="L203" s="378">
        <v>155</v>
      </c>
      <c r="M203" s="202">
        <f t="shared" si="45"/>
        <v>7</v>
      </c>
    </row>
    <row r="204" s="357" customFormat="1" ht="15.75" spans="1:13">
      <c r="A204" s="390">
        <v>203</v>
      </c>
      <c r="B204" s="377" t="s">
        <v>257</v>
      </c>
      <c r="C204" s="378">
        <f>C205+C213</f>
        <v>387</v>
      </c>
      <c r="D204" s="378">
        <f t="shared" ref="D204:I204" si="48">D205+D213</f>
        <v>415</v>
      </c>
      <c r="E204" s="378">
        <f t="shared" si="48"/>
        <v>302</v>
      </c>
      <c r="F204" s="429">
        <f>E204/D204</f>
        <v>0.727710843373494</v>
      </c>
      <c r="G204" s="381">
        <f t="shared" si="46"/>
        <v>-72</v>
      </c>
      <c r="H204" s="430">
        <f>G204/L204</f>
        <v>-0.192513368983957</v>
      </c>
      <c r="I204" s="378">
        <f t="shared" si="48"/>
        <v>389</v>
      </c>
      <c r="J204" s="378">
        <f t="shared" si="43"/>
        <v>2</v>
      </c>
      <c r="K204" s="422">
        <f t="shared" si="44"/>
        <v>0.00516795865633075</v>
      </c>
      <c r="L204" s="378">
        <v>374</v>
      </c>
      <c r="M204" s="202">
        <f t="shared" si="45"/>
        <v>3</v>
      </c>
    </row>
    <row r="205" s="357" customFormat="1" ht="15.75" spans="1:13">
      <c r="A205" s="379">
        <v>20306</v>
      </c>
      <c r="B205" s="380" t="s">
        <v>258</v>
      </c>
      <c r="C205" s="381">
        <f>SUM(C206:C212)</f>
        <v>43</v>
      </c>
      <c r="D205" s="381">
        <f>SUM(D206:D212)</f>
        <v>115</v>
      </c>
      <c r="E205" s="378">
        <v>114</v>
      </c>
      <c r="F205" s="422">
        <f t="shared" ref="F205:F214" si="49">IFERROR(E205/D205,"")</f>
        <v>0.991304347826087</v>
      </c>
      <c r="G205" s="381">
        <f t="shared" si="46"/>
        <v>55</v>
      </c>
      <c r="H205" s="422">
        <f t="shared" ref="H205:H214" si="50">IFERROR(G205/L205,"")</f>
        <v>0.932203389830508</v>
      </c>
      <c r="I205" s="381">
        <f>SUM(I206:I212)</f>
        <v>44</v>
      </c>
      <c r="J205" s="378">
        <f t="shared" si="43"/>
        <v>1</v>
      </c>
      <c r="K205" s="422">
        <f t="shared" si="44"/>
        <v>0.0232558139534884</v>
      </c>
      <c r="L205" s="378">
        <v>59</v>
      </c>
      <c r="M205" s="202">
        <f t="shared" si="45"/>
        <v>5</v>
      </c>
    </row>
    <row r="206" s="357" customFormat="1" ht="15.75" spans="1:13">
      <c r="A206" s="386">
        <v>2030601</v>
      </c>
      <c r="B206" s="383" t="s">
        <v>259</v>
      </c>
      <c r="C206" s="384" t="s">
        <v>155</v>
      </c>
      <c r="D206" s="396">
        <v>0</v>
      </c>
      <c r="E206" s="423">
        <v>0</v>
      </c>
      <c r="F206" s="424" t="str">
        <f t="shared" si="49"/>
        <v/>
      </c>
      <c r="G206" s="423">
        <f t="shared" si="47"/>
        <v>0</v>
      </c>
      <c r="H206" s="424" t="str">
        <f t="shared" si="50"/>
        <v/>
      </c>
      <c r="I206" s="384"/>
      <c r="J206" s="423" t="str">
        <f t="shared" si="43"/>
        <v/>
      </c>
      <c r="K206" s="424" t="str">
        <f t="shared" si="44"/>
        <v/>
      </c>
      <c r="L206" s="378">
        <v>0</v>
      </c>
      <c r="M206" s="202">
        <f t="shared" si="45"/>
        <v>7</v>
      </c>
    </row>
    <row r="207" s="357" customFormat="1" ht="15.75" spans="1:13">
      <c r="A207" s="386">
        <v>2030602</v>
      </c>
      <c r="B207" s="383" t="s">
        <v>260</v>
      </c>
      <c r="C207" s="384" t="s">
        <v>155</v>
      </c>
      <c r="D207" s="396">
        <v>0</v>
      </c>
      <c r="E207" s="423">
        <v>0</v>
      </c>
      <c r="F207" s="424" t="str">
        <f t="shared" si="49"/>
        <v/>
      </c>
      <c r="G207" s="423">
        <f t="shared" si="47"/>
        <v>0</v>
      </c>
      <c r="H207" s="424" t="str">
        <f t="shared" si="50"/>
        <v/>
      </c>
      <c r="I207" s="384"/>
      <c r="J207" s="423" t="str">
        <f t="shared" si="43"/>
        <v/>
      </c>
      <c r="K207" s="424" t="str">
        <f t="shared" si="44"/>
        <v/>
      </c>
      <c r="L207" s="378">
        <v>0</v>
      </c>
      <c r="M207" s="202">
        <f t="shared" si="45"/>
        <v>7</v>
      </c>
    </row>
    <row r="208" s="357" customFormat="1" ht="15.75" spans="1:13">
      <c r="A208" s="386">
        <v>2030603</v>
      </c>
      <c r="B208" s="383" t="s">
        <v>261</v>
      </c>
      <c r="C208" s="384" t="s">
        <v>155</v>
      </c>
      <c r="D208" s="396">
        <v>36</v>
      </c>
      <c r="E208" s="423">
        <v>36</v>
      </c>
      <c r="F208" s="424">
        <f t="shared" si="49"/>
        <v>1</v>
      </c>
      <c r="G208" s="423">
        <f t="shared" si="47"/>
        <v>27</v>
      </c>
      <c r="H208" s="424">
        <f t="shared" si="50"/>
        <v>3</v>
      </c>
      <c r="I208" s="384"/>
      <c r="J208" s="423" t="str">
        <f t="shared" si="43"/>
        <v/>
      </c>
      <c r="K208" s="424" t="str">
        <f t="shared" si="44"/>
        <v/>
      </c>
      <c r="L208" s="378">
        <v>9</v>
      </c>
      <c r="M208" s="202">
        <f t="shared" si="45"/>
        <v>7</v>
      </c>
    </row>
    <row r="209" s="357" customFormat="1" ht="15.75" spans="1:13">
      <c r="A209" s="386">
        <v>2030604</v>
      </c>
      <c r="B209" s="383" t="s">
        <v>262</v>
      </c>
      <c r="C209" s="384" t="s">
        <v>155</v>
      </c>
      <c r="D209" s="396">
        <v>0</v>
      </c>
      <c r="E209" s="423">
        <v>0</v>
      </c>
      <c r="F209" s="424" t="str">
        <f t="shared" si="49"/>
        <v/>
      </c>
      <c r="G209" s="423">
        <f t="shared" si="47"/>
        <v>0</v>
      </c>
      <c r="H209" s="424" t="str">
        <f t="shared" si="50"/>
        <v/>
      </c>
      <c r="I209" s="384"/>
      <c r="J209" s="423" t="str">
        <f t="shared" si="43"/>
        <v/>
      </c>
      <c r="K209" s="424" t="str">
        <f t="shared" si="44"/>
        <v/>
      </c>
      <c r="L209" s="378">
        <v>0</v>
      </c>
      <c r="M209" s="202">
        <f t="shared" si="45"/>
        <v>7</v>
      </c>
    </row>
    <row r="210" s="357" customFormat="1" ht="15.75" spans="1:13">
      <c r="A210" s="386">
        <v>2030607</v>
      </c>
      <c r="B210" s="383" t="s">
        <v>263</v>
      </c>
      <c r="C210" s="384">
        <v>43</v>
      </c>
      <c r="D210" s="396">
        <v>79</v>
      </c>
      <c r="E210" s="423">
        <v>78</v>
      </c>
      <c r="F210" s="424">
        <f t="shared" si="49"/>
        <v>0.987341772151899</v>
      </c>
      <c r="G210" s="423">
        <f t="shared" si="47"/>
        <v>28</v>
      </c>
      <c r="H210" s="424">
        <f t="shared" si="50"/>
        <v>0.56</v>
      </c>
      <c r="I210" s="384">
        <v>44</v>
      </c>
      <c r="J210" s="423">
        <f t="shared" si="43"/>
        <v>1</v>
      </c>
      <c r="K210" s="424">
        <f t="shared" si="44"/>
        <v>0.0232558139534884</v>
      </c>
      <c r="L210" s="378">
        <v>50</v>
      </c>
      <c r="M210" s="202">
        <f t="shared" si="45"/>
        <v>7</v>
      </c>
    </row>
    <row r="211" s="357" customFormat="1" ht="15.75" spans="1:13">
      <c r="A211" s="386">
        <v>2030608</v>
      </c>
      <c r="B211" s="383" t="s">
        <v>264</v>
      </c>
      <c r="C211" s="384" t="s">
        <v>155</v>
      </c>
      <c r="D211" s="396">
        <v>0</v>
      </c>
      <c r="E211" s="423">
        <v>0</v>
      </c>
      <c r="F211" s="424" t="str">
        <f t="shared" si="49"/>
        <v/>
      </c>
      <c r="G211" s="423">
        <f t="shared" si="47"/>
        <v>0</v>
      </c>
      <c r="H211" s="424" t="str">
        <f t="shared" si="50"/>
        <v/>
      </c>
      <c r="I211" s="384"/>
      <c r="J211" s="423" t="str">
        <f t="shared" si="43"/>
        <v/>
      </c>
      <c r="K211" s="424" t="str">
        <f t="shared" si="44"/>
        <v/>
      </c>
      <c r="L211" s="378">
        <v>0</v>
      </c>
      <c r="M211" s="202">
        <f t="shared" si="45"/>
        <v>7</v>
      </c>
    </row>
    <row r="212" s="357" customFormat="1" ht="15.75" spans="1:13">
      <c r="A212" s="386">
        <v>2030699</v>
      </c>
      <c r="B212" s="383" t="s">
        <v>265</v>
      </c>
      <c r="C212" s="384" t="s">
        <v>155</v>
      </c>
      <c r="D212" s="396">
        <v>0</v>
      </c>
      <c r="E212" s="423">
        <v>0</v>
      </c>
      <c r="F212" s="424" t="str">
        <f t="shared" si="49"/>
        <v/>
      </c>
      <c r="G212" s="423">
        <f t="shared" si="47"/>
        <v>0</v>
      </c>
      <c r="H212" s="424" t="str">
        <f t="shared" si="50"/>
        <v/>
      </c>
      <c r="I212" s="384"/>
      <c r="J212" s="423" t="str">
        <f t="shared" si="43"/>
        <v/>
      </c>
      <c r="K212" s="424" t="str">
        <f t="shared" si="44"/>
        <v/>
      </c>
      <c r="L212" s="378">
        <v>0</v>
      </c>
      <c r="M212" s="202">
        <f t="shared" si="45"/>
        <v>7</v>
      </c>
    </row>
    <row r="213" s="357" customFormat="1" ht="15.75" spans="1:13">
      <c r="A213" s="379">
        <v>20399</v>
      </c>
      <c r="B213" s="380" t="s">
        <v>266</v>
      </c>
      <c r="C213" s="381">
        <f>C214</f>
        <v>344</v>
      </c>
      <c r="D213" s="381">
        <f>D214</f>
        <v>300</v>
      </c>
      <c r="E213" s="378">
        <v>188</v>
      </c>
      <c r="F213" s="422">
        <f t="shared" si="49"/>
        <v>0.626666666666667</v>
      </c>
      <c r="G213" s="381">
        <f t="shared" ref="G213:G216" si="51">E213-L213</f>
        <v>-127</v>
      </c>
      <c r="H213" s="422">
        <f t="shared" si="50"/>
        <v>-0.403174603174603</v>
      </c>
      <c r="I213" s="381">
        <f>I214</f>
        <v>345</v>
      </c>
      <c r="J213" s="378">
        <f t="shared" si="43"/>
        <v>1</v>
      </c>
      <c r="K213" s="422">
        <f t="shared" si="44"/>
        <v>0.00290697674418605</v>
      </c>
      <c r="L213" s="378">
        <v>315</v>
      </c>
      <c r="M213" s="202">
        <f t="shared" si="45"/>
        <v>5</v>
      </c>
    </row>
    <row r="214" s="203" customFormat="1" ht="15.75" spans="1:13">
      <c r="A214" s="386">
        <v>2039999</v>
      </c>
      <c r="B214" s="383" t="s">
        <v>266</v>
      </c>
      <c r="C214" s="384">
        <v>344</v>
      </c>
      <c r="D214" s="396">
        <v>300</v>
      </c>
      <c r="E214" s="423">
        <v>188</v>
      </c>
      <c r="F214" s="424">
        <f t="shared" si="49"/>
        <v>0.626666666666667</v>
      </c>
      <c r="G214" s="423">
        <f t="shared" ref="G214:G218" si="52">IFERROR(E214-L214,"")</f>
        <v>-127</v>
      </c>
      <c r="H214" s="424">
        <f t="shared" si="50"/>
        <v>-0.403174603174603</v>
      </c>
      <c r="I214" s="384">
        <v>345</v>
      </c>
      <c r="J214" s="423">
        <f t="shared" si="43"/>
        <v>1</v>
      </c>
      <c r="K214" s="424">
        <f t="shared" si="44"/>
        <v>0.00290697674418605</v>
      </c>
      <c r="L214" s="378">
        <v>315</v>
      </c>
      <c r="M214" s="202">
        <f t="shared" si="45"/>
        <v>7</v>
      </c>
    </row>
    <row r="215" s="357" customFormat="1" ht="15.75" spans="1:13">
      <c r="A215" s="390">
        <v>204</v>
      </c>
      <c r="B215" s="377" t="s">
        <v>267</v>
      </c>
      <c r="C215" s="378">
        <f>C216+C219+C230+C238+C247+C261+C262+C263+C264+C265</f>
        <v>7474</v>
      </c>
      <c r="D215" s="378">
        <f t="shared" ref="D215:I215" si="53">D216+D219+D230+D238+D247+D261+D262+D263+D264+D265</f>
        <v>8142</v>
      </c>
      <c r="E215" s="378">
        <f t="shared" si="53"/>
        <v>7636</v>
      </c>
      <c r="F215" s="429">
        <f>E215/D215</f>
        <v>0.937853107344633</v>
      </c>
      <c r="G215" s="381">
        <f t="shared" si="51"/>
        <v>-2463</v>
      </c>
      <c r="H215" s="430">
        <f>G215/L215</f>
        <v>-0.243885533221111</v>
      </c>
      <c r="I215" s="378">
        <f t="shared" si="53"/>
        <v>7309</v>
      </c>
      <c r="J215" s="378">
        <f t="shared" si="43"/>
        <v>-165</v>
      </c>
      <c r="K215" s="422">
        <f t="shared" si="44"/>
        <v>-0.0220765319775221</v>
      </c>
      <c r="L215" s="378">
        <v>10099</v>
      </c>
      <c r="M215" s="202">
        <f t="shared" si="45"/>
        <v>3</v>
      </c>
    </row>
    <row r="216" s="357" customFormat="1" ht="15.75" spans="1:13">
      <c r="A216" s="379">
        <v>20401</v>
      </c>
      <c r="B216" s="380" t="s">
        <v>268</v>
      </c>
      <c r="C216" s="381">
        <f>SUM(C217:C218)</f>
        <v>40</v>
      </c>
      <c r="D216" s="381">
        <f>D217+D218</f>
        <v>48</v>
      </c>
      <c r="E216" s="378">
        <v>56</v>
      </c>
      <c r="F216" s="422">
        <f t="shared" ref="F216:F267" si="54">IFERROR(E216/D216,"")</f>
        <v>1.16666666666667</v>
      </c>
      <c r="G216" s="381">
        <f t="shared" si="51"/>
        <v>-94</v>
      </c>
      <c r="H216" s="422">
        <f t="shared" ref="H216:H267" si="55">IFERROR(G216/L216,"")</f>
        <v>-0.626666666666667</v>
      </c>
      <c r="I216" s="381">
        <f>SUM(I217:I218)</f>
        <v>171</v>
      </c>
      <c r="J216" s="378">
        <f t="shared" si="43"/>
        <v>131</v>
      </c>
      <c r="K216" s="422">
        <f t="shared" si="44"/>
        <v>3.275</v>
      </c>
      <c r="L216" s="378">
        <v>150</v>
      </c>
      <c r="M216" s="202">
        <f t="shared" si="45"/>
        <v>5</v>
      </c>
    </row>
    <row r="217" s="357" customFormat="1" ht="15.75" spans="1:13">
      <c r="A217" s="386">
        <v>2040101</v>
      </c>
      <c r="B217" s="383" t="s">
        <v>269</v>
      </c>
      <c r="C217" s="384">
        <v>40</v>
      </c>
      <c r="D217" s="396">
        <v>48</v>
      </c>
      <c r="E217" s="423">
        <v>56</v>
      </c>
      <c r="F217" s="424">
        <f t="shared" si="54"/>
        <v>1.16666666666667</v>
      </c>
      <c r="G217" s="423">
        <f t="shared" si="52"/>
        <v>51</v>
      </c>
      <c r="H217" s="424">
        <f t="shared" si="55"/>
        <v>10.2</v>
      </c>
      <c r="I217" s="384">
        <v>171</v>
      </c>
      <c r="J217" s="423">
        <f t="shared" si="43"/>
        <v>131</v>
      </c>
      <c r="K217" s="424">
        <f t="shared" si="44"/>
        <v>3.275</v>
      </c>
      <c r="L217" s="378">
        <v>5</v>
      </c>
      <c r="M217" s="202">
        <f t="shared" si="45"/>
        <v>7</v>
      </c>
    </row>
    <row r="218" s="357" customFormat="1" ht="15.75" spans="1:13">
      <c r="A218" s="386">
        <v>2040199</v>
      </c>
      <c r="B218" s="383" t="s">
        <v>270</v>
      </c>
      <c r="C218" s="384" t="s">
        <v>155</v>
      </c>
      <c r="D218" s="396">
        <v>0</v>
      </c>
      <c r="E218" s="423">
        <v>0</v>
      </c>
      <c r="F218" s="424" t="str">
        <f t="shared" si="54"/>
        <v/>
      </c>
      <c r="G218" s="423">
        <f t="shared" si="52"/>
        <v>-145</v>
      </c>
      <c r="H218" s="424">
        <f t="shared" si="55"/>
        <v>-1</v>
      </c>
      <c r="I218" s="384"/>
      <c r="J218" s="423" t="str">
        <f t="shared" si="43"/>
        <v/>
      </c>
      <c r="K218" s="424" t="str">
        <f t="shared" si="44"/>
        <v/>
      </c>
      <c r="L218" s="378">
        <v>145</v>
      </c>
      <c r="M218" s="202">
        <f t="shared" si="45"/>
        <v>7</v>
      </c>
    </row>
    <row r="219" s="357" customFormat="1" ht="15.75" spans="1:13">
      <c r="A219" s="379">
        <v>20402</v>
      </c>
      <c r="B219" s="380" t="s">
        <v>271</v>
      </c>
      <c r="C219" s="381">
        <f>SUM(C220:C229)</f>
        <v>5992</v>
      </c>
      <c r="D219" s="381">
        <f>SUM(D220:D229)</f>
        <v>6345</v>
      </c>
      <c r="E219" s="378">
        <v>5929</v>
      </c>
      <c r="F219" s="422">
        <f t="shared" si="54"/>
        <v>0.934436564223798</v>
      </c>
      <c r="G219" s="381">
        <f>E219-L219</f>
        <v>-2193</v>
      </c>
      <c r="H219" s="422">
        <f t="shared" si="55"/>
        <v>-0.270007387343019</v>
      </c>
      <c r="I219" s="381">
        <f>SUM(I220:I229)</f>
        <v>5794</v>
      </c>
      <c r="J219" s="378">
        <f t="shared" si="43"/>
        <v>-198</v>
      </c>
      <c r="K219" s="422">
        <f t="shared" si="44"/>
        <v>-0.0330440587449933</v>
      </c>
      <c r="L219" s="378">
        <v>8122</v>
      </c>
      <c r="M219" s="202">
        <f t="shared" si="45"/>
        <v>5</v>
      </c>
    </row>
    <row r="220" s="357" customFormat="1" ht="15.75" spans="1:13">
      <c r="A220" s="386">
        <v>2040201</v>
      </c>
      <c r="B220" s="383" t="s">
        <v>152</v>
      </c>
      <c r="C220" s="384">
        <v>3480</v>
      </c>
      <c r="D220" s="396">
        <v>3481</v>
      </c>
      <c r="E220" s="423">
        <v>3423</v>
      </c>
      <c r="F220" s="424">
        <f t="shared" si="54"/>
        <v>0.983338121229532</v>
      </c>
      <c r="G220" s="423">
        <f t="shared" ref="G220:G229" si="56">IFERROR(E220-L220,"")</f>
        <v>-1602</v>
      </c>
      <c r="H220" s="424">
        <f t="shared" si="55"/>
        <v>-0.318805970149254</v>
      </c>
      <c r="I220" s="384">
        <v>5520</v>
      </c>
      <c r="J220" s="423">
        <f t="shared" si="43"/>
        <v>2040</v>
      </c>
      <c r="K220" s="424">
        <f t="shared" si="44"/>
        <v>0.586206896551724</v>
      </c>
      <c r="L220" s="378">
        <v>5025</v>
      </c>
      <c r="M220" s="202">
        <f t="shared" si="45"/>
        <v>7</v>
      </c>
    </row>
    <row r="221" s="357" customFormat="1" ht="15.75" spans="1:13">
      <c r="A221" s="386">
        <v>2040202</v>
      </c>
      <c r="B221" s="383" t="s">
        <v>153</v>
      </c>
      <c r="C221" s="384">
        <v>2512</v>
      </c>
      <c r="D221" s="396">
        <v>2564</v>
      </c>
      <c r="E221" s="423">
        <v>2167</v>
      </c>
      <c r="F221" s="424">
        <f t="shared" si="54"/>
        <v>0.845163806552262</v>
      </c>
      <c r="G221" s="423">
        <f t="shared" si="56"/>
        <v>1054</v>
      </c>
      <c r="H221" s="424">
        <f t="shared" si="55"/>
        <v>0.946990116801438</v>
      </c>
      <c r="I221" s="384">
        <v>274</v>
      </c>
      <c r="J221" s="423">
        <f t="shared" si="43"/>
        <v>-2238</v>
      </c>
      <c r="K221" s="424">
        <f t="shared" si="44"/>
        <v>-0.890923566878981</v>
      </c>
      <c r="L221" s="378">
        <v>1113</v>
      </c>
      <c r="M221" s="202">
        <f t="shared" si="45"/>
        <v>7</v>
      </c>
    </row>
    <row r="222" s="357" customFormat="1" ht="15.75" spans="1:13">
      <c r="A222" s="386">
        <v>2040203</v>
      </c>
      <c r="B222" s="383" t="s">
        <v>154</v>
      </c>
      <c r="C222" s="384" t="s">
        <v>155</v>
      </c>
      <c r="D222" s="396">
        <v>0</v>
      </c>
      <c r="E222" s="423">
        <v>0</v>
      </c>
      <c r="F222" s="424" t="str">
        <f t="shared" si="54"/>
        <v/>
      </c>
      <c r="G222" s="423">
        <f t="shared" si="56"/>
        <v>0</v>
      </c>
      <c r="H222" s="424" t="str">
        <f t="shared" si="55"/>
        <v/>
      </c>
      <c r="I222" s="384"/>
      <c r="J222" s="423" t="str">
        <f t="shared" si="43"/>
        <v/>
      </c>
      <c r="K222" s="424" t="str">
        <f t="shared" si="44"/>
        <v/>
      </c>
      <c r="L222" s="378">
        <v>0</v>
      </c>
      <c r="M222" s="202">
        <f t="shared" si="45"/>
        <v>7</v>
      </c>
    </row>
    <row r="223" s="357" customFormat="1" ht="15.75" spans="1:13">
      <c r="A223" s="386">
        <v>2040219</v>
      </c>
      <c r="B223" s="383" t="s">
        <v>186</v>
      </c>
      <c r="C223" s="384" t="s">
        <v>155</v>
      </c>
      <c r="D223" s="396">
        <v>0</v>
      </c>
      <c r="E223" s="423">
        <v>0</v>
      </c>
      <c r="F223" s="424" t="str">
        <f t="shared" si="54"/>
        <v/>
      </c>
      <c r="G223" s="423">
        <f t="shared" si="56"/>
        <v>0</v>
      </c>
      <c r="H223" s="424" t="str">
        <f t="shared" si="55"/>
        <v/>
      </c>
      <c r="I223" s="384"/>
      <c r="J223" s="423" t="str">
        <f t="shared" si="43"/>
        <v/>
      </c>
      <c r="K223" s="424" t="str">
        <f t="shared" si="44"/>
        <v/>
      </c>
      <c r="L223" s="378">
        <v>0</v>
      </c>
      <c r="M223" s="202">
        <f t="shared" si="45"/>
        <v>7</v>
      </c>
    </row>
    <row r="224" s="357" customFormat="1" ht="15.75" spans="1:13">
      <c r="A224" s="386">
        <v>2040220</v>
      </c>
      <c r="B224" s="383" t="s">
        <v>272</v>
      </c>
      <c r="C224" s="384" t="s">
        <v>155</v>
      </c>
      <c r="D224" s="396">
        <v>0</v>
      </c>
      <c r="E224" s="423">
        <v>0</v>
      </c>
      <c r="F224" s="424" t="str">
        <f t="shared" si="54"/>
        <v/>
      </c>
      <c r="G224" s="423">
        <f t="shared" si="56"/>
        <v>0</v>
      </c>
      <c r="H224" s="424" t="str">
        <f t="shared" si="55"/>
        <v/>
      </c>
      <c r="I224" s="384"/>
      <c r="J224" s="423" t="str">
        <f t="shared" si="43"/>
        <v/>
      </c>
      <c r="K224" s="424" t="str">
        <f t="shared" si="44"/>
        <v/>
      </c>
      <c r="L224" s="378">
        <v>0</v>
      </c>
      <c r="M224" s="202">
        <f t="shared" si="45"/>
        <v>7</v>
      </c>
    </row>
    <row r="225" s="357" customFormat="1" ht="15.75" spans="1:13">
      <c r="A225" s="386">
        <v>2040221</v>
      </c>
      <c r="B225" s="383" t="s">
        <v>273</v>
      </c>
      <c r="C225" s="384" t="s">
        <v>155</v>
      </c>
      <c r="D225" s="396">
        <v>0</v>
      </c>
      <c r="E225" s="423">
        <v>0</v>
      </c>
      <c r="F225" s="424" t="str">
        <f t="shared" si="54"/>
        <v/>
      </c>
      <c r="G225" s="423">
        <f t="shared" si="56"/>
        <v>-24</v>
      </c>
      <c r="H225" s="424">
        <f t="shared" si="55"/>
        <v>-1</v>
      </c>
      <c r="I225" s="384"/>
      <c r="J225" s="423" t="str">
        <f t="shared" si="43"/>
        <v/>
      </c>
      <c r="K225" s="424" t="str">
        <f t="shared" si="44"/>
        <v/>
      </c>
      <c r="L225" s="378">
        <v>24</v>
      </c>
      <c r="M225" s="202">
        <f t="shared" si="45"/>
        <v>7</v>
      </c>
    </row>
    <row r="226" s="357" customFormat="1" ht="15.75" spans="1:13">
      <c r="A226" s="386">
        <v>2040222</v>
      </c>
      <c r="B226" s="383" t="s">
        <v>274</v>
      </c>
      <c r="C226" s="384" t="s">
        <v>155</v>
      </c>
      <c r="D226" s="396">
        <v>0</v>
      </c>
      <c r="E226" s="423">
        <v>0</v>
      </c>
      <c r="F226" s="424" t="str">
        <f t="shared" si="54"/>
        <v/>
      </c>
      <c r="G226" s="423">
        <f t="shared" si="56"/>
        <v>0</v>
      </c>
      <c r="H226" s="424" t="str">
        <f t="shared" si="55"/>
        <v/>
      </c>
      <c r="I226" s="384"/>
      <c r="J226" s="423" t="str">
        <f t="shared" si="43"/>
        <v/>
      </c>
      <c r="K226" s="424" t="str">
        <f t="shared" si="44"/>
        <v/>
      </c>
      <c r="L226" s="378">
        <v>0</v>
      </c>
      <c r="M226" s="202">
        <f t="shared" si="45"/>
        <v>7</v>
      </c>
    </row>
    <row r="227" s="357" customFormat="1" ht="15.75" spans="1:13">
      <c r="A227" s="386">
        <v>2040223</v>
      </c>
      <c r="B227" s="383" t="s">
        <v>275</v>
      </c>
      <c r="C227" s="384" t="s">
        <v>155</v>
      </c>
      <c r="D227" s="396">
        <v>0</v>
      </c>
      <c r="E227" s="423">
        <v>0</v>
      </c>
      <c r="F227" s="424" t="str">
        <f t="shared" si="54"/>
        <v/>
      </c>
      <c r="G227" s="423">
        <f t="shared" si="56"/>
        <v>0</v>
      </c>
      <c r="H227" s="424" t="str">
        <f t="shared" si="55"/>
        <v/>
      </c>
      <c r="I227" s="384"/>
      <c r="J227" s="423" t="str">
        <f t="shared" si="43"/>
        <v/>
      </c>
      <c r="K227" s="424" t="str">
        <f t="shared" si="44"/>
        <v/>
      </c>
      <c r="L227" s="378">
        <v>0</v>
      </c>
      <c r="M227" s="202">
        <f t="shared" si="45"/>
        <v>7</v>
      </c>
    </row>
    <row r="228" s="357" customFormat="1" ht="15.75" spans="1:13">
      <c r="A228" s="386">
        <v>2040250</v>
      </c>
      <c r="B228" s="383" t="s">
        <v>161</v>
      </c>
      <c r="C228" s="384" t="s">
        <v>155</v>
      </c>
      <c r="D228" s="396">
        <v>0</v>
      </c>
      <c r="E228" s="423">
        <v>0</v>
      </c>
      <c r="F228" s="424" t="str">
        <f t="shared" si="54"/>
        <v/>
      </c>
      <c r="G228" s="423">
        <f t="shared" si="56"/>
        <v>-4</v>
      </c>
      <c r="H228" s="424">
        <f t="shared" si="55"/>
        <v>-1</v>
      </c>
      <c r="I228" s="384"/>
      <c r="J228" s="423" t="str">
        <f t="shared" si="43"/>
        <v/>
      </c>
      <c r="K228" s="424" t="str">
        <f t="shared" si="44"/>
        <v/>
      </c>
      <c r="L228" s="378">
        <v>4</v>
      </c>
      <c r="M228" s="202">
        <f t="shared" si="45"/>
        <v>7</v>
      </c>
    </row>
    <row r="229" s="357" customFormat="1" ht="15.75" spans="1:13">
      <c r="A229" s="386">
        <v>2040299</v>
      </c>
      <c r="B229" s="383" t="s">
        <v>276</v>
      </c>
      <c r="C229" s="384" t="s">
        <v>155</v>
      </c>
      <c r="D229" s="396">
        <v>300</v>
      </c>
      <c r="E229" s="423">
        <v>339</v>
      </c>
      <c r="F229" s="424">
        <f t="shared" si="54"/>
        <v>1.13</v>
      </c>
      <c r="G229" s="423">
        <f t="shared" si="56"/>
        <v>-1617</v>
      </c>
      <c r="H229" s="424">
        <f t="shared" si="55"/>
        <v>-0.826687116564417</v>
      </c>
      <c r="I229" s="384"/>
      <c r="J229" s="423" t="str">
        <f t="shared" si="43"/>
        <v/>
      </c>
      <c r="K229" s="424" t="str">
        <f t="shared" si="44"/>
        <v/>
      </c>
      <c r="L229" s="378">
        <v>1956</v>
      </c>
      <c r="M229" s="202">
        <f t="shared" si="45"/>
        <v>7</v>
      </c>
    </row>
    <row r="230" s="357" customFormat="1" ht="15.75" spans="1:13">
      <c r="A230" s="379">
        <v>20404</v>
      </c>
      <c r="B230" s="380" t="s">
        <v>277</v>
      </c>
      <c r="C230" s="381">
        <f>SUM(C231:C237)</f>
        <v>0</v>
      </c>
      <c r="D230" s="381">
        <f>SUM(D231:D237)</f>
        <v>130</v>
      </c>
      <c r="E230" s="378">
        <v>129</v>
      </c>
      <c r="F230" s="422">
        <f t="shared" si="54"/>
        <v>0.992307692307692</v>
      </c>
      <c r="G230" s="381">
        <f>E230-L230</f>
        <v>-213</v>
      </c>
      <c r="H230" s="422">
        <f t="shared" si="55"/>
        <v>-0.62280701754386</v>
      </c>
      <c r="I230" s="381">
        <f>SUM(I231:I237)</f>
        <v>0</v>
      </c>
      <c r="J230" s="378">
        <f t="shared" si="43"/>
        <v>0</v>
      </c>
      <c r="K230" s="422" t="str">
        <f t="shared" si="44"/>
        <v/>
      </c>
      <c r="L230" s="378">
        <v>342</v>
      </c>
      <c r="M230" s="202">
        <f t="shared" si="45"/>
        <v>5</v>
      </c>
    </row>
    <row r="231" s="357" customFormat="1" ht="15.75" spans="1:13">
      <c r="A231" s="386">
        <v>2040401</v>
      </c>
      <c r="B231" s="383" t="s">
        <v>152</v>
      </c>
      <c r="C231" s="384" t="s">
        <v>155</v>
      </c>
      <c r="D231" s="396">
        <v>30</v>
      </c>
      <c r="E231" s="423">
        <v>29</v>
      </c>
      <c r="F231" s="424">
        <f t="shared" si="54"/>
        <v>0.966666666666667</v>
      </c>
      <c r="G231" s="423">
        <f t="shared" ref="G231:G237" si="57">IFERROR(E231-L231,"")</f>
        <v>-183</v>
      </c>
      <c r="H231" s="424">
        <f t="shared" si="55"/>
        <v>-0.863207547169811</v>
      </c>
      <c r="I231" s="384"/>
      <c r="J231" s="423" t="str">
        <f t="shared" si="43"/>
        <v/>
      </c>
      <c r="K231" s="424" t="str">
        <f t="shared" si="44"/>
        <v/>
      </c>
      <c r="L231" s="378">
        <v>212</v>
      </c>
      <c r="M231" s="202">
        <f t="shared" si="45"/>
        <v>7</v>
      </c>
    </row>
    <row r="232" s="357" customFormat="1" ht="15.75" spans="1:13">
      <c r="A232" s="386">
        <v>2040402</v>
      </c>
      <c r="B232" s="383" t="s">
        <v>153</v>
      </c>
      <c r="C232" s="384" t="s">
        <v>155</v>
      </c>
      <c r="D232" s="396">
        <v>100</v>
      </c>
      <c r="E232" s="423">
        <v>100</v>
      </c>
      <c r="F232" s="424">
        <f t="shared" si="54"/>
        <v>1</v>
      </c>
      <c r="G232" s="423">
        <f t="shared" si="57"/>
        <v>30</v>
      </c>
      <c r="H232" s="424">
        <f t="shared" si="55"/>
        <v>0.428571428571429</v>
      </c>
      <c r="I232" s="384"/>
      <c r="J232" s="423" t="str">
        <f t="shared" si="43"/>
        <v/>
      </c>
      <c r="K232" s="424" t="str">
        <f t="shared" si="44"/>
        <v/>
      </c>
      <c r="L232" s="378">
        <v>70</v>
      </c>
      <c r="M232" s="202">
        <f t="shared" si="45"/>
        <v>7</v>
      </c>
    </row>
    <row r="233" s="357" customFormat="1" ht="15.75" spans="1:13">
      <c r="A233" s="386">
        <v>2040403</v>
      </c>
      <c r="B233" s="383" t="s">
        <v>154</v>
      </c>
      <c r="C233" s="384" t="s">
        <v>155</v>
      </c>
      <c r="D233" s="396">
        <v>0</v>
      </c>
      <c r="E233" s="423">
        <v>0</v>
      </c>
      <c r="F233" s="424" t="str">
        <f t="shared" si="54"/>
        <v/>
      </c>
      <c r="G233" s="423">
        <f t="shared" si="57"/>
        <v>0</v>
      </c>
      <c r="H233" s="424" t="str">
        <f t="shared" si="55"/>
        <v/>
      </c>
      <c r="I233" s="384"/>
      <c r="J233" s="423" t="str">
        <f t="shared" si="43"/>
        <v/>
      </c>
      <c r="K233" s="424" t="str">
        <f t="shared" si="44"/>
        <v/>
      </c>
      <c r="L233" s="378">
        <v>0</v>
      </c>
      <c r="M233" s="202">
        <f t="shared" si="45"/>
        <v>7</v>
      </c>
    </row>
    <row r="234" s="357" customFormat="1" ht="15.75" spans="1:13">
      <c r="A234" s="386">
        <v>2040409</v>
      </c>
      <c r="B234" s="383" t="s">
        <v>278</v>
      </c>
      <c r="C234" s="384" t="s">
        <v>155</v>
      </c>
      <c r="D234" s="396">
        <v>0</v>
      </c>
      <c r="E234" s="423">
        <v>0</v>
      </c>
      <c r="F234" s="424" t="str">
        <f t="shared" si="54"/>
        <v/>
      </c>
      <c r="G234" s="423">
        <f t="shared" si="57"/>
        <v>0</v>
      </c>
      <c r="H234" s="424" t="str">
        <f t="shared" si="55"/>
        <v/>
      </c>
      <c r="I234" s="384"/>
      <c r="J234" s="423" t="str">
        <f t="shared" si="43"/>
        <v/>
      </c>
      <c r="K234" s="424" t="str">
        <f t="shared" si="44"/>
        <v/>
      </c>
      <c r="L234" s="378">
        <v>0</v>
      </c>
      <c r="M234" s="202">
        <f t="shared" si="45"/>
        <v>7</v>
      </c>
    </row>
    <row r="235" s="357" customFormat="1" ht="15.75" spans="1:13">
      <c r="A235" s="386">
        <v>2040410</v>
      </c>
      <c r="B235" s="383" t="s">
        <v>279</v>
      </c>
      <c r="C235" s="384" t="s">
        <v>155</v>
      </c>
      <c r="D235" s="396">
        <v>0</v>
      </c>
      <c r="E235" s="423">
        <v>0</v>
      </c>
      <c r="F235" s="424" t="str">
        <f t="shared" si="54"/>
        <v/>
      </c>
      <c r="G235" s="423">
        <f t="shared" si="57"/>
        <v>0</v>
      </c>
      <c r="H235" s="424" t="str">
        <f t="shared" si="55"/>
        <v/>
      </c>
      <c r="I235" s="384"/>
      <c r="J235" s="423" t="str">
        <f t="shared" si="43"/>
        <v/>
      </c>
      <c r="K235" s="424" t="str">
        <f t="shared" si="44"/>
        <v/>
      </c>
      <c r="L235" s="378">
        <v>0</v>
      </c>
      <c r="M235" s="202">
        <f t="shared" si="45"/>
        <v>7</v>
      </c>
    </row>
    <row r="236" s="357" customFormat="1" ht="15.75" spans="1:13">
      <c r="A236" s="386">
        <v>2040450</v>
      </c>
      <c r="B236" s="383" t="s">
        <v>161</v>
      </c>
      <c r="C236" s="384" t="s">
        <v>155</v>
      </c>
      <c r="D236" s="396">
        <v>0</v>
      </c>
      <c r="E236" s="423">
        <v>0</v>
      </c>
      <c r="F236" s="424" t="str">
        <f t="shared" si="54"/>
        <v/>
      </c>
      <c r="G236" s="423">
        <f t="shared" si="57"/>
        <v>0</v>
      </c>
      <c r="H236" s="424" t="str">
        <f t="shared" si="55"/>
        <v/>
      </c>
      <c r="I236" s="384"/>
      <c r="J236" s="423" t="str">
        <f t="shared" si="43"/>
        <v/>
      </c>
      <c r="K236" s="424" t="str">
        <f t="shared" si="44"/>
        <v/>
      </c>
      <c r="L236" s="378">
        <v>0</v>
      </c>
      <c r="M236" s="202">
        <f t="shared" si="45"/>
        <v>7</v>
      </c>
    </row>
    <row r="237" s="357" customFormat="1" ht="15.75" spans="1:13">
      <c r="A237" s="386">
        <v>2040499</v>
      </c>
      <c r="B237" s="383" t="s">
        <v>280</v>
      </c>
      <c r="C237" s="384" t="s">
        <v>155</v>
      </c>
      <c r="D237" s="396">
        <v>0</v>
      </c>
      <c r="E237" s="423">
        <v>0</v>
      </c>
      <c r="F237" s="424" t="str">
        <f t="shared" si="54"/>
        <v/>
      </c>
      <c r="G237" s="423">
        <f t="shared" si="57"/>
        <v>-60</v>
      </c>
      <c r="H237" s="424">
        <f t="shared" si="55"/>
        <v>-1</v>
      </c>
      <c r="I237" s="384"/>
      <c r="J237" s="423" t="str">
        <f t="shared" si="43"/>
        <v/>
      </c>
      <c r="K237" s="424" t="str">
        <f t="shared" si="44"/>
        <v/>
      </c>
      <c r="L237" s="378">
        <v>60</v>
      </c>
      <c r="M237" s="202">
        <f t="shared" si="45"/>
        <v>7</v>
      </c>
    </row>
    <row r="238" s="357" customFormat="1" ht="15.75" spans="1:13">
      <c r="A238" s="379">
        <v>20405</v>
      </c>
      <c r="B238" s="380" t="s">
        <v>281</v>
      </c>
      <c r="C238" s="381">
        <f>SUM(C239:C246)</f>
        <v>0</v>
      </c>
      <c r="D238" s="381">
        <f>SUM(D239:D246)</f>
        <v>197</v>
      </c>
      <c r="E238" s="378">
        <v>191</v>
      </c>
      <c r="F238" s="422">
        <f t="shared" si="54"/>
        <v>0.969543147208122</v>
      </c>
      <c r="G238" s="381">
        <f>E238-L238</f>
        <v>-366</v>
      </c>
      <c r="H238" s="422">
        <f t="shared" si="55"/>
        <v>-0.657091561938959</v>
      </c>
      <c r="I238" s="381">
        <f>SUM(I239:I246)</f>
        <v>0</v>
      </c>
      <c r="J238" s="378">
        <f t="shared" si="43"/>
        <v>0</v>
      </c>
      <c r="K238" s="422" t="str">
        <f t="shared" si="44"/>
        <v/>
      </c>
      <c r="L238" s="378">
        <v>557</v>
      </c>
      <c r="M238" s="202">
        <f t="shared" si="45"/>
        <v>5</v>
      </c>
    </row>
    <row r="239" s="357" customFormat="1" ht="15.75" spans="1:13">
      <c r="A239" s="386">
        <v>2040501</v>
      </c>
      <c r="B239" s="383" t="s">
        <v>152</v>
      </c>
      <c r="C239" s="384" t="s">
        <v>155</v>
      </c>
      <c r="D239" s="396">
        <v>20</v>
      </c>
      <c r="E239" s="423">
        <v>20</v>
      </c>
      <c r="F239" s="424">
        <f t="shared" si="54"/>
        <v>1</v>
      </c>
      <c r="G239" s="423">
        <f t="shared" ref="G239:G246" si="58">IFERROR(E239-L239,"")</f>
        <v>-319</v>
      </c>
      <c r="H239" s="424">
        <f t="shared" si="55"/>
        <v>-0.941002949852507</v>
      </c>
      <c r="I239" s="384"/>
      <c r="J239" s="423" t="str">
        <f t="shared" si="43"/>
        <v/>
      </c>
      <c r="K239" s="424" t="str">
        <f t="shared" si="44"/>
        <v/>
      </c>
      <c r="L239" s="378">
        <v>339</v>
      </c>
      <c r="M239" s="202">
        <f t="shared" si="45"/>
        <v>7</v>
      </c>
    </row>
    <row r="240" s="357" customFormat="1" ht="15.75" spans="1:13">
      <c r="A240" s="386">
        <v>2040502</v>
      </c>
      <c r="B240" s="383" t="s">
        <v>153</v>
      </c>
      <c r="C240" s="384" t="s">
        <v>155</v>
      </c>
      <c r="D240" s="396">
        <v>177</v>
      </c>
      <c r="E240" s="423">
        <v>171</v>
      </c>
      <c r="F240" s="424">
        <f t="shared" si="54"/>
        <v>0.966101694915254</v>
      </c>
      <c r="G240" s="423">
        <f t="shared" si="58"/>
        <v>108</v>
      </c>
      <c r="H240" s="424">
        <f t="shared" si="55"/>
        <v>1.71428571428571</v>
      </c>
      <c r="I240" s="384"/>
      <c r="J240" s="423" t="str">
        <f t="shared" si="43"/>
        <v/>
      </c>
      <c r="K240" s="424" t="str">
        <f t="shared" si="44"/>
        <v/>
      </c>
      <c r="L240" s="378">
        <v>63</v>
      </c>
      <c r="M240" s="202">
        <f t="shared" si="45"/>
        <v>7</v>
      </c>
    </row>
    <row r="241" s="357" customFormat="1" ht="15.75" spans="1:13">
      <c r="A241" s="386">
        <v>2040503</v>
      </c>
      <c r="B241" s="383" t="s">
        <v>154</v>
      </c>
      <c r="C241" s="384" t="s">
        <v>155</v>
      </c>
      <c r="D241" s="396">
        <v>0</v>
      </c>
      <c r="E241" s="423">
        <v>0</v>
      </c>
      <c r="F241" s="424" t="str">
        <f t="shared" si="54"/>
        <v/>
      </c>
      <c r="G241" s="423">
        <f t="shared" si="58"/>
        <v>0</v>
      </c>
      <c r="H241" s="424" t="str">
        <f t="shared" si="55"/>
        <v/>
      </c>
      <c r="I241" s="384"/>
      <c r="J241" s="423" t="str">
        <f t="shared" si="43"/>
        <v/>
      </c>
      <c r="K241" s="424" t="str">
        <f t="shared" si="44"/>
        <v/>
      </c>
      <c r="L241" s="378">
        <v>0</v>
      </c>
      <c r="M241" s="202">
        <f t="shared" si="45"/>
        <v>7</v>
      </c>
    </row>
    <row r="242" s="357" customFormat="1" ht="15.75" spans="1:13">
      <c r="A242" s="386">
        <v>2040504</v>
      </c>
      <c r="B242" s="383" t="s">
        <v>282</v>
      </c>
      <c r="C242" s="384" t="s">
        <v>155</v>
      </c>
      <c r="D242" s="396">
        <v>0</v>
      </c>
      <c r="E242" s="423">
        <v>0</v>
      </c>
      <c r="F242" s="424" t="str">
        <f t="shared" si="54"/>
        <v/>
      </c>
      <c r="G242" s="423">
        <f t="shared" si="58"/>
        <v>0</v>
      </c>
      <c r="H242" s="424" t="str">
        <f t="shared" si="55"/>
        <v/>
      </c>
      <c r="I242" s="384"/>
      <c r="J242" s="423" t="str">
        <f t="shared" si="43"/>
        <v/>
      </c>
      <c r="K242" s="424" t="str">
        <f t="shared" si="44"/>
        <v/>
      </c>
      <c r="L242" s="378">
        <v>0</v>
      </c>
      <c r="M242" s="202">
        <f t="shared" si="45"/>
        <v>7</v>
      </c>
    </row>
    <row r="243" s="357" customFormat="1" ht="15.75" spans="1:13">
      <c r="A243" s="386">
        <v>2040505</v>
      </c>
      <c r="B243" s="383" t="s">
        <v>283</v>
      </c>
      <c r="C243" s="384" t="s">
        <v>155</v>
      </c>
      <c r="D243" s="396">
        <v>0</v>
      </c>
      <c r="E243" s="423">
        <v>0</v>
      </c>
      <c r="F243" s="424" t="str">
        <f t="shared" si="54"/>
        <v/>
      </c>
      <c r="G243" s="423">
        <f t="shared" si="58"/>
        <v>0</v>
      </c>
      <c r="H243" s="424" t="str">
        <f t="shared" si="55"/>
        <v/>
      </c>
      <c r="I243" s="384"/>
      <c r="J243" s="423" t="str">
        <f t="shared" si="43"/>
        <v/>
      </c>
      <c r="K243" s="424" t="str">
        <f t="shared" si="44"/>
        <v/>
      </c>
      <c r="L243" s="378">
        <v>0</v>
      </c>
      <c r="M243" s="202">
        <f t="shared" si="45"/>
        <v>7</v>
      </c>
    </row>
    <row r="244" s="357" customFormat="1" ht="15.75" spans="1:13">
      <c r="A244" s="386">
        <v>2040506</v>
      </c>
      <c r="B244" s="383" t="s">
        <v>284</v>
      </c>
      <c r="C244" s="384" t="s">
        <v>155</v>
      </c>
      <c r="D244" s="396">
        <v>0</v>
      </c>
      <c r="E244" s="423">
        <v>0</v>
      </c>
      <c r="F244" s="424" t="str">
        <f t="shared" si="54"/>
        <v/>
      </c>
      <c r="G244" s="423">
        <f t="shared" si="58"/>
        <v>0</v>
      </c>
      <c r="H244" s="424" t="str">
        <f t="shared" si="55"/>
        <v/>
      </c>
      <c r="I244" s="384"/>
      <c r="J244" s="423" t="str">
        <f t="shared" si="43"/>
        <v/>
      </c>
      <c r="K244" s="424" t="str">
        <f t="shared" si="44"/>
        <v/>
      </c>
      <c r="L244" s="378">
        <v>0</v>
      </c>
      <c r="M244" s="202">
        <f t="shared" si="45"/>
        <v>7</v>
      </c>
    </row>
    <row r="245" s="357" customFormat="1" ht="15.75" spans="1:13">
      <c r="A245" s="386">
        <v>2040550</v>
      </c>
      <c r="B245" s="383" t="s">
        <v>161</v>
      </c>
      <c r="C245" s="384" t="s">
        <v>155</v>
      </c>
      <c r="D245" s="396">
        <v>0</v>
      </c>
      <c r="E245" s="423">
        <v>0</v>
      </c>
      <c r="F245" s="424" t="str">
        <f t="shared" si="54"/>
        <v/>
      </c>
      <c r="G245" s="423">
        <f t="shared" si="58"/>
        <v>0</v>
      </c>
      <c r="H245" s="424" t="str">
        <f t="shared" si="55"/>
        <v/>
      </c>
      <c r="I245" s="384"/>
      <c r="J245" s="423" t="str">
        <f t="shared" si="43"/>
        <v/>
      </c>
      <c r="K245" s="424" t="str">
        <f t="shared" si="44"/>
        <v/>
      </c>
      <c r="L245" s="378">
        <v>0</v>
      </c>
      <c r="M245" s="202">
        <f t="shared" si="45"/>
        <v>7</v>
      </c>
    </row>
    <row r="246" s="357" customFormat="1" ht="15.75" spans="1:13">
      <c r="A246" s="386">
        <v>2040599</v>
      </c>
      <c r="B246" s="383" t="s">
        <v>285</v>
      </c>
      <c r="C246" s="384" t="s">
        <v>155</v>
      </c>
      <c r="D246" s="396">
        <v>0</v>
      </c>
      <c r="E246" s="423">
        <v>0</v>
      </c>
      <c r="F246" s="424" t="str">
        <f t="shared" si="54"/>
        <v/>
      </c>
      <c r="G246" s="423">
        <f t="shared" si="58"/>
        <v>-155</v>
      </c>
      <c r="H246" s="424">
        <f t="shared" si="55"/>
        <v>-1</v>
      </c>
      <c r="I246" s="384"/>
      <c r="J246" s="423" t="str">
        <f t="shared" si="43"/>
        <v/>
      </c>
      <c r="K246" s="424" t="str">
        <f t="shared" si="44"/>
        <v/>
      </c>
      <c r="L246" s="378">
        <v>155</v>
      </c>
      <c r="M246" s="202">
        <f t="shared" si="45"/>
        <v>7</v>
      </c>
    </row>
    <row r="247" s="357" customFormat="1" ht="15.75" spans="1:13">
      <c r="A247" s="379">
        <v>20406</v>
      </c>
      <c r="B247" s="380" t="s">
        <v>286</v>
      </c>
      <c r="C247" s="381">
        <f>SUM(C248:C260)</f>
        <v>515</v>
      </c>
      <c r="D247" s="381">
        <f>SUM(D248:D260)</f>
        <v>614</v>
      </c>
      <c r="E247" s="378">
        <v>624</v>
      </c>
      <c r="F247" s="422">
        <f t="shared" si="54"/>
        <v>1.01628664495114</v>
      </c>
      <c r="G247" s="381">
        <f>E247-L247</f>
        <v>-295</v>
      </c>
      <c r="H247" s="422">
        <f t="shared" si="55"/>
        <v>-0.321001088139282</v>
      </c>
      <c r="I247" s="381">
        <f>SUM(I248:I260)</f>
        <v>472</v>
      </c>
      <c r="J247" s="378">
        <f t="shared" si="43"/>
        <v>-43</v>
      </c>
      <c r="K247" s="422">
        <f t="shared" si="44"/>
        <v>-0.083495145631068</v>
      </c>
      <c r="L247" s="378">
        <v>919</v>
      </c>
      <c r="M247" s="202">
        <f t="shared" si="45"/>
        <v>5</v>
      </c>
    </row>
    <row r="248" s="357" customFormat="1" ht="15.75" spans="1:13">
      <c r="A248" s="386">
        <v>2040601</v>
      </c>
      <c r="B248" s="383" t="s">
        <v>152</v>
      </c>
      <c r="C248" s="384">
        <v>430</v>
      </c>
      <c r="D248" s="396">
        <v>431</v>
      </c>
      <c r="E248" s="423">
        <v>434</v>
      </c>
      <c r="F248" s="424">
        <f t="shared" si="54"/>
        <v>1.00696055684455</v>
      </c>
      <c r="G248" s="423">
        <f t="shared" ref="G248:G260" si="59">IFERROR(E248-L248,"")</f>
        <v>-86</v>
      </c>
      <c r="H248" s="424">
        <f t="shared" si="55"/>
        <v>-0.165384615384615</v>
      </c>
      <c r="I248" s="384">
        <v>411</v>
      </c>
      <c r="J248" s="423">
        <f t="shared" si="43"/>
        <v>-19</v>
      </c>
      <c r="K248" s="424">
        <f t="shared" si="44"/>
        <v>-0.0441860465116279</v>
      </c>
      <c r="L248" s="378">
        <v>520</v>
      </c>
      <c r="M248" s="202">
        <f t="shared" si="45"/>
        <v>7</v>
      </c>
    </row>
    <row r="249" s="357" customFormat="1" ht="15.75" spans="1:13">
      <c r="A249" s="386">
        <v>2040602</v>
      </c>
      <c r="B249" s="383" t="s">
        <v>153</v>
      </c>
      <c r="C249" s="384">
        <v>44</v>
      </c>
      <c r="D249" s="396">
        <v>51</v>
      </c>
      <c r="E249" s="423">
        <v>42</v>
      </c>
      <c r="F249" s="424">
        <f t="shared" si="54"/>
        <v>0.823529411764706</v>
      </c>
      <c r="G249" s="423">
        <f t="shared" si="59"/>
        <v>-56</v>
      </c>
      <c r="H249" s="424">
        <f t="shared" si="55"/>
        <v>-0.571428571428571</v>
      </c>
      <c r="I249" s="384">
        <v>44</v>
      </c>
      <c r="J249" s="423">
        <f t="shared" si="43"/>
        <v>0</v>
      </c>
      <c r="K249" s="424">
        <f t="shared" si="44"/>
        <v>0</v>
      </c>
      <c r="L249" s="378">
        <v>98</v>
      </c>
      <c r="M249" s="202">
        <f t="shared" si="45"/>
        <v>7</v>
      </c>
    </row>
    <row r="250" s="357" customFormat="1" ht="15.75" spans="1:13">
      <c r="A250" s="386">
        <v>2040603</v>
      </c>
      <c r="B250" s="383" t="s">
        <v>154</v>
      </c>
      <c r="C250" s="384" t="s">
        <v>155</v>
      </c>
      <c r="D250" s="396">
        <v>0</v>
      </c>
      <c r="E250" s="423">
        <v>0</v>
      </c>
      <c r="F250" s="424" t="str">
        <f t="shared" si="54"/>
        <v/>
      </c>
      <c r="G250" s="423">
        <f t="shared" si="59"/>
        <v>0</v>
      </c>
      <c r="H250" s="424" t="str">
        <f t="shared" si="55"/>
        <v/>
      </c>
      <c r="I250" s="384"/>
      <c r="J250" s="423" t="str">
        <f t="shared" si="43"/>
        <v/>
      </c>
      <c r="K250" s="424" t="str">
        <f t="shared" si="44"/>
        <v/>
      </c>
      <c r="L250" s="378">
        <v>0</v>
      </c>
      <c r="M250" s="202">
        <f t="shared" si="45"/>
        <v>7</v>
      </c>
    </row>
    <row r="251" s="357" customFormat="1" ht="15.75" spans="1:13">
      <c r="A251" s="386">
        <v>2040604</v>
      </c>
      <c r="B251" s="383" t="s">
        <v>287</v>
      </c>
      <c r="C251" s="384">
        <v>10</v>
      </c>
      <c r="D251" s="396">
        <v>10</v>
      </c>
      <c r="E251" s="423">
        <v>2</v>
      </c>
      <c r="F251" s="424">
        <f t="shared" si="54"/>
        <v>0.2</v>
      </c>
      <c r="G251" s="423">
        <f t="shared" si="59"/>
        <v>-25</v>
      </c>
      <c r="H251" s="424">
        <f t="shared" si="55"/>
        <v>-0.925925925925926</v>
      </c>
      <c r="I251" s="384"/>
      <c r="J251" s="423">
        <f t="shared" si="43"/>
        <v>-10</v>
      </c>
      <c r="K251" s="424">
        <f t="shared" si="44"/>
        <v>-1</v>
      </c>
      <c r="L251" s="378">
        <v>27</v>
      </c>
      <c r="M251" s="202">
        <f t="shared" si="45"/>
        <v>7</v>
      </c>
    </row>
    <row r="252" s="357" customFormat="1" ht="15.75" spans="1:13">
      <c r="A252" s="386">
        <v>2040605</v>
      </c>
      <c r="B252" s="383" t="s">
        <v>288</v>
      </c>
      <c r="C252" s="384">
        <v>3</v>
      </c>
      <c r="D252" s="396">
        <v>3</v>
      </c>
      <c r="E252" s="423">
        <v>0</v>
      </c>
      <c r="F252" s="424">
        <f t="shared" si="54"/>
        <v>0</v>
      </c>
      <c r="G252" s="423">
        <f t="shared" si="59"/>
        <v>-15</v>
      </c>
      <c r="H252" s="424">
        <f t="shared" si="55"/>
        <v>-1</v>
      </c>
      <c r="I252" s="384"/>
      <c r="J252" s="423">
        <f t="shared" si="43"/>
        <v>-3</v>
      </c>
      <c r="K252" s="424">
        <f t="shared" si="44"/>
        <v>-1</v>
      </c>
      <c r="L252" s="378">
        <v>15</v>
      </c>
      <c r="M252" s="202">
        <f t="shared" si="45"/>
        <v>7</v>
      </c>
    </row>
    <row r="253" s="357" customFormat="1" ht="15.75" spans="1:13">
      <c r="A253" s="386">
        <v>2040606</v>
      </c>
      <c r="B253" s="383" t="s">
        <v>289</v>
      </c>
      <c r="C253" s="384" t="s">
        <v>155</v>
      </c>
      <c r="D253" s="396">
        <v>0</v>
      </c>
      <c r="E253" s="423">
        <v>0</v>
      </c>
      <c r="F253" s="424" t="str">
        <f t="shared" si="54"/>
        <v/>
      </c>
      <c r="G253" s="423">
        <f t="shared" si="59"/>
        <v>0</v>
      </c>
      <c r="H253" s="424" t="str">
        <f t="shared" si="55"/>
        <v/>
      </c>
      <c r="I253" s="384"/>
      <c r="J253" s="423" t="str">
        <f t="shared" si="43"/>
        <v/>
      </c>
      <c r="K253" s="424" t="str">
        <f t="shared" si="44"/>
        <v/>
      </c>
      <c r="L253" s="378">
        <v>0</v>
      </c>
      <c r="M253" s="202">
        <f t="shared" si="45"/>
        <v>7</v>
      </c>
    </row>
    <row r="254" s="357" customFormat="1" ht="15.75" spans="1:13">
      <c r="A254" s="386">
        <v>2040607</v>
      </c>
      <c r="B254" s="383" t="s">
        <v>290</v>
      </c>
      <c r="C254" s="384">
        <v>10</v>
      </c>
      <c r="D254" s="396">
        <v>10</v>
      </c>
      <c r="E254" s="423">
        <v>0</v>
      </c>
      <c r="F254" s="424">
        <f t="shared" si="54"/>
        <v>0</v>
      </c>
      <c r="G254" s="423">
        <f t="shared" si="59"/>
        <v>-16</v>
      </c>
      <c r="H254" s="424">
        <f t="shared" si="55"/>
        <v>-1</v>
      </c>
      <c r="I254" s="384"/>
      <c r="J254" s="423">
        <f t="shared" si="43"/>
        <v>-10</v>
      </c>
      <c r="K254" s="424">
        <f t="shared" si="44"/>
        <v>-1</v>
      </c>
      <c r="L254" s="378">
        <v>16</v>
      </c>
      <c r="M254" s="202">
        <f t="shared" si="45"/>
        <v>7</v>
      </c>
    </row>
    <row r="255" s="357" customFormat="1" ht="15.75" spans="1:13">
      <c r="A255" s="386">
        <v>2040608</v>
      </c>
      <c r="B255" s="383" t="s">
        <v>291</v>
      </c>
      <c r="C255" s="384" t="s">
        <v>155</v>
      </c>
      <c r="D255" s="396">
        <v>0</v>
      </c>
      <c r="E255" s="423">
        <v>0</v>
      </c>
      <c r="F255" s="424" t="str">
        <f t="shared" si="54"/>
        <v/>
      </c>
      <c r="G255" s="423">
        <f t="shared" si="59"/>
        <v>0</v>
      </c>
      <c r="H255" s="424" t="str">
        <f t="shared" si="55"/>
        <v/>
      </c>
      <c r="I255" s="384"/>
      <c r="J255" s="423" t="str">
        <f t="shared" si="43"/>
        <v/>
      </c>
      <c r="K255" s="424" t="str">
        <f t="shared" si="44"/>
        <v/>
      </c>
      <c r="L255" s="378">
        <v>0</v>
      </c>
      <c r="M255" s="202">
        <f t="shared" si="45"/>
        <v>7</v>
      </c>
    </row>
    <row r="256" s="357" customFormat="1" ht="15.75" spans="1:13">
      <c r="A256" s="386">
        <v>2040610</v>
      </c>
      <c r="B256" s="383" t="s">
        <v>292</v>
      </c>
      <c r="C256" s="384" t="s">
        <v>155</v>
      </c>
      <c r="D256" s="396">
        <v>9</v>
      </c>
      <c r="E256" s="423">
        <v>6</v>
      </c>
      <c r="F256" s="424">
        <f t="shared" si="54"/>
        <v>0.666666666666667</v>
      </c>
      <c r="G256" s="423">
        <f t="shared" si="59"/>
        <v>-9</v>
      </c>
      <c r="H256" s="424">
        <f t="shared" si="55"/>
        <v>-0.6</v>
      </c>
      <c r="I256" s="384"/>
      <c r="J256" s="423" t="str">
        <f t="shared" si="43"/>
        <v/>
      </c>
      <c r="K256" s="424" t="str">
        <f t="shared" si="44"/>
        <v/>
      </c>
      <c r="L256" s="378">
        <v>15</v>
      </c>
      <c r="M256" s="202">
        <f t="shared" si="45"/>
        <v>7</v>
      </c>
    </row>
    <row r="257" s="357" customFormat="1" ht="15.75" spans="1:13">
      <c r="A257" s="386">
        <v>2040612</v>
      </c>
      <c r="B257" s="383" t="s">
        <v>293</v>
      </c>
      <c r="C257" s="384" t="s">
        <v>155</v>
      </c>
      <c r="D257" s="396">
        <v>0</v>
      </c>
      <c r="E257" s="423">
        <v>0</v>
      </c>
      <c r="F257" s="424" t="str">
        <f t="shared" si="54"/>
        <v/>
      </c>
      <c r="G257" s="423">
        <f t="shared" si="59"/>
        <v>0</v>
      </c>
      <c r="H257" s="424" t="str">
        <f t="shared" si="55"/>
        <v/>
      </c>
      <c r="I257" s="384"/>
      <c r="J257" s="423" t="str">
        <f t="shared" si="43"/>
        <v/>
      </c>
      <c r="K257" s="424" t="str">
        <f t="shared" si="44"/>
        <v/>
      </c>
      <c r="L257" s="378">
        <v>0</v>
      </c>
      <c r="M257" s="202">
        <f t="shared" si="45"/>
        <v>7</v>
      </c>
    </row>
    <row r="258" s="357" customFormat="1" ht="15.75" spans="1:13">
      <c r="A258" s="386">
        <v>2040613</v>
      </c>
      <c r="B258" s="383" t="s">
        <v>186</v>
      </c>
      <c r="C258" s="384" t="s">
        <v>155</v>
      </c>
      <c r="D258" s="396">
        <v>0</v>
      </c>
      <c r="E258" s="423">
        <v>0</v>
      </c>
      <c r="F258" s="424" t="str">
        <f t="shared" si="54"/>
        <v/>
      </c>
      <c r="G258" s="423">
        <f t="shared" si="59"/>
        <v>0</v>
      </c>
      <c r="H258" s="424" t="str">
        <f t="shared" si="55"/>
        <v/>
      </c>
      <c r="I258" s="384"/>
      <c r="J258" s="423" t="str">
        <f t="shared" si="43"/>
        <v/>
      </c>
      <c r="K258" s="424" t="str">
        <f t="shared" si="44"/>
        <v/>
      </c>
      <c r="L258" s="378">
        <v>0</v>
      </c>
      <c r="M258" s="202">
        <f t="shared" si="45"/>
        <v>7</v>
      </c>
    </row>
    <row r="259" s="357" customFormat="1" ht="15.75" spans="1:13">
      <c r="A259" s="386">
        <v>2040650</v>
      </c>
      <c r="B259" s="383" t="s">
        <v>161</v>
      </c>
      <c r="C259" s="384" t="s">
        <v>155</v>
      </c>
      <c r="D259" s="396">
        <v>0</v>
      </c>
      <c r="E259" s="423">
        <v>0</v>
      </c>
      <c r="F259" s="424" t="str">
        <f t="shared" si="54"/>
        <v/>
      </c>
      <c r="G259" s="423">
        <f t="shared" si="59"/>
        <v>0</v>
      </c>
      <c r="H259" s="424" t="str">
        <f t="shared" si="55"/>
        <v/>
      </c>
      <c r="I259" s="384"/>
      <c r="J259" s="423" t="str">
        <f t="shared" si="43"/>
        <v/>
      </c>
      <c r="K259" s="424" t="str">
        <f t="shared" si="44"/>
        <v/>
      </c>
      <c r="L259" s="378">
        <v>0</v>
      </c>
      <c r="M259" s="202">
        <f t="shared" si="45"/>
        <v>7</v>
      </c>
    </row>
    <row r="260" s="357" customFormat="1" ht="15.75" spans="1:13">
      <c r="A260" s="386">
        <v>2040699</v>
      </c>
      <c r="B260" s="383" t="s">
        <v>294</v>
      </c>
      <c r="C260" s="384">
        <v>18</v>
      </c>
      <c r="D260" s="396">
        <v>100</v>
      </c>
      <c r="E260" s="423">
        <v>140</v>
      </c>
      <c r="F260" s="424">
        <f t="shared" si="54"/>
        <v>1.4</v>
      </c>
      <c r="G260" s="423">
        <f t="shared" si="59"/>
        <v>-88</v>
      </c>
      <c r="H260" s="424">
        <f t="shared" si="55"/>
        <v>-0.385964912280702</v>
      </c>
      <c r="I260" s="384">
        <v>17</v>
      </c>
      <c r="J260" s="423">
        <f t="shared" si="43"/>
        <v>-1</v>
      </c>
      <c r="K260" s="424">
        <f t="shared" si="44"/>
        <v>-0.0555555555555556</v>
      </c>
      <c r="L260" s="378">
        <v>228</v>
      </c>
      <c r="M260" s="202">
        <f t="shared" si="45"/>
        <v>7</v>
      </c>
    </row>
    <row r="261" s="357" customFormat="1" ht="15.75" spans="1:13">
      <c r="A261" s="379">
        <v>20407</v>
      </c>
      <c r="B261" s="380" t="s">
        <v>295</v>
      </c>
      <c r="C261" s="387"/>
      <c r="D261" s="378"/>
      <c r="E261" s="378">
        <v>0</v>
      </c>
      <c r="F261" s="422" t="str">
        <f t="shared" si="54"/>
        <v/>
      </c>
      <c r="G261" s="381"/>
      <c r="H261" s="422" t="str">
        <f t="shared" si="55"/>
        <v/>
      </c>
      <c r="I261" s="387"/>
      <c r="J261" s="378"/>
      <c r="K261" s="422" t="str">
        <f t="shared" si="44"/>
        <v/>
      </c>
      <c r="L261" s="378">
        <v>0</v>
      </c>
      <c r="M261" s="202">
        <f t="shared" si="45"/>
        <v>5</v>
      </c>
    </row>
    <row r="262" s="357" customFormat="1" ht="15.75" spans="1:13">
      <c r="A262" s="379">
        <v>20408</v>
      </c>
      <c r="B262" s="380" t="s">
        <v>296</v>
      </c>
      <c r="C262" s="387"/>
      <c r="D262" s="378"/>
      <c r="E262" s="378">
        <v>0</v>
      </c>
      <c r="F262" s="422" t="str">
        <f t="shared" si="54"/>
        <v/>
      </c>
      <c r="G262" s="381"/>
      <c r="H262" s="422" t="str">
        <f t="shared" si="55"/>
        <v/>
      </c>
      <c r="I262" s="387"/>
      <c r="J262" s="378"/>
      <c r="K262" s="422" t="str">
        <f t="shared" si="44"/>
        <v/>
      </c>
      <c r="L262" s="378">
        <v>0</v>
      </c>
      <c r="M262" s="202">
        <f t="shared" si="45"/>
        <v>5</v>
      </c>
    </row>
    <row r="263" s="357" customFormat="1" ht="15.75" spans="1:13">
      <c r="A263" s="379">
        <v>20409</v>
      </c>
      <c r="B263" s="380" t="s">
        <v>297</v>
      </c>
      <c r="C263" s="387"/>
      <c r="D263" s="378"/>
      <c r="E263" s="378">
        <v>0</v>
      </c>
      <c r="F263" s="422" t="str">
        <f t="shared" si="54"/>
        <v/>
      </c>
      <c r="G263" s="381"/>
      <c r="H263" s="422" t="str">
        <f t="shared" si="55"/>
        <v/>
      </c>
      <c r="I263" s="387"/>
      <c r="J263" s="378"/>
      <c r="K263" s="422" t="str">
        <f t="shared" ref="K263:K326" si="60">IFERROR(J263/C263,"")</f>
        <v/>
      </c>
      <c r="L263" s="378">
        <v>0</v>
      </c>
      <c r="M263" s="202">
        <f t="shared" ref="M263:M326" si="61">LEN(A263)</f>
        <v>5</v>
      </c>
    </row>
    <row r="264" s="357" customFormat="1" ht="15.75" spans="1:13">
      <c r="A264" s="379">
        <v>20410</v>
      </c>
      <c r="B264" s="380" t="s">
        <v>298</v>
      </c>
      <c r="C264" s="387"/>
      <c r="D264" s="378"/>
      <c r="E264" s="378">
        <v>0</v>
      </c>
      <c r="F264" s="422" t="str">
        <f t="shared" si="54"/>
        <v/>
      </c>
      <c r="G264" s="381"/>
      <c r="H264" s="422" t="str">
        <f t="shared" si="55"/>
        <v/>
      </c>
      <c r="I264" s="387"/>
      <c r="J264" s="378"/>
      <c r="K264" s="422" t="str">
        <f t="shared" si="60"/>
        <v/>
      </c>
      <c r="L264" s="378">
        <v>0</v>
      </c>
      <c r="M264" s="202">
        <f t="shared" si="61"/>
        <v>5</v>
      </c>
    </row>
    <row r="265" s="357" customFormat="1" ht="15.75" spans="1:13">
      <c r="A265" s="379">
        <v>20499</v>
      </c>
      <c r="B265" s="380" t="s">
        <v>299</v>
      </c>
      <c r="C265" s="387">
        <f>SUM(C266:C267)</f>
        <v>927</v>
      </c>
      <c r="D265" s="387">
        <f>SUM(D266:D267)</f>
        <v>808</v>
      </c>
      <c r="E265" s="378">
        <v>707</v>
      </c>
      <c r="F265" s="422">
        <f t="shared" si="54"/>
        <v>0.875</v>
      </c>
      <c r="G265" s="381">
        <f t="shared" ref="G265:G269" si="62">E265-L265</f>
        <v>698</v>
      </c>
      <c r="H265" s="422">
        <f t="shared" si="55"/>
        <v>77.5555555555556</v>
      </c>
      <c r="I265" s="387">
        <f>SUM(I266:I267)</f>
        <v>872</v>
      </c>
      <c r="J265" s="378">
        <f t="shared" ref="J265:J286" si="63">IFERROR(I265-C265,"")</f>
        <v>-55</v>
      </c>
      <c r="K265" s="422">
        <f t="shared" si="60"/>
        <v>-0.0593311758360302</v>
      </c>
      <c r="L265" s="378">
        <v>9</v>
      </c>
      <c r="M265" s="202">
        <f t="shared" si="61"/>
        <v>5</v>
      </c>
    </row>
    <row r="266" s="357" customFormat="1" ht="15.75" spans="1:13">
      <c r="A266" s="386">
        <v>2049902</v>
      </c>
      <c r="B266" s="383" t="s">
        <v>300</v>
      </c>
      <c r="C266" s="387"/>
      <c r="D266" s="396">
        <v>8</v>
      </c>
      <c r="E266" s="423">
        <v>8</v>
      </c>
      <c r="F266" s="424">
        <f t="shared" si="54"/>
        <v>1</v>
      </c>
      <c r="G266" s="423">
        <f t="shared" ref="G266:G273" si="64">IFERROR(E266-L266,"")</f>
        <v>-1</v>
      </c>
      <c r="H266" s="424">
        <f t="shared" si="55"/>
        <v>-0.111111111111111</v>
      </c>
      <c r="I266" s="384"/>
      <c r="J266" s="423">
        <f t="shared" si="63"/>
        <v>0</v>
      </c>
      <c r="K266" s="424" t="str">
        <f t="shared" si="60"/>
        <v/>
      </c>
      <c r="L266" s="378">
        <v>9</v>
      </c>
      <c r="M266" s="202">
        <f t="shared" si="61"/>
        <v>7</v>
      </c>
    </row>
    <row r="267" s="357" customFormat="1" ht="15.75" spans="1:13">
      <c r="A267" s="386">
        <v>2049999</v>
      </c>
      <c r="B267" s="383" t="s">
        <v>299</v>
      </c>
      <c r="C267" s="401">
        <v>927</v>
      </c>
      <c r="D267" s="396">
        <v>800</v>
      </c>
      <c r="E267" s="423">
        <v>699</v>
      </c>
      <c r="F267" s="424">
        <f t="shared" si="54"/>
        <v>0.87375</v>
      </c>
      <c r="G267" s="423">
        <f t="shared" si="64"/>
        <v>699</v>
      </c>
      <c r="H267" s="424" t="str">
        <f t="shared" si="55"/>
        <v/>
      </c>
      <c r="I267" s="384">
        <v>872</v>
      </c>
      <c r="J267" s="423">
        <f t="shared" si="63"/>
        <v>-55</v>
      </c>
      <c r="K267" s="424">
        <f t="shared" si="60"/>
        <v>-0.0593311758360302</v>
      </c>
      <c r="L267" s="378">
        <v>0</v>
      </c>
      <c r="M267" s="202">
        <f t="shared" si="61"/>
        <v>7</v>
      </c>
    </row>
    <row r="268" s="357" customFormat="1" ht="15.75" spans="1:13">
      <c r="A268" s="390">
        <v>205</v>
      </c>
      <c r="B268" s="377" t="s">
        <v>301</v>
      </c>
      <c r="C268" s="378">
        <f>C269+C274+C281+C288+C287+C289+C290+C294+C300+C307</f>
        <v>37230</v>
      </c>
      <c r="D268" s="378">
        <f>D269+D274+D281+D289+D287+D288+D290+D294+D300+D307</f>
        <v>39980</v>
      </c>
      <c r="E268" s="378">
        <f>E269+E274+E281+E288+E287+E289+E290+E294+E300+E307</f>
        <v>40424</v>
      </c>
      <c r="F268" s="429">
        <f>E268/D268</f>
        <v>1.01110555277639</v>
      </c>
      <c r="G268" s="381">
        <f t="shared" si="62"/>
        <v>2970</v>
      </c>
      <c r="H268" s="430">
        <f>G268/L268</f>
        <v>0.0792972713194852</v>
      </c>
      <c r="I268" s="378">
        <f>I269+I274+I281+I288+I287+I289+I290+I294+I300+I307</f>
        <v>36574</v>
      </c>
      <c r="J268" s="378">
        <f t="shared" si="63"/>
        <v>-656</v>
      </c>
      <c r="K268" s="422">
        <f t="shared" si="60"/>
        <v>-0.0176201987644373</v>
      </c>
      <c r="L268" s="378">
        <v>37454</v>
      </c>
      <c r="M268" s="202">
        <f t="shared" si="61"/>
        <v>3</v>
      </c>
    </row>
    <row r="269" s="357" customFormat="1" ht="15.75" spans="1:13">
      <c r="A269" s="379">
        <v>20501</v>
      </c>
      <c r="B269" s="380" t="s">
        <v>302</v>
      </c>
      <c r="C269" s="378">
        <f>SUM(C270:C273)</f>
        <v>1382</v>
      </c>
      <c r="D269" s="378">
        <f>SUM(D270:D273)</f>
        <v>1213</v>
      </c>
      <c r="E269" s="378">
        <v>1157</v>
      </c>
      <c r="F269" s="422">
        <f t="shared" ref="F269:F308" si="65">IFERROR(E269/D269,"")</f>
        <v>0.953833470733718</v>
      </c>
      <c r="G269" s="381">
        <f t="shared" si="62"/>
        <v>-61</v>
      </c>
      <c r="H269" s="422">
        <f t="shared" ref="H269:H308" si="66">IFERROR(G269/L269,"")</f>
        <v>-0.0500821018062397</v>
      </c>
      <c r="I269" s="378">
        <f>SUM(I270:I273)</f>
        <v>1525</v>
      </c>
      <c r="J269" s="378">
        <f t="shared" si="63"/>
        <v>143</v>
      </c>
      <c r="K269" s="422">
        <f t="shared" si="60"/>
        <v>0.103473227206946</v>
      </c>
      <c r="L269" s="378">
        <v>1218</v>
      </c>
      <c r="M269" s="202">
        <f t="shared" si="61"/>
        <v>5</v>
      </c>
    </row>
    <row r="270" s="357" customFormat="1" ht="15.75" spans="1:13">
      <c r="A270" s="386">
        <v>2050101</v>
      </c>
      <c r="B270" s="383" t="s">
        <v>152</v>
      </c>
      <c r="C270" s="384">
        <v>430</v>
      </c>
      <c r="D270" s="396">
        <v>450</v>
      </c>
      <c r="E270" s="423">
        <v>448</v>
      </c>
      <c r="F270" s="424">
        <f t="shared" si="65"/>
        <v>0.995555555555556</v>
      </c>
      <c r="G270" s="423">
        <f t="shared" si="64"/>
        <v>-2</v>
      </c>
      <c r="H270" s="424">
        <f t="shared" si="66"/>
        <v>-0.00444444444444444</v>
      </c>
      <c r="I270" s="384">
        <v>459</v>
      </c>
      <c r="J270" s="423">
        <f t="shared" si="63"/>
        <v>29</v>
      </c>
      <c r="K270" s="424">
        <f t="shared" si="60"/>
        <v>0.0674418604651163</v>
      </c>
      <c r="L270" s="378">
        <v>450</v>
      </c>
      <c r="M270" s="202">
        <f t="shared" si="61"/>
        <v>7</v>
      </c>
    </row>
    <row r="271" s="357" customFormat="1" ht="15.75" spans="1:13">
      <c r="A271" s="386">
        <v>2050102</v>
      </c>
      <c r="B271" s="383" t="s">
        <v>153</v>
      </c>
      <c r="C271" s="384">
        <v>63</v>
      </c>
      <c r="D271" s="396">
        <v>63</v>
      </c>
      <c r="E271" s="423">
        <v>32</v>
      </c>
      <c r="F271" s="424">
        <f t="shared" si="65"/>
        <v>0.507936507936508</v>
      </c>
      <c r="G271" s="423">
        <f t="shared" si="64"/>
        <v>-64</v>
      </c>
      <c r="H271" s="424">
        <f t="shared" si="66"/>
        <v>-0.666666666666667</v>
      </c>
      <c r="I271" s="384">
        <v>53</v>
      </c>
      <c r="J271" s="423">
        <f t="shared" si="63"/>
        <v>-10</v>
      </c>
      <c r="K271" s="424">
        <f t="shared" si="60"/>
        <v>-0.158730158730159</v>
      </c>
      <c r="L271" s="378">
        <v>96</v>
      </c>
      <c r="M271" s="202">
        <f t="shared" si="61"/>
        <v>7</v>
      </c>
    </row>
    <row r="272" s="357" customFormat="1" ht="15.75" spans="1:13">
      <c r="A272" s="386">
        <v>2050103</v>
      </c>
      <c r="B272" s="383" t="s">
        <v>154</v>
      </c>
      <c r="C272" s="384" t="s">
        <v>155</v>
      </c>
      <c r="D272" s="396">
        <v>0</v>
      </c>
      <c r="E272" s="423">
        <v>0</v>
      </c>
      <c r="F272" s="424" t="str">
        <f t="shared" si="65"/>
        <v/>
      </c>
      <c r="G272" s="423">
        <f t="shared" si="64"/>
        <v>0</v>
      </c>
      <c r="H272" s="424" t="str">
        <f t="shared" si="66"/>
        <v/>
      </c>
      <c r="I272" s="384"/>
      <c r="J272" s="423" t="str">
        <f t="shared" si="63"/>
        <v/>
      </c>
      <c r="K272" s="424" t="str">
        <f t="shared" si="60"/>
        <v/>
      </c>
      <c r="L272" s="378">
        <v>0</v>
      </c>
      <c r="M272" s="202">
        <f t="shared" si="61"/>
        <v>7</v>
      </c>
    </row>
    <row r="273" s="357" customFormat="1" ht="15.75" spans="1:13">
      <c r="A273" s="386">
        <v>2050199</v>
      </c>
      <c r="B273" s="383" t="s">
        <v>303</v>
      </c>
      <c r="C273" s="384">
        <v>889</v>
      </c>
      <c r="D273" s="396">
        <v>700</v>
      </c>
      <c r="E273" s="423">
        <v>677</v>
      </c>
      <c r="F273" s="424">
        <f t="shared" si="65"/>
        <v>0.967142857142857</v>
      </c>
      <c r="G273" s="423">
        <f t="shared" si="64"/>
        <v>5</v>
      </c>
      <c r="H273" s="424">
        <f t="shared" si="66"/>
        <v>0.00744047619047619</v>
      </c>
      <c r="I273" s="384">
        <v>1013</v>
      </c>
      <c r="J273" s="423">
        <f t="shared" si="63"/>
        <v>124</v>
      </c>
      <c r="K273" s="424">
        <f t="shared" si="60"/>
        <v>0.139482564679415</v>
      </c>
      <c r="L273" s="378">
        <v>672</v>
      </c>
      <c r="M273" s="202">
        <f t="shared" si="61"/>
        <v>7</v>
      </c>
    </row>
    <row r="274" s="357" customFormat="1" ht="15.75" spans="1:13">
      <c r="A274" s="379">
        <v>20502</v>
      </c>
      <c r="B274" s="380" t="s">
        <v>304</v>
      </c>
      <c r="C274" s="381">
        <f>SUM(C275:C280)</f>
        <v>34257</v>
      </c>
      <c r="D274" s="381">
        <f>SUM(D275:D280)</f>
        <v>36257</v>
      </c>
      <c r="E274" s="378">
        <v>36800</v>
      </c>
      <c r="F274" s="422">
        <f t="shared" si="65"/>
        <v>1.0149764183468</v>
      </c>
      <c r="G274" s="381">
        <f>E274-L274</f>
        <v>3192</v>
      </c>
      <c r="H274" s="422">
        <f t="shared" si="66"/>
        <v>0.0949773863365865</v>
      </c>
      <c r="I274" s="381">
        <f>SUM(I275:I280)</f>
        <v>33489</v>
      </c>
      <c r="J274" s="378">
        <f t="shared" si="63"/>
        <v>-768</v>
      </c>
      <c r="K274" s="422">
        <f t="shared" si="60"/>
        <v>-0.0224187757246694</v>
      </c>
      <c r="L274" s="378">
        <v>33608</v>
      </c>
      <c r="M274" s="202">
        <f t="shared" si="61"/>
        <v>5</v>
      </c>
    </row>
    <row r="275" s="357" customFormat="1" ht="15.75" spans="1:13">
      <c r="A275" s="386">
        <v>2050201</v>
      </c>
      <c r="B275" s="383" t="s">
        <v>305</v>
      </c>
      <c r="C275" s="384">
        <v>1273</v>
      </c>
      <c r="D275" s="396">
        <v>1822</v>
      </c>
      <c r="E275" s="423">
        <v>1822</v>
      </c>
      <c r="F275" s="424">
        <f t="shared" si="65"/>
        <v>1</v>
      </c>
      <c r="G275" s="423">
        <f t="shared" ref="G275:G280" si="67">IFERROR(E275-L275,"")</f>
        <v>1234</v>
      </c>
      <c r="H275" s="424">
        <f t="shared" si="66"/>
        <v>2.09863945578231</v>
      </c>
      <c r="I275" s="384">
        <v>1320</v>
      </c>
      <c r="J275" s="423">
        <f t="shared" si="63"/>
        <v>47</v>
      </c>
      <c r="K275" s="424">
        <f t="shared" si="60"/>
        <v>0.0369206598586017</v>
      </c>
      <c r="L275" s="378">
        <v>588</v>
      </c>
      <c r="M275" s="202">
        <f t="shared" si="61"/>
        <v>7</v>
      </c>
    </row>
    <row r="276" s="357" customFormat="1" ht="15.75" spans="1:13">
      <c r="A276" s="386">
        <v>2050202</v>
      </c>
      <c r="B276" s="383" t="s">
        <v>306</v>
      </c>
      <c r="C276" s="384">
        <v>20585</v>
      </c>
      <c r="D276" s="396">
        <v>18400</v>
      </c>
      <c r="E276" s="423">
        <v>18400</v>
      </c>
      <c r="F276" s="424">
        <f t="shared" si="65"/>
        <v>1</v>
      </c>
      <c r="G276" s="423">
        <f t="shared" si="67"/>
        <v>965</v>
      </c>
      <c r="H276" s="424">
        <f t="shared" si="66"/>
        <v>0.0553484370519071</v>
      </c>
      <c r="I276" s="384">
        <v>17687</v>
      </c>
      <c r="J276" s="423">
        <f t="shared" si="63"/>
        <v>-2898</v>
      </c>
      <c r="K276" s="424">
        <f t="shared" si="60"/>
        <v>-0.140782122905028</v>
      </c>
      <c r="L276" s="378">
        <v>17435</v>
      </c>
      <c r="M276" s="202">
        <f t="shared" si="61"/>
        <v>7</v>
      </c>
    </row>
    <row r="277" s="357" customFormat="1" ht="15.75" spans="1:13">
      <c r="A277" s="386">
        <v>2050203</v>
      </c>
      <c r="B277" s="383" t="s">
        <v>307</v>
      </c>
      <c r="C277" s="384">
        <v>6693</v>
      </c>
      <c r="D277" s="396">
        <v>8940</v>
      </c>
      <c r="E277" s="423">
        <v>8940</v>
      </c>
      <c r="F277" s="424">
        <f t="shared" si="65"/>
        <v>1</v>
      </c>
      <c r="G277" s="423">
        <f t="shared" si="67"/>
        <v>-497</v>
      </c>
      <c r="H277" s="424">
        <f t="shared" si="66"/>
        <v>-0.0526650418565222</v>
      </c>
      <c r="I277" s="384">
        <v>9259</v>
      </c>
      <c r="J277" s="423">
        <f t="shared" si="63"/>
        <v>2566</v>
      </c>
      <c r="K277" s="424">
        <f t="shared" si="60"/>
        <v>0.383385626774242</v>
      </c>
      <c r="L277" s="378">
        <v>9437</v>
      </c>
      <c r="M277" s="202">
        <f t="shared" si="61"/>
        <v>7</v>
      </c>
    </row>
    <row r="278" s="357" customFormat="1" ht="15.75" spans="1:13">
      <c r="A278" s="386">
        <v>2050204</v>
      </c>
      <c r="B278" s="383" t="s">
        <v>308</v>
      </c>
      <c r="C278" s="384">
        <v>5236</v>
      </c>
      <c r="D278" s="396">
        <v>6945</v>
      </c>
      <c r="E278" s="423">
        <v>7497</v>
      </c>
      <c r="F278" s="424">
        <f t="shared" si="65"/>
        <v>1.07948164146868</v>
      </c>
      <c r="G278" s="423">
        <f t="shared" si="67"/>
        <v>2586</v>
      </c>
      <c r="H278" s="424">
        <f t="shared" si="66"/>
        <v>0.526572999389126</v>
      </c>
      <c r="I278" s="384">
        <v>4886</v>
      </c>
      <c r="J278" s="423">
        <f t="shared" si="63"/>
        <v>-350</v>
      </c>
      <c r="K278" s="424">
        <f t="shared" si="60"/>
        <v>-0.0668449197860963</v>
      </c>
      <c r="L278" s="378">
        <v>4911</v>
      </c>
      <c r="M278" s="202">
        <f t="shared" si="61"/>
        <v>7</v>
      </c>
    </row>
    <row r="279" s="357" customFormat="1" ht="15.75" spans="1:13">
      <c r="A279" s="386">
        <v>2050205</v>
      </c>
      <c r="B279" s="383" t="s">
        <v>309</v>
      </c>
      <c r="C279" s="384" t="s">
        <v>155</v>
      </c>
      <c r="D279" s="396">
        <v>0</v>
      </c>
      <c r="E279" s="423">
        <v>0</v>
      </c>
      <c r="F279" s="424" t="str">
        <f t="shared" si="65"/>
        <v/>
      </c>
      <c r="G279" s="423">
        <f t="shared" si="67"/>
        <v>-11</v>
      </c>
      <c r="H279" s="424">
        <f t="shared" si="66"/>
        <v>-1</v>
      </c>
      <c r="I279" s="384"/>
      <c r="J279" s="423" t="str">
        <f t="shared" si="63"/>
        <v/>
      </c>
      <c r="K279" s="424" t="str">
        <f t="shared" si="60"/>
        <v/>
      </c>
      <c r="L279" s="378">
        <v>11</v>
      </c>
      <c r="M279" s="202">
        <f t="shared" si="61"/>
        <v>7</v>
      </c>
    </row>
    <row r="280" s="357" customFormat="1" ht="15.75" spans="1:13">
      <c r="A280" s="386">
        <v>2050299</v>
      </c>
      <c r="B280" s="383" t="s">
        <v>310</v>
      </c>
      <c r="C280" s="384">
        <v>470</v>
      </c>
      <c r="D280" s="396">
        <v>150</v>
      </c>
      <c r="E280" s="423">
        <v>141</v>
      </c>
      <c r="F280" s="424">
        <f t="shared" si="65"/>
        <v>0.94</v>
      </c>
      <c r="G280" s="423">
        <f t="shared" si="67"/>
        <v>-1085</v>
      </c>
      <c r="H280" s="424">
        <f t="shared" si="66"/>
        <v>-0.884991843393148</v>
      </c>
      <c r="I280" s="384">
        <v>337</v>
      </c>
      <c r="J280" s="423">
        <f t="shared" si="63"/>
        <v>-133</v>
      </c>
      <c r="K280" s="424">
        <f t="shared" si="60"/>
        <v>-0.282978723404255</v>
      </c>
      <c r="L280" s="378">
        <v>1226</v>
      </c>
      <c r="M280" s="202">
        <f t="shared" si="61"/>
        <v>7</v>
      </c>
    </row>
    <row r="281" s="357" customFormat="1" ht="15.75" spans="1:13">
      <c r="A281" s="379">
        <v>20503</v>
      </c>
      <c r="B281" s="380" t="s">
        <v>311</v>
      </c>
      <c r="C281" s="381">
        <f>SUM(C282:C286)</f>
        <v>1121</v>
      </c>
      <c r="D281" s="381">
        <f>SUM(D282:D286)</f>
        <v>1210</v>
      </c>
      <c r="E281" s="378">
        <v>1205</v>
      </c>
      <c r="F281" s="422">
        <f t="shared" si="65"/>
        <v>0.995867768595041</v>
      </c>
      <c r="G281" s="381">
        <f>E281-L281</f>
        <v>-152</v>
      </c>
      <c r="H281" s="422">
        <f t="shared" si="66"/>
        <v>-0.112011790714812</v>
      </c>
      <c r="I281" s="381">
        <f>SUM(I282:I286)</f>
        <v>1126</v>
      </c>
      <c r="J281" s="378">
        <f t="shared" si="63"/>
        <v>5</v>
      </c>
      <c r="K281" s="422">
        <f t="shared" si="60"/>
        <v>0.00446030330062444</v>
      </c>
      <c r="L281" s="378">
        <v>1357</v>
      </c>
      <c r="M281" s="202">
        <f t="shared" si="61"/>
        <v>5</v>
      </c>
    </row>
    <row r="282" s="357" customFormat="1" ht="15.75" spans="1:13">
      <c r="A282" s="386">
        <v>2050301</v>
      </c>
      <c r="B282" s="383" t="s">
        <v>312</v>
      </c>
      <c r="C282" s="384" t="s">
        <v>155</v>
      </c>
      <c r="D282" s="396">
        <v>0</v>
      </c>
      <c r="E282" s="423">
        <v>0</v>
      </c>
      <c r="F282" s="424" t="str">
        <f t="shared" si="65"/>
        <v/>
      </c>
      <c r="G282" s="423">
        <f t="shared" ref="G282:G286" si="68">IFERROR(E282-L282,"")</f>
        <v>0</v>
      </c>
      <c r="H282" s="424" t="str">
        <f t="shared" si="66"/>
        <v/>
      </c>
      <c r="I282" s="384"/>
      <c r="J282" s="423" t="str">
        <f t="shared" si="63"/>
        <v/>
      </c>
      <c r="K282" s="424" t="str">
        <f t="shared" si="60"/>
        <v/>
      </c>
      <c r="L282" s="378">
        <v>0</v>
      </c>
      <c r="M282" s="202">
        <f t="shared" si="61"/>
        <v>7</v>
      </c>
    </row>
    <row r="283" s="357" customFormat="1" ht="15.75" spans="1:13">
      <c r="A283" s="386">
        <v>2050302</v>
      </c>
      <c r="B283" s="383" t="s">
        <v>313</v>
      </c>
      <c r="C283" s="384">
        <v>1121</v>
      </c>
      <c r="D283" s="396">
        <v>1210</v>
      </c>
      <c r="E283" s="423">
        <v>1205</v>
      </c>
      <c r="F283" s="424">
        <f t="shared" si="65"/>
        <v>0.995867768595041</v>
      </c>
      <c r="G283" s="423">
        <f t="shared" si="68"/>
        <v>-152</v>
      </c>
      <c r="H283" s="424">
        <f t="shared" si="66"/>
        <v>-0.112011790714812</v>
      </c>
      <c r="I283" s="384">
        <v>1126</v>
      </c>
      <c r="J283" s="423">
        <f t="shared" si="63"/>
        <v>5</v>
      </c>
      <c r="K283" s="424">
        <f t="shared" si="60"/>
        <v>0.00446030330062444</v>
      </c>
      <c r="L283" s="378">
        <v>1357</v>
      </c>
      <c r="M283" s="202">
        <f t="shared" si="61"/>
        <v>7</v>
      </c>
    </row>
    <row r="284" s="357" customFormat="1" ht="15.75" spans="1:13">
      <c r="A284" s="386">
        <v>2050303</v>
      </c>
      <c r="B284" s="383" t="s">
        <v>314</v>
      </c>
      <c r="C284" s="384" t="s">
        <v>155</v>
      </c>
      <c r="D284" s="396">
        <v>0</v>
      </c>
      <c r="E284" s="423">
        <v>0</v>
      </c>
      <c r="F284" s="424" t="str">
        <f t="shared" si="65"/>
        <v/>
      </c>
      <c r="G284" s="423">
        <f t="shared" si="68"/>
        <v>0</v>
      </c>
      <c r="H284" s="424" t="str">
        <f t="shared" si="66"/>
        <v/>
      </c>
      <c r="I284" s="384"/>
      <c r="J284" s="423" t="str">
        <f t="shared" si="63"/>
        <v/>
      </c>
      <c r="K284" s="424" t="str">
        <f t="shared" si="60"/>
        <v/>
      </c>
      <c r="L284" s="378">
        <v>0</v>
      </c>
      <c r="M284" s="202">
        <f t="shared" si="61"/>
        <v>7</v>
      </c>
    </row>
    <row r="285" s="357" customFormat="1" ht="15.75" spans="1:13">
      <c r="A285" s="386">
        <v>2050305</v>
      </c>
      <c r="B285" s="383" t="s">
        <v>315</v>
      </c>
      <c r="C285" s="384" t="s">
        <v>155</v>
      </c>
      <c r="D285" s="396">
        <v>0</v>
      </c>
      <c r="E285" s="423">
        <v>0</v>
      </c>
      <c r="F285" s="424" t="str">
        <f t="shared" si="65"/>
        <v/>
      </c>
      <c r="G285" s="423">
        <f t="shared" si="68"/>
        <v>0</v>
      </c>
      <c r="H285" s="424" t="str">
        <f t="shared" si="66"/>
        <v/>
      </c>
      <c r="I285" s="384"/>
      <c r="J285" s="423" t="str">
        <f t="shared" si="63"/>
        <v/>
      </c>
      <c r="K285" s="424" t="str">
        <f t="shared" si="60"/>
        <v/>
      </c>
      <c r="L285" s="378">
        <v>0</v>
      </c>
      <c r="M285" s="202">
        <f t="shared" si="61"/>
        <v>7</v>
      </c>
    </row>
    <row r="286" s="357" customFormat="1" ht="15.75" spans="1:13">
      <c r="A286" s="386">
        <v>2050399</v>
      </c>
      <c r="B286" s="383" t="s">
        <v>316</v>
      </c>
      <c r="C286" s="384" t="s">
        <v>155</v>
      </c>
      <c r="D286" s="396">
        <v>0</v>
      </c>
      <c r="E286" s="423">
        <v>0</v>
      </c>
      <c r="F286" s="424" t="str">
        <f t="shared" si="65"/>
        <v/>
      </c>
      <c r="G286" s="423">
        <f t="shared" si="68"/>
        <v>0</v>
      </c>
      <c r="H286" s="424" t="str">
        <f t="shared" si="66"/>
        <v/>
      </c>
      <c r="I286" s="384"/>
      <c r="J286" s="423" t="str">
        <f t="shared" si="63"/>
        <v/>
      </c>
      <c r="K286" s="424" t="str">
        <f t="shared" si="60"/>
        <v/>
      </c>
      <c r="L286" s="378">
        <v>0</v>
      </c>
      <c r="M286" s="202">
        <f t="shared" si="61"/>
        <v>7</v>
      </c>
    </row>
    <row r="287" s="357" customFormat="1" ht="15.75" spans="1:13">
      <c r="A287" s="379">
        <v>20504</v>
      </c>
      <c r="B287" s="380" t="s">
        <v>317</v>
      </c>
      <c r="C287" s="387"/>
      <c r="D287" s="381">
        <v>0</v>
      </c>
      <c r="E287" s="378">
        <v>0</v>
      </c>
      <c r="F287" s="422" t="str">
        <f t="shared" si="65"/>
        <v/>
      </c>
      <c r="G287" s="381"/>
      <c r="H287" s="422" t="str">
        <f t="shared" si="66"/>
        <v/>
      </c>
      <c r="I287" s="387"/>
      <c r="J287" s="378"/>
      <c r="K287" s="422" t="str">
        <f t="shared" si="60"/>
        <v/>
      </c>
      <c r="L287" s="378">
        <v>0</v>
      </c>
      <c r="M287" s="202">
        <f t="shared" si="61"/>
        <v>5</v>
      </c>
    </row>
    <row r="288" s="357" customFormat="1" ht="15.75" spans="1:13">
      <c r="A288" s="379">
        <v>20505</v>
      </c>
      <c r="B288" s="380" t="s">
        <v>318</v>
      </c>
      <c r="C288" s="387"/>
      <c r="D288" s="381">
        <v>0</v>
      </c>
      <c r="E288" s="378">
        <v>0</v>
      </c>
      <c r="F288" s="422" t="str">
        <f t="shared" si="65"/>
        <v/>
      </c>
      <c r="G288" s="381"/>
      <c r="H288" s="422" t="str">
        <f t="shared" si="66"/>
        <v/>
      </c>
      <c r="I288" s="387"/>
      <c r="J288" s="378"/>
      <c r="K288" s="422" t="str">
        <f t="shared" si="60"/>
        <v/>
      </c>
      <c r="L288" s="378">
        <v>0</v>
      </c>
      <c r="M288" s="202">
        <f t="shared" si="61"/>
        <v>5</v>
      </c>
    </row>
    <row r="289" s="357" customFormat="1" ht="15.75" spans="1:13">
      <c r="A289" s="379">
        <v>20506</v>
      </c>
      <c r="B289" s="380" t="s">
        <v>319</v>
      </c>
      <c r="C289" s="387"/>
      <c r="D289" s="381">
        <v>0</v>
      </c>
      <c r="E289" s="378">
        <v>0</v>
      </c>
      <c r="F289" s="422" t="str">
        <f t="shared" si="65"/>
        <v/>
      </c>
      <c r="G289" s="381"/>
      <c r="H289" s="422" t="str">
        <f t="shared" si="66"/>
        <v/>
      </c>
      <c r="I289" s="387"/>
      <c r="J289" s="378"/>
      <c r="K289" s="422" t="str">
        <f t="shared" si="60"/>
        <v/>
      </c>
      <c r="L289" s="378">
        <v>0</v>
      </c>
      <c r="M289" s="202">
        <f t="shared" si="61"/>
        <v>5</v>
      </c>
    </row>
    <row r="290" s="357" customFormat="1" ht="15.75" spans="1:13">
      <c r="A290" s="379">
        <v>20507</v>
      </c>
      <c r="B290" s="380" t="s">
        <v>320</v>
      </c>
      <c r="C290" s="387">
        <f>SUM(C291:C293)</f>
        <v>89</v>
      </c>
      <c r="D290" s="387">
        <f>SUM(D291:D293)</f>
        <v>72</v>
      </c>
      <c r="E290" s="378">
        <v>67</v>
      </c>
      <c r="F290" s="422">
        <f t="shared" si="65"/>
        <v>0.930555555555556</v>
      </c>
      <c r="G290" s="381">
        <f>E290-L290</f>
        <v>-13</v>
      </c>
      <c r="H290" s="422">
        <f t="shared" si="66"/>
        <v>-0.1625</v>
      </c>
      <c r="I290" s="387">
        <f>SUM(I291:I293)</f>
        <v>69</v>
      </c>
      <c r="J290" s="378">
        <f t="shared" ref="J290:J306" si="69">IFERROR(I290-C290,"")</f>
        <v>-20</v>
      </c>
      <c r="K290" s="422">
        <f t="shared" si="60"/>
        <v>-0.224719101123595</v>
      </c>
      <c r="L290" s="378">
        <v>80</v>
      </c>
      <c r="M290" s="202">
        <f t="shared" si="61"/>
        <v>5</v>
      </c>
    </row>
    <row r="291" s="357" customFormat="1" ht="15.75" spans="1:13">
      <c r="A291" s="386">
        <v>2050701</v>
      </c>
      <c r="B291" s="383" t="s">
        <v>321</v>
      </c>
      <c r="C291" s="384">
        <v>49</v>
      </c>
      <c r="D291" s="396">
        <v>52</v>
      </c>
      <c r="E291" s="423">
        <v>51</v>
      </c>
      <c r="F291" s="424">
        <f t="shared" si="65"/>
        <v>0.980769230769231</v>
      </c>
      <c r="G291" s="423">
        <f t="shared" ref="G291:G293" si="70">IFERROR(E291-L291,"")</f>
        <v>-5</v>
      </c>
      <c r="H291" s="424">
        <f t="shared" si="66"/>
        <v>-0.0892857142857143</v>
      </c>
      <c r="I291" s="384">
        <v>69</v>
      </c>
      <c r="J291" s="423">
        <f t="shared" si="69"/>
        <v>20</v>
      </c>
      <c r="K291" s="424">
        <f t="shared" si="60"/>
        <v>0.408163265306122</v>
      </c>
      <c r="L291" s="378">
        <v>56</v>
      </c>
      <c r="M291" s="202">
        <f t="shared" si="61"/>
        <v>7</v>
      </c>
    </row>
    <row r="292" s="357" customFormat="1" ht="15.75" spans="1:13">
      <c r="A292" s="386">
        <v>2050702</v>
      </c>
      <c r="B292" s="383" t="s">
        <v>322</v>
      </c>
      <c r="C292" s="384" t="s">
        <v>155</v>
      </c>
      <c r="D292" s="396">
        <v>0</v>
      </c>
      <c r="E292" s="423">
        <v>0</v>
      </c>
      <c r="F292" s="424" t="str">
        <f t="shared" si="65"/>
        <v/>
      </c>
      <c r="G292" s="423">
        <f t="shared" si="70"/>
        <v>0</v>
      </c>
      <c r="H292" s="424" t="str">
        <f t="shared" si="66"/>
        <v/>
      </c>
      <c r="I292" s="384"/>
      <c r="J292" s="423" t="str">
        <f t="shared" si="69"/>
        <v/>
      </c>
      <c r="K292" s="424" t="str">
        <f t="shared" si="60"/>
        <v/>
      </c>
      <c r="L292" s="378">
        <v>0</v>
      </c>
      <c r="M292" s="202">
        <f t="shared" si="61"/>
        <v>7</v>
      </c>
    </row>
    <row r="293" s="357" customFormat="1" ht="15.75" spans="1:13">
      <c r="A293" s="386">
        <v>2050799</v>
      </c>
      <c r="B293" s="383" t="s">
        <v>323</v>
      </c>
      <c r="C293" s="384">
        <v>40</v>
      </c>
      <c r="D293" s="396">
        <v>20</v>
      </c>
      <c r="E293" s="423">
        <v>16</v>
      </c>
      <c r="F293" s="424">
        <f t="shared" si="65"/>
        <v>0.8</v>
      </c>
      <c r="G293" s="423">
        <f t="shared" si="70"/>
        <v>-8</v>
      </c>
      <c r="H293" s="424">
        <f t="shared" si="66"/>
        <v>-0.333333333333333</v>
      </c>
      <c r="I293" s="384"/>
      <c r="J293" s="423">
        <f t="shared" si="69"/>
        <v>-40</v>
      </c>
      <c r="K293" s="424">
        <f t="shared" si="60"/>
        <v>-1</v>
      </c>
      <c r="L293" s="378">
        <v>24</v>
      </c>
      <c r="M293" s="202">
        <f t="shared" si="61"/>
        <v>7</v>
      </c>
    </row>
    <row r="294" s="357" customFormat="1" ht="15.75" spans="1:13">
      <c r="A294" s="379">
        <v>20508</v>
      </c>
      <c r="B294" s="380" t="s">
        <v>324</v>
      </c>
      <c r="C294" s="381">
        <f>SUM(C295:C299)</f>
        <v>381</v>
      </c>
      <c r="D294" s="381">
        <f>SUM(D295:D299)</f>
        <v>346</v>
      </c>
      <c r="E294" s="378">
        <v>319</v>
      </c>
      <c r="F294" s="422">
        <f t="shared" si="65"/>
        <v>0.921965317919075</v>
      </c>
      <c r="G294" s="381">
        <f>E294-L294</f>
        <v>-60</v>
      </c>
      <c r="H294" s="422">
        <f t="shared" si="66"/>
        <v>-0.158311345646438</v>
      </c>
      <c r="I294" s="381">
        <f>SUM(I295:I299)</f>
        <v>365</v>
      </c>
      <c r="J294" s="378">
        <f t="shared" si="69"/>
        <v>-16</v>
      </c>
      <c r="K294" s="422">
        <f t="shared" si="60"/>
        <v>-0.041994750656168</v>
      </c>
      <c r="L294" s="378">
        <v>379</v>
      </c>
      <c r="M294" s="202">
        <f t="shared" si="61"/>
        <v>5</v>
      </c>
    </row>
    <row r="295" s="357" customFormat="1" ht="15.75" spans="1:13">
      <c r="A295" s="386">
        <v>2050801</v>
      </c>
      <c r="B295" s="383" t="s">
        <v>325</v>
      </c>
      <c r="C295" s="384" t="s">
        <v>155</v>
      </c>
      <c r="D295" s="396">
        <v>0</v>
      </c>
      <c r="E295" s="423">
        <v>0</v>
      </c>
      <c r="F295" s="424" t="str">
        <f t="shared" si="65"/>
        <v/>
      </c>
      <c r="G295" s="423">
        <f t="shared" ref="G295:G299" si="71">IFERROR(E295-L295,"")</f>
        <v>0</v>
      </c>
      <c r="H295" s="424" t="str">
        <f t="shared" si="66"/>
        <v/>
      </c>
      <c r="I295" s="384"/>
      <c r="J295" s="423" t="str">
        <f t="shared" si="69"/>
        <v/>
      </c>
      <c r="K295" s="424" t="str">
        <f t="shared" si="60"/>
        <v/>
      </c>
      <c r="L295" s="378">
        <v>0</v>
      </c>
      <c r="M295" s="202">
        <f t="shared" si="61"/>
        <v>7</v>
      </c>
    </row>
    <row r="296" s="357" customFormat="1" ht="15.75" spans="1:13">
      <c r="A296" s="386">
        <v>2050802</v>
      </c>
      <c r="B296" s="383" t="s">
        <v>326</v>
      </c>
      <c r="C296" s="384">
        <v>271</v>
      </c>
      <c r="D296" s="396">
        <v>276</v>
      </c>
      <c r="E296" s="423">
        <v>257</v>
      </c>
      <c r="F296" s="424">
        <f t="shared" si="65"/>
        <v>0.931159420289855</v>
      </c>
      <c r="G296" s="423">
        <f t="shared" si="71"/>
        <v>-31</v>
      </c>
      <c r="H296" s="424">
        <f t="shared" si="66"/>
        <v>-0.107638888888889</v>
      </c>
      <c r="I296" s="384">
        <v>255</v>
      </c>
      <c r="J296" s="423">
        <f t="shared" si="69"/>
        <v>-16</v>
      </c>
      <c r="K296" s="424">
        <f t="shared" si="60"/>
        <v>-0.0590405904059041</v>
      </c>
      <c r="L296" s="378">
        <v>288</v>
      </c>
      <c r="M296" s="202">
        <f t="shared" si="61"/>
        <v>7</v>
      </c>
    </row>
    <row r="297" s="357" customFormat="1" ht="15.75" spans="1:13">
      <c r="A297" s="386">
        <v>2050803</v>
      </c>
      <c r="B297" s="383" t="s">
        <v>327</v>
      </c>
      <c r="C297" s="384">
        <v>110</v>
      </c>
      <c r="D297" s="396">
        <v>70</v>
      </c>
      <c r="E297" s="423">
        <v>62</v>
      </c>
      <c r="F297" s="424">
        <f t="shared" si="65"/>
        <v>0.885714285714286</v>
      </c>
      <c r="G297" s="423">
        <f t="shared" si="71"/>
        <v>-29</v>
      </c>
      <c r="H297" s="424">
        <f t="shared" si="66"/>
        <v>-0.318681318681319</v>
      </c>
      <c r="I297" s="384">
        <v>110</v>
      </c>
      <c r="J297" s="423">
        <f t="shared" si="69"/>
        <v>0</v>
      </c>
      <c r="K297" s="424">
        <f t="shared" si="60"/>
        <v>0</v>
      </c>
      <c r="L297" s="378">
        <v>91</v>
      </c>
      <c r="M297" s="202">
        <f t="shared" si="61"/>
        <v>7</v>
      </c>
    </row>
    <row r="298" s="357" customFormat="1" ht="15.75" spans="1:13">
      <c r="A298" s="386">
        <v>2050804</v>
      </c>
      <c r="B298" s="383" t="s">
        <v>328</v>
      </c>
      <c r="C298" s="384" t="s">
        <v>155</v>
      </c>
      <c r="D298" s="396">
        <v>0</v>
      </c>
      <c r="E298" s="423">
        <v>0</v>
      </c>
      <c r="F298" s="424" t="str">
        <f t="shared" si="65"/>
        <v/>
      </c>
      <c r="G298" s="423">
        <f t="shared" si="71"/>
        <v>0</v>
      </c>
      <c r="H298" s="424" t="str">
        <f t="shared" si="66"/>
        <v/>
      </c>
      <c r="I298" s="384"/>
      <c r="J298" s="423" t="str">
        <f t="shared" si="69"/>
        <v/>
      </c>
      <c r="K298" s="424" t="str">
        <f t="shared" si="60"/>
        <v/>
      </c>
      <c r="L298" s="378">
        <v>0</v>
      </c>
      <c r="M298" s="202">
        <f t="shared" si="61"/>
        <v>7</v>
      </c>
    </row>
    <row r="299" s="357" customFormat="1" ht="15.75" spans="1:13">
      <c r="A299" s="386">
        <v>2050899</v>
      </c>
      <c r="B299" s="383" t="s">
        <v>329</v>
      </c>
      <c r="C299" s="384" t="s">
        <v>155</v>
      </c>
      <c r="D299" s="396">
        <v>0</v>
      </c>
      <c r="E299" s="423">
        <v>0</v>
      </c>
      <c r="F299" s="424" t="str">
        <f t="shared" si="65"/>
        <v/>
      </c>
      <c r="G299" s="423">
        <f t="shared" si="71"/>
        <v>0</v>
      </c>
      <c r="H299" s="424" t="str">
        <f t="shared" si="66"/>
        <v/>
      </c>
      <c r="I299" s="384"/>
      <c r="J299" s="423" t="str">
        <f t="shared" si="69"/>
        <v/>
      </c>
      <c r="K299" s="424" t="str">
        <f t="shared" si="60"/>
        <v/>
      </c>
      <c r="L299" s="378">
        <v>0</v>
      </c>
      <c r="M299" s="202">
        <f t="shared" si="61"/>
        <v>7</v>
      </c>
    </row>
    <row r="300" s="357" customFormat="1" ht="15.75" spans="1:13">
      <c r="A300" s="379">
        <v>20509</v>
      </c>
      <c r="B300" s="380" t="s">
        <v>330</v>
      </c>
      <c r="C300" s="381">
        <f>SUM(C301:C306)</f>
        <v>0</v>
      </c>
      <c r="D300" s="381">
        <f>SUM(D301:D306)</f>
        <v>449</v>
      </c>
      <c r="E300" s="378">
        <v>443</v>
      </c>
      <c r="F300" s="422">
        <f t="shared" si="65"/>
        <v>0.986636971046771</v>
      </c>
      <c r="G300" s="381">
        <f>E300-L300</f>
        <v>-369</v>
      </c>
      <c r="H300" s="422">
        <f t="shared" si="66"/>
        <v>-0.454433497536946</v>
      </c>
      <c r="I300" s="381">
        <f>SUM(I301:I306)</f>
        <v>0</v>
      </c>
      <c r="J300" s="378">
        <f t="shared" si="69"/>
        <v>0</v>
      </c>
      <c r="K300" s="422" t="str">
        <f t="shared" si="60"/>
        <v/>
      </c>
      <c r="L300" s="378">
        <v>812</v>
      </c>
      <c r="M300" s="202">
        <f t="shared" si="61"/>
        <v>5</v>
      </c>
    </row>
    <row r="301" s="357" customFormat="1" ht="15.75" spans="1:13">
      <c r="A301" s="386">
        <v>2050901</v>
      </c>
      <c r="B301" s="383" t="s">
        <v>331</v>
      </c>
      <c r="C301" s="384" t="s">
        <v>155</v>
      </c>
      <c r="D301" s="396">
        <v>9</v>
      </c>
      <c r="E301" s="423">
        <v>9</v>
      </c>
      <c r="F301" s="424">
        <f t="shared" si="65"/>
        <v>1</v>
      </c>
      <c r="G301" s="423">
        <f t="shared" ref="G301:G306" si="72">IFERROR(E301-L301,"")</f>
        <v>9</v>
      </c>
      <c r="H301" s="424" t="str">
        <f t="shared" si="66"/>
        <v/>
      </c>
      <c r="I301" s="384"/>
      <c r="J301" s="423" t="str">
        <f t="shared" si="69"/>
        <v/>
      </c>
      <c r="K301" s="424" t="str">
        <f t="shared" si="60"/>
        <v/>
      </c>
      <c r="L301" s="378">
        <v>0</v>
      </c>
      <c r="M301" s="202">
        <f t="shared" si="61"/>
        <v>7</v>
      </c>
    </row>
    <row r="302" s="357" customFormat="1" ht="15.75" spans="1:13">
      <c r="A302" s="386">
        <v>2050902</v>
      </c>
      <c r="B302" s="383" t="s">
        <v>332</v>
      </c>
      <c r="C302" s="384" t="s">
        <v>155</v>
      </c>
      <c r="D302" s="396">
        <v>0</v>
      </c>
      <c r="E302" s="423">
        <v>0</v>
      </c>
      <c r="F302" s="424" t="str">
        <f t="shared" si="65"/>
        <v/>
      </c>
      <c r="G302" s="423">
        <f t="shared" si="72"/>
        <v>0</v>
      </c>
      <c r="H302" s="424" t="str">
        <f t="shared" si="66"/>
        <v/>
      </c>
      <c r="I302" s="384"/>
      <c r="J302" s="423" t="str">
        <f t="shared" si="69"/>
        <v/>
      </c>
      <c r="K302" s="424" t="str">
        <f t="shared" si="60"/>
        <v/>
      </c>
      <c r="L302" s="378">
        <v>0</v>
      </c>
      <c r="M302" s="202">
        <f t="shared" si="61"/>
        <v>7</v>
      </c>
    </row>
    <row r="303" s="357" customFormat="1" ht="15.75" spans="1:13">
      <c r="A303" s="386">
        <v>2050903</v>
      </c>
      <c r="B303" s="383" t="s">
        <v>333</v>
      </c>
      <c r="C303" s="384" t="s">
        <v>155</v>
      </c>
      <c r="D303" s="396">
        <v>0</v>
      </c>
      <c r="E303" s="423">
        <v>0</v>
      </c>
      <c r="F303" s="424" t="str">
        <f t="shared" si="65"/>
        <v/>
      </c>
      <c r="G303" s="423">
        <f t="shared" si="72"/>
        <v>-52</v>
      </c>
      <c r="H303" s="424">
        <f t="shared" si="66"/>
        <v>-1</v>
      </c>
      <c r="I303" s="384"/>
      <c r="J303" s="423" t="str">
        <f t="shared" si="69"/>
        <v/>
      </c>
      <c r="K303" s="424" t="str">
        <f t="shared" si="60"/>
        <v/>
      </c>
      <c r="L303" s="378">
        <v>52</v>
      </c>
      <c r="M303" s="202">
        <f t="shared" si="61"/>
        <v>7</v>
      </c>
    </row>
    <row r="304" s="357" customFormat="1" ht="15.75" spans="1:13">
      <c r="A304" s="386">
        <v>2050904</v>
      </c>
      <c r="B304" s="383" t="s">
        <v>334</v>
      </c>
      <c r="C304" s="384" t="s">
        <v>155</v>
      </c>
      <c r="D304" s="396">
        <v>0</v>
      </c>
      <c r="E304" s="423">
        <v>0</v>
      </c>
      <c r="F304" s="424" t="str">
        <f t="shared" si="65"/>
        <v/>
      </c>
      <c r="G304" s="423">
        <f t="shared" si="72"/>
        <v>0</v>
      </c>
      <c r="H304" s="424" t="str">
        <f t="shared" si="66"/>
        <v/>
      </c>
      <c r="I304" s="384"/>
      <c r="J304" s="423" t="str">
        <f t="shared" si="69"/>
        <v/>
      </c>
      <c r="K304" s="424" t="str">
        <f t="shared" si="60"/>
        <v/>
      </c>
      <c r="L304" s="378">
        <v>0</v>
      </c>
      <c r="M304" s="202">
        <f t="shared" si="61"/>
        <v>7</v>
      </c>
    </row>
    <row r="305" s="357" customFormat="1" ht="15.75" spans="1:13">
      <c r="A305" s="386">
        <v>2050905</v>
      </c>
      <c r="B305" s="383" t="s">
        <v>335</v>
      </c>
      <c r="C305" s="384" t="s">
        <v>155</v>
      </c>
      <c r="D305" s="396">
        <v>0</v>
      </c>
      <c r="E305" s="423">
        <v>0</v>
      </c>
      <c r="F305" s="424" t="str">
        <f t="shared" si="65"/>
        <v/>
      </c>
      <c r="G305" s="423">
        <f t="shared" si="72"/>
        <v>0</v>
      </c>
      <c r="H305" s="424" t="str">
        <f t="shared" si="66"/>
        <v/>
      </c>
      <c r="I305" s="384"/>
      <c r="J305" s="423" t="str">
        <f t="shared" si="69"/>
        <v/>
      </c>
      <c r="K305" s="424" t="str">
        <f t="shared" si="60"/>
        <v/>
      </c>
      <c r="L305" s="378">
        <v>0</v>
      </c>
      <c r="M305" s="202">
        <f t="shared" si="61"/>
        <v>7</v>
      </c>
    </row>
    <row r="306" s="357" customFormat="1" ht="15.75" spans="1:13">
      <c r="A306" s="386">
        <v>2050999</v>
      </c>
      <c r="B306" s="383" t="s">
        <v>336</v>
      </c>
      <c r="C306" s="384" t="s">
        <v>155</v>
      </c>
      <c r="D306" s="396">
        <v>440</v>
      </c>
      <c r="E306" s="423">
        <v>434</v>
      </c>
      <c r="F306" s="424">
        <f t="shared" si="65"/>
        <v>0.986363636363636</v>
      </c>
      <c r="G306" s="423">
        <f t="shared" si="72"/>
        <v>-326</v>
      </c>
      <c r="H306" s="424">
        <f t="shared" si="66"/>
        <v>-0.428947368421053</v>
      </c>
      <c r="I306" s="384"/>
      <c r="J306" s="423" t="str">
        <f t="shared" si="69"/>
        <v/>
      </c>
      <c r="K306" s="424" t="str">
        <f t="shared" si="60"/>
        <v/>
      </c>
      <c r="L306" s="378">
        <v>760</v>
      </c>
      <c r="M306" s="202">
        <f t="shared" si="61"/>
        <v>7</v>
      </c>
    </row>
    <row r="307" s="357" customFormat="1" ht="15.75" spans="1:13">
      <c r="A307" s="379">
        <v>20599</v>
      </c>
      <c r="B307" s="380" t="s">
        <v>337</v>
      </c>
      <c r="C307" s="387"/>
      <c r="D307" s="378">
        <f>D308</f>
        <v>433</v>
      </c>
      <c r="E307" s="378">
        <v>433</v>
      </c>
      <c r="F307" s="422">
        <f t="shared" si="65"/>
        <v>1</v>
      </c>
      <c r="G307" s="396"/>
      <c r="H307" s="422" t="str">
        <f t="shared" si="66"/>
        <v/>
      </c>
      <c r="I307" s="387"/>
      <c r="J307" s="378"/>
      <c r="K307" s="422" t="str">
        <f t="shared" si="60"/>
        <v/>
      </c>
      <c r="L307" s="378">
        <v>0</v>
      </c>
      <c r="M307" s="202">
        <f t="shared" si="61"/>
        <v>5</v>
      </c>
    </row>
    <row r="308" s="357" customFormat="1" ht="15.75" spans="1:13">
      <c r="A308" s="386">
        <v>2059999</v>
      </c>
      <c r="B308" s="383" t="s">
        <v>337</v>
      </c>
      <c r="C308" s="384" t="s">
        <v>155</v>
      </c>
      <c r="D308" s="396">
        <v>433</v>
      </c>
      <c r="E308" s="423">
        <v>433</v>
      </c>
      <c r="F308" s="424">
        <f t="shared" si="65"/>
        <v>1</v>
      </c>
      <c r="G308" s="423">
        <f t="shared" ref="G308:G314" si="73">IFERROR(E308-L308,"")</f>
        <v>433</v>
      </c>
      <c r="H308" s="424" t="str">
        <f t="shared" si="66"/>
        <v/>
      </c>
      <c r="I308" s="384"/>
      <c r="J308" s="423" t="str">
        <f t="shared" ref="J308:J314" si="74">IFERROR(I308-C308,"")</f>
        <v/>
      </c>
      <c r="K308" s="424" t="str">
        <f t="shared" si="60"/>
        <v/>
      </c>
      <c r="L308" s="378">
        <v>0</v>
      </c>
      <c r="M308" s="202">
        <f t="shared" si="61"/>
        <v>7</v>
      </c>
    </row>
    <row r="309" s="357" customFormat="1" ht="15.75" spans="1:13">
      <c r="A309" s="390">
        <v>206</v>
      </c>
      <c r="B309" s="377" t="s">
        <v>338</v>
      </c>
      <c r="C309" s="378">
        <f>C310+C315+C316+C322+C327+C332+C333+C340+C341+C345</f>
        <v>2115</v>
      </c>
      <c r="D309" s="378">
        <f t="shared" ref="D309:I309" si="75">D310+D315+D316+D322+D327+D332+D333+D340+D341+D345</f>
        <v>2450</v>
      </c>
      <c r="E309" s="378">
        <f t="shared" si="75"/>
        <v>2479</v>
      </c>
      <c r="F309" s="429">
        <f>E309/D309</f>
        <v>1.01183673469388</v>
      </c>
      <c r="G309" s="381">
        <f>E309-L309</f>
        <v>73</v>
      </c>
      <c r="H309" s="430">
        <f>G309/L309</f>
        <v>0.0303408146300914</v>
      </c>
      <c r="I309" s="378">
        <f t="shared" si="75"/>
        <v>3084</v>
      </c>
      <c r="J309" s="378">
        <f t="shared" si="74"/>
        <v>969</v>
      </c>
      <c r="K309" s="422">
        <f t="shared" si="60"/>
        <v>0.458156028368794</v>
      </c>
      <c r="L309" s="378">
        <v>2406</v>
      </c>
      <c r="M309" s="202">
        <f t="shared" si="61"/>
        <v>3</v>
      </c>
    </row>
    <row r="310" s="357" customFormat="1" ht="15.75" spans="1:13">
      <c r="A310" s="379">
        <v>20601</v>
      </c>
      <c r="B310" s="380" t="s">
        <v>339</v>
      </c>
      <c r="C310" s="381">
        <f>SUM(C311:C314)</f>
        <v>6</v>
      </c>
      <c r="D310" s="381">
        <f>SUM(D311:D314)</f>
        <v>6</v>
      </c>
      <c r="E310" s="378">
        <v>6</v>
      </c>
      <c r="F310" s="422">
        <f t="shared" ref="F310:F349" si="76">IFERROR(E310/D310,"")</f>
        <v>1</v>
      </c>
      <c r="G310" s="381">
        <f>E310-L310</f>
        <v>-1</v>
      </c>
      <c r="H310" s="422">
        <f t="shared" ref="H310:H349" si="77">IFERROR(G310/L310,"")</f>
        <v>-0.142857142857143</v>
      </c>
      <c r="I310" s="381">
        <f>SUM(I311:I314)</f>
        <v>3006</v>
      </c>
      <c r="J310" s="378">
        <f t="shared" si="74"/>
        <v>3000</v>
      </c>
      <c r="K310" s="422">
        <f t="shared" si="60"/>
        <v>500</v>
      </c>
      <c r="L310" s="378">
        <v>7</v>
      </c>
      <c r="M310" s="202">
        <f t="shared" si="61"/>
        <v>5</v>
      </c>
    </row>
    <row r="311" s="357" customFormat="1" ht="15.75" spans="1:13">
      <c r="A311" s="386">
        <v>2060101</v>
      </c>
      <c r="B311" s="383" t="s">
        <v>152</v>
      </c>
      <c r="C311" s="384" t="s">
        <v>155</v>
      </c>
      <c r="D311" s="396">
        <v>0</v>
      </c>
      <c r="E311" s="423">
        <v>0</v>
      </c>
      <c r="F311" s="424" t="str">
        <f t="shared" si="76"/>
        <v/>
      </c>
      <c r="G311" s="423">
        <f t="shared" si="73"/>
        <v>0</v>
      </c>
      <c r="H311" s="424" t="str">
        <f t="shared" si="77"/>
        <v/>
      </c>
      <c r="I311" s="384">
        <v>3000</v>
      </c>
      <c r="J311" s="423" t="str">
        <f t="shared" si="74"/>
        <v/>
      </c>
      <c r="K311" s="424" t="str">
        <f t="shared" si="60"/>
        <v/>
      </c>
      <c r="L311" s="378">
        <v>0</v>
      </c>
      <c r="M311" s="202">
        <f t="shared" si="61"/>
        <v>7</v>
      </c>
    </row>
    <row r="312" s="357" customFormat="1" ht="15.75" spans="1:13">
      <c r="A312" s="386">
        <v>2060102</v>
      </c>
      <c r="B312" s="383" t="s">
        <v>153</v>
      </c>
      <c r="C312" s="384" t="s">
        <v>155</v>
      </c>
      <c r="D312" s="396">
        <v>0</v>
      </c>
      <c r="E312" s="423">
        <v>0</v>
      </c>
      <c r="F312" s="424" t="str">
        <f t="shared" si="76"/>
        <v/>
      </c>
      <c r="G312" s="423">
        <f t="shared" si="73"/>
        <v>0</v>
      </c>
      <c r="H312" s="424" t="str">
        <f t="shared" si="77"/>
        <v/>
      </c>
      <c r="I312" s="384">
        <v>0</v>
      </c>
      <c r="J312" s="423" t="str">
        <f t="shared" si="74"/>
        <v/>
      </c>
      <c r="K312" s="424" t="str">
        <f t="shared" si="60"/>
        <v/>
      </c>
      <c r="L312" s="378">
        <v>0</v>
      </c>
      <c r="M312" s="202">
        <f t="shared" si="61"/>
        <v>7</v>
      </c>
    </row>
    <row r="313" s="357" customFormat="1" ht="15.75" spans="1:13">
      <c r="A313" s="386">
        <v>2060103</v>
      </c>
      <c r="B313" s="383" t="s">
        <v>154</v>
      </c>
      <c r="C313" s="384" t="s">
        <v>155</v>
      </c>
      <c r="D313" s="396">
        <v>0</v>
      </c>
      <c r="E313" s="423">
        <v>0</v>
      </c>
      <c r="F313" s="424" t="str">
        <f t="shared" si="76"/>
        <v/>
      </c>
      <c r="G313" s="423">
        <f t="shared" si="73"/>
        <v>0</v>
      </c>
      <c r="H313" s="424" t="str">
        <f t="shared" si="77"/>
        <v/>
      </c>
      <c r="I313" s="384"/>
      <c r="J313" s="423" t="str">
        <f t="shared" si="74"/>
        <v/>
      </c>
      <c r="K313" s="424" t="str">
        <f t="shared" si="60"/>
        <v/>
      </c>
      <c r="L313" s="378">
        <v>0</v>
      </c>
      <c r="M313" s="202">
        <f t="shared" si="61"/>
        <v>7</v>
      </c>
    </row>
    <row r="314" s="357" customFormat="1" ht="15.75" spans="1:13">
      <c r="A314" s="386">
        <v>2060199</v>
      </c>
      <c r="B314" s="383" t="s">
        <v>340</v>
      </c>
      <c r="C314" s="384">
        <v>6</v>
      </c>
      <c r="D314" s="396">
        <v>6</v>
      </c>
      <c r="E314" s="423">
        <v>6</v>
      </c>
      <c r="F314" s="424">
        <f t="shared" si="76"/>
        <v>1</v>
      </c>
      <c r="G314" s="423">
        <f t="shared" si="73"/>
        <v>-1</v>
      </c>
      <c r="H314" s="424">
        <f t="shared" si="77"/>
        <v>-0.142857142857143</v>
      </c>
      <c r="I314" s="384">
        <v>6</v>
      </c>
      <c r="J314" s="423">
        <f t="shared" si="74"/>
        <v>0</v>
      </c>
      <c r="K314" s="424">
        <f t="shared" si="60"/>
        <v>0</v>
      </c>
      <c r="L314" s="378">
        <v>7</v>
      </c>
      <c r="M314" s="202">
        <f t="shared" si="61"/>
        <v>7</v>
      </c>
    </row>
    <row r="315" s="357" customFormat="1" ht="15.75" spans="1:13">
      <c r="A315" s="379">
        <v>20602</v>
      </c>
      <c r="B315" s="380" t="s">
        <v>341</v>
      </c>
      <c r="C315" s="387"/>
      <c r="D315" s="431">
        <v>0</v>
      </c>
      <c r="E315" s="378">
        <v>0</v>
      </c>
      <c r="F315" s="422" t="str">
        <f t="shared" si="76"/>
        <v/>
      </c>
      <c r="G315" s="381"/>
      <c r="H315" s="422" t="str">
        <f t="shared" si="77"/>
        <v/>
      </c>
      <c r="I315" s="387"/>
      <c r="J315" s="378"/>
      <c r="K315" s="422" t="str">
        <f t="shared" si="60"/>
        <v/>
      </c>
      <c r="L315" s="378">
        <v>0</v>
      </c>
      <c r="M315" s="202">
        <f t="shared" si="61"/>
        <v>5</v>
      </c>
    </row>
    <row r="316" s="357" customFormat="1" ht="15.75" spans="1:13">
      <c r="A316" s="379">
        <v>20603</v>
      </c>
      <c r="B316" s="380" t="s">
        <v>342</v>
      </c>
      <c r="C316" s="387"/>
      <c r="D316" s="387">
        <f>SUM(D317:D321)</f>
        <v>10</v>
      </c>
      <c r="E316" s="378">
        <v>8</v>
      </c>
      <c r="F316" s="422">
        <f t="shared" si="76"/>
        <v>0.8</v>
      </c>
      <c r="G316" s="381">
        <f>E316-L316</f>
        <v>-8</v>
      </c>
      <c r="H316" s="422">
        <f t="shared" si="77"/>
        <v>-0.5</v>
      </c>
      <c r="I316" s="387"/>
      <c r="J316" s="378"/>
      <c r="K316" s="422" t="str">
        <f t="shared" si="60"/>
        <v/>
      </c>
      <c r="L316" s="378">
        <v>16</v>
      </c>
      <c r="M316" s="202">
        <f t="shared" si="61"/>
        <v>5</v>
      </c>
    </row>
    <row r="317" s="357" customFormat="1" ht="15.75" spans="1:13">
      <c r="A317" s="386">
        <v>2060301</v>
      </c>
      <c r="B317" s="383" t="s">
        <v>343</v>
      </c>
      <c r="C317" s="384" t="s">
        <v>155</v>
      </c>
      <c r="D317" s="396">
        <v>0</v>
      </c>
      <c r="E317" s="423">
        <v>0</v>
      </c>
      <c r="F317" s="424" t="str">
        <f t="shared" si="76"/>
        <v/>
      </c>
      <c r="G317" s="423">
        <f t="shared" ref="G317:G321" si="78">IFERROR(E317-L317,"")</f>
        <v>0</v>
      </c>
      <c r="H317" s="424" t="str">
        <f t="shared" si="77"/>
        <v/>
      </c>
      <c r="I317" s="384"/>
      <c r="J317" s="423" t="str">
        <f t="shared" ref="J317:J326" si="79">IFERROR(I317-C317,"")</f>
        <v/>
      </c>
      <c r="K317" s="424" t="str">
        <f t="shared" si="60"/>
        <v/>
      </c>
      <c r="L317" s="378">
        <v>0</v>
      </c>
      <c r="M317" s="202">
        <f t="shared" si="61"/>
        <v>7</v>
      </c>
    </row>
    <row r="318" s="357" customFormat="1" ht="15.75" spans="1:13">
      <c r="A318" s="386">
        <v>2060302</v>
      </c>
      <c r="B318" s="383" t="s">
        <v>344</v>
      </c>
      <c r="C318" s="384" t="s">
        <v>155</v>
      </c>
      <c r="D318" s="396">
        <v>10</v>
      </c>
      <c r="E318" s="423">
        <v>8</v>
      </c>
      <c r="F318" s="424">
        <f t="shared" si="76"/>
        <v>0.8</v>
      </c>
      <c r="G318" s="423">
        <f t="shared" si="78"/>
        <v>-8</v>
      </c>
      <c r="H318" s="424">
        <f t="shared" si="77"/>
        <v>-0.5</v>
      </c>
      <c r="I318" s="384"/>
      <c r="J318" s="423" t="str">
        <f t="shared" si="79"/>
        <v/>
      </c>
      <c r="K318" s="424" t="str">
        <f t="shared" si="60"/>
        <v/>
      </c>
      <c r="L318" s="378">
        <v>16</v>
      </c>
      <c r="M318" s="202">
        <f t="shared" si="61"/>
        <v>7</v>
      </c>
    </row>
    <row r="319" s="357" customFormat="1" ht="15.75" spans="1:13">
      <c r="A319" s="386">
        <v>2060303</v>
      </c>
      <c r="B319" s="383" t="s">
        <v>345</v>
      </c>
      <c r="C319" s="384" t="s">
        <v>155</v>
      </c>
      <c r="D319" s="396">
        <v>0</v>
      </c>
      <c r="E319" s="423">
        <v>0</v>
      </c>
      <c r="F319" s="424" t="str">
        <f t="shared" si="76"/>
        <v/>
      </c>
      <c r="G319" s="423">
        <f t="shared" si="78"/>
        <v>0</v>
      </c>
      <c r="H319" s="424" t="str">
        <f t="shared" si="77"/>
        <v/>
      </c>
      <c r="I319" s="384"/>
      <c r="J319" s="423" t="str">
        <f t="shared" si="79"/>
        <v/>
      </c>
      <c r="K319" s="424" t="str">
        <f t="shared" si="60"/>
        <v/>
      </c>
      <c r="L319" s="378">
        <v>0</v>
      </c>
      <c r="M319" s="202">
        <f t="shared" si="61"/>
        <v>7</v>
      </c>
    </row>
    <row r="320" s="357" customFormat="1" ht="15.75" spans="1:13">
      <c r="A320" s="386">
        <v>2060304</v>
      </c>
      <c r="B320" s="383" t="s">
        <v>346</v>
      </c>
      <c r="C320" s="384" t="s">
        <v>155</v>
      </c>
      <c r="D320" s="396">
        <v>0</v>
      </c>
      <c r="E320" s="423">
        <v>0</v>
      </c>
      <c r="F320" s="424" t="str">
        <f t="shared" si="76"/>
        <v/>
      </c>
      <c r="G320" s="423">
        <f t="shared" si="78"/>
        <v>0</v>
      </c>
      <c r="H320" s="424" t="str">
        <f t="shared" si="77"/>
        <v/>
      </c>
      <c r="I320" s="384"/>
      <c r="J320" s="423" t="str">
        <f t="shared" si="79"/>
        <v/>
      </c>
      <c r="K320" s="424" t="str">
        <f t="shared" si="60"/>
        <v/>
      </c>
      <c r="L320" s="378">
        <v>0</v>
      </c>
      <c r="M320" s="202">
        <f t="shared" si="61"/>
        <v>7</v>
      </c>
    </row>
    <row r="321" s="357" customFormat="1" ht="15.75" spans="1:13">
      <c r="A321" s="386">
        <v>2060399</v>
      </c>
      <c r="B321" s="383" t="s">
        <v>347</v>
      </c>
      <c r="C321" s="384" t="s">
        <v>155</v>
      </c>
      <c r="D321" s="396">
        <v>0</v>
      </c>
      <c r="E321" s="423">
        <v>0</v>
      </c>
      <c r="F321" s="424" t="str">
        <f t="shared" si="76"/>
        <v/>
      </c>
      <c r="G321" s="423">
        <f t="shared" si="78"/>
        <v>0</v>
      </c>
      <c r="H321" s="424" t="str">
        <f t="shared" si="77"/>
        <v/>
      </c>
      <c r="I321" s="384"/>
      <c r="J321" s="423" t="str">
        <f t="shared" si="79"/>
        <v/>
      </c>
      <c r="K321" s="424" t="str">
        <f t="shared" si="60"/>
        <v/>
      </c>
      <c r="L321" s="378">
        <v>0</v>
      </c>
      <c r="M321" s="202">
        <f t="shared" si="61"/>
        <v>7</v>
      </c>
    </row>
    <row r="322" s="357" customFormat="1" ht="15.75" spans="1:13">
      <c r="A322" s="379">
        <v>20604</v>
      </c>
      <c r="B322" s="380" t="s">
        <v>348</v>
      </c>
      <c r="C322" s="381">
        <f>SUM(C323:C326)</f>
        <v>158</v>
      </c>
      <c r="D322" s="381">
        <f>SUM(D323:D326)</f>
        <v>138</v>
      </c>
      <c r="E322" s="378">
        <v>137</v>
      </c>
      <c r="F322" s="422">
        <f t="shared" si="76"/>
        <v>0.992753623188406</v>
      </c>
      <c r="G322" s="381">
        <f>E322-L322</f>
        <v>-9</v>
      </c>
      <c r="H322" s="422">
        <f t="shared" si="77"/>
        <v>-0.0616438356164384</v>
      </c>
      <c r="I322" s="381">
        <f>SUM(I323:I326)</f>
        <v>60</v>
      </c>
      <c r="J322" s="378">
        <f t="shared" si="79"/>
        <v>-98</v>
      </c>
      <c r="K322" s="422">
        <f t="shared" si="60"/>
        <v>-0.620253164556962</v>
      </c>
      <c r="L322" s="378">
        <v>146</v>
      </c>
      <c r="M322" s="202">
        <f t="shared" si="61"/>
        <v>5</v>
      </c>
    </row>
    <row r="323" s="357" customFormat="1" ht="15.75" spans="1:13">
      <c r="A323" s="386">
        <v>2060401</v>
      </c>
      <c r="B323" s="383" t="s">
        <v>343</v>
      </c>
      <c r="C323" s="384">
        <v>37</v>
      </c>
      <c r="D323" s="396">
        <v>38</v>
      </c>
      <c r="E323" s="423">
        <v>37</v>
      </c>
      <c r="F323" s="424">
        <f t="shared" si="76"/>
        <v>0.973684210526316</v>
      </c>
      <c r="G323" s="423">
        <f t="shared" ref="G323:G326" si="80">IFERROR(E323-L323,"")</f>
        <v>-2</v>
      </c>
      <c r="H323" s="424">
        <f t="shared" si="77"/>
        <v>-0.0512820512820513</v>
      </c>
      <c r="I323" s="384"/>
      <c r="J323" s="423">
        <f t="shared" si="79"/>
        <v>-37</v>
      </c>
      <c r="K323" s="424">
        <f t="shared" si="60"/>
        <v>-1</v>
      </c>
      <c r="L323" s="378">
        <v>39</v>
      </c>
      <c r="M323" s="202">
        <f t="shared" si="61"/>
        <v>7</v>
      </c>
    </row>
    <row r="324" s="357" customFormat="1" ht="15.75" spans="1:13">
      <c r="A324" s="386">
        <v>2060404</v>
      </c>
      <c r="B324" s="383" t="s">
        <v>349</v>
      </c>
      <c r="C324" s="384" t="s">
        <v>155</v>
      </c>
      <c r="D324" s="396">
        <v>0</v>
      </c>
      <c r="E324" s="423">
        <v>0</v>
      </c>
      <c r="F324" s="424" t="str">
        <f t="shared" si="76"/>
        <v/>
      </c>
      <c r="G324" s="423">
        <f t="shared" si="80"/>
        <v>0</v>
      </c>
      <c r="H324" s="424" t="str">
        <f t="shared" si="77"/>
        <v/>
      </c>
      <c r="I324" s="384"/>
      <c r="J324" s="423" t="str">
        <f t="shared" si="79"/>
        <v/>
      </c>
      <c r="K324" s="424" t="str">
        <f t="shared" si="60"/>
        <v/>
      </c>
      <c r="L324" s="378">
        <v>0</v>
      </c>
      <c r="M324" s="202">
        <f t="shared" si="61"/>
        <v>7</v>
      </c>
    </row>
    <row r="325" s="357" customFormat="1" ht="15.75" spans="1:13">
      <c r="A325" s="386">
        <v>2060405</v>
      </c>
      <c r="B325" s="383" t="s">
        <v>350</v>
      </c>
      <c r="C325" s="384" t="s">
        <v>155</v>
      </c>
      <c r="D325" s="396">
        <v>0</v>
      </c>
      <c r="E325" s="423">
        <v>0</v>
      </c>
      <c r="F325" s="424" t="str">
        <f t="shared" si="76"/>
        <v/>
      </c>
      <c r="G325" s="423">
        <f t="shared" si="80"/>
        <v>0</v>
      </c>
      <c r="H325" s="424" t="str">
        <f t="shared" si="77"/>
        <v/>
      </c>
      <c r="I325" s="384"/>
      <c r="J325" s="423" t="str">
        <f t="shared" si="79"/>
        <v/>
      </c>
      <c r="K325" s="424" t="str">
        <f t="shared" si="60"/>
        <v/>
      </c>
      <c r="L325" s="378">
        <v>0</v>
      </c>
      <c r="M325" s="202">
        <f t="shared" si="61"/>
        <v>7</v>
      </c>
    </row>
    <row r="326" s="357" customFormat="1" ht="15.75" spans="1:13">
      <c r="A326" s="386">
        <v>2060499</v>
      </c>
      <c r="B326" s="383" t="s">
        <v>351</v>
      </c>
      <c r="C326" s="384">
        <v>121</v>
      </c>
      <c r="D326" s="396">
        <v>100</v>
      </c>
      <c r="E326" s="423">
        <v>100</v>
      </c>
      <c r="F326" s="424">
        <f t="shared" si="76"/>
        <v>1</v>
      </c>
      <c r="G326" s="423">
        <f t="shared" si="80"/>
        <v>-7</v>
      </c>
      <c r="H326" s="424">
        <f t="shared" si="77"/>
        <v>-0.0654205607476635</v>
      </c>
      <c r="I326" s="384">
        <v>60</v>
      </c>
      <c r="J326" s="423">
        <f t="shared" si="79"/>
        <v>-61</v>
      </c>
      <c r="K326" s="424">
        <f t="shared" si="60"/>
        <v>-0.504132231404959</v>
      </c>
      <c r="L326" s="378">
        <v>107</v>
      </c>
      <c r="M326" s="202">
        <f t="shared" si="61"/>
        <v>7</v>
      </c>
    </row>
    <row r="327" s="357" customFormat="1" ht="15.75" spans="1:13">
      <c r="A327" s="379">
        <v>20605</v>
      </c>
      <c r="B327" s="380" t="s">
        <v>352</v>
      </c>
      <c r="C327" s="387"/>
      <c r="D327" s="431">
        <v>0</v>
      </c>
      <c r="E327" s="378">
        <v>0</v>
      </c>
      <c r="F327" s="422" t="str">
        <f t="shared" si="76"/>
        <v/>
      </c>
      <c r="G327" s="381"/>
      <c r="H327" s="422" t="str">
        <f t="shared" si="77"/>
        <v/>
      </c>
      <c r="I327" s="387"/>
      <c r="J327" s="378"/>
      <c r="K327" s="422" t="str">
        <f t="shared" ref="K327:K390" si="81">IFERROR(J327/C327,"")</f>
        <v/>
      </c>
      <c r="L327" s="378">
        <v>0</v>
      </c>
      <c r="M327" s="202">
        <f t="shared" ref="M327:M390" si="82">LEN(A327)</f>
        <v>5</v>
      </c>
    </row>
    <row r="328" s="357" customFormat="1" ht="15.75" spans="1:13">
      <c r="A328" s="386">
        <v>2060501</v>
      </c>
      <c r="B328" s="383" t="s">
        <v>343</v>
      </c>
      <c r="C328" s="384" t="s">
        <v>155</v>
      </c>
      <c r="D328" s="396">
        <v>0</v>
      </c>
      <c r="E328" s="423">
        <v>0</v>
      </c>
      <c r="F328" s="424" t="str">
        <f t="shared" si="76"/>
        <v/>
      </c>
      <c r="G328" s="423">
        <f t="shared" ref="G328:G331" si="83">IFERROR(E328-L328,"")</f>
        <v>0</v>
      </c>
      <c r="H328" s="424" t="str">
        <f t="shared" si="77"/>
        <v/>
      </c>
      <c r="I328" s="384"/>
      <c r="J328" s="423" t="str">
        <f t="shared" ref="J328:J331" si="84">IFERROR(I328-C328,"")</f>
        <v/>
      </c>
      <c r="K328" s="424" t="str">
        <f t="shared" si="81"/>
        <v/>
      </c>
      <c r="L328" s="378">
        <v>0</v>
      </c>
      <c r="M328" s="202">
        <f t="shared" si="82"/>
        <v>7</v>
      </c>
    </row>
    <row r="329" s="357" customFormat="1" ht="15.75" spans="1:13">
      <c r="A329" s="386">
        <v>2060502</v>
      </c>
      <c r="B329" s="383" t="s">
        <v>353</v>
      </c>
      <c r="C329" s="384" t="s">
        <v>155</v>
      </c>
      <c r="D329" s="396">
        <v>0</v>
      </c>
      <c r="E329" s="423">
        <v>0</v>
      </c>
      <c r="F329" s="424" t="str">
        <f t="shared" si="76"/>
        <v/>
      </c>
      <c r="G329" s="423">
        <f t="shared" si="83"/>
        <v>0</v>
      </c>
      <c r="H329" s="424" t="str">
        <f t="shared" si="77"/>
        <v/>
      </c>
      <c r="I329" s="384"/>
      <c r="J329" s="423" t="str">
        <f t="shared" si="84"/>
        <v/>
      </c>
      <c r="K329" s="424" t="str">
        <f t="shared" si="81"/>
        <v/>
      </c>
      <c r="L329" s="378">
        <v>0</v>
      </c>
      <c r="M329" s="202">
        <f t="shared" si="82"/>
        <v>7</v>
      </c>
    </row>
    <row r="330" s="357" customFormat="1" ht="15.75" spans="1:13">
      <c r="A330" s="386">
        <v>2060503</v>
      </c>
      <c r="B330" s="383" t="s">
        <v>354</v>
      </c>
      <c r="C330" s="384" t="s">
        <v>155</v>
      </c>
      <c r="D330" s="396">
        <v>0</v>
      </c>
      <c r="E330" s="423">
        <v>0</v>
      </c>
      <c r="F330" s="424" t="str">
        <f t="shared" si="76"/>
        <v/>
      </c>
      <c r="G330" s="423">
        <f t="shared" si="83"/>
        <v>0</v>
      </c>
      <c r="H330" s="424" t="str">
        <f t="shared" si="77"/>
        <v/>
      </c>
      <c r="I330" s="384"/>
      <c r="J330" s="423" t="str">
        <f t="shared" si="84"/>
        <v/>
      </c>
      <c r="K330" s="424" t="str">
        <f t="shared" si="81"/>
        <v/>
      </c>
      <c r="L330" s="378">
        <v>0</v>
      </c>
      <c r="M330" s="202">
        <f t="shared" si="82"/>
        <v>7</v>
      </c>
    </row>
    <row r="331" s="357" customFormat="1" ht="15.75" spans="1:13">
      <c r="A331" s="386">
        <v>2060599</v>
      </c>
      <c r="B331" s="383" t="s">
        <v>355</v>
      </c>
      <c r="C331" s="384" t="s">
        <v>155</v>
      </c>
      <c r="D331" s="396">
        <v>0</v>
      </c>
      <c r="E331" s="423">
        <v>0</v>
      </c>
      <c r="F331" s="424" t="str">
        <f t="shared" si="76"/>
        <v/>
      </c>
      <c r="G331" s="423">
        <f t="shared" si="83"/>
        <v>0</v>
      </c>
      <c r="H331" s="424" t="str">
        <f t="shared" si="77"/>
        <v/>
      </c>
      <c r="I331" s="384"/>
      <c r="J331" s="423" t="str">
        <f t="shared" si="84"/>
        <v/>
      </c>
      <c r="K331" s="424" t="str">
        <f t="shared" si="81"/>
        <v/>
      </c>
      <c r="L331" s="378">
        <v>0</v>
      </c>
      <c r="M331" s="202">
        <f t="shared" si="82"/>
        <v>7</v>
      </c>
    </row>
    <row r="332" s="357" customFormat="1" ht="15.75" spans="1:13">
      <c r="A332" s="379">
        <v>20606</v>
      </c>
      <c r="B332" s="380" t="s">
        <v>356</v>
      </c>
      <c r="C332" s="387"/>
      <c r="D332" s="431">
        <v>0</v>
      </c>
      <c r="E332" s="378">
        <v>0</v>
      </c>
      <c r="F332" s="422" t="str">
        <f t="shared" si="76"/>
        <v/>
      </c>
      <c r="G332" s="381"/>
      <c r="H332" s="422" t="str">
        <f t="shared" si="77"/>
        <v/>
      </c>
      <c r="I332" s="387"/>
      <c r="J332" s="378"/>
      <c r="K332" s="422" t="str">
        <f t="shared" si="81"/>
        <v/>
      </c>
      <c r="L332" s="378">
        <v>0</v>
      </c>
      <c r="M332" s="202">
        <f t="shared" si="82"/>
        <v>5</v>
      </c>
    </row>
    <row r="333" s="357" customFormat="1" ht="15.75" spans="1:13">
      <c r="A333" s="379">
        <v>20607</v>
      </c>
      <c r="B333" s="380" t="s">
        <v>357</v>
      </c>
      <c r="C333" s="381">
        <f>SUM(C334:C339)</f>
        <v>32</v>
      </c>
      <c r="D333" s="381">
        <f>SUM(D334:D339)</f>
        <v>37</v>
      </c>
      <c r="E333" s="378">
        <v>36</v>
      </c>
      <c r="F333" s="422">
        <f t="shared" si="76"/>
        <v>0.972972972972973</v>
      </c>
      <c r="G333" s="381">
        <f>E333-L333</f>
        <v>3</v>
      </c>
      <c r="H333" s="422">
        <f t="shared" si="77"/>
        <v>0.0909090909090909</v>
      </c>
      <c r="I333" s="381">
        <f>SUM(I334:I339)</f>
        <v>18</v>
      </c>
      <c r="J333" s="378">
        <f t="shared" ref="J333:J396" si="85">IFERROR(I333-C333,"")</f>
        <v>-14</v>
      </c>
      <c r="K333" s="422">
        <f t="shared" si="81"/>
        <v>-0.4375</v>
      </c>
      <c r="L333" s="378">
        <v>33</v>
      </c>
      <c r="M333" s="202">
        <f t="shared" si="82"/>
        <v>5</v>
      </c>
    </row>
    <row r="334" s="357" customFormat="1" ht="15.75" spans="1:13">
      <c r="A334" s="386">
        <v>2060701</v>
      </c>
      <c r="B334" s="383" t="s">
        <v>343</v>
      </c>
      <c r="C334" s="384">
        <v>28</v>
      </c>
      <c r="D334" s="396">
        <v>34</v>
      </c>
      <c r="E334" s="423">
        <v>34</v>
      </c>
      <c r="F334" s="424">
        <f t="shared" si="76"/>
        <v>1</v>
      </c>
      <c r="G334" s="423">
        <f t="shared" ref="G334:G339" si="86">IFERROR(E334-L334,"")</f>
        <v>7</v>
      </c>
      <c r="H334" s="424">
        <f t="shared" si="77"/>
        <v>0.259259259259259</v>
      </c>
      <c r="I334" s="384">
        <v>18</v>
      </c>
      <c r="J334" s="423">
        <f t="shared" si="85"/>
        <v>-10</v>
      </c>
      <c r="K334" s="424">
        <f t="shared" si="81"/>
        <v>-0.357142857142857</v>
      </c>
      <c r="L334" s="378">
        <v>27</v>
      </c>
      <c r="M334" s="202">
        <f t="shared" si="82"/>
        <v>7</v>
      </c>
    </row>
    <row r="335" s="357" customFormat="1" ht="15.75" spans="1:13">
      <c r="A335" s="386">
        <v>2060702</v>
      </c>
      <c r="B335" s="383" t="s">
        <v>358</v>
      </c>
      <c r="C335" s="384">
        <v>1</v>
      </c>
      <c r="D335" s="396">
        <v>0</v>
      </c>
      <c r="E335" s="423">
        <v>1</v>
      </c>
      <c r="F335" s="424" t="str">
        <f t="shared" si="76"/>
        <v/>
      </c>
      <c r="G335" s="423">
        <f t="shared" si="86"/>
        <v>-1</v>
      </c>
      <c r="H335" s="424">
        <f t="shared" si="77"/>
        <v>-0.5</v>
      </c>
      <c r="I335" s="384"/>
      <c r="J335" s="423">
        <f t="shared" si="85"/>
        <v>-1</v>
      </c>
      <c r="K335" s="424">
        <f t="shared" si="81"/>
        <v>-1</v>
      </c>
      <c r="L335" s="378">
        <v>2</v>
      </c>
      <c r="M335" s="202">
        <f t="shared" si="82"/>
        <v>7</v>
      </c>
    </row>
    <row r="336" s="357" customFormat="1" ht="15.75" spans="1:13">
      <c r="A336" s="386">
        <v>2060703</v>
      </c>
      <c r="B336" s="383" t="s">
        <v>359</v>
      </c>
      <c r="C336" s="384" t="s">
        <v>155</v>
      </c>
      <c r="D336" s="396">
        <v>0</v>
      </c>
      <c r="E336" s="423">
        <v>0</v>
      </c>
      <c r="F336" s="424" t="str">
        <f t="shared" si="76"/>
        <v/>
      </c>
      <c r="G336" s="423">
        <f t="shared" si="86"/>
        <v>0</v>
      </c>
      <c r="H336" s="424" t="str">
        <f t="shared" si="77"/>
        <v/>
      </c>
      <c r="I336" s="384"/>
      <c r="J336" s="423" t="str">
        <f t="shared" si="85"/>
        <v/>
      </c>
      <c r="K336" s="424" t="str">
        <f t="shared" si="81"/>
        <v/>
      </c>
      <c r="L336" s="378">
        <v>0</v>
      </c>
      <c r="M336" s="202">
        <f t="shared" si="82"/>
        <v>7</v>
      </c>
    </row>
    <row r="337" s="357" customFormat="1" ht="15.75" spans="1:13">
      <c r="A337" s="386">
        <v>2060704</v>
      </c>
      <c r="B337" s="383" t="s">
        <v>360</v>
      </c>
      <c r="C337" s="384" t="s">
        <v>155</v>
      </c>
      <c r="D337" s="396">
        <v>0</v>
      </c>
      <c r="E337" s="423">
        <v>0</v>
      </c>
      <c r="F337" s="424" t="str">
        <f t="shared" si="76"/>
        <v/>
      </c>
      <c r="G337" s="423">
        <f t="shared" si="86"/>
        <v>0</v>
      </c>
      <c r="H337" s="424" t="str">
        <f t="shared" si="77"/>
        <v/>
      </c>
      <c r="I337" s="384"/>
      <c r="J337" s="423" t="str">
        <f t="shared" si="85"/>
        <v/>
      </c>
      <c r="K337" s="424" t="str">
        <f t="shared" si="81"/>
        <v/>
      </c>
      <c r="L337" s="378">
        <v>0</v>
      </c>
      <c r="M337" s="202">
        <f t="shared" si="82"/>
        <v>7</v>
      </c>
    </row>
    <row r="338" s="357" customFormat="1" ht="15.75" spans="1:13">
      <c r="A338" s="386">
        <v>2060705</v>
      </c>
      <c r="B338" s="383" t="s">
        <v>361</v>
      </c>
      <c r="C338" s="384" t="s">
        <v>155</v>
      </c>
      <c r="D338" s="396">
        <v>0</v>
      </c>
      <c r="E338" s="423">
        <v>0</v>
      </c>
      <c r="F338" s="424" t="str">
        <f t="shared" si="76"/>
        <v/>
      </c>
      <c r="G338" s="423">
        <f t="shared" si="86"/>
        <v>0</v>
      </c>
      <c r="H338" s="424" t="str">
        <f t="shared" si="77"/>
        <v/>
      </c>
      <c r="I338" s="384"/>
      <c r="J338" s="423" t="str">
        <f t="shared" si="85"/>
        <v/>
      </c>
      <c r="K338" s="424" t="str">
        <f t="shared" si="81"/>
        <v/>
      </c>
      <c r="L338" s="378">
        <v>0</v>
      </c>
      <c r="M338" s="202">
        <f t="shared" si="82"/>
        <v>7</v>
      </c>
    </row>
    <row r="339" s="357" customFormat="1" ht="15.75" spans="1:13">
      <c r="A339" s="386">
        <v>2060799</v>
      </c>
      <c r="B339" s="383" t="s">
        <v>362</v>
      </c>
      <c r="C339" s="384">
        <v>3</v>
      </c>
      <c r="D339" s="396">
        <v>3</v>
      </c>
      <c r="E339" s="423">
        <v>1</v>
      </c>
      <c r="F339" s="424">
        <f t="shared" si="76"/>
        <v>0.333333333333333</v>
      </c>
      <c r="G339" s="423">
        <f t="shared" si="86"/>
        <v>-3</v>
      </c>
      <c r="H339" s="424">
        <f t="shared" si="77"/>
        <v>-0.75</v>
      </c>
      <c r="I339" s="384"/>
      <c r="J339" s="423">
        <f t="shared" si="85"/>
        <v>-3</v>
      </c>
      <c r="K339" s="424">
        <f t="shared" si="81"/>
        <v>-1</v>
      </c>
      <c r="L339" s="378">
        <v>4</v>
      </c>
      <c r="M339" s="202">
        <f t="shared" si="82"/>
        <v>7</v>
      </c>
    </row>
    <row r="340" s="357" customFormat="1" ht="15.75" spans="1:13">
      <c r="A340" s="379">
        <v>20608</v>
      </c>
      <c r="B340" s="380" t="s">
        <v>363</v>
      </c>
      <c r="C340" s="387"/>
      <c r="D340" s="431">
        <v>0</v>
      </c>
      <c r="E340" s="378">
        <v>0</v>
      </c>
      <c r="F340" s="422" t="str">
        <f t="shared" si="76"/>
        <v/>
      </c>
      <c r="G340" s="381"/>
      <c r="H340" s="422" t="str">
        <f t="shared" si="77"/>
        <v/>
      </c>
      <c r="I340" s="387"/>
      <c r="J340" s="423">
        <f t="shared" si="85"/>
        <v>0</v>
      </c>
      <c r="K340" s="424" t="str">
        <f t="shared" si="81"/>
        <v/>
      </c>
      <c r="L340" s="378">
        <v>0</v>
      </c>
      <c r="M340" s="202">
        <f t="shared" si="82"/>
        <v>5</v>
      </c>
    </row>
    <row r="341" s="357" customFormat="1" ht="15.75" spans="1:13">
      <c r="A341" s="379">
        <v>20609</v>
      </c>
      <c r="B341" s="391" t="s">
        <v>364</v>
      </c>
      <c r="C341" s="387">
        <f>SUM(C342:C344)</f>
        <v>0</v>
      </c>
      <c r="D341" s="431">
        <v>0</v>
      </c>
      <c r="E341" s="378">
        <v>170</v>
      </c>
      <c r="F341" s="422" t="str">
        <f t="shared" si="76"/>
        <v/>
      </c>
      <c r="G341" s="381"/>
      <c r="H341" s="422" t="str">
        <f t="shared" si="77"/>
        <v/>
      </c>
      <c r="I341" s="387">
        <f>SUM(I342:I344)</f>
        <v>0</v>
      </c>
      <c r="J341" s="423">
        <f t="shared" si="85"/>
        <v>0</v>
      </c>
      <c r="K341" s="424" t="str">
        <f t="shared" si="81"/>
        <v/>
      </c>
      <c r="L341" s="378">
        <v>0</v>
      </c>
      <c r="M341" s="202">
        <f t="shared" si="82"/>
        <v>5</v>
      </c>
    </row>
    <row r="342" s="357" customFormat="1" ht="15.75" spans="1:13">
      <c r="A342" s="386">
        <v>2060901</v>
      </c>
      <c r="B342" s="383" t="s">
        <v>365</v>
      </c>
      <c r="C342" s="387"/>
      <c r="D342" s="396"/>
      <c r="E342" s="423">
        <v>0</v>
      </c>
      <c r="F342" s="424" t="str">
        <f t="shared" si="76"/>
        <v/>
      </c>
      <c r="G342" s="423">
        <f t="shared" ref="G342:G344" si="87">IFERROR(E342-L342,"")</f>
        <v>0</v>
      </c>
      <c r="H342" s="424" t="str">
        <f t="shared" si="77"/>
        <v/>
      </c>
      <c r="I342" s="384"/>
      <c r="J342" s="423">
        <f t="shared" si="85"/>
        <v>0</v>
      </c>
      <c r="K342" s="424" t="str">
        <f t="shared" si="81"/>
        <v/>
      </c>
      <c r="L342" s="378"/>
      <c r="M342" s="202">
        <f t="shared" si="82"/>
        <v>7</v>
      </c>
    </row>
    <row r="343" s="357" customFormat="1" ht="15.75" spans="1:13">
      <c r="A343" s="386">
        <v>2060902</v>
      </c>
      <c r="B343" s="383" t="s">
        <v>366</v>
      </c>
      <c r="C343" s="387"/>
      <c r="D343" s="396"/>
      <c r="E343" s="423">
        <v>0</v>
      </c>
      <c r="F343" s="424" t="str">
        <f t="shared" si="76"/>
        <v/>
      </c>
      <c r="G343" s="423">
        <f t="shared" si="87"/>
        <v>0</v>
      </c>
      <c r="H343" s="424" t="str">
        <f t="shared" si="77"/>
        <v/>
      </c>
      <c r="I343" s="384"/>
      <c r="J343" s="423">
        <f t="shared" si="85"/>
        <v>0</v>
      </c>
      <c r="K343" s="424" t="str">
        <f t="shared" si="81"/>
        <v/>
      </c>
      <c r="L343" s="378"/>
      <c r="M343" s="202">
        <f t="shared" si="82"/>
        <v>7</v>
      </c>
    </row>
    <row r="344" s="357" customFormat="1" ht="15.75" spans="1:13">
      <c r="A344" s="386">
        <v>2060999</v>
      </c>
      <c r="B344" s="383" t="s">
        <v>367</v>
      </c>
      <c r="C344" s="387"/>
      <c r="D344" s="396"/>
      <c r="E344" s="423">
        <v>170</v>
      </c>
      <c r="F344" s="424" t="str">
        <f t="shared" si="76"/>
        <v/>
      </c>
      <c r="G344" s="423">
        <f t="shared" si="87"/>
        <v>170</v>
      </c>
      <c r="H344" s="424" t="str">
        <f t="shared" si="77"/>
        <v/>
      </c>
      <c r="I344" s="384"/>
      <c r="J344" s="423">
        <f t="shared" si="85"/>
        <v>0</v>
      </c>
      <c r="K344" s="424" t="str">
        <f t="shared" si="81"/>
        <v/>
      </c>
      <c r="L344" s="378"/>
      <c r="M344" s="202">
        <f t="shared" si="82"/>
        <v>7</v>
      </c>
    </row>
    <row r="345" s="357" customFormat="1" ht="15.75" spans="1:13">
      <c r="A345" s="379">
        <v>20699</v>
      </c>
      <c r="B345" s="380" t="s">
        <v>368</v>
      </c>
      <c r="C345" s="387">
        <f>SUM(C346:C349)</f>
        <v>1919</v>
      </c>
      <c r="D345" s="387">
        <f>SUM(D346:D349)</f>
        <v>2259</v>
      </c>
      <c r="E345" s="378">
        <v>2122</v>
      </c>
      <c r="F345" s="422">
        <f t="shared" si="76"/>
        <v>0.939353696325808</v>
      </c>
      <c r="G345" s="381">
        <f>E345-L345</f>
        <v>-82</v>
      </c>
      <c r="H345" s="422">
        <f t="shared" si="77"/>
        <v>-0.0372050816696915</v>
      </c>
      <c r="I345" s="387">
        <f>SUM(I346:I349)</f>
        <v>0</v>
      </c>
      <c r="J345" s="378">
        <f t="shared" si="85"/>
        <v>-1919</v>
      </c>
      <c r="K345" s="422">
        <f t="shared" si="81"/>
        <v>-1</v>
      </c>
      <c r="L345" s="378">
        <v>2204</v>
      </c>
      <c r="M345" s="202">
        <f t="shared" si="82"/>
        <v>5</v>
      </c>
    </row>
    <row r="346" s="357" customFormat="1" ht="15.75" spans="1:13">
      <c r="A346" s="386">
        <v>2069901</v>
      </c>
      <c r="B346" s="383" t="s">
        <v>369</v>
      </c>
      <c r="C346" s="384">
        <v>19</v>
      </c>
      <c r="D346" s="396">
        <v>19</v>
      </c>
      <c r="E346" s="423">
        <v>0</v>
      </c>
      <c r="F346" s="424">
        <f t="shared" si="76"/>
        <v>0</v>
      </c>
      <c r="G346" s="423">
        <f t="shared" ref="G346:G349" si="88">IFERROR(E346-L346,"")</f>
        <v>0</v>
      </c>
      <c r="H346" s="424" t="str">
        <f t="shared" si="77"/>
        <v/>
      </c>
      <c r="I346" s="384"/>
      <c r="J346" s="423">
        <f t="shared" si="85"/>
        <v>-19</v>
      </c>
      <c r="K346" s="424">
        <f t="shared" si="81"/>
        <v>-1</v>
      </c>
      <c r="L346" s="378">
        <v>0</v>
      </c>
      <c r="M346" s="202">
        <f t="shared" si="82"/>
        <v>7</v>
      </c>
    </row>
    <row r="347" s="357" customFormat="1" ht="15.75" spans="1:13">
      <c r="A347" s="386">
        <v>2069902</v>
      </c>
      <c r="B347" s="383" t="s">
        <v>370</v>
      </c>
      <c r="C347" s="384" t="s">
        <v>155</v>
      </c>
      <c r="D347" s="396">
        <v>0</v>
      </c>
      <c r="E347" s="423">
        <v>0</v>
      </c>
      <c r="F347" s="424" t="str">
        <f t="shared" si="76"/>
        <v/>
      </c>
      <c r="G347" s="423">
        <f t="shared" si="88"/>
        <v>0</v>
      </c>
      <c r="H347" s="424" t="str">
        <f t="shared" si="77"/>
        <v/>
      </c>
      <c r="I347" s="384"/>
      <c r="J347" s="423" t="str">
        <f t="shared" si="85"/>
        <v/>
      </c>
      <c r="K347" s="424" t="str">
        <f t="shared" si="81"/>
        <v/>
      </c>
      <c r="L347" s="378">
        <v>0</v>
      </c>
      <c r="M347" s="202">
        <f t="shared" si="82"/>
        <v>7</v>
      </c>
    </row>
    <row r="348" s="357" customFormat="1" ht="15.75" spans="1:13">
      <c r="A348" s="386">
        <v>2069903</v>
      </c>
      <c r="B348" s="383" t="s">
        <v>371</v>
      </c>
      <c r="C348" s="384" t="s">
        <v>155</v>
      </c>
      <c r="D348" s="396">
        <v>0</v>
      </c>
      <c r="E348" s="423">
        <v>0</v>
      </c>
      <c r="F348" s="424" t="str">
        <f t="shared" si="76"/>
        <v/>
      </c>
      <c r="G348" s="423">
        <f t="shared" si="88"/>
        <v>0</v>
      </c>
      <c r="H348" s="424" t="str">
        <f t="shared" si="77"/>
        <v/>
      </c>
      <c r="I348" s="384"/>
      <c r="J348" s="423" t="str">
        <f t="shared" si="85"/>
        <v/>
      </c>
      <c r="K348" s="424" t="str">
        <f t="shared" si="81"/>
        <v/>
      </c>
      <c r="L348" s="378">
        <v>0</v>
      </c>
      <c r="M348" s="202">
        <f t="shared" si="82"/>
        <v>7</v>
      </c>
    </row>
    <row r="349" s="357" customFormat="1" ht="15.75" spans="1:13">
      <c r="A349" s="386">
        <v>2069999</v>
      </c>
      <c r="B349" s="383" t="s">
        <v>368</v>
      </c>
      <c r="C349" s="384">
        <v>1900</v>
      </c>
      <c r="D349" s="396">
        <v>2240</v>
      </c>
      <c r="E349" s="423">
        <v>2122</v>
      </c>
      <c r="F349" s="424">
        <f t="shared" si="76"/>
        <v>0.947321428571429</v>
      </c>
      <c r="G349" s="423">
        <f t="shared" si="88"/>
        <v>-82</v>
      </c>
      <c r="H349" s="424">
        <f t="shared" si="77"/>
        <v>-0.0372050816696915</v>
      </c>
      <c r="I349" s="384"/>
      <c r="J349" s="423">
        <f t="shared" si="85"/>
        <v>-1900</v>
      </c>
      <c r="K349" s="424">
        <f t="shared" si="81"/>
        <v>-1</v>
      </c>
      <c r="L349" s="378">
        <v>2204</v>
      </c>
      <c r="M349" s="202">
        <f t="shared" si="82"/>
        <v>7</v>
      </c>
    </row>
    <row r="350" s="357" customFormat="1" ht="15.75" spans="1:13">
      <c r="A350" s="390">
        <v>207</v>
      </c>
      <c r="B350" s="377" t="s">
        <v>372</v>
      </c>
      <c r="C350" s="378">
        <f>C351+C367+C375+C386+C395+C403</f>
        <v>1454</v>
      </c>
      <c r="D350" s="378">
        <f t="shared" ref="D350:I350" si="89">D351+D367+D375+D386+D395+D403</f>
        <v>2084</v>
      </c>
      <c r="E350" s="378">
        <f t="shared" si="89"/>
        <v>2791</v>
      </c>
      <c r="F350" s="429">
        <f>E350/D350</f>
        <v>1.33925143953935</v>
      </c>
      <c r="G350" s="381">
        <f>E350-L350</f>
        <v>422</v>
      </c>
      <c r="H350" s="430">
        <f>G350/L350</f>
        <v>0.178134233853947</v>
      </c>
      <c r="I350" s="378">
        <f t="shared" si="89"/>
        <v>1185</v>
      </c>
      <c r="J350" s="378">
        <f t="shared" si="85"/>
        <v>-269</v>
      </c>
      <c r="K350" s="422">
        <f t="shared" si="81"/>
        <v>-0.185006877579092</v>
      </c>
      <c r="L350" s="378">
        <v>2369</v>
      </c>
      <c r="M350" s="202">
        <f t="shared" si="82"/>
        <v>3</v>
      </c>
    </row>
    <row r="351" s="357" customFormat="1" ht="15.75" spans="1:13">
      <c r="A351" s="379">
        <v>20701</v>
      </c>
      <c r="B351" s="380" t="s">
        <v>373</v>
      </c>
      <c r="C351" s="381">
        <f>SUM(C352:C366)</f>
        <v>1045</v>
      </c>
      <c r="D351" s="381">
        <f>SUM(D352:D366)</f>
        <v>1529</v>
      </c>
      <c r="E351" s="378">
        <v>2053</v>
      </c>
      <c r="F351" s="422">
        <f t="shared" ref="F351:F406" si="90">IFERROR(E351/D351,"")</f>
        <v>1.34270765206017</v>
      </c>
      <c r="G351" s="381">
        <f>E351-L351</f>
        <v>444</v>
      </c>
      <c r="H351" s="422">
        <f t="shared" ref="H351:H406" si="91">IFERROR(G351/L351,"")</f>
        <v>0.275947793660659</v>
      </c>
      <c r="I351" s="381">
        <f>SUM(I352:I366)</f>
        <v>776</v>
      </c>
      <c r="J351" s="378">
        <f t="shared" si="85"/>
        <v>-269</v>
      </c>
      <c r="K351" s="422">
        <f t="shared" si="81"/>
        <v>-0.257416267942584</v>
      </c>
      <c r="L351" s="378">
        <v>1609</v>
      </c>
      <c r="M351" s="202">
        <f t="shared" si="82"/>
        <v>5</v>
      </c>
    </row>
    <row r="352" s="357" customFormat="1" ht="15.75" spans="1:13">
      <c r="A352" s="386">
        <v>2070101</v>
      </c>
      <c r="B352" s="383" t="s">
        <v>152</v>
      </c>
      <c r="C352" s="384">
        <v>614</v>
      </c>
      <c r="D352" s="396">
        <v>621</v>
      </c>
      <c r="E352" s="423">
        <v>603</v>
      </c>
      <c r="F352" s="424">
        <f t="shared" si="90"/>
        <v>0.971014492753623</v>
      </c>
      <c r="G352" s="423">
        <f t="shared" ref="G352:G366" si="92">IFERROR(E352-L352,"")</f>
        <v>306</v>
      </c>
      <c r="H352" s="424">
        <f t="shared" si="91"/>
        <v>1.03030303030303</v>
      </c>
      <c r="I352" s="384">
        <v>624</v>
      </c>
      <c r="J352" s="423">
        <f t="shared" si="85"/>
        <v>10</v>
      </c>
      <c r="K352" s="424">
        <f t="shared" si="81"/>
        <v>0.0162866449511401</v>
      </c>
      <c r="L352" s="378">
        <v>297</v>
      </c>
      <c r="M352" s="202">
        <f t="shared" si="82"/>
        <v>7</v>
      </c>
    </row>
    <row r="353" s="357" customFormat="1" ht="15.75" spans="1:13">
      <c r="A353" s="386">
        <v>2070102</v>
      </c>
      <c r="B353" s="383" t="s">
        <v>153</v>
      </c>
      <c r="C353" s="384" t="s">
        <v>155</v>
      </c>
      <c r="D353" s="396">
        <v>0</v>
      </c>
      <c r="E353" s="423">
        <v>0</v>
      </c>
      <c r="F353" s="424" t="str">
        <f t="shared" si="90"/>
        <v/>
      </c>
      <c r="G353" s="423">
        <f t="shared" si="92"/>
        <v>0</v>
      </c>
      <c r="H353" s="424" t="str">
        <f t="shared" si="91"/>
        <v/>
      </c>
      <c r="I353" s="384">
        <v>17</v>
      </c>
      <c r="J353" s="423" t="str">
        <f t="shared" si="85"/>
        <v/>
      </c>
      <c r="K353" s="424" t="str">
        <f t="shared" si="81"/>
        <v/>
      </c>
      <c r="L353" s="378">
        <v>0</v>
      </c>
      <c r="M353" s="202">
        <f t="shared" si="82"/>
        <v>7</v>
      </c>
    </row>
    <row r="354" s="357" customFormat="1" ht="15.75" spans="1:13">
      <c r="A354" s="386">
        <v>2070103</v>
      </c>
      <c r="B354" s="383" t="s">
        <v>154</v>
      </c>
      <c r="C354" s="384" t="s">
        <v>155</v>
      </c>
      <c r="D354" s="396">
        <v>0</v>
      </c>
      <c r="E354" s="423">
        <v>0</v>
      </c>
      <c r="F354" s="424" t="str">
        <f t="shared" si="90"/>
        <v/>
      </c>
      <c r="G354" s="423">
        <f t="shared" si="92"/>
        <v>0</v>
      </c>
      <c r="H354" s="424" t="str">
        <f t="shared" si="91"/>
        <v/>
      </c>
      <c r="I354" s="384"/>
      <c r="J354" s="423" t="str">
        <f t="shared" si="85"/>
        <v/>
      </c>
      <c r="K354" s="424" t="str">
        <f t="shared" si="81"/>
        <v/>
      </c>
      <c r="L354" s="378">
        <v>0</v>
      </c>
      <c r="M354" s="202">
        <f t="shared" si="82"/>
        <v>7</v>
      </c>
    </row>
    <row r="355" s="357" customFormat="1" ht="15.75" spans="1:13">
      <c r="A355" s="386">
        <v>2070104</v>
      </c>
      <c r="B355" s="383" t="s">
        <v>374</v>
      </c>
      <c r="C355" s="384">
        <v>14</v>
      </c>
      <c r="D355" s="396">
        <v>13</v>
      </c>
      <c r="E355" s="423">
        <v>12</v>
      </c>
      <c r="F355" s="424">
        <f t="shared" si="90"/>
        <v>0.923076923076923</v>
      </c>
      <c r="G355" s="423">
        <f t="shared" si="92"/>
        <v>-46</v>
      </c>
      <c r="H355" s="424">
        <f t="shared" si="91"/>
        <v>-0.793103448275862</v>
      </c>
      <c r="I355" s="384">
        <v>13</v>
      </c>
      <c r="J355" s="423">
        <f t="shared" si="85"/>
        <v>-1</v>
      </c>
      <c r="K355" s="424">
        <f t="shared" si="81"/>
        <v>-0.0714285714285714</v>
      </c>
      <c r="L355" s="378">
        <v>58</v>
      </c>
      <c r="M355" s="202">
        <f t="shared" si="82"/>
        <v>7</v>
      </c>
    </row>
    <row r="356" s="357" customFormat="1" ht="15.75" spans="1:13">
      <c r="A356" s="386">
        <v>2070105</v>
      </c>
      <c r="B356" s="383" t="s">
        <v>375</v>
      </c>
      <c r="C356" s="384" t="s">
        <v>155</v>
      </c>
      <c r="D356" s="396">
        <v>0</v>
      </c>
      <c r="E356" s="423">
        <v>0</v>
      </c>
      <c r="F356" s="424" t="str">
        <f t="shared" si="90"/>
        <v/>
      </c>
      <c r="G356" s="423">
        <f t="shared" si="92"/>
        <v>0</v>
      </c>
      <c r="H356" s="424" t="str">
        <f t="shared" si="91"/>
        <v/>
      </c>
      <c r="I356" s="384"/>
      <c r="J356" s="423" t="str">
        <f t="shared" si="85"/>
        <v/>
      </c>
      <c r="K356" s="424" t="str">
        <f t="shared" si="81"/>
        <v/>
      </c>
      <c r="L356" s="378">
        <v>0</v>
      </c>
      <c r="M356" s="202">
        <f t="shared" si="82"/>
        <v>7</v>
      </c>
    </row>
    <row r="357" s="357" customFormat="1" ht="15.75" spans="1:13">
      <c r="A357" s="386">
        <v>2070106</v>
      </c>
      <c r="B357" s="383" t="s">
        <v>376</v>
      </c>
      <c r="C357" s="384" t="s">
        <v>155</v>
      </c>
      <c r="D357" s="396">
        <v>0</v>
      </c>
      <c r="E357" s="423">
        <v>0</v>
      </c>
      <c r="F357" s="424" t="str">
        <f t="shared" si="90"/>
        <v/>
      </c>
      <c r="G357" s="423">
        <f t="shared" si="92"/>
        <v>0</v>
      </c>
      <c r="H357" s="424" t="str">
        <f t="shared" si="91"/>
        <v/>
      </c>
      <c r="I357" s="384">
        <v>22</v>
      </c>
      <c r="J357" s="423" t="str">
        <f t="shared" si="85"/>
        <v/>
      </c>
      <c r="K357" s="424" t="str">
        <f t="shared" si="81"/>
        <v/>
      </c>
      <c r="L357" s="378">
        <v>0</v>
      </c>
      <c r="M357" s="202">
        <f t="shared" si="82"/>
        <v>7</v>
      </c>
    </row>
    <row r="358" s="357" customFormat="1" ht="15.75" spans="1:13">
      <c r="A358" s="386">
        <v>2070107</v>
      </c>
      <c r="B358" s="383" t="s">
        <v>377</v>
      </c>
      <c r="C358" s="384">
        <v>34</v>
      </c>
      <c r="D358" s="396">
        <v>34</v>
      </c>
      <c r="E358" s="423">
        <v>34</v>
      </c>
      <c r="F358" s="424">
        <f t="shared" si="90"/>
        <v>1</v>
      </c>
      <c r="G358" s="423">
        <f t="shared" si="92"/>
        <v>-112</v>
      </c>
      <c r="H358" s="424">
        <f t="shared" si="91"/>
        <v>-0.767123287671233</v>
      </c>
      <c r="I358" s="384">
        <v>11</v>
      </c>
      <c r="J358" s="423">
        <f t="shared" si="85"/>
        <v>-23</v>
      </c>
      <c r="K358" s="424">
        <f t="shared" si="81"/>
        <v>-0.676470588235294</v>
      </c>
      <c r="L358" s="378">
        <v>146</v>
      </c>
      <c r="M358" s="202">
        <f t="shared" si="82"/>
        <v>7</v>
      </c>
    </row>
    <row r="359" s="357" customFormat="1" ht="15.75" spans="1:13">
      <c r="A359" s="386">
        <v>2070108</v>
      </c>
      <c r="B359" s="383" t="s">
        <v>378</v>
      </c>
      <c r="C359" s="384" t="s">
        <v>155</v>
      </c>
      <c r="D359" s="396">
        <v>61</v>
      </c>
      <c r="E359" s="423">
        <v>34</v>
      </c>
      <c r="F359" s="424">
        <f t="shared" si="90"/>
        <v>0.557377049180328</v>
      </c>
      <c r="G359" s="423">
        <f t="shared" si="92"/>
        <v>34</v>
      </c>
      <c r="H359" s="424" t="str">
        <f t="shared" si="91"/>
        <v/>
      </c>
      <c r="I359" s="384"/>
      <c r="J359" s="423" t="str">
        <f t="shared" si="85"/>
        <v/>
      </c>
      <c r="K359" s="424" t="str">
        <f t="shared" si="81"/>
        <v/>
      </c>
      <c r="L359" s="378">
        <v>0</v>
      </c>
      <c r="M359" s="202">
        <f t="shared" si="82"/>
        <v>7</v>
      </c>
    </row>
    <row r="360" s="357" customFormat="1" ht="15.75" spans="1:13">
      <c r="A360" s="386">
        <v>2070109</v>
      </c>
      <c r="B360" s="383" t="s">
        <v>379</v>
      </c>
      <c r="C360" s="384">
        <v>20</v>
      </c>
      <c r="D360" s="396">
        <v>99</v>
      </c>
      <c r="E360" s="423">
        <v>98</v>
      </c>
      <c r="F360" s="424">
        <f t="shared" si="90"/>
        <v>0.98989898989899</v>
      </c>
      <c r="G360" s="423">
        <f t="shared" si="92"/>
        <v>-391</v>
      </c>
      <c r="H360" s="424">
        <f t="shared" si="91"/>
        <v>-0.79959100204499</v>
      </c>
      <c r="I360" s="384">
        <v>12</v>
      </c>
      <c r="J360" s="423">
        <f t="shared" si="85"/>
        <v>-8</v>
      </c>
      <c r="K360" s="424">
        <f t="shared" si="81"/>
        <v>-0.4</v>
      </c>
      <c r="L360" s="378">
        <v>489</v>
      </c>
      <c r="M360" s="202">
        <f t="shared" si="82"/>
        <v>7</v>
      </c>
    </row>
    <row r="361" s="357" customFormat="1" ht="15.75" spans="1:13">
      <c r="A361" s="386">
        <v>2070110</v>
      </c>
      <c r="B361" s="383" t="s">
        <v>380</v>
      </c>
      <c r="C361" s="384" t="s">
        <v>155</v>
      </c>
      <c r="D361" s="396">
        <v>0</v>
      </c>
      <c r="E361" s="423">
        <v>0</v>
      </c>
      <c r="F361" s="424" t="str">
        <f t="shared" si="90"/>
        <v/>
      </c>
      <c r="G361" s="423">
        <f t="shared" si="92"/>
        <v>0</v>
      </c>
      <c r="H361" s="424" t="str">
        <f t="shared" si="91"/>
        <v/>
      </c>
      <c r="I361" s="384"/>
      <c r="J361" s="423" t="str">
        <f t="shared" si="85"/>
        <v/>
      </c>
      <c r="K361" s="424" t="str">
        <f t="shared" si="81"/>
        <v/>
      </c>
      <c r="L361" s="378">
        <v>0</v>
      </c>
      <c r="M361" s="202">
        <f t="shared" si="82"/>
        <v>7</v>
      </c>
    </row>
    <row r="362" s="357" customFormat="1" ht="15.75" spans="1:13">
      <c r="A362" s="386">
        <v>2070111</v>
      </c>
      <c r="B362" s="383" t="s">
        <v>381</v>
      </c>
      <c r="C362" s="384">
        <v>1</v>
      </c>
      <c r="D362" s="396">
        <v>1</v>
      </c>
      <c r="E362" s="423">
        <v>1</v>
      </c>
      <c r="F362" s="424">
        <f t="shared" si="90"/>
        <v>1</v>
      </c>
      <c r="G362" s="423">
        <f t="shared" si="92"/>
        <v>1</v>
      </c>
      <c r="H362" s="424" t="str">
        <f t="shared" si="91"/>
        <v/>
      </c>
      <c r="I362" s="384"/>
      <c r="J362" s="423">
        <f t="shared" si="85"/>
        <v>-1</v>
      </c>
      <c r="K362" s="424">
        <f t="shared" si="81"/>
        <v>-1</v>
      </c>
      <c r="L362" s="378">
        <v>0</v>
      </c>
      <c r="M362" s="202">
        <f t="shared" si="82"/>
        <v>7</v>
      </c>
    </row>
    <row r="363" s="357" customFormat="1" ht="15.75" spans="1:13">
      <c r="A363" s="386">
        <v>2070112</v>
      </c>
      <c r="B363" s="383" t="s">
        <v>382</v>
      </c>
      <c r="C363" s="384" t="s">
        <v>155</v>
      </c>
      <c r="D363" s="396">
        <v>0</v>
      </c>
      <c r="E363" s="423">
        <v>0</v>
      </c>
      <c r="F363" s="424" t="str">
        <f t="shared" si="90"/>
        <v/>
      </c>
      <c r="G363" s="423">
        <f t="shared" si="92"/>
        <v>0</v>
      </c>
      <c r="H363" s="424" t="str">
        <f t="shared" si="91"/>
        <v/>
      </c>
      <c r="I363" s="384"/>
      <c r="J363" s="423" t="str">
        <f t="shared" si="85"/>
        <v/>
      </c>
      <c r="K363" s="424" t="str">
        <f t="shared" si="81"/>
        <v/>
      </c>
      <c r="L363" s="378">
        <v>0</v>
      </c>
      <c r="M363" s="202">
        <f t="shared" si="82"/>
        <v>7</v>
      </c>
    </row>
    <row r="364" s="357" customFormat="1" ht="15.75" spans="1:13">
      <c r="A364" s="386">
        <v>2070113</v>
      </c>
      <c r="B364" s="383" t="s">
        <v>383</v>
      </c>
      <c r="C364" s="384" t="s">
        <v>155</v>
      </c>
      <c r="D364" s="396">
        <v>0</v>
      </c>
      <c r="E364" s="423">
        <v>0</v>
      </c>
      <c r="F364" s="424" t="str">
        <f t="shared" si="90"/>
        <v/>
      </c>
      <c r="G364" s="423">
        <f t="shared" si="92"/>
        <v>0</v>
      </c>
      <c r="H364" s="424" t="str">
        <f t="shared" si="91"/>
        <v/>
      </c>
      <c r="I364" s="384"/>
      <c r="J364" s="423" t="str">
        <f t="shared" si="85"/>
        <v/>
      </c>
      <c r="K364" s="424" t="str">
        <f t="shared" si="81"/>
        <v/>
      </c>
      <c r="L364" s="378">
        <v>0</v>
      </c>
      <c r="M364" s="202">
        <f t="shared" si="82"/>
        <v>7</v>
      </c>
    </row>
    <row r="365" s="357" customFormat="1" ht="15.75" spans="1:13">
      <c r="A365" s="386">
        <v>2070114</v>
      </c>
      <c r="B365" s="383" t="s">
        <v>384</v>
      </c>
      <c r="C365" s="384" t="s">
        <v>155</v>
      </c>
      <c r="D365" s="396">
        <v>0</v>
      </c>
      <c r="E365" s="423">
        <v>0</v>
      </c>
      <c r="F365" s="424" t="str">
        <f t="shared" si="90"/>
        <v/>
      </c>
      <c r="G365" s="423">
        <f t="shared" si="92"/>
        <v>0</v>
      </c>
      <c r="H365" s="424" t="str">
        <f t="shared" si="91"/>
        <v/>
      </c>
      <c r="I365" s="384"/>
      <c r="J365" s="423" t="str">
        <f t="shared" si="85"/>
        <v/>
      </c>
      <c r="K365" s="424" t="str">
        <f t="shared" si="81"/>
        <v/>
      </c>
      <c r="L365" s="378">
        <v>0</v>
      </c>
      <c r="M365" s="202">
        <f t="shared" si="82"/>
        <v>7</v>
      </c>
    </row>
    <row r="366" s="357" customFormat="1" ht="15.75" spans="1:13">
      <c r="A366" s="386">
        <v>2070199</v>
      </c>
      <c r="B366" s="383" t="s">
        <v>385</v>
      </c>
      <c r="C366" s="384">
        <v>362</v>
      </c>
      <c r="D366" s="396">
        <v>700</v>
      </c>
      <c r="E366" s="423">
        <v>1271</v>
      </c>
      <c r="F366" s="424">
        <f t="shared" si="90"/>
        <v>1.81571428571429</v>
      </c>
      <c r="G366" s="423">
        <f t="shared" si="92"/>
        <v>652</v>
      </c>
      <c r="H366" s="424">
        <f t="shared" si="91"/>
        <v>1.05331179321486</v>
      </c>
      <c r="I366" s="384">
        <v>77</v>
      </c>
      <c r="J366" s="423">
        <f t="shared" si="85"/>
        <v>-285</v>
      </c>
      <c r="K366" s="424">
        <f t="shared" si="81"/>
        <v>-0.787292817679558</v>
      </c>
      <c r="L366" s="378">
        <v>619</v>
      </c>
      <c r="M366" s="202">
        <f t="shared" si="82"/>
        <v>7</v>
      </c>
    </row>
    <row r="367" s="357" customFormat="1" ht="15.75" spans="1:13">
      <c r="A367" s="379">
        <v>20702</v>
      </c>
      <c r="B367" s="380" t="s">
        <v>386</v>
      </c>
      <c r="C367" s="381">
        <f>SUM(C368:C374)</f>
        <v>20</v>
      </c>
      <c r="D367" s="381">
        <f>SUM(D368:D374)</f>
        <v>109</v>
      </c>
      <c r="E367" s="378">
        <v>106</v>
      </c>
      <c r="F367" s="422">
        <f t="shared" si="90"/>
        <v>0.972477064220184</v>
      </c>
      <c r="G367" s="381">
        <f>E367-L367</f>
        <v>66</v>
      </c>
      <c r="H367" s="422">
        <f t="shared" si="91"/>
        <v>1.65</v>
      </c>
      <c r="I367" s="381">
        <f>SUM(I368:I374)</f>
        <v>21</v>
      </c>
      <c r="J367" s="378">
        <f t="shared" si="85"/>
        <v>1</v>
      </c>
      <c r="K367" s="422">
        <f t="shared" si="81"/>
        <v>0.05</v>
      </c>
      <c r="L367" s="378">
        <v>40</v>
      </c>
      <c r="M367" s="202">
        <f t="shared" si="82"/>
        <v>5</v>
      </c>
    </row>
    <row r="368" s="357" customFormat="1" ht="15.75" spans="1:13">
      <c r="A368" s="386">
        <v>2070201</v>
      </c>
      <c r="B368" s="383" t="s">
        <v>152</v>
      </c>
      <c r="C368" s="384" t="s">
        <v>155</v>
      </c>
      <c r="D368" s="396">
        <v>0</v>
      </c>
      <c r="E368" s="423">
        <v>0</v>
      </c>
      <c r="F368" s="424" t="str">
        <f t="shared" si="90"/>
        <v/>
      </c>
      <c r="G368" s="423">
        <f t="shared" ref="G368:G374" si="93">IFERROR(E368-L368,"")</f>
        <v>0</v>
      </c>
      <c r="H368" s="424" t="str">
        <f t="shared" si="91"/>
        <v/>
      </c>
      <c r="I368" s="384"/>
      <c r="J368" s="423" t="str">
        <f t="shared" si="85"/>
        <v/>
      </c>
      <c r="K368" s="424" t="str">
        <f t="shared" si="81"/>
        <v/>
      </c>
      <c r="L368" s="378">
        <v>0</v>
      </c>
      <c r="M368" s="202">
        <f t="shared" si="82"/>
        <v>7</v>
      </c>
    </row>
    <row r="369" s="357" customFormat="1" ht="15.75" spans="1:13">
      <c r="A369" s="386">
        <v>2070202</v>
      </c>
      <c r="B369" s="383" t="s">
        <v>153</v>
      </c>
      <c r="C369" s="384" t="s">
        <v>155</v>
      </c>
      <c r="D369" s="396">
        <v>0</v>
      </c>
      <c r="E369" s="423">
        <v>0</v>
      </c>
      <c r="F369" s="424" t="str">
        <f t="shared" si="90"/>
        <v/>
      </c>
      <c r="G369" s="423">
        <f t="shared" si="93"/>
        <v>-1</v>
      </c>
      <c r="H369" s="424">
        <f t="shared" si="91"/>
        <v>-1</v>
      </c>
      <c r="I369" s="384">
        <v>0</v>
      </c>
      <c r="J369" s="423" t="str">
        <f t="shared" si="85"/>
        <v/>
      </c>
      <c r="K369" s="424" t="str">
        <f t="shared" si="81"/>
        <v/>
      </c>
      <c r="L369" s="378">
        <v>1</v>
      </c>
      <c r="M369" s="202">
        <f t="shared" si="82"/>
        <v>7</v>
      </c>
    </row>
    <row r="370" s="357" customFormat="1" ht="15.75" spans="1:13">
      <c r="A370" s="386">
        <v>2070203</v>
      </c>
      <c r="B370" s="383" t="s">
        <v>154</v>
      </c>
      <c r="C370" s="384" t="s">
        <v>155</v>
      </c>
      <c r="D370" s="396">
        <v>0</v>
      </c>
      <c r="E370" s="423">
        <v>0</v>
      </c>
      <c r="F370" s="424" t="str">
        <f t="shared" si="90"/>
        <v/>
      </c>
      <c r="G370" s="423">
        <f t="shared" si="93"/>
        <v>0</v>
      </c>
      <c r="H370" s="424" t="str">
        <f t="shared" si="91"/>
        <v/>
      </c>
      <c r="I370" s="384"/>
      <c r="J370" s="423" t="str">
        <f t="shared" si="85"/>
        <v/>
      </c>
      <c r="K370" s="424" t="str">
        <f t="shared" si="81"/>
        <v/>
      </c>
      <c r="L370" s="378">
        <v>0</v>
      </c>
      <c r="M370" s="202">
        <f t="shared" si="82"/>
        <v>7</v>
      </c>
    </row>
    <row r="371" s="357" customFormat="1" ht="15.75" spans="1:13">
      <c r="A371" s="386">
        <v>2070204</v>
      </c>
      <c r="B371" s="383" t="s">
        <v>387</v>
      </c>
      <c r="C371" s="384">
        <v>8</v>
      </c>
      <c r="D371" s="396">
        <v>8</v>
      </c>
      <c r="E371" s="423">
        <v>8</v>
      </c>
      <c r="F371" s="424">
        <f t="shared" si="90"/>
        <v>1</v>
      </c>
      <c r="G371" s="423">
        <f t="shared" si="93"/>
        <v>-16</v>
      </c>
      <c r="H371" s="424">
        <f t="shared" si="91"/>
        <v>-0.666666666666667</v>
      </c>
      <c r="I371" s="384">
        <v>9</v>
      </c>
      <c r="J371" s="423">
        <f t="shared" si="85"/>
        <v>1</v>
      </c>
      <c r="K371" s="424">
        <f t="shared" si="81"/>
        <v>0.125</v>
      </c>
      <c r="L371" s="378">
        <v>24</v>
      </c>
      <c r="M371" s="202">
        <f t="shared" si="82"/>
        <v>7</v>
      </c>
    </row>
    <row r="372" s="357" customFormat="1" ht="15.75" spans="1:13">
      <c r="A372" s="386">
        <v>2070205</v>
      </c>
      <c r="B372" s="383" t="s">
        <v>388</v>
      </c>
      <c r="C372" s="384">
        <v>12</v>
      </c>
      <c r="D372" s="396">
        <v>95</v>
      </c>
      <c r="E372" s="423">
        <v>95</v>
      </c>
      <c r="F372" s="424">
        <f t="shared" si="90"/>
        <v>1</v>
      </c>
      <c r="G372" s="423">
        <f t="shared" si="93"/>
        <v>80</v>
      </c>
      <c r="H372" s="424">
        <f t="shared" si="91"/>
        <v>5.33333333333333</v>
      </c>
      <c r="I372" s="384">
        <v>12</v>
      </c>
      <c r="J372" s="423">
        <f t="shared" si="85"/>
        <v>0</v>
      </c>
      <c r="K372" s="424">
        <f t="shared" si="81"/>
        <v>0</v>
      </c>
      <c r="L372" s="378">
        <v>15</v>
      </c>
      <c r="M372" s="202">
        <f t="shared" si="82"/>
        <v>7</v>
      </c>
    </row>
    <row r="373" s="357" customFormat="1" ht="15.75" spans="1:13">
      <c r="A373" s="386">
        <v>2070206</v>
      </c>
      <c r="B373" s="383" t="s">
        <v>389</v>
      </c>
      <c r="C373" s="384" t="s">
        <v>155</v>
      </c>
      <c r="D373" s="396">
        <v>0</v>
      </c>
      <c r="E373" s="423">
        <v>0</v>
      </c>
      <c r="F373" s="424" t="str">
        <f t="shared" si="90"/>
        <v/>
      </c>
      <c r="G373" s="423">
        <f t="shared" si="93"/>
        <v>0</v>
      </c>
      <c r="H373" s="424" t="str">
        <f t="shared" si="91"/>
        <v/>
      </c>
      <c r="I373" s="384"/>
      <c r="J373" s="423" t="str">
        <f t="shared" si="85"/>
        <v/>
      </c>
      <c r="K373" s="424" t="str">
        <f t="shared" si="81"/>
        <v/>
      </c>
      <c r="L373" s="378">
        <v>0</v>
      </c>
      <c r="M373" s="202">
        <f t="shared" si="82"/>
        <v>7</v>
      </c>
    </row>
    <row r="374" s="357" customFormat="1" ht="15.75" spans="1:13">
      <c r="A374" s="386">
        <v>2070299</v>
      </c>
      <c r="B374" s="383" t="s">
        <v>390</v>
      </c>
      <c r="C374" s="384" t="s">
        <v>155</v>
      </c>
      <c r="D374" s="396">
        <v>6</v>
      </c>
      <c r="E374" s="423">
        <v>3</v>
      </c>
      <c r="F374" s="424">
        <f t="shared" si="90"/>
        <v>0.5</v>
      </c>
      <c r="G374" s="423">
        <f t="shared" si="93"/>
        <v>3</v>
      </c>
      <c r="H374" s="424" t="str">
        <f t="shared" si="91"/>
        <v/>
      </c>
      <c r="I374" s="384"/>
      <c r="J374" s="423" t="str">
        <f t="shared" si="85"/>
        <v/>
      </c>
      <c r="K374" s="424" t="str">
        <f t="shared" si="81"/>
        <v/>
      </c>
      <c r="L374" s="378">
        <v>0</v>
      </c>
      <c r="M374" s="202">
        <f t="shared" si="82"/>
        <v>7</v>
      </c>
    </row>
    <row r="375" s="357" customFormat="1" ht="15.75" spans="1:13">
      <c r="A375" s="379">
        <v>20703</v>
      </c>
      <c r="B375" s="380" t="s">
        <v>391</v>
      </c>
      <c r="C375" s="381">
        <f>SUM(C376:C385)</f>
        <v>46</v>
      </c>
      <c r="D375" s="381">
        <f>SUM(D376:D385)</f>
        <v>61</v>
      </c>
      <c r="E375" s="378">
        <v>87</v>
      </c>
      <c r="F375" s="422">
        <f t="shared" si="90"/>
        <v>1.42622950819672</v>
      </c>
      <c r="G375" s="381">
        <f>E375-L375</f>
        <v>-106</v>
      </c>
      <c r="H375" s="422">
        <f t="shared" si="91"/>
        <v>-0.549222797927461</v>
      </c>
      <c r="I375" s="381">
        <f>SUM(I376:I385)</f>
        <v>37</v>
      </c>
      <c r="J375" s="378">
        <f t="shared" si="85"/>
        <v>-9</v>
      </c>
      <c r="K375" s="422">
        <f t="shared" si="81"/>
        <v>-0.195652173913043</v>
      </c>
      <c r="L375" s="378">
        <v>193</v>
      </c>
      <c r="M375" s="202">
        <f t="shared" si="82"/>
        <v>5</v>
      </c>
    </row>
    <row r="376" s="357" customFormat="1" ht="15.75" spans="1:13">
      <c r="A376" s="386">
        <v>2070301</v>
      </c>
      <c r="B376" s="383" t="s">
        <v>152</v>
      </c>
      <c r="C376" s="384" t="s">
        <v>155</v>
      </c>
      <c r="D376" s="396">
        <v>0</v>
      </c>
      <c r="E376" s="423">
        <v>0</v>
      </c>
      <c r="F376" s="424" t="str">
        <f t="shared" si="90"/>
        <v/>
      </c>
      <c r="G376" s="423">
        <f t="shared" ref="G376:G385" si="94">IFERROR(E376-L376,"")</f>
        <v>0</v>
      </c>
      <c r="H376" s="424" t="str">
        <f t="shared" si="91"/>
        <v/>
      </c>
      <c r="I376" s="384"/>
      <c r="J376" s="423" t="str">
        <f t="shared" si="85"/>
        <v/>
      </c>
      <c r="K376" s="424" t="str">
        <f t="shared" si="81"/>
        <v/>
      </c>
      <c r="L376" s="378">
        <v>0</v>
      </c>
      <c r="M376" s="202">
        <f t="shared" si="82"/>
        <v>7</v>
      </c>
    </row>
    <row r="377" s="357" customFormat="1" ht="15.75" spans="1:13">
      <c r="A377" s="386">
        <v>2070302</v>
      </c>
      <c r="B377" s="383" t="s">
        <v>153</v>
      </c>
      <c r="C377" s="384" t="s">
        <v>155</v>
      </c>
      <c r="D377" s="396">
        <v>0</v>
      </c>
      <c r="E377" s="423">
        <v>0</v>
      </c>
      <c r="F377" s="424" t="str">
        <f t="shared" si="90"/>
        <v/>
      </c>
      <c r="G377" s="423">
        <f t="shared" si="94"/>
        <v>0</v>
      </c>
      <c r="H377" s="424" t="str">
        <f t="shared" si="91"/>
        <v/>
      </c>
      <c r="I377" s="384"/>
      <c r="J377" s="423" t="str">
        <f t="shared" si="85"/>
        <v/>
      </c>
      <c r="K377" s="424" t="str">
        <f t="shared" si="81"/>
        <v/>
      </c>
      <c r="L377" s="378">
        <v>0</v>
      </c>
      <c r="M377" s="202">
        <f t="shared" si="82"/>
        <v>7</v>
      </c>
    </row>
    <row r="378" s="357" customFormat="1" ht="15.75" spans="1:13">
      <c r="A378" s="386">
        <v>2070303</v>
      </c>
      <c r="B378" s="383" t="s">
        <v>154</v>
      </c>
      <c r="C378" s="384" t="s">
        <v>155</v>
      </c>
      <c r="D378" s="396">
        <v>0</v>
      </c>
      <c r="E378" s="423">
        <v>0</v>
      </c>
      <c r="F378" s="424" t="str">
        <f t="shared" si="90"/>
        <v/>
      </c>
      <c r="G378" s="423">
        <f t="shared" si="94"/>
        <v>0</v>
      </c>
      <c r="H378" s="424" t="str">
        <f t="shared" si="91"/>
        <v/>
      </c>
      <c r="I378" s="384"/>
      <c r="J378" s="423" t="str">
        <f t="shared" si="85"/>
        <v/>
      </c>
      <c r="K378" s="424" t="str">
        <f t="shared" si="81"/>
        <v/>
      </c>
      <c r="L378" s="378">
        <v>0</v>
      </c>
      <c r="M378" s="202">
        <f t="shared" si="82"/>
        <v>7</v>
      </c>
    </row>
    <row r="379" s="357" customFormat="1" ht="15.75" spans="1:13">
      <c r="A379" s="386">
        <v>2070304</v>
      </c>
      <c r="B379" s="383" t="s">
        <v>392</v>
      </c>
      <c r="C379" s="384" t="s">
        <v>155</v>
      </c>
      <c r="D379" s="396">
        <v>0</v>
      </c>
      <c r="E379" s="423">
        <v>0</v>
      </c>
      <c r="F379" s="424" t="str">
        <f t="shared" si="90"/>
        <v/>
      </c>
      <c r="G379" s="423">
        <f t="shared" si="94"/>
        <v>-51</v>
      </c>
      <c r="H379" s="424">
        <f t="shared" si="91"/>
        <v>-1</v>
      </c>
      <c r="I379" s="384"/>
      <c r="J379" s="423" t="str">
        <f t="shared" si="85"/>
        <v/>
      </c>
      <c r="K379" s="424" t="str">
        <f t="shared" si="81"/>
        <v/>
      </c>
      <c r="L379" s="378">
        <v>51</v>
      </c>
      <c r="M379" s="202">
        <f t="shared" si="82"/>
        <v>7</v>
      </c>
    </row>
    <row r="380" s="357" customFormat="1" ht="15.75" spans="1:13">
      <c r="A380" s="386">
        <v>2070305</v>
      </c>
      <c r="B380" s="383" t="s">
        <v>393</v>
      </c>
      <c r="C380" s="384" t="s">
        <v>155</v>
      </c>
      <c r="D380" s="396">
        <v>0</v>
      </c>
      <c r="E380" s="423">
        <v>0</v>
      </c>
      <c r="F380" s="424" t="str">
        <f t="shared" si="90"/>
        <v/>
      </c>
      <c r="G380" s="423">
        <f t="shared" si="94"/>
        <v>0</v>
      </c>
      <c r="H380" s="424" t="str">
        <f t="shared" si="91"/>
        <v/>
      </c>
      <c r="I380" s="384"/>
      <c r="J380" s="423" t="str">
        <f t="shared" si="85"/>
        <v/>
      </c>
      <c r="K380" s="424" t="str">
        <f t="shared" si="81"/>
        <v/>
      </c>
      <c r="L380" s="378">
        <v>0</v>
      </c>
      <c r="M380" s="202">
        <f t="shared" si="82"/>
        <v>7</v>
      </c>
    </row>
    <row r="381" s="357" customFormat="1" ht="15.75" spans="1:13">
      <c r="A381" s="386">
        <v>2070306</v>
      </c>
      <c r="B381" s="383" t="s">
        <v>394</v>
      </c>
      <c r="C381" s="384">
        <v>1</v>
      </c>
      <c r="D381" s="396">
        <v>1</v>
      </c>
      <c r="E381" s="423">
        <v>0</v>
      </c>
      <c r="F381" s="424">
        <f t="shared" si="90"/>
        <v>0</v>
      </c>
      <c r="G381" s="423">
        <f t="shared" si="94"/>
        <v>0</v>
      </c>
      <c r="H381" s="424" t="str">
        <f t="shared" si="91"/>
        <v/>
      </c>
      <c r="I381" s="384">
        <v>2</v>
      </c>
      <c r="J381" s="423">
        <f t="shared" si="85"/>
        <v>1</v>
      </c>
      <c r="K381" s="424">
        <f t="shared" si="81"/>
        <v>1</v>
      </c>
      <c r="L381" s="378">
        <v>0</v>
      </c>
      <c r="M381" s="202">
        <f t="shared" si="82"/>
        <v>7</v>
      </c>
    </row>
    <row r="382" s="357" customFormat="1" ht="15.75" spans="1:13">
      <c r="A382" s="386">
        <v>2070307</v>
      </c>
      <c r="B382" s="383" t="s">
        <v>395</v>
      </c>
      <c r="C382" s="384">
        <v>41</v>
      </c>
      <c r="D382" s="396">
        <v>41</v>
      </c>
      <c r="E382" s="423">
        <v>41</v>
      </c>
      <c r="F382" s="424">
        <f t="shared" si="90"/>
        <v>1</v>
      </c>
      <c r="G382" s="423">
        <f t="shared" si="94"/>
        <v>-68</v>
      </c>
      <c r="H382" s="424">
        <f t="shared" si="91"/>
        <v>-0.623853211009174</v>
      </c>
      <c r="I382" s="384">
        <v>31</v>
      </c>
      <c r="J382" s="423">
        <f t="shared" si="85"/>
        <v>-10</v>
      </c>
      <c r="K382" s="424">
        <f t="shared" si="81"/>
        <v>-0.24390243902439</v>
      </c>
      <c r="L382" s="378">
        <v>109</v>
      </c>
      <c r="M382" s="202">
        <f t="shared" si="82"/>
        <v>7</v>
      </c>
    </row>
    <row r="383" s="357" customFormat="1" ht="15.75" spans="1:13">
      <c r="A383" s="386">
        <v>2070308</v>
      </c>
      <c r="B383" s="383" t="s">
        <v>396</v>
      </c>
      <c r="C383" s="384">
        <v>4</v>
      </c>
      <c r="D383" s="396">
        <v>19</v>
      </c>
      <c r="E383" s="423">
        <v>46</v>
      </c>
      <c r="F383" s="424">
        <f t="shared" si="90"/>
        <v>2.42105263157895</v>
      </c>
      <c r="G383" s="423">
        <f t="shared" si="94"/>
        <v>26</v>
      </c>
      <c r="H383" s="424">
        <f t="shared" si="91"/>
        <v>1.3</v>
      </c>
      <c r="I383" s="384">
        <v>4</v>
      </c>
      <c r="J383" s="423">
        <f t="shared" si="85"/>
        <v>0</v>
      </c>
      <c r="K383" s="424">
        <f t="shared" si="81"/>
        <v>0</v>
      </c>
      <c r="L383" s="378">
        <v>20</v>
      </c>
      <c r="M383" s="202">
        <f t="shared" si="82"/>
        <v>7</v>
      </c>
    </row>
    <row r="384" s="357" customFormat="1" ht="15.75" spans="1:13">
      <c r="A384" s="386">
        <v>2070309</v>
      </c>
      <c r="B384" s="383" t="s">
        <v>397</v>
      </c>
      <c r="C384" s="384" t="s">
        <v>155</v>
      </c>
      <c r="D384" s="396">
        <v>0</v>
      </c>
      <c r="E384" s="423">
        <v>0</v>
      </c>
      <c r="F384" s="424" t="str">
        <f t="shared" si="90"/>
        <v/>
      </c>
      <c r="G384" s="423">
        <f t="shared" si="94"/>
        <v>0</v>
      </c>
      <c r="H384" s="424" t="str">
        <f t="shared" si="91"/>
        <v/>
      </c>
      <c r="I384" s="384"/>
      <c r="J384" s="423" t="str">
        <f t="shared" si="85"/>
        <v/>
      </c>
      <c r="K384" s="424" t="str">
        <f t="shared" si="81"/>
        <v/>
      </c>
      <c r="L384" s="378">
        <v>0</v>
      </c>
      <c r="M384" s="202">
        <f t="shared" si="82"/>
        <v>7</v>
      </c>
    </row>
    <row r="385" s="357" customFormat="1" ht="15.75" spans="1:13">
      <c r="A385" s="386">
        <v>2070399</v>
      </c>
      <c r="B385" s="383" t="s">
        <v>398</v>
      </c>
      <c r="C385" s="384" t="s">
        <v>155</v>
      </c>
      <c r="D385" s="396">
        <v>0</v>
      </c>
      <c r="E385" s="423">
        <v>0</v>
      </c>
      <c r="F385" s="424" t="str">
        <f t="shared" si="90"/>
        <v/>
      </c>
      <c r="G385" s="423">
        <f t="shared" si="94"/>
        <v>-13</v>
      </c>
      <c r="H385" s="424">
        <f t="shared" si="91"/>
        <v>-1</v>
      </c>
      <c r="I385" s="384"/>
      <c r="J385" s="423" t="str">
        <f t="shared" si="85"/>
        <v/>
      </c>
      <c r="K385" s="424" t="str">
        <f t="shared" si="81"/>
        <v/>
      </c>
      <c r="L385" s="378">
        <v>13</v>
      </c>
      <c r="M385" s="202">
        <f t="shared" si="82"/>
        <v>7</v>
      </c>
    </row>
    <row r="386" s="357" customFormat="1" ht="15.75" spans="1:13">
      <c r="A386" s="379">
        <v>20706</v>
      </c>
      <c r="B386" s="380" t="s">
        <v>399</v>
      </c>
      <c r="C386" s="381">
        <f>SUM(C387:C394)</f>
        <v>0</v>
      </c>
      <c r="D386" s="381">
        <f>SUM(D387:D394)</f>
        <v>22</v>
      </c>
      <c r="E386" s="378">
        <v>22</v>
      </c>
      <c r="F386" s="422">
        <f t="shared" si="90"/>
        <v>1</v>
      </c>
      <c r="G386" s="381">
        <f>E386-L386</f>
        <v>-4</v>
      </c>
      <c r="H386" s="422">
        <f t="shared" si="91"/>
        <v>-0.153846153846154</v>
      </c>
      <c r="I386" s="381">
        <f>SUM(I387:I394)</f>
        <v>0</v>
      </c>
      <c r="J386" s="378">
        <f t="shared" si="85"/>
        <v>0</v>
      </c>
      <c r="K386" s="422" t="str">
        <f t="shared" si="81"/>
        <v/>
      </c>
      <c r="L386" s="378">
        <v>26</v>
      </c>
      <c r="M386" s="202">
        <f t="shared" si="82"/>
        <v>5</v>
      </c>
    </row>
    <row r="387" s="357" customFormat="1" ht="15.75" spans="1:13">
      <c r="A387" s="386">
        <v>2070601</v>
      </c>
      <c r="B387" s="383" t="s">
        <v>152</v>
      </c>
      <c r="C387" s="384" t="s">
        <v>155</v>
      </c>
      <c r="D387" s="396">
        <v>0</v>
      </c>
      <c r="E387" s="423">
        <v>0</v>
      </c>
      <c r="F387" s="424" t="str">
        <f t="shared" si="90"/>
        <v/>
      </c>
      <c r="G387" s="423">
        <f t="shared" ref="G387:G394" si="95">IFERROR(E387-L387,"")</f>
        <v>0</v>
      </c>
      <c r="H387" s="424" t="str">
        <f t="shared" si="91"/>
        <v/>
      </c>
      <c r="I387" s="384"/>
      <c r="J387" s="423" t="str">
        <f t="shared" si="85"/>
        <v/>
      </c>
      <c r="K387" s="424" t="str">
        <f t="shared" si="81"/>
        <v/>
      </c>
      <c r="L387" s="378">
        <v>0</v>
      </c>
      <c r="M387" s="202">
        <f t="shared" si="82"/>
        <v>7</v>
      </c>
    </row>
    <row r="388" s="357" customFormat="1" ht="15.75" spans="1:13">
      <c r="A388" s="386">
        <v>2070602</v>
      </c>
      <c r="B388" s="383" t="s">
        <v>153</v>
      </c>
      <c r="C388" s="384" t="s">
        <v>155</v>
      </c>
      <c r="D388" s="396">
        <v>0</v>
      </c>
      <c r="E388" s="423">
        <v>0</v>
      </c>
      <c r="F388" s="424" t="str">
        <f t="shared" si="90"/>
        <v/>
      </c>
      <c r="G388" s="423">
        <f t="shared" si="95"/>
        <v>0</v>
      </c>
      <c r="H388" s="424" t="str">
        <f t="shared" si="91"/>
        <v/>
      </c>
      <c r="I388" s="384"/>
      <c r="J388" s="423" t="str">
        <f t="shared" si="85"/>
        <v/>
      </c>
      <c r="K388" s="424" t="str">
        <f t="shared" si="81"/>
        <v/>
      </c>
      <c r="L388" s="378">
        <v>0</v>
      </c>
      <c r="M388" s="202">
        <f t="shared" si="82"/>
        <v>7</v>
      </c>
    </row>
    <row r="389" s="357" customFormat="1" ht="15.75" spans="1:13">
      <c r="A389" s="386">
        <v>2070603</v>
      </c>
      <c r="B389" s="383" t="s">
        <v>154</v>
      </c>
      <c r="C389" s="384" t="s">
        <v>155</v>
      </c>
      <c r="D389" s="396">
        <v>0</v>
      </c>
      <c r="E389" s="423">
        <v>0</v>
      </c>
      <c r="F389" s="424" t="str">
        <f t="shared" si="90"/>
        <v/>
      </c>
      <c r="G389" s="423">
        <f t="shared" si="95"/>
        <v>0</v>
      </c>
      <c r="H389" s="424" t="str">
        <f t="shared" si="91"/>
        <v/>
      </c>
      <c r="I389" s="384"/>
      <c r="J389" s="423" t="str">
        <f t="shared" si="85"/>
        <v/>
      </c>
      <c r="K389" s="424" t="str">
        <f t="shared" si="81"/>
        <v/>
      </c>
      <c r="L389" s="378">
        <v>0</v>
      </c>
      <c r="M389" s="202">
        <f t="shared" si="82"/>
        <v>7</v>
      </c>
    </row>
    <row r="390" s="357" customFormat="1" ht="15.75" spans="1:13">
      <c r="A390" s="386">
        <v>2070604</v>
      </c>
      <c r="B390" s="383" t="s">
        <v>400</v>
      </c>
      <c r="C390" s="384" t="s">
        <v>155</v>
      </c>
      <c r="D390" s="396">
        <v>0</v>
      </c>
      <c r="E390" s="423">
        <v>0</v>
      </c>
      <c r="F390" s="424" t="str">
        <f t="shared" si="90"/>
        <v/>
      </c>
      <c r="G390" s="423">
        <f t="shared" si="95"/>
        <v>0</v>
      </c>
      <c r="H390" s="424" t="str">
        <f t="shared" si="91"/>
        <v/>
      </c>
      <c r="I390" s="384"/>
      <c r="J390" s="423" t="str">
        <f t="shared" si="85"/>
        <v/>
      </c>
      <c r="K390" s="424" t="str">
        <f t="shared" si="81"/>
        <v/>
      </c>
      <c r="L390" s="378">
        <v>0</v>
      </c>
      <c r="M390" s="202">
        <f t="shared" si="82"/>
        <v>7</v>
      </c>
    </row>
    <row r="391" s="357" customFormat="1" ht="15.75" spans="1:13">
      <c r="A391" s="386">
        <v>2070605</v>
      </c>
      <c r="B391" s="383" t="s">
        <v>401</v>
      </c>
      <c r="C391" s="384" t="s">
        <v>155</v>
      </c>
      <c r="D391" s="396">
        <v>0</v>
      </c>
      <c r="E391" s="423">
        <v>0</v>
      </c>
      <c r="F391" s="424" t="str">
        <f t="shared" si="90"/>
        <v/>
      </c>
      <c r="G391" s="423">
        <f t="shared" si="95"/>
        <v>-26</v>
      </c>
      <c r="H391" s="424">
        <f t="shared" si="91"/>
        <v>-1</v>
      </c>
      <c r="I391" s="384"/>
      <c r="J391" s="423" t="str">
        <f t="shared" si="85"/>
        <v/>
      </c>
      <c r="K391" s="424" t="str">
        <f t="shared" ref="K391:K454" si="96">IFERROR(J391/C391,"")</f>
        <v/>
      </c>
      <c r="L391" s="378">
        <v>26</v>
      </c>
      <c r="M391" s="202">
        <f t="shared" ref="M391:M454" si="97">LEN(A391)</f>
        <v>7</v>
      </c>
    </row>
    <row r="392" s="357" customFormat="1" ht="15.75" spans="1:13">
      <c r="A392" s="386">
        <v>2070606</v>
      </c>
      <c r="B392" s="383" t="s">
        <v>402</v>
      </c>
      <c r="C392" s="384" t="s">
        <v>155</v>
      </c>
      <c r="D392" s="396">
        <v>0</v>
      </c>
      <c r="E392" s="423">
        <v>0</v>
      </c>
      <c r="F392" s="424" t="str">
        <f t="shared" si="90"/>
        <v/>
      </c>
      <c r="G392" s="423">
        <f t="shared" si="95"/>
        <v>0</v>
      </c>
      <c r="H392" s="424" t="str">
        <f t="shared" si="91"/>
        <v/>
      </c>
      <c r="I392" s="384"/>
      <c r="J392" s="423" t="str">
        <f t="shared" si="85"/>
        <v/>
      </c>
      <c r="K392" s="424" t="str">
        <f t="shared" si="96"/>
        <v/>
      </c>
      <c r="L392" s="378">
        <v>0</v>
      </c>
      <c r="M392" s="202">
        <f t="shared" si="97"/>
        <v>7</v>
      </c>
    </row>
    <row r="393" s="357" customFormat="1" ht="15.75" spans="1:13">
      <c r="A393" s="386">
        <v>2070607</v>
      </c>
      <c r="B393" s="383" t="s">
        <v>403</v>
      </c>
      <c r="C393" s="384" t="s">
        <v>155</v>
      </c>
      <c r="D393" s="396">
        <v>22</v>
      </c>
      <c r="E393" s="423">
        <v>22</v>
      </c>
      <c r="F393" s="424">
        <f t="shared" si="90"/>
        <v>1</v>
      </c>
      <c r="G393" s="423">
        <f t="shared" si="95"/>
        <v>22</v>
      </c>
      <c r="H393" s="424" t="str">
        <f t="shared" si="91"/>
        <v/>
      </c>
      <c r="I393" s="384"/>
      <c r="J393" s="423" t="str">
        <f t="shared" si="85"/>
        <v/>
      </c>
      <c r="K393" s="424" t="str">
        <f t="shared" si="96"/>
        <v/>
      </c>
      <c r="L393" s="378">
        <v>0</v>
      </c>
      <c r="M393" s="202">
        <f t="shared" si="97"/>
        <v>7</v>
      </c>
    </row>
    <row r="394" s="357" customFormat="1" ht="15.75" spans="1:13">
      <c r="A394" s="386">
        <v>2070699</v>
      </c>
      <c r="B394" s="383" t="s">
        <v>404</v>
      </c>
      <c r="C394" s="384" t="s">
        <v>155</v>
      </c>
      <c r="D394" s="396">
        <v>0</v>
      </c>
      <c r="E394" s="423">
        <v>0</v>
      </c>
      <c r="F394" s="424" t="str">
        <f t="shared" si="90"/>
        <v/>
      </c>
      <c r="G394" s="423">
        <f t="shared" si="95"/>
        <v>0</v>
      </c>
      <c r="H394" s="424" t="str">
        <f t="shared" si="91"/>
        <v/>
      </c>
      <c r="I394" s="384"/>
      <c r="J394" s="423" t="str">
        <f t="shared" si="85"/>
        <v/>
      </c>
      <c r="K394" s="424" t="str">
        <f t="shared" si="96"/>
        <v/>
      </c>
      <c r="L394" s="378">
        <v>0</v>
      </c>
      <c r="M394" s="202">
        <f t="shared" si="97"/>
        <v>7</v>
      </c>
    </row>
    <row r="395" s="357" customFormat="1" ht="15.75" spans="1:13">
      <c r="A395" s="379">
        <v>20708</v>
      </c>
      <c r="B395" s="388" t="s">
        <v>405</v>
      </c>
      <c r="C395" s="381">
        <f>SUM(C396:C402)</f>
        <v>343</v>
      </c>
      <c r="D395" s="381">
        <f>SUM(D396:D402)</f>
        <v>350</v>
      </c>
      <c r="E395" s="378">
        <v>507</v>
      </c>
      <c r="F395" s="422">
        <f t="shared" si="90"/>
        <v>1.44857142857143</v>
      </c>
      <c r="G395" s="381">
        <f>E395-L395</f>
        <v>175</v>
      </c>
      <c r="H395" s="422">
        <f t="shared" si="91"/>
        <v>0.52710843373494</v>
      </c>
      <c r="I395" s="381">
        <f>SUM(I396:I402)</f>
        <v>351</v>
      </c>
      <c r="J395" s="378">
        <f t="shared" si="85"/>
        <v>8</v>
      </c>
      <c r="K395" s="422">
        <f t="shared" si="96"/>
        <v>0.0233236151603499</v>
      </c>
      <c r="L395" s="378">
        <v>332</v>
      </c>
      <c r="M395" s="202">
        <f t="shared" si="97"/>
        <v>5</v>
      </c>
    </row>
    <row r="396" s="357" customFormat="1" ht="15.75" spans="1:13">
      <c r="A396" s="386">
        <v>2070801</v>
      </c>
      <c r="B396" s="383" t="s">
        <v>152</v>
      </c>
      <c r="C396" s="384" t="s">
        <v>155</v>
      </c>
      <c r="D396" s="396">
        <v>0</v>
      </c>
      <c r="E396" s="423">
        <v>0</v>
      </c>
      <c r="F396" s="424" t="str">
        <f t="shared" si="90"/>
        <v/>
      </c>
      <c r="G396" s="423">
        <f t="shared" ref="G396:G402" si="98">IFERROR(E396-L396,"")</f>
        <v>-9</v>
      </c>
      <c r="H396" s="424">
        <f t="shared" si="91"/>
        <v>-1</v>
      </c>
      <c r="I396" s="384"/>
      <c r="J396" s="423" t="str">
        <f t="shared" si="85"/>
        <v/>
      </c>
      <c r="K396" s="424" t="str">
        <f t="shared" si="96"/>
        <v/>
      </c>
      <c r="L396" s="378">
        <v>9</v>
      </c>
      <c r="M396" s="202">
        <f t="shared" si="97"/>
        <v>7</v>
      </c>
    </row>
    <row r="397" s="357" customFormat="1" ht="15.75" spans="1:13">
      <c r="A397" s="386">
        <v>2070802</v>
      </c>
      <c r="B397" s="383" t="s">
        <v>153</v>
      </c>
      <c r="C397" s="384" t="s">
        <v>155</v>
      </c>
      <c r="D397" s="396">
        <v>0</v>
      </c>
      <c r="E397" s="423">
        <v>0</v>
      </c>
      <c r="F397" s="424" t="str">
        <f t="shared" si="90"/>
        <v/>
      </c>
      <c r="G397" s="423">
        <f t="shared" si="98"/>
        <v>0</v>
      </c>
      <c r="H397" s="424" t="str">
        <f t="shared" si="91"/>
        <v/>
      </c>
      <c r="I397" s="384"/>
      <c r="J397" s="423" t="str">
        <f t="shared" ref="J397:J435" si="99">IFERROR(I397-C397,"")</f>
        <v/>
      </c>
      <c r="K397" s="424" t="str">
        <f t="shared" si="96"/>
        <v/>
      </c>
      <c r="L397" s="378">
        <v>0</v>
      </c>
      <c r="M397" s="202">
        <f t="shared" si="97"/>
        <v>7</v>
      </c>
    </row>
    <row r="398" s="357" customFormat="1" ht="15.75" spans="1:13">
      <c r="A398" s="386">
        <v>2070803</v>
      </c>
      <c r="B398" s="383" t="s">
        <v>154</v>
      </c>
      <c r="C398" s="384" t="s">
        <v>155</v>
      </c>
      <c r="D398" s="396">
        <v>0</v>
      </c>
      <c r="E398" s="423">
        <v>0</v>
      </c>
      <c r="F398" s="424" t="str">
        <f t="shared" si="90"/>
        <v/>
      </c>
      <c r="G398" s="423">
        <f t="shared" si="98"/>
        <v>0</v>
      </c>
      <c r="H398" s="424" t="str">
        <f t="shared" si="91"/>
        <v/>
      </c>
      <c r="I398" s="384"/>
      <c r="J398" s="423" t="str">
        <f t="shared" si="99"/>
        <v/>
      </c>
      <c r="K398" s="424" t="str">
        <f t="shared" si="96"/>
        <v/>
      </c>
      <c r="L398" s="378">
        <v>0</v>
      </c>
      <c r="M398" s="202">
        <f t="shared" si="97"/>
        <v>7</v>
      </c>
    </row>
    <row r="399" s="357" customFormat="1" ht="15.75" spans="1:13">
      <c r="A399" s="386">
        <v>2070806</v>
      </c>
      <c r="B399" s="383" t="s">
        <v>406</v>
      </c>
      <c r="C399" s="384" t="s">
        <v>155</v>
      </c>
      <c r="D399" s="396">
        <v>0</v>
      </c>
      <c r="E399" s="423">
        <v>0</v>
      </c>
      <c r="F399" s="424" t="str">
        <f t="shared" si="90"/>
        <v/>
      </c>
      <c r="G399" s="423">
        <f t="shared" si="98"/>
        <v>0</v>
      </c>
      <c r="H399" s="424" t="str">
        <f t="shared" si="91"/>
        <v/>
      </c>
      <c r="I399" s="384"/>
      <c r="J399" s="423" t="str">
        <f t="shared" si="99"/>
        <v/>
      </c>
      <c r="K399" s="424" t="str">
        <f t="shared" si="96"/>
        <v/>
      </c>
      <c r="L399" s="378">
        <v>0</v>
      </c>
      <c r="M399" s="202">
        <f t="shared" si="97"/>
        <v>7</v>
      </c>
    </row>
    <row r="400" s="357" customFormat="1" ht="15.75" spans="1:13">
      <c r="A400" s="386">
        <v>2070807</v>
      </c>
      <c r="B400" s="383" t="s">
        <v>407</v>
      </c>
      <c r="C400" s="384" t="s">
        <v>155</v>
      </c>
      <c r="D400" s="396">
        <v>0</v>
      </c>
      <c r="E400" s="423">
        <v>0</v>
      </c>
      <c r="F400" s="424" t="str">
        <f t="shared" si="90"/>
        <v/>
      </c>
      <c r="G400" s="423">
        <f t="shared" si="98"/>
        <v>0</v>
      </c>
      <c r="H400" s="424" t="str">
        <f t="shared" si="91"/>
        <v/>
      </c>
      <c r="I400" s="384"/>
      <c r="J400" s="423" t="str">
        <f t="shared" si="99"/>
        <v/>
      </c>
      <c r="K400" s="424" t="str">
        <f t="shared" si="96"/>
        <v/>
      </c>
      <c r="L400" s="378">
        <v>0</v>
      </c>
      <c r="M400" s="202">
        <f t="shared" si="97"/>
        <v>7</v>
      </c>
    </row>
    <row r="401" s="357" customFormat="1" ht="15.75" spans="1:13">
      <c r="A401" s="386">
        <v>2070808</v>
      </c>
      <c r="B401" s="383" t="s">
        <v>408</v>
      </c>
      <c r="C401" s="384" t="s">
        <v>155</v>
      </c>
      <c r="D401" s="396">
        <v>0</v>
      </c>
      <c r="E401" s="423">
        <v>0</v>
      </c>
      <c r="F401" s="424" t="str">
        <f t="shared" si="90"/>
        <v/>
      </c>
      <c r="G401" s="423">
        <f t="shared" si="98"/>
        <v>-17</v>
      </c>
      <c r="H401" s="424">
        <f t="shared" si="91"/>
        <v>-1</v>
      </c>
      <c r="I401" s="384"/>
      <c r="J401" s="423" t="str">
        <f t="shared" si="99"/>
        <v/>
      </c>
      <c r="K401" s="424" t="str">
        <f t="shared" si="96"/>
        <v/>
      </c>
      <c r="L401" s="378">
        <v>17</v>
      </c>
      <c r="M401" s="202">
        <f t="shared" si="97"/>
        <v>7</v>
      </c>
    </row>
    <row r="402" s="357" customFormat="1" ht="15.75" spans="1:13">
      <c r="A402" s="386">
        <v>2070899</v>
      </c>
      <c r="B402" s="383" t="s">
        <v>409</v>
      </c>
      <c r="C402" s="384">
        <v>343</v>
      </c>
      <c r="D402" s="396">
        <v>350</v>
      </c>
      <c r="E402" s="423">
        <v>507</v>
      </c>
      <c r="F402" s="424">
        <f t="shared" si="90"/>
        <v>1.44857142857143</v>
      </c>
      <c r="G402" s="423">
        <f t="shared" si="98"/>
        <v>201</v>
      </c>
      <c r="H402" s="424">
        <f t="shared" si="91"/>
        <v>0.656862745098039</v>
      </c>
      <c r="I402" s="384">
        <v>351</v>
      </c>
      <c r="J402" s="423">
        <f t="shared" si="99"/>
        <v>8</v>
      </c>
      <c r="K402" s="424">
        <f t="shared" si="96"/>
        <v>0.0233236151603499</v>
      </c>
      <c r="L402" s="378">
        <v>306</v>
      </c>
      <c r="M402" s="202">
        <f t="shared" si="97"/>
        <v>7</v>
      </c>
    </row>
    <row r="403" s="357" customFormat="1" ht="15.75" spans="1:13">
      <c r="A403" s="379">
        <v>20799</v>
      </c>
      <c r="B403" s="380" t="s">
        <v>410</v>
      </c>
      <c r="C403" s="381">
        <f>SUM(C404:C406)</f>
        <v>0</v>
      </c>
      <c r="D403" s="381">
        <f>SUM(D404:D406)</f>
        <v>13</v>
      </c>
      <c r="E403" s="378">
        <v>16</v>
      </c>
      <c r="F403" s="422">
        <f t="shared" si="90"/>
        <v>1.23076923076923</v>
      </c>
      <c r="G403" s="381">
        <f t="shared" ref="G403:G408" si="100">E403-L403</f>
        <v>-153</v>
      </c>
      <c r="H403" s="422">
        <f t="shared" si="91"/>
        <v>-0.905325443786982</v>
      </c>
      <c r="I403" s="381">
        <f>SUM(I404:I406)</f>
        <v>0</v>
      </c>
      <c r="J403" s="378">
        <f t="shared" si="99"/>
        <v>0</v>
      </c>
      <c r="K403" s="422" t="str">
        <f t="shared" si="96"/>
        <v/>
      </c>
      <c r="L403" s="378">
        <v>169</v>
      </c>
      <c r="M403" s="202">
        <f t="shared" si="97"/>
        <v>5</v>
      </c>
    </row>
    <row r="404" s="357" customFormat="1" ht="15.75" spans="1:14">
      <c r="A404" s="386">
        <v>2079902</v>
      </c>
      <c r="B404" s="383" t="s">
        <v>411</v>
      </c>
      <c r="C404" s="384" t="s">
        <v>155</v>
      </c>
      <c r="D404" s="396">
        <v>0</v>
      </c>
      <c r="E404" s="423">
        <v>0</v>
      </c>
      <c r="F404" s="424" t="str">
        <f t="shared" si="90"/>
        <v/>
      </c>
      <c r="G404" s="423">
        <f t="shared" ref="G404:G406" si="101">IFERROR(E404-L404,"")</f>
        <v>0</v>
      </c>
      <c r="H404" s="424" t="str">
        <f t="shared" si="91"/>
        <v/>
      </c>
      <c r="I404" s="384"/>
      <c r="J404" s="423" t="str">
        <f t="shared" si="99"/>
        <v/>
      </c>
      <c r="K404" s="424" t="str">
        <f t="shared" si="96"/>
        <v/>
      </c>
      <c r="L404" s="378">
        <v>0</v>
      </c>
      <c r="M404" s="202">
        <f t="shared" si="97"/>
        <v>7</v>
      </c>
      <c r="N404" s="357" t="s">
        <v>412</v>
      </c>
    </row>
    <row r="405" s="357" customFormat="1" ht="15.75" spans="1:13">
      <c r="A405" s="386">
        <v>2079903</v>
      </c>
      <c r="B405" s="383" t="s">
        <v>413</v>
      </c>
      <c r="C405" s="384" t="s">
        <v>155</v>
      </c>
      <c r="D405" s="396">
        <v>0</v>
      </c>
      <c r="E405" s="423">
        <v>0</v>
      </c>
      <c r="F405" s="424" t="str">
        <f t="shared" si="90"/>
        <v/>
      </c>
      <c r="G405" s="423">
        <f t="shared" si="101"/>
        <v>0</v>
      </c>
      <c r="H405" s="424" t="str">
        <f t="shared" si="91"/>
        <v/>
      </c>
      <c r="I405" s="384"/>
      <c r="J405" s="423" t="str">
        <f t="shared" si="99"/>
        <v/>
      </c>
      <c r="K405" s="424" t="str">
        <f t="shared" si="96"/>
        <v/>
      </c>
      <c r="L405" s="378">
        <v>0</v>
      </c>
      <c r="M405" s="202">
        <f t="shared" si="97"/>
        <v>7</v>
      </c>
    </row>
    <row r="406" s="357" customFormat="1" ht="15.75" spans="1:13">
      <c r="A406" s="386">
        <v>2079999</v>
      </c>
      <c r="B406" s="383" t="s">
        <v>414</v>
      </c>
      <c r="C406" s="384" t="s">
        <v>155</v>
      </c>
      <c r="D406" s="396">
        <v>13</v>
      </c>
      <c r="E406" s="423">
        <v>16</v>
      </c>
      <c r="F406" s="424">
        <f t="shared" si="90"/>
        <v>1.23076923076923</v>
      </c>
      <c r="G406" s="423">
        <f t="shared" si="101"/>
        <v>-153</v>
      </c>
      <c r="H406" s="424">
        <f t="shared" si="91"/>
        <v>-0.905325443786982</v>
      </c>
      <c r="I406" s="384"/>
      <c r="J406" s="423" t="str">
        <f t="shared" si="99"/>
        <v/>
      </c>
      <c r="K406" s="424" t="str">
        <f t="shared" si="96"/>
        <v/>
      </c>
      <c r="L406" s="378">
        <v>169</v>
      </c>
      <c r="M406" s="202">
        <f t="shared" si="97"/>
        <v>7</v>
      </c>
    </row>
    <row r="407" s="357" customFormat="1" ht="15.75" spans="1:13">
      <c r="A407" s="390">
        <v>208</v>
      </c>
      <c r="B407" s="377" t="s">
        <v>415</v>
      </c>
      <c r="C407" s="378">
        <f>SUM(C408,C427,C436,C437,C446,C447,C457,C466,C473,C481,C496,C499,C502,C505,C506,C509,C513,C522,C525,C490)</f>
        <v>45524</v>
      </c>
      <c r="D407" s="378">
        <f t="shared" ref="D407:I407" si="102">SUM(D408,D427,D436,D437,D446,D447,D457,D466,D473,D481,D496,D499,D502,D505,D506,D509,D513,D522,D525,D490)</f>
        <v>49829</v>
      </c>
      <c r="E407" s="378">
        <f t="shared" si="102"/>
        <v>49495</v>
      </c>
      <c r="F407" s="429">
        <f>E407/D407</f>
        <v>0.99329707599992</v>
      </c>
      <c r="G407" s="381">
        <f t="shared" si="100"/>
        <v>2316</v>
      </c>
      <c r="H407" s="430">
        <f>G407/L407</f>
        <v>0.0490896373386464</v>
      </c>
      <c r="I407" s="378">
        <f t="shared" si="102"/>
        <v>49008</v>
      </c>
      <c r="J407" s="378">
        <f t="shared" si="99"/>
        <v>3484</v>
      </c>
      <c r="K407" s="422">
        <f t="shared" si="96"/>
        <v>0.0765310605394957</v>
      </c>
      <c r="L407" s="378">
        <v>47179</v>
      </c>
      <c r="M407" s="202">
        <f t="shared" si="97"/>
        <v>3</v>
      </c>
    </row>
    <row r="408" s="357" customFormat="1" ht="15.75" spans="1:13">
      <c r="A408" s="379">
        <v>20801</v>
      </c>
      <c r="B408" s="380" t="s">
        <v>416</v>
      </c>
      <c r="C408" s="381">
        <f>SUM(C409:C426)</f>
        <v>714</v>
      </c>
      <c r="D408" s="381">
        <f>SUM(D409:D426)</f>
        <v>742</v>
      </c>
      <c r="E408" s="378">
        <v>721</v>
      </c>
      <c r="F408" s="422">
        <f t="shared" ref="F408:F471" si="103">IFERROR(E408/D408,"")</f>
        <v>0.971698113207547</v>
      </c>
      <c r="G408" s="381">
        <f t="shared" si="100"/>
        <v>-362</v>
      </c>
      <c r="H408" s="422">
        <f t="shared" ref="H408:H471" si="104">IFERROR(G408/L408,"")</f>
        <v>-0.334256694367498</v>
      </c>
      <c r="I408" s="381">
        <f>SUM(I409:I426)</f>
        <v>686</v>
      </c>
      <c r="J408" s="378">
        <f t="shared" si="99"/>
        <v>-28</v>
      </c>
      <c r="K408" s="422">
        <f t="shared" si="96"/>
        <v>-0.0392156862745098</v>
      </c>
      <c r="L408" s="378">
        <v>1083</v>
      </c>
      <c r="M408" s="202">
        <f t="shared" si="97"/>
        <v>5</v>
      </c>
    </row>
    <row r="409" s="357" customFormat="1" ht="15.75" spans="1:13">
      <c r="A409" s="386">
        <v>2080101</v>
      </c>
      <c r="B409" s="383" t="s">
        <v>152</v>
      </c>
      <c r="C409" s="384">
        <v>645</v>
      </c>
      <c r="D409" s="396">
        <v>650</v>
      </c>
      <c r="E409" s="423">
        <v>641</v>
      </c>
      <c r="F409" s="424">
        <f t="shared" si="103"/>
        <v>0.986153846153846</v>
      </c>
      <c r="G409" s="423">
        <f t="shared" ref="G409:G426" si="105">IFERROR(E409-L409,"")</f>
        <v>324</v>
      </c>
      <c r="H409" s="424">
        <f t="shared" si="104"/>
        <v>1.02208201892744</v>
      </c>
      <c r="I409" s="384">
        <v>661</v>
      </c>
      <c r="J409" s="423">
        <f t="shared" si="99"/>
        <v>16</v>
      </c>
      <c r="K409" s="424">
        <f t="shared" si="96"/>
        <v>0.0248062015503876</v>
      </c>
      <c r="L409" s="378">
        <v>317</v>
      </c>
      <c r="M409" s="202">
        <f t="shared" si="97"/>
        <v>7</v>
      </c>
    </row>
    <row r="410" s="357" customFormat="1" ht="15.75" spans="1:13">
      <c r="A410" s="386">
        <v>2080102</v>
      </c>
      <c r="B410" s="383" t="s">
        <v>153</v>
      </c>
      <c r="C410" s="384" t="s">
        <v>155</v>
      </c>
      <c r="D410" s="396">
        <v>0</v>
      </c>
      <c r="E410" s="423">
        <v>0</v>
      </c>
      <c r="F410" s="424" t="str">
        <f t="shared" si="103"/>
        <v/>
      </c>
      <c r="G410" s="423">
        <f t="shared" si="105"/>
        <v>0</v>
      </c>
      <c r="H410" s="424" t="str">
        <f t="shared" si="104"/>
        <v/>
      </c>
      <c r="I410" s="384"/>
      <c r="J410" s="423" t="str">
        <f t="shared" si="99"/>
        <v/>
      </c>
      <c r="K410" s="424" t="str">
        <f t="shared" si="96"/>
        <v/>
      </c>
      <c r="L410" s="378">
        <v>0</v>
      </c>
      <c r="M410" s="202">
        <f t="shared" si="97"/>
        <v>7</v>
      </c>
    </row>
    <row r="411" s="357" customFormat="1" ht="15.75" spans="1:13">
      <c r="A411" s="386">
        <v>2080103</v>
      </c>
      <c r="B411" s="383" t="s">
        <v>154</v>
      </c>
      <c r="C411" s="384" t="s">
        <v>155</v>
      </c>
      <c r="D411" s="396">
        <v>0</v>
      </c>
      <c r="E411" s="423">
        <v>0</v>
      </c>
      <c r="F411" s="424" t="str">
        <f t="shared" si="103"/>
        <v/>
      </c>
      <c r="G411" s="423">
        <f t="shared" si="105"/>
        <v>0</v>
      </c>
      <c r="H411" s="424" t="str">
        <f t="shared" si="104"/>
        <v/>
      </c>
      <c r="I411" s="384"/>
      <c r="J411" s="423" t="str">
        <f t="shared" si="99"/>
        <v/>
      </c>
      <c r="K411" s="424" t="str">
        <f t="shared" si="96"/>
        <v/>
      </c>
      <c r="L411" s="378">
        <v>0</v>
      </c>
      <c r="M411" s="202">
        <f t="shared" si="97"/>
        <v>7</v>
      </c>
    </row>
    <row r="412" s="357" customFormat="1" ht="15.75" spans="1:13">
      <c r="A412" s="386">
        <v>2080104</v>
      </c>
      <c r="B412" s="383" t="s">
        <v>417</v>
      </c>
      <c r="C412" s="384">
        <v>40</v>
      </c>
      <c r="D412" s="396">
        <v>40</v>
      </c>
      <c r="E412" s="423">
        <v>40</v>
      </c>
      <c r="F412" s="424">
        <f t="shared" si="103"/>
        <v>1</v>
      </c>
      <c r="G412" s="423">
        <f t="shared" si="105"/>
        <v>40</v>
      </c>
      <c r="H412" s="424" t="str">
        <f t="shared" si="104"/>
        <v/>
      </c>
      <c r="I412" s="384"/>
      <c r="J412" s="423">
        <f t="shared" si="99"/>
        <v>-40</v>
      </c>
      <c r="K412" s="424">
        <f t="shared" si="96"/>
        <v>-1</v>
      </c>
      <c r="L412" s="378">
        <v>0</v>
      </c>
      <c r="M412" s="202">
        <f t="shared" si="97"/>
        <v>7</v>
      </c>
    </row>
    <row r="413" s="357" customFormat="1" ht="15.75" spans="1:13">
      <c r="A413" s="386">
        <v>2080105</v>
      </c>
      <c r="B413" s="383" t="s">
        <v>418</v>
      </c>
      <c r="C413" s="384" t="s">
        <v>155</v>
      </c>
      <c r="D413" s="396">
        <v>0</v>
      </c>
      <c r="E413" s="423">
        <v>0</v>
      </c>
      <c r="F413" s="424" t="str">
        <f t="shared" si="103"/>
        <v/>
      </c>
      <c r="G413" s="423">
        <f t="shared" si="105"/>
        <v>-9</v>
      </c>
      <c r="H413" s="424">
        <f t="shared" si="104"/>
        <v>-1</v>
      </c>
      <c r="I413" s="384"/>
      <c r="J413" s="423" t="str">
        <f t="shared" si="99"/>
        <v/>
      </c>
      <c r="K413" s="424" t="str">
        <f t="shared" si="96"/>
        <v/>
      </c>
      <c r="L413" s="378">
        <v>9</v>
      </c>
      <c r="M413" s="202">
        <f t="shared" si="97"/>
        <v>7</v>
      </c>
    </row>
    <row r="414" s="357" customFormat="1" ht="15.75" spans="1:13">
      <c r="A414" s="386">
        <v>2080106</v>
      </c>
      <c r="B414" s="383" t="s">
        <v>419</v>
      </c>
      <c r="C414" s="384" t="s">
        <v>155</v>
      </c>
      <c r="D414" s="396">
        <v>0</v>
      </c>
      <c r="E414" s="423">
        <v>0</v>
      </c>
      <c r="F414" s="424" t="str">
        <f t="shared" si="103"/>
        <v/>
      </c>
      <c r="G414" s="423">
        <f t="shared" si="105"/>
        <v>-91</v>
      </c>
      <c r="H414" s="424">
        <f t="shared" si="104"/>
        <v>-1</v>
      </c>
      <c r="I414" s="384"/>
      <c r="J414" s="423" t="str">
        <f t="shared" si="99"/>
        <v/>
      </c>
      <c r="K414" s="424" t="str">
        <f t="shared" si="96"/>
        <v/>
      </c>
      <c r="L414" s="378">
        <v>91</v>
      </c>
      <c r="M414" s="202">
        <f t="shared" si="97"/>
        <v>7</v>
      </c>
    </row>
    <row r="415" s="357" customFormat="1" ht="15.75" spans="1:13">
      <c r="A415" s="386">
        <v>2080107</v>
      </c>
      <c r="B415" s="383" t="s">
        <v>420</v>
      </c>
      <c r="C415" s="384" t="s">
        <v>155</v>
      </c>
      <c r="D415" s="396">
        <v>17</v>
      </c>
      <c r="E415" s="423">
        <v>9</v>
      </c>
      <c r="F415" s="424">
        <f t="shared" si="103"/>
        <v>0.529411764705882</v>
      </c>
      <c r="G415" s="423">
        <f t="shared" si="105"/>
        <v>-25</v>
      </c>
      <c r="H415" s="424">
        <f t="shared" si="104"/>
        <v>-0.735294117647059</v>
      </c>
      <c r="I415" s="384"/>
      <c r="J415" s="423" t="str">
        <f t="shared" si="99"/>
        <v/>
      </c>
      <c r="K415" s="424" t="str">
        <f t="shared" si="96"/>
        <v/>
      </c>
      <c r="L415" s="378">
        <v>34</v>
      </c>
      <c r="M415" s="202">
        <f t="shared" si="97"/>
        <v>7</v>
      </c>
    </row>
    <row r="416" s="357" customFormat="1" ht="15.75" spans="1:13">
      <c r="A416" s="386">
        <v>2080108</v>
      </c>
      <c r="B416" s="383" t="s">
        <v>186</v>
      </c>
      <c r="C416" s="384" t="s">
        <v>155</v>
      </c>
      <c r="D416" s="396">
        <v>0</v>
      </c>
      <c r="E416" s="423">
        <v>0</v>
      </c>
      <c r="F416" s="424" t="str">
        <f t="shared" si="103"/>
        <v/>
      </c>
      <c r="G416" s="423">
        <f t="shared" si="105"/>
        <v>0</v>
      </c>
      <c r="H416" s="424" t="str">
        <f t="shared" si="104"/>
        <v/>
      </c>
      <c r="I416" s="384"/>
      <c r="J416" s="423" t="str">
        <f t="shared" si="99"/>
        <v/>
      </c>
      <c r="K416" s="424" t="str">
        <f t="shared" si="96"/>
        <v/>
      </c>
      <c r="L416" s="378">
        <v>0</v>
      </c>
      <c r="M416" s="202">
        <f t="shared" si="97"/>
        <v>7</v>
      </c>
    </row>
    <row r="417" s="357" customFormat="1" ht="15.75" spans="1:13">
      <c r="A417" s="386">
        <v>2080109</v>
      </c>
      <c r="B417" s="383" t="s">
        <v>421</v>
      </c>
      <c r="C417" s="384" t="s">
        <v>155</v>
      </c>
      <c r="D417" s="396">
        <v>2</v>
      </c>
      <c r="E417" s="423">
        <v>1</v>
      </c>
      <c r="F417" s="424">
        <f t="shared" si="103"/>
        <v>0.5</v>
      </c>
      <c r="G417" s="423">
        <f t="shared" si="105"/>
        <v>-307</v>
      </c>
      <c r="H417" s="424">
        <f t="shared" si="104"/>
        <v>-0.996753246753247</v>
      </c>
      <c r="I417" s="384"/>
      <c r="J417" s="423" t="str">
        <f t="shared" si="99"/>
        <v/>
      </c>
      <c r="K417" s="424" t="str">
        <f t="shared" si="96"/>
        <v/>
      </c>
      <c r="L417" s="378">
        <v>308</v>
      </c>
      <c r="M417" s="202">
        <f t="shared" si="97"/>
        <v>7</v>
      </c>
    </row>
    <row r="418" s="357" customFormat="1" ht="15.75" spans="1:13">
      <c r="A418" s="386">
        <v>2080110</v>
      </c>
      <c r="B418" s="383" t="s">
        <v>422</v>
      </c>
      <c r="C418" s="384" t="s">
        <v>155</v>
      </c>
      <c r="D418" s="396">
        <v>0</v>
      </c>
      <c r="E418" s="423">
        <v>0</v>
      </c>
      <c r="F418" s="424" t="str">
        <f t="shared" si="103"/>
        <v/>
      </c>
      <c r="G418" s="423">
        <f t="shared" si="105"/>
        <v>0</v>
      </c>
      <c r="H418" s="424" t="str">
        <f t="shared" si="104"/>
        <v/>
      </c>
      <c r="I418" s="384"/>
      <c r="J418" s="423" t="str">
        <f t="shared" si="99"/>
        <v/>
      </c>
      <c r="K418" s="424" t="str">
        <f t="shared" si="96"/>
        <v/>
      </c>
      <c r="L418" s="378">
        <v>0</v>
      </c>
      <c r="M418" s="202">
        <f t="shared" si="97"/>
        <v>7</v>
      </c>
    </row>
    <row r="419" s="357" customFormat="1" ht="15.75" spans="1:13">
      <c r="A419" s="386">
        <v>2080111</v>
      </c>
      <c r="B419" s="383" t="s">
        <v>423</v>
      </c>
      <c r="C419" s="384" t="s">
        <v>155</v>
      </c>
      <c r="D419" s="396">
        <v>0</v>
      </c>
      <c r="E419" s="423">
        <v>0</v>
      </c>
      <c r="F419" s="424" t="str">
        <f t="shared" si="103"/>
        <v/>
      </c>
      <c r="G419" s="423">
        <f t="shared" si="105"/>
        <v>0</v>
      </c>
      <c r="H419" s="424" t="str">
        <f t="shared" si="104"/>
        <v/>
      </c>
      <c r="I419" s="384"/>
      <c r="J419" s="423" t="str">
        <f t="shared" si="99"/>
        <v/>
      </c>
      <c r="K419" s="424" t="str">
        <f t="shared" si="96"/>
        <v/>
      </c>
      <c r="L419" s="378">
        <v>0</v>
      </c>
      <c r="M419" s="202">
        <f t="shared" si="97"/>
        <v>7</v>
      </c>
    </row>
    <row r="420" s="357" customFormat="1" ht="15.75" spans="1:13">
      <c r="A420" s="386">
        <v>2080112</v>
      </c>
      <c r="B420" s="383" t="s">
        <v>424</v>
      </c>
      <c r="C420" s="384">
        <v>3</v>
      </c>
      <c r="D420" s="396">
        <v>3</v>
      </c>
      <c r="E420" s="423">
        <v>0</v>
      </c>
      <c r="F420" s="424">
        <f t="shared" si="103"/>
        <v>0</v>
      </c>
      <c r="G420" s="423">
        <f t="shared" si="105"/>
        <v>-6</v>
      </c>
      <c r="H420" s="424">
        <f t="shared" si="104"/>
        <v>-1</v>
      </c>
      <c r="I420" s="384"/>
      <c r="J420" s="423">
        <f t="shared" si="99"/>
        <v>-3</v>
      </c>
      <c r="K420" s="424">
        <f t="shared" si="96"/>
        <v>-1</v>
      </c>
      <c r="L420" s="378">
        <v>6</v>
      </c>
      <c r="M420" s="202">
        <f t="shared" si="97"/>
        <v>7</v>
      </c>
    </row>
    <row r="421" s="357" customFormat="1" ht="15.75" spans="1:13">
      <c r="A421" s="386">
        <v>2080113</v>
      </c>
      <c r="B421" s="383" t="s">
        <v>425</v>
      </c>
      <c r="C421" s="384" t="s">
        <v>155</v>
      </c>
      <c r="D421" s="396">
        <v>0</v>
      </c>
      <c r="E421" s="423">
        <v>0</v>
      </c>
      <c r="F421" s="424" t="str">
        <f t="shared" si="103"/>
        <v/>
      </c>
      <c r="G421" s="423">
        <f t="shared" si="105"/>
        <v>0</v>
      </c>
      <c r="H421" s="424" t="str">
        <f t="shared" si="104"/>
        <v/>
      </c>
      <c r="I421" s="384"/>
      <c r="J421" s="423" t="str">
        <f t="shared" si="99"/>
        <v/>
      </c>
      <c r="K421" s="424" t="str">
        <f t="shared" si="96"/>
        <v/>
      </c>
      <c r="L421" s="378">
        <v>0</v>
      </c>
      <c r="M421" s="202">
        <f t="shared" si="97"/>
        <v>7</v>
      </c>
    </row>
    <row r="422" s="357" customFormat="1" ht="15.75" spans="1:13">
      <c r="A422" s="386">
        <v>2080114</v>
      </c>
      <c r="B422" s="383" t="s">
        <v>426</v>
      </c>
      <c r="C422" s="384" t="s">
        <v>155</v>
      </c>
      <c r="D422" s="396">
        <v>0</v>
      </c>
      <c r="E422" s="423">
        <v>0</v>
      </c>
      <c r="F422" s="424" t="str">
        <f t="shared" si="103"/>
        <v/>
      </c>
      <c r="G422" s="423">
        <f t="shared" si="105"/>
        <v>0</v>
      </c>
      <c r="H422" s="424" t="str">
        <f t="shared" si="104"/>
        <v/>
      </c>
      <c r="I422" s="384"/>
      <c r="J422" s="423" t="str">
        <f t="shared" si="99"/>
        <v/>
      </c>
      <c r="K422" s="424" t="str">
        <f t="shared" si="96"/>
        <v/>
      </c>
      <c r="L422" s="378">
        <v>0</v>
      </c>
      <c r="M422" s="202">
        <f t="shared" si="97"/>
        <v>7</v>
      </c>
    </row>
    <row r="423" s="357" customFormat="1" ht="15.75" spans="1:13">
      <c r="A423" s="386">
        <v>2080115</v>
      </c>
      <c r="B423" s="383" t="s">
        <v>427</v>
      </c>
      <c r="C423" s="384" t="s">
        <v>155</v>
      </c>
      <c r="D423" s="396">
        <v>0</v>
      </c>
      <c r="E423" s="423">
        <v>0</v>
      </c>
      <c r="F423" s="424" t="str">
        <f t="shared" si="103"/>
        <v/>
      </c>
      <c r="G423" s="423">
        <f t="shared" si="105"/>
        <v>0</v>
      </c>
      <c r="H423" s="424" t="str">
        <f t="shared" si="104"/>
        <v/>
      </c>
      <c r="I423" s="384"/>
      <c r="J423" s="423" t="str">
        <f t="shared" si="99"/>
        <v/>
      </c>
      <c r="K423" s="424" t="str">
        <f t="shared" si="96"/>
        <v/>
      </c>
      <c r="L423" s="378">
        <v>0</v>
      </c>
      <c r="M423" s="202">
        <f t="shared" si="97"/>
        <v>7</v>
      </c>
    </row>
    <row r="424" s="357" customFormat="1" ht="15.75" spans="1:13">
      <c r="A424" s="386">
        <v>2080116</v>
      </c>
      <c r="B424" s="383" t="s">
        <v>428</v>
      </c>
      <c r="C424" s="384" t="s">
        <v>155</v>
      </c>
      <c r="D424" s="396">
        <v>0</v>
      </c>
      <c r="E424" s="423">
        <v>0</v>
      </c>
      <c r="F424" s="424" t="str">
        <f t="shared" si="103"/>
        <v/>
      </c>
      <c r="G424" s="423">
        <f t="shared" si="105"/>
        <v>0</v>
      </c>
      <c r="H424" s="424" t="str">
        <f t="shared" si="104"/>
        <v/>
      </c>
      <c r="I424" s="384"/>
      <c r="J424" s="423" t="str">
        <f t="shared" si="99"/>
        <v/>
      </c>
      <c r="K424" s="424" t="str">
        <f t="shared" si="96"/>
        <v/>
      </c>
      <c r="L424" s="378">
        <v>0</v>
      </c>
      <c r="M424" s="202">
        <f t="shared" si="97"/>
        <v>7</v>
      </c>
    </row>
    <row r="425" s="357" customFormat="1" ht="15.75" spans="1:13">
      <c r="A425" s="386">
        <v>2080150</v>
      </c>
      <c r="B425" s="383" t="s">
        <v>161</v>
      </c>
      <c r="C425" s="384" t="s">
        <v>155</v>
      </c>
      <c r="D425" s="396">
        <v>0</v>
      </c>
      <c r="E425" s="423">
        <v>0</v>
      </c>
      <c r="F425" s="424" t="str">
        <f t="shared" si="103"/>
        <v/>
      </c>
      <c r="G425" s="423">
        <f t="shared" si="105"/>
        <v>0</v>
      </c>
      <c r="H425" s="424" t="str">
        <f t="shared" si="104"/>
        <v/>
      </c>
      <c r="I425" s="384"/>
      <c r="J425" s="423" t="str">
        <f t="shared" si="99"/>
        <v/>
      </c>
      <c r="K425" s="424" t="str">
        <f t="shared" si="96"/>
        <v/>
      </c>
      <c r="L425" s="378">
        <v>0</v>
      </c>
      <c r="M425" s="202">
        <f t="shared" si="97"/>
        <v>7</v>
      </c>
    </row>
    <row r="426" s="357" customFormat="1" ht="15.75" spans="1:13">
      <c r="A426" s="386">
        <v>2080199</v>
      </c>
      <c r="B426" s="383" t="s">
        <v>429</v>
      </c>
      <c r="C426" s="384">
        <v>26</v>
      </c>
      <c r="D426" s="396">
        <v>30</v>
      </c>
      <c r="E426" s="423">
        <v>30</v>
      </c>
      <c r="F426" s="424">
        <f t="shared" si="103"/>
        <v>1</v>
      </c>
      <c r="G426" s="423">
        <f t="shared" si="105"/>
        <v>-288</v>
      </c>
      <c r="H426" s="424">
        <f t="shared" si="104"/>
        <v>-0.905660377358491</v>
      </c>
      <c r="I426" s="384">
        <v>25</v>
      </c>
      <c r="J426" s="423">
        <f t="shared" si="99"/>
        <v>-1</v>
      </c>
      <c r="K426" s="424">
        <f t="shared" si="96"/>
        <v>-0.0384615384615385</v>
      </c>
      <c r="L426" s="378">
        <v>318</v>
      </c>
      <c r="M426" s="202">
        <f t="shared" si="97"/>
        <v>7</v>
      </c>
    </row>
    <row r="427" s="357" customFormat="1" ht="15.75" spans="1:13">
      <c r="A427" s="379">
        <v>20802</v>
      </c>
      <c r="B427" s="380" t="s">
        <v>430</v>
      </c>
      <c r="C427" s="381">
        <f>SUM(C428:C435)</f>
        <v>448</v>
      </c>
      <c r="D427" s="381">
        <f>SUM(D428:D435)</f>
        <v>399</v>
      </c>
      <c r="E427" s="378">
        <v>395</v>
      </c>
      <c r="F427" s="422">
        <f t="shared" si="103"/>
        <v>0.989974937343358</v>
      </c>
      <c r="G427" s="381">
        <f>E427-L427</f>
        <v>-84</v>
      </c>
      <c r="H427" s="422">
        <f t="shared" si="104"/>
        <v>-0.175365344467641</v>
      </c>
      <c r="I427" s="381">
        <f>SUM(I428:I435)</f>
        <v>481</v>
      </c>
      <c r="J427" s="378">
        <f t="shared" si="99"/>
        <v>33</v>
      </c>
      <c r="K427" s="422">
        <f t="shared" si="96"/>
        <v>0.0736607142857143</v>
      </c>
      <c r="L427" s="378">
        <v>479</v>
      </c>
      <c r="M427" s="202">
        <f t="shared" si="97"/>
        <v>5</v>
      </c>
    </row>
    <row r="428" s="357" customFormat="1" ht="15.75" spans="1:13">
      <c r="A428" s="386">
        <v>2080201</v>
      </c>
      <c r="B428" s="383" t="s">
        <v>152</v>
      </c>
      <c r="C428" s="384">
        <v>305</v>
      </c>
      <c r="D428" s="396">
        <v>290</v>
      </c>
      <c r="E428" s="423">
        <v>287</v>
      </c>
      <c r="F428" s="424">
        <f t="shared" si="103"/>
        <v>0.989655172413793</v>
      </c>
      <c r="G428" s="423">
        <f t="shared" ref="G428:G435" si="106">IFERROR(E428-L428,"")</f>
        <v>9</v>
      </c>
      <c r="H428" s="424">
        <f t="shared" si="104"/>
        <v>0.0323741007194245</v>
      </c>
      <c r="I428" s="384">
        <v>304</v>
      </c>
      <c r="J428" s="423">
        <f t="shared" si="99"/>
        <v>-1</v>
      </c>
      <c r="K428" s="424">
        <f t="shared" si="96"/>
        <v>-0.00327868852459016</v>
      </c>
      <c r="L428" s="378">
        <v>278</v>
      </c>
      <c r="M428" s="202">
        <f t="shared" si="97"/>
        <v>7</v>
      </c>
    </row>
    <row r="429" s="357" customFormat="1" ht="15.75" spans="1:13">
      <c r="A429" s="386">
        <v>2080202</v>
      </c>
      <c r="B429" s="383" t="s">
        <v>153</v>
      </c>
      <c r="C429" s="384">
        <v>4</v>
      </c>
      <c r="D429" s="396">
        <v>4</v>
      </c>
      <c r="E429" s="423">
        <v>4</v>
      </c>
      <c r="F429" s="424">
        <f t="shared" si="103"/>
        <v>1</v>
      </c>
      <c r="G429" s="423">
        <f t="shared" si="106"/>
        <v>4</v>
      </c>
      <c r="H429" s="424" t="str">
        <f t="shared" si="104"/>
        <v/>
      </c>
      <c r="I429" s="384">
        <v>62</v>
      </c>
      <c r="J429" s="423">
        <f t="shared" si="99"/>
        <v>58</v>
      </c>
      <c r="K429" s="424">
        <f t="shared" si="96"/>
        <v>14.5</v>
      </c>
      <c r="L429" s="378">
        <v>0</v>
      </c>
      <c r="M429" s="202">
        <f t="shared" si="97"/>
        <v>7</v>
      </c>
    </row>
    <row r="430" s="357" customFormat="1" ht="15.75" spans="1:13">
      <c r="A430" s="386">
        <v>2080203</v>
      </c>
      <c r="B430" s="383" t="s">
        <v>154</v>
      </c>
      <c r="C430" s="384" t="s">
        <v>155</v>
      </c>
      <c r="D430" s="396">
        <v>0</v>
      </c>
      <c r="E430" s="423">
        <v>0</v>
      </c>
      <c r="F430" s="424" t="str">
        <f t="shared" si="103"/>
        <v/>
      </c>
      <c r="G430" s="423">
        <f t="shared" si="106"/>
        <v>0</v>
      </c>
      <c r="H430" s="424" t="str">
        <f t="shared" si="104"/>
        <v/>
      </c>
      <c r="I430" s="384"/>
      <c r="J430" s="423" t="str">
        <f t="shared" si="99"/>
        <v/>
      </c>
      <c r="K430" s="424" t="str">
        <f t="shared" si="96"/>
        <v/>
      </c>
      <c r="L430" s="378">
        <v>0</v>
      </c>
      <c r="M430" s="202">
        <f t="shared" si="97"/>
        <v>7</v>
      </c>
    </row>
    <row r="431" s="357" customFormat="1" ht="15.75" spans="1:13">
      <c r="A431" s="386">
        <v>2080206</v>
      </c>
      <c r="B431" s="383" t="s">
        <v>431</v>
      </c>
      <c r="C431" s="384" t="s">
        <v>155</v>
      </c>
      <c r="D431" s="396">
        <v>0</v>
      </c>
      <c r="E431" s="423">
        <v>0</v>
      </c>
      <c r="F431" s="424" t="str">
        <f t="shared" si="103"/>
        <v/>
      </c>
      <c r="G431" s="423">
        <f t="shared" si="106"/>
        <v>0</v>
      </c>
      <c r="H431" s="424" t="str">
        <f t="shared" si="104"/>
        <v/>
      </c>
      <c r="I431" s="384"/>
      <c r="J431" s="423" t="str">
        <f t="shared" si="99"/>
        <v/>
      </c>
      <c r="K431" s="424" t="str">
        <f t="shared" si="96"/>
        <v/>
      </c>
      <c r="L431" s="378">
        <v>0</v>
      </c>
      <c r="M431" s="202">
        <f t="shared" si="97"/>
        <v>7</v>
      </c>
    </row>
    <row r="432" s="357" customFormat="1" ht="15.75" spans="1:13">
      <c r="A432" s="386">
        <v>2080207</v>
      </c>
      <c r="B432" s="383" t="s">
        <v>432</v>
      </c>
      <c r="C432" s="384" t="s">
        <v>155</v>
      </c>
      <c r="D432" s="396">
        <v>5</v>
      </c>
      <c r="E432" s="423">
        <v>5</v>
      </c>
      <c r="F432" s="424">
        <f t="shared" si="103"/>
        <v>1</v>
      </c>
      <c r="G432" s="423">
        <f t="shared" si="106"/>
        <v>-20</v>
      </c>
      <c r="H432" s="424">
        <f t="shared" si="104"/>
        <v>-0.8</v>
      </c>
      <c r="I432" s="384"/>
      <c r="J432" s="423" t="str">
        <f t="shared" si="99"/>
        <v/>
      </c>
      <c r="K432" s="424" t="str">
        <f t="shared" si="96"/>
        <v/>
      </c>
      <c r="L432" s="378">
        <v>25</v>
      </c>
      <c r="M432" s="202">
        <f t="shared" si="97"/>
        <v>7</v>
      </c>
    </row>
    <row r="433" s="357" customFormat="1" ht="15.75" spans="1:14">
      <c r="A433" s="386">
        <v>2080208</v>
      </c>
      <c r="B433" s="383" t="s">
        <v>433</v>
      </c>
      <c r="C433" s="384"/>
      <c r="D433" s="396">
        <v>0</v>
      </c>
      <c r="E433" s="423"/>
      <c r="F433" s="424" t="str">
        <f t="shared" si="103"/>
        <v/>
      </c>
      <c r="G433" s="423">
        <f t="shared" si="106"/>
        <v>0</v>
      </c>
      <c r="H433" s="424" t="str">
        <f t="shared" si="104"/>
        <v/>
      </c>
      <c r="I433" s="384"/>
      <c r="J433" s="423">
        <f t="shared" si="99"/>
        <v>0</v>
      </c>
      <c r="K433" s="424" t="str">
        <f t="shared" si="96"/>
        <v/>
      </c>
      <c r="L433" s="378">
        <v>0</v>
      </c>
      <c r="M433" s="202">
        <f t="shared" si="97"/>
        <v>7</v>
      </c>
      <c r="N433" s="357" t="s">
        <v>434</v>
      </c>
    </row>
    <row r="434" s="357" customFormat="1" ht="15.75" spans="1:14">
      <c r="A434" s="386">
        <v>2080209</v>
      </c>
      <c r="B434" s="383" t="s">
        <v>435</v>
      </c>
      <c r="C434" s="384" t="s">
        <v>155</v>
      </c>
      <c r="D434" s="396"/>
      <c r="E434" s="423"/>
      <c r="F434" s="424" t="str">
        <f t="shared" si="103"/>
        <v/>
      </c>
      <c r="G434" s="423">
        <f t="shared" si="106"/>
        <v>0</v>
      </c>
      <c r="H434" s="424" t="str">
        <f t="shared" si="104"/>
        <v/>
      </c>
      <c r="I434" s="384"/>
      <c r="J434" s="423" t="str">
        <f t="shared" si="99"/>
        <v/>
      </c>
      <c r="K434" s="424" t="str">
        <f t="shared" si="96"/>
        <v/>
      </c>
      <c r="L434" s="378">
        <v>0</v>
      </c>
      <c r="M434" s="202">
        <f t="shared" si="97"/>
        <v>7</v>
      </c>
      <c r="N434" s="357" t="s">
        <v>436</v>
      </c>
    </row>
    <row r="435" s="357" customFormat="1" ht="15.75" spans="1:13">
      <c r="A435" s="386">
        <v>2080299</v>
      </c>
      <c r="B435" s="383" t="s">
        <v>437</v>
      </c>
      <c r="C435" s="384">
        <v>139</v>
      </c>
      <c r="D435" s="396">
        <v>100</v>
      </c>
      <c r="E435" s="423">
        <v>99</v>
      </c>
      <c r="F435" s="424">
        <f t="shared" si="103"/>
        <v>0.99</v>
      </c>
      <c r="G435" s="423">
        <f t="shared" si="106"/>
        <v>-77</v>
      </c>
      <c r="H435" s="424">
        <f t="shared" si="104"/>
        <v>-0.4375</v>
      </c>
      <c r="I435" s="384">
        <v>115</v>
      </c>
      <c r="J435" s="423">
        <f t="shared" si="99"/>
        <v>-24</v>
      </c>
      <c r="K435" s="424">
        <f t="shared" si="96"/>
        <v>-0.172661870503597</v>
      </c>
      <c r="L435" s="378">
        <v>176</v>
      </c>
      <c r="M435" s="202">
        <f t="shared" si="97"/>
        <v>7</v>
      </c>
    </row>
    <row r="436" s="357" customFormat="1" ht="15.75" spans="1:13">
      <c r="A436" s="379">
        <v>20804</v>
      </c>
      <c r="B436" s="380" t="s">
        <v>438</v>
      </c>
      <c r="C436" s="387">
        <v>0</v>
      </c>
      <c r="D436" s="378">
        <v>0</v>
      </c>
      <c r="E436" s="378">
        <v>0</v>
      </c>
      <c r="F436" s="422" t="str">
        <f t="shared" si="103"/>
        <v/>
      </c>
      <c r="G436" s="381">
        <f>E436-L436</f>
        <v>0</v>
      </c>
      <c r="H436" s="422" t="str">
        <f t="shared" si="104"/>
        <v/>
      </c>
      <c r="I436" s="387"/>
      <c r="J436" s="378"/>
      <c r="K436" s="422" t="str">
        <f t="shared" si="96"/>
        <v/>
      </c>
      <c r="L436" s="378">
        <v>0</v>
      </c>
      <c r="M436" s="202">
        <f t="shared" si="97"/>
        <v>5</v>
      </c>
    </row>
    <row r="437" s="357" customFormat="1" ht="15.75" spans="1:13">
      <c r="A437" s="379">
        <v>20805</v>
      </c>
      <c r="B437" s="380" t="s">
        <v>439</v>
      </c>
      <c r="C437" s="381">
        <f>SUM(C438:C445)</f>
        <v>21416</v>
      </c>
      <c r="D437" s="381">
        <f>SUM(D438:D445)</f>
        <v>21476</v>
      </c>
      <c r="E437" s="378">
        <v>21401</v>
      </c>
      <c r="F437" s="422">
        <f t="shared" si="103"/>
        <v>0.996507729558577</v>
      </c>
      <c r="G437" s="381">
        <f>E437-L437</f>
        <v>1376</v>
      </c>
      <c r="H437" s="422">
        <f t="shared" si="104"/>
        <v>0.0687141073657928</v>
      </c>
      <c r="I437" s="381">
        <f>SUM(I438:I445)</f>
        <v>23396</v>
      </c>
      <c r="J437" s="378">
        <f t="shared" ref="J437:J445" si="107">IFERROR(I437-C437,"")</f>
        <v>1980</v>
      </c>
      <c r="K437" s="422">
        <f t="shared" si="96"/>
        <v>0.0924542398206948</v>
      </c>
      <c r="L437" s="378">
        <v>20025</v>
      </c>
      <c r="M437" s="202">
        <f t="shared" si="97"/>
        <v>5</v>
      </c>
    </row>
    <row r="438" s="357" customFormat="1" ht="15.75" spans="1:13">
      <c r="A438" s="386">
        <v>2080501</v>
      </c>
      <c r="B438" s="383" t="s">
        <v>440</v>
      </c>
      <c r="C438" s="384" t="s">
        <v>155</v>
      </c>
      <c r="D438" s="396">
        <v>0</v>
      </c>
      <c r="E438" s="423">
        <v>0</v>
      </c>
      <c r="F438" s="424" t="str">
        <f t="shared" si="103"/>
        <v/>
      </c>
      <c r="G438" s="423">
        <f t="shared" ref="G438:G445" si="108">IFERROR(E438-L438,"")</f>
        <v>-18</v>
      </c>
      <c r="H438" s="424">
        <f t="shared" si="104"/>
        <v>-1</v>
      </c>
      <c r="I438" s="384">
        <v>491</v>
      </c>
      <c r="J438" s="423" t="str">
        <f t="shared" si="107"/>
        <v/>
      </c>
      <c r="K438" s="424" t="str">
        <f t="shared" si="96"/>
        <v/>
      </c>
      <c r="L438" s="378">
        <v>18</v>
      </c>
      <c r="M438" s="202">
        <f t="shared" si="97"/>
        <v>7</v>
      </c>
    </row>
    <row r="439" s="357" customFormat="1" ht="15.75" spans="1:13">
      <c r="A439" s="386">
        <v>2080502</v>
      </c>
      <c r="B439" s="383" t="s">
        <v>441</v>
      </c>
      <c r="C439" s="384" t="s">
        <v>155</v>
      </c>
      <c r="D439" s="396">
        <v>0</v>
      </c>
      <c r="E439" s="423">
        <v>0</v>
      </c>
      <c r="F439" s="424" t="str">
        <f t="shared" si="103"/>
        <v/>
      </c>
      <c r="G439" s="423">
        <f t="shared" si="108"/>
        <v>0</v>
      </c>
      <c r="H439" s="424" t="str">
        <f t="shared" si="104"/>
        <v/>
      </c>
      <c r="I439" s="384">
        <v>654</v>
      </c>
      <c r="J439" s="423" t="str">
        <f t="shared" si="107"/>
        <v/>
      </c>
      <c r="K439" s="424" t="str">
        <f t="shared" si="96"/>
        <v/>
      </c>
      <c r="L439" s="378">
        <v>0</v>
      </c>
      <c r="M439" s="202">
        <f t="shared" si="97"/>
        <v>7</v>
      </c>
    </row>
    <row r="440" s="357" customFormat="1" ht="15.75" spans="1:13">
      <c r="A440" s="386">
        <v>2080503</v>
      </c>
      <c r="B440" s="383" t="s">
        <v>442</v>
      </c>
      <c r="C440" s="384" t="s">
        <v>155</v>
      </c>
      <c r="D440" s="396">
        <v>0</v>
      </c>
      <c r="E440" s="423">
        <v>0</v>
      </c>
      <c r="F440" s="424" t="str">
        <f t="shared" si="103"/>
        <v/>
      </c>
      <c r="G440" s="423">
        <f t="shared" si="108"/>
        <v>0</v>
      </c>
      <c r="H440" s="424" t="str">
        <f t="shared" si="104"/>
        <v/>
      </c>
      <c r="I440" s="384"/>
      <c r="J440" s="423" t="str">
        <f t="shared" si="107"/>
        <v/>
      </c>
      <c r="K440" s="424" t="str">
        <f t="shared" si="96"/>
        <v/>
      </c>
      <c r="L440" s="378">
        <v>0</v>
      </c>
      <c r="M440" s="202">
        <f t="shared" si="97"/>
        <v>7</v>
      </c>
    </row>
    <row r="441" s="357" customFormat="1" ht="15.75" spans="1:13">
      <c r="A441" s="386">
        <v>2080505</v>
      </c>
      <c r="B441" s="383" t="s">
        <v>443</v>
      </c>
      <c r="C441" s="384">
        <v>6122</v>
      </c>
      <c r="D441" s="396">
        <v>6122</v>
      </c>
      <c r="E441" s="423">
        <v>6047</v>
      </c>
      <c r="F441" s="424">
        <f t="shared" si="103"/>
        <v>0.987749101600784</v>
      </c>
      <c r="G441" s="423">
        <f t="shared" si="108"/>
        <v>-876</v>
      </c>
      <c r="H441" s="424">
        <f t="shared" si="104"/>
        <v>-0.126534739274881</v>
      </c>
      <c r="I441" s="384">
        <v>6094</v>
      </c>
      <c r="J441" s="423">
        <f t="shared" si="107"/>
        <v>-28</v>
      </c>
      <c r="K441" s="424">
        <f t="shared" si="96"/>
        <v>-0.00457366873570729</v>
      </c>
      <c r="L441" s="378">
        <v>6923</v>
      </c>
      <c r="M441" s="202">
        <f t="shared" si="97"/>
        <v>7</v>
      </c>
    </row>
    <row r="442" s="357" customFormat="1" ht="15.75" spans="1:13">
      <c r="A442" s="386">
        <v>2080506</v>
      </c>
      <c r="B442" s="383" t="s">
        <v>444</v>
      </c>
      <c r="C442" s="384">
        <v>3561</v>
      </c>
      <c r="D442" s="396">
        <v>3456</v>
      </c>
      <c r="E442" s="423">
        <v>3456</v>
      </c>
      <c r="F442" s="424">
        <f t="shared" si="103"/>
        <v>1</v>
      </c>
      <c r="G442" s="423">
        <f t="shared" si="108"/>
        <v>-917</v>
      </c>
      <c r="H442" s="424">
        <f t="shared" si="104"/>
        <v>-0.209695860965013</v>
      </c>
      <c r="I442" s="384">
        <v>3544</v>
      </c>
      <c r="J442" s="423">
        <f t="shared" si="107"/>
        <v>-17</v>
      </c>
      <c r="K442" s="424">
        <f t="shared" si="96"/>
        <v>-0.0047739399045212</v>
      </c>
      <c r="L442" s="378">
        <v>4373</v>
      </c>
      <c r="M442" s="202">
        <f t="shared" si="97"/>
        <v>7</v>
      </c>
    </row>
    <row r="443" s="357" customFormat="1" ht="15.75" spans="1:13">
      <c r="A443" s="386">
        <v>2080507</v>
      </c>
      <c r="B443" s="383" t="s">
        <v>445</v>
      </c>
      <c r="C443" s="384">
        <v>11733</v>
      </c>
      <c r="D443" s="396">
        <v>11898</v>
      </c>
      <c r="E443" s="423">
        <v>11898</v>
      </c>
      <c r="F443" s="424">
        <f t="shared" si="103"/>
        <v>1</v>
      </c>
      <c r="G443" s="423">
        <f t="shared" si="108"/>
        <v>3187</v>
      </c>
      <c r="H443" s="424">
        <f t="shared" si="104"/>
        <v>0.365859258408908</v>
      </c>
      <c r="I443" s="384">
        <v>12579</v>
      </c>
      <c r="J443" s="423">
        <f t="shared" si="107"/>
        <v>846</v>
      </c>
      <c r="K443" s="424">
        <f t="shared" si="96"/>
        <v>0.0721043211454871</v>
      </c>
      <c r="L443" s="378">
        <v>8711</v>
      </c>
      <c r="M443" s="202">
        <f t="shared" si="97"/>
        <v>7</v>
      </c>
    </row>
    <row r="444" s="357" customFormat="1" ht="15.75" spans="1:13">
      <c r="A444" s="386">
        <v>2080508</v>
      </c>
      <c r="B444" s="383" t="s">
        <v>446</v>
      </c>
      <c r="C444" s="384" t="s">
        <v>155</v>
      </c>
      <c r="D444" s="396">
        <v>0</v>
      </c>
      <c r="E444" s="423">
        <v>0</v>
      </c>
      <c r="F444" s="424" t="str">
        <f t="shared" si="103"/>
        <v/>
      </c>
      <c r="G444" s="423">
        <f t="shared" si="108"/>
        <v>0</v>
      </c>
      <c r="H444" s="424" t="str">
        <f t="shared" si="104"/>
        <v/>
      </c>
      <c r="I444" s="384"/>
      <c r="J444" s="423" t="str">
        <f t="shared" si="107"/>
        <v/>
      </c>
      <c r="K444" s="424" t="str">
        <f t="shared" si="96"/>
        <v/>
      </c>
      <c r="L444" s="378">
        <v>0</v>
      </c>
      <c r="M444" s="202">
        <f t="shared" si="97"/>
        <v>7</v>
      </c>
    </row>
    <row r="445" s="357" customFormat="1" ht="15.75" spans="1:13">
      <c r="A445" s="386">
        <v>2080599</v>
      </c>
      <c r="B445" s="383" t="s">
        <v>447</v>
      </c>
      <c r="C445" s="384" t="s">
        <v>155</v>
      </c>
      <c r="D445" s="396">
        <v>0</v>
      </c>
      <c r="E445" s="423">
        <v>0</v>
      </c>
      <c r="F445" s="424" t="str">
        <f t="shared" si="103"/>
        <v/>
      </c>
      <c r="G445" s="423">
        <f t="shared" si="108"/>
        <v>0</v>
      </c>
      <c r="H445" s="424" t="str">
        <f t="shared" si="104"/>
        <v/>
      </c>
      <c r="I445" s="384">
        <v>34</v>
      </c>
      <c r="J445" s="423" t="str">
        <f t="shared" si="107"/>
        <v/>
      </c>
      <c r="K445" s="424" t="str">
        <f t="shared" si="96"/>
        <v/>
      </c>
      <c r="L445" s="378">
        <v>0</v>
      </c>
      <c r="M445" s="202">
        <f t="shared" si="97"/>
        <v>7</v>
      </c>
    </row>
    <row r="446" s="357" customFormat="1" ht="15.75" spans="1:13">
      <c r="A446" s="379">
        <v>20806</v>
      </c>
      <c r="B446" s="380" t="s">
        <v>448</v>
      </c>
      <c r="C446" s="387"/>
      <c r="D446" s="378"/>
      <c r="E446" s="378">
        <v>0</v>
      </c>
      <c r="F446" s="422" t="str">
        <f t="shared" si="103"/>
        <v/>
      </c>
      <c r="G446" s="381">
        <f>E446-L446</f>
        <v>0</v>
      </c>
      <c r="H446" s="422" t="str">
        <f t="shared" si="104"/>
        <v/>
      </c>
      <c r="I446" s="387"/>
      <c r="J446" s="378"/>
      <c r="K446" s="422" t="str">
        <f t="shared" si="96"/>
        <v/>
      </c>
      <c r="L446" s="378">
        <v>0</v>
      </c>
      <c r="M446" s="202">
        <f t="shared" si="97"/>
        <v>5</v>
      </c>
    </row>
    <row r="447" s="357" customFormat="1" ht="15.75" spans="1:13">
      <c r="A447" s="379">
        <v>20807</v>
      </c>
      <c r="B447" s="380" t="s">
        <v>449</v>
      </c>
      <c r="C447" s="381">
        <f>SUM(C448:C456)</f>
        <v>1456</v>
      </c>
      <c r="D447" s="381">
        <f>SUM(D448:D456)</f>
        <v>1831</v>
      </c>
      <c r="E447" s="378">
        <v>1815</v>
      </c>
      <c r="F447" s="422">
        <f t="shared" si="103"/>
        <v>0.991261605679956</v>
      </c>
      <c r="G447" s="381">
        <f>E447-L447</f>
        <v>455</v>
      </c>
      <c r="H447" s="422">
        <f t="shared" si="104"/>
        <v>0.334558823529412</v>
      </c>
      <c r="I447" s="381">
        <f>SUM(I448:I456)</f>
        <v>1357</v>
      </c>
      <c r="J447" s="378">
        <f t="shared" ref="J447:J504" si="109">IFERROR(I447-C447,"")</f>
        <v>-99</v>
      </c>
      <c r="K447" s="422">
        <f t="shared" si="96"/>
        <v>-0.0679945054945055</v>
      </c>
      <c r="L447" s="378">
        <v>1360</v>
      </c>
      <c r="M447" s="202">
        <f t="shared" si="97"/>
        <v>5</v>
      </c>
    </row>
    <row r="448" s="357" customFormat="1" ht="15.75" spans="1:13">
      <c r="A448" s="386">
        <v>2080701</v>
      </c>
      <c r="B448" s="383" t="s">
        <v>450</v>
      </c>
      <c r="C448" s="384">
        <v>1155</v>
      </c>
      <c r="D448" s="396">
        <v>1138</v>
      </c>
      <c r="E448" s="423">
        <v>1123</v>
      </c>
      <c r="F448" s="424">
        <f t="shared" si="103"/>
        <v>0.986818980667838</v>
      </c>
      <c r="G448" s="423">
        <f t="shared" ref="G448:G456" si="110">IFERROR(E448-L448,"")</f>
        <v>1123</v>
      </c>
      <c r="H448" s="424" t="str">
        <f t="shared" si="104"/>
        <v/>
      </c>
      <c r="I448" s="384"/>
      <c r="J448" s="423">
        <f t="shared" si="109"/>
        <v>-1155</v>
      </c>
      <c r="K448" s="424">
        <f t="shared" si="96"/>
        <v>-1</v>
      </c>
      <c r="L448" s="378">
        <v>0</v>
      </c>
      <c r="M448" s="202">
        <f t="shared" si="97"/>
        <v>7</v>
      </c>
    </row>
    <row r="449" s="357" customFormat="1" ht="15.75" spans="1:13">
      <c r="A449" s="386">
        <v>2080702</v>
      </c>
      <c r="B449" s="383" t="s">
        <v>451</v>
      </c>
      <c r="C449" s="384" t="s">
        <v>155</v>
      </c>
      <c r="D449" s="396">
        <v>0</v>
      </c>
      <c r="E449" s="423">
        <v>0</v>
      </c>
      <c r="F449" s="424" t="str">
        <f t="shared" si="103"/>
        <v/>
      </c>
      <c r="G449" s="423">
        <f t="shared" si="110"/>
        <v>0</v>
      </c>
      <c r="H449" s="424" t="str">
        <f t="shared" si="104"/>
        <v/>
      </c>
      <c r="I449" s="384">
        <v>293</v>
      </c>
      <c r="J449" s="423" t="str">
        <f t="shared" si="109"/>
        <v/>
      </c>
      <c r="K449" s="424" t="str">
        <f t="shared" si="96"/>
        <v/>
      </c>
      <c r="L449" s="378">
        <v>0</v>
      </c>
      <c r="M449" s="202">
        <f t="shared" si="97"/>
        <v>7</v>
      </c>
    </row>
    <row r="450" s="357" customFormat="1" ht="15.75" spans="1:13">
      <c r="A450" s="386">
        <v>2080704</v>
      </c>
      <c r="B450" s="383" t="s">
        <v>452</v>
      </c>
      <c r="C450" s="384" t="s">
        <v>155</v>
      </c>
      <c r="D450" s="396">
        <v>0</v>
      </c>
      <c r="E450" s="423">
        <v>0</v>
      </c>
      <c r="F450" s="424" t="str">
        <f t="shared" si="103"/>
        <v/>
      </c>
      <c r="G450" s="423">
        <f t="shared" si="110"/>
        <v>0</v>
      </c>
      <c r="H450" s="424" t="str">
        <f t="shared" si="104"/>
        <v/>
      </c>
      <c r="I450" s="384">
        <v>263</v>
      </c>
      <c r="J450" s="423" t="str">
        <f t="shared" si="109"/>
        <v/>
      </c>
      <c r="K450" s="424" t="str">
        <f t="shared" si="96"/>
        <v/>
      </c>
      <c r="L450" s="378">
        <v>0</v>
      </c>
      <c r="M450" s="202">
        <f t="shared" si="97"/>
        <v>7</v>
      </c>
    </row>
    <row r="451" s="357" customFormat="1" ht="15.75" spans="1:13">
      <c r="A451" s="386">
        <v>2080705</v>
      </c>
      <c r="B451" s="383" t="s">
        <v>453</v>
      </c>
      <c r="C451" s="384" t="s">
        <v>155</v>
      </c>
      <c r="D451" s="396">
        <v>0</v>
      </c>
      <c r="E451" s="423">
        <v>0</v>
      </c>
      <c r="F451" s="424" t="str">
        <f t="shared" si="103"/>
        <v/>
      </c>
      <c r="G451" s="423">
        <f t="shared" si="110"/>
        <v>0</v>
      </c>
      <c r="H451" s="424" t="str">
        <f t="shared" si="104"/>
        <v/>
      </c>
      <c r="I451" s="384">
        <v>569</v>
      </c>
      <c r="J451" s="423" t="str">
        <f t="shared" si="109"/>
        <v/>
      </c>
      <c r="K451" s="424" t="str">
        <f t="shared" si="96"/>
        <v/>
      </c>
      <c r="L451" s="378">
        <v>0</v>
      </c>
      <c r="M451" s="202">
        <f t="shared" si="97"/>
        <v>7</v>
      </c>
    </row>
    <row r="452" s="357" customFormat="1" ht="15.75" spans="1:13">
      <c r="A452" s="386">
        <v>2080709</v>
      </c>
      <c r="B452" s="383" t="s">
        <v>454</v>
      </c>
      <c r="C452" s="384" t="s">
        <v>155</v>
      </c>
      <c r="D452" s="396">
        <v>0</v>
      </c>
      <c r="E452" s="423">
        <v>0</v>
      </c>
      <c r="F452" s="424" t="str">
        <f t="shared" si="103"/>
        <v/>
      </c>
      <c r="G452" s="423">
        <f t="shared" si="110"/>
        <v>0</v>
      </c>
      <c r="H452" s="424" t="str">
        <f t="shared" si="104"/>
        <v/>
      </c>
      <c r="I452" s="384"/>
      <c r="J452" s="423" t="str">
        <f t="shared" si="109"/>
        <v/>
      </c>
      <c r="K452" s="424" t="str">
        <f t="shared" si="96"/>
        <v/>
      </c>
      <c r="L452" s="378">
        <v>0</v>
      </c>
      <c r="M452" s="202">
        <f t="shared" si="97"/>
        <v>7</v>
      </c>
    </row>
    <row r="453" s="357" customFormat="1" ht="15.75" spans="1:13">
      <c r="A453" s="386">
        <v>2080711</v>
      </c>
      <c r="B453" s="383" t="s">
        <v>455</v>
      </c>
      <c r="C453" s="384">
        <v>299</v>
      </c>
      <c r="D453" s="396">
        <v>691</v>
      </c>
      <c r="E453" s="423">
        <v>691</v>
      </c>
      <c r="F453" s="424">
        <f t="shared" si="103"/>
        <v>1</v>
      </c>
      <c r="G453" s="423">
        <f t="shared" si="110"/>
        <v>-244</v>
      </c>
      <c r="H453" s="424">
        <f t="shared" si="104"/>
        <v>-0.26096256684492</v>
      </c>
      <c r="I453" s="384">
        <v>53</v>
      </c>
      <c r="J453" s="423">
        <f t="shared" si="109"/>
        <v>-246</v>
      </c>
      <c r="K453" s="424">
        <f t="shared" si="96"/>
        <v>-0.822742474916388</v>
      </c>
      <c r="L453" s="378">
        <v>935</v>
      </c>
      <c r="M453" s="202">
        <f t="shared" si="97"/>
        <v>7</v>
      </c>
    </row>
    <row r="454" s="357" customFormat="1" ht="15.75" spans="1:13">
      <c r="A454" s="386">
        <v>2080712</v>
      </c>
      <c r="B454" s="383" t="s">
        <v>456</v>
      </c>
      <c r="C454" s="384" t="s">
        <v>155</v>
      </c>
      <c r="D454" s="396">
        <v>0</v>
      </c>
      <c r="E454" s="423">
        <v>0</v>
      </c>
      <c r="F454" s="424" t="str">
        <f t="shared" si="103"/>
        <v/>
      </c>
      <c r="G454" s="423">
        <f t="shared" si="110"/>
        <v>0</v>
      </c>
      <c r="H454" s="424" t="str">
        <f t="shared" si="104"/>
        <v/>
      </c>
      <c r="I454" s="384"/>
      <c r="J454" s="423" t="str">
        <f t="shared" si="109"/>
        <v/>
      </c>
      <c r="K454" s="424" t="str">
        <f t="shared" si="96"/>
        <v/>
      </c>
      <c r="L454" s="378">
        <v>0</v>
      </c>
      <c r="M454" s="202">
        <f t="shared" si="97"/>
        <v>7</v>
      </c>
    </row>
    <row r="455" s="357" customFormat="1" ht="15.75" spans="1:13">
      <c r="A455" s="386">
        <v>2080713</v>
      </c>
      <c r="B455" s="383" t="s">
        <v>457</v>
      </c>
      <c r="C455" s="384" t="s">
        <v>155</v>
      </c>
      <c r="D455" s="396">
        <v>0</v>
      </c>
      <c r="E455" s="423">
        <v>0</v>
      </c>
      <c r="F455" s="424" t="str">
        <f t="shared" si="103"/>
        <v/>
      </c>
      <c r="G455" s="423">
        <f t="shared" si="110"/>
        <v>0</v>
      </c>
      <c r="H455" s="424" t="str">
        <f t="shared" si="104"/>
        <v/>
      </c>
      <c r="I455" s="384">
        <v>7</v>
      </c>
      <c r="J455" s="423" t="str">
        <f t="shared" si="109"/>
        <v/>
      </c>
      <c r="K455" s="424" t="str">
        <f t="shared" ref="K455:K518" si="111">IFERROR(J455/C455,"")</f>
        <v/>
      </c>
      <c r="L455" s="378">
        <v>0</v>
      </c>
      <c r="M455" s="202">
        <f t="shared" ref="M455:M518" si="112">LEN(A455)</f>
        <v>7</v>
      </c>
    </row>
    <row r="456" s="357" customFormat="1" ht="15.75" spans="1:13">
      <c r="A456" s="386">
        <v>2080799</v>
      </c>
      <c r="B456" s="383" t="s">
        <v>458</v>
      </c>
      <c r="C456" s="384">
        <v>2</v>
      </c>
      <c r="D456" s="396">
        <v>2</v>
      </c>
      <c r="E456" s="423">
        <v>1</v>
      </c>
      <c r="F456" s="424">
        <f t="shared" si="103"/>
        <v>0.5</v>
      </c>
      <c r="G456" s="423">
        <f t="shared" si="110"/>
        <v>-424</v>
      </c>
      <c r="H456" s="424">
        <f t="shared" si="104"/>
        <v>-0.997647058823529</v>
      </c>
      <c r="I456" s="384">
        <v>172</v>
      </c>
      <c r="J456" s="423">
        <f t="shared" si="109"/>
        <v>170</v>
      </c>
      <c r="K456" s="424">
        <f t="shared" si="111"/>
        <v>85</v>
      </c>
      <c r="L456" s="378">
        <v>425</v>
      </c>
      <c r="M456" s="202">
        <f t="shared" si="112"/>
        <v>7</v>
      </c>
    </row>
    <row r="457" s="357" customFormat="1" ht="15.75" spans="1:13">
      <c r="A457" s="379">
        <v>20808</v>
      </c>
      <c r="B457" s="380" t="s">
        <v>459</v>
      </c>
      <c r="C457" s="381">
        <f>SUM(C458:C465)</f>
        <v>4117</v>
      </c>
      <c r="D457" s="381">
        <f>SUM(D458:D465)</f>
        <v>2898</v>
      </c>
      <c r="E457" s="378">
        <v>2892</v>
      </c>
      <c r="F457" s="422">
        <f t="shared" si="103"/>
        <v>0.997929606625259</v>
      </c>
      <c r="G457" s="381">
        <f>E457-L457</f>
        <v>-2320</v>
      </c>
      <c r="H457" s="422">
        <f t="shared" si="104"/>
        <v>-0.44512663085188</v>
      </c>
      <c r="I457" s="381">
        <f>SUM(I458:I465)</f>
        <v>3757</v>
      </c>
      <c r="J457" s="378">
        <f t="shared" si="109"/>
        <v>-360</v>
      </c>
      <c r="K457" s="422">
        <f t="shared" si="111"/>
        <v>-0.0874423123633714</v>
      </c>
      <c r="L457" s="378">
        <v>5212</v>
      </c>
      <c r="M457" s="202">
        <f t="shared" si="112"/>
        <v>5</v>
      </c>
    </row>
    <row r="458" s="357" customFormat="1" ht="15.75" spans="1:13">
      <c r="A458" s="386">
        <v>2080801</v>
      </c>
      <c r="B458" s="383" t="s">
        <v>460</v>
      </c>
      <c r="C458" s="384">
        <v>2000</v>
      </c>
      <c r="D458" s="396">
        <v>705</v>
      </c>
      <c r="E458" s="423">
        <v>705</v>
      </c>
      <c r="F458" s="424">
        <f t="shared" si="103"/>
        <v>1</v>
      </c>
      <c r="G458" s="423">
        <f t="shared" ref="G458:G465" si="113">IFERROR(E458-L458,"")</f>
        <v>-2447</v>
      </c>
      <c r="H458" s="424">
        <f t="shared" si="104"/>
        <v>-0.776332487309645</v>
      </c>
      <c r="I458" s="384">
        <v>2000</v>
      </c>
      <c r="J458" s="423">
        <f t="shared" si="109"/>
        <v>0</v>
      </c>
      <c r="K458" s="424">
        <f t="shared" si="111"/>
        <v>0</v>
      </c>
      <c r="L458" s="378">
        <v>3152</v>
      </c>
      <c r="M458" s="202">
        <f t="shared" si="112"/>
        <v>7</v>
      </c>
    </row>
    <row r="459" s="357" customFormat="1" ht="15.75" spans="1:13">
      <c r="A459" s="386">
        <v>2080802</v>
      </c>
      <c r="B459" s="383" t="s">
        <v>461</v>
      </c>
      <c r="C459" s="384">
        <v>20</v>
      </c>
      <c r="D459" s="396">
        <v>20</v>
      </c>
      <c r="E459" s="423">
        <v>17</v>
      </c>
      <c r="F459" s="424">
        <f t="shared" si="103"/>
        <v>0.85</v>
      </c>
      <c r="G459" s="423">
        <f t="shared" si="113"/>
        <v>17</v>
      </c>
      <c r="H459" s="424" t="str">
        <f t="shared" si="104"/>
        <v/>
      </c>
      <c r="I459" s="384">
        <v>18</v>
      </c>
      <c r="J459" s="423">
        <f t="shared" si="109"/>
        <v>-2</v>
      </c>
      <c r="K459" s="424">
        <f t="shared" si="111"/>
        <v>-0.1</v>
      </c>
      <c r="L459" s="378">
        <v>0</v>
      </c>
      <c r="M459" s="202">
        <f t="shared" si="112"/>
        <v>7</v>
      </c>
    </row>
    <row r="460" s="357" customFormat="1" ht="15.75" spans="1:13">
      <c r="A460" s="386">
        <v>2080803</v>
      </c>
      <c r="B460" s="383" t="s">
        <v>462</v>
      </c>
      <c r="C460" s="384">
        <v>10</v>
      </c>
      <c r="D460" s="396">
        <v>10</v>
      </c>
      <c r="E460" s="423">
        <v>10</v>
      </c>
      <c r="F460" s="424">
        <f t="shared" si="103"/>
        <v>1</v>
      </c>
      <c r="G460" s="423">
        <f t="shared" si="113"/>
        <v>10</v>
      </c>
      <c r="H460" s="424" t="str">
        <f t="shared" si="104"/>
        <v/>
      </c>
      <c r="I460" s="384">
        <v>9</v>
      </c>
      <c r="J460" s="423">
        <f t="shared" si="109"/>
        <v>-1</v>
      </c>
      <c r="K460" s="424">
        <f t="shared" si="111"/>
        <v>-0.1</v>
      </c>
      <c r="L460" s="378">
        <v>0</v>
      </c>
      <c r="M460" s="202">
        <f t="shared" si="112"/>
        <v>7</v>
      </c>
    </row>
    <row r="461" s="357" customFormat="1" ht="15.75" spans="1:13">
      <c r="A461" s="386">
        <v>2080805</v>
      </c>
      <c r="B461" s="383" t="s">
        <v>463</v>
      </c>
      <c r="C461" s="384">
        <v>399</v>
      </c>
      <c r="D461" s="396">
        <v>420</v>
      </c>
      <c r="E461" s="423">
        <v>419</v>
      </c>
      <c r="F461" s="424">
        <f t="shared" si="103"/>
        <v>0.997619047619048</v>
      </c>
      <c r="G461" s="423">
        <f t="shared" si="113"/>
        <v>90</v>
      </c>
      <c r="H461" s="424">
        <f t="shared" si="104"/>
        <v>0.273556231003039</v>
      </c>
      <c r="I461" s="384">
        <v>406</v>
      </c>
      <c r="J461" s="423">
        <f t="shared" si="109"/>
        <v>7</v>
      </c>
      <c r="K461" s="424">
        <f t="shared" si="111"/>
        <v>0.0175438596491228</v>
      </c>
      <c r="L461" s="378">
        <v>329</v>
      </c>
      <c r="M461" s="202">
        <f t="shared" si="112"/>
        <v>7</v>
      </c>
    </row>
    <row r="462" s="357" customFormat="1" ht="15.75" spans="1:13">
      <c r="A462" s="386">
        <v>2080806</v>
      </c>
      <c r="B462" s="383" t="s">
        <v>464</v>
      </c>
      <c r="C462" s="384" t="s">
        <v>155</v>
      </c>
      <c r="D462" s="396">
        <v>0</v>
      </c>
      <c r="E462" s="423">
        <v>0</v>
      </c>
      <c r="F462" s="424" t="str">
        <f t="shared" si="103"/>
        <v/>
      </c>
      <c r="G462" s="423">
        <f t="shared" si="113"/>
        <v>0</v>
      </c>
      <c r="H462" s="424" t="str">
        <f t="shared" si="104"/>
        <v/>
      </c>
      <c r="I462" s="384"/>
      <c r="J462" s="423" t="str">
        <f t="shared" si="109"/>
        <v/>
      </c>
      <c r="K462" s="424" t="str">
        <f t="shared" si="111"/>
        <v/>
      </c>
      <c r="L462" s="378">
        <v>0</v>
      </c>
      <c r="M462" s="202">
        <f t="shared" si="112"/>
        <v>7</v>
      </c>
    </row>
    <row r="463" s="357" customFormat="1" ht="15.75" spans="1:13">
      <c r="A463" s="386">
        <v>2080807</v>
      </c>
      <c r="B463" s="383" t="s">
        <v>465</v>
      </c>
      <c r="C463" s="384" t="s">
        <v>155</v>
      </c>
      <c r="D463" s="396">
        <v>0</v>
      </c>
      <c r="E463" s="423">
        <v>0</v>
      </c>
      <c r="F463" s="424" t="str">
        <f t="shared" si="103"/>
        <v/>
      </c>
      <c r="G463" s="423">
        <f t="shared" si="113"/>
        <v>0</v>
      </c>
      <c r="H463" s="424" t="str">
        <f t="shared" si="104"/>
        <v/>
      </c>
      <c r="I463" s="384"/>
      <c r="J463" s="423" t="str">
        <f t="shared" si="109"/>
        <v/>
      </c>
      <c r="K463" s="424" t="str">
        <f t="shared" si="111"/>
        <v/>
      </c>
      <c r="L463" s="378">
        <v>0</v>
      </c>
      <c r="M463" s="202">
        <f t="shared" si="112"/>
        <v>7</v>
      </c>
    </row>
    <row r="464" s="357" customFormat="1" ht="15.75" spans="1:13">
      <c r="A464" s="386">
        <v>2080808</v>
      </c>
      <c r="B464" s="383" t="s">
        <v>466</v>
      </c>
      <c r="C464" s="384">
        <v>3</v>
      </c>
      <c r="D464" s="396">
        <v>23</v>
      </c>
      <c r="E464" s="423">
        <v>23</v>
      </c>
      <c r="F464" s="424">
        <f t="shared" si="103"/>
        <v>1</v>
      </c>
      <c r="G464" s="423">
        <f t="shared" si="113"/>
        <v>23</v>
      </c>
      <c r="H464" s="424" t="str">
        <f t="shared" si="104"/>
        <v/>
      </c>
      <c r="I464" s="384">
        <v>2</v>
      </c>
      <c r="J464" s="423">
        <f t="shared" si="109"/>
        <v>-1</v>
      </c>
      <c r="K464" s="424">
        <f t="shared" si="111"/>
        <v>-0.333333333333333</v>
      </c>
      <c r="L464" s="378">
        <v>0</v>
      </c>
      <c r="M464" s="202">
        <f t="shared" si="112"/>
        <v>7</v>
      </c>
    </row>
    <row r="465" s="357" customFormat="1" ht="15.75" spans="1:13">
      <c r="A465" s="386">
        <v>2080899</v>
      </c>
      <c r="B465" s="383" t="s">
        <v>467</v>
      </c>
      <c r="C465" s="384">
        <v>1685</v>
      </c>
      <c r="D465" s="396">
        <v>1720</v>
      </c>
      <c r="E465" s="423">
        <v>1718</v>
      </c>
      <c r="F465" s="424">
        <f t="shared" si="103"/>
        <v>0.998837209302326</v>
      </c>
      <c r="G465" s="423">
        <f t="shared" si="113"/>
        <v>-13</v>
      </c>
      <c r="H465" s="424">
        <f t="shared" si="104"/>
        <v>-0.00751010976314269</v>
      </c>
      <c r="I465" s="384">
        <v>1322</v>
      </c>
      <c r="J465" s="423">
        <f t="shared" si="109"/>
        <v>-363</v>
      </c>
      <c r="K465" s="424">
        <f t="shared" si="111"/>
        <v>-0.215430267062315</v>
      </c>
      <c r="L465" s="378">
        <v>1731</v>
      </c>
      <c r="M465" s="202">
        <f t="shared" si="112"/>
        <v>7</v>
      </c>
    </row>
    <row r="466" s="357" customFormat="1" ht="15.75" spans="1:13">
      <c r="A466" s="379">
        <v>20809</v>
      </c>
      <c r="B466" s="380" t="s">
        <v>468</v>
      </c>
      <c r="C466" s="381">
        <f>SUM(C467:C472)</f>
        <v>232</v>
      </c>
      <c r="D466" s="381">
        <f>SUM(D467:D472)</f>
        <v>214</v>
      </c>
      <c r="E466" s="378">
        <v>193</v>
      </c>
      <c r="F466" s="422">
        <f t="shared" si="103"/>
        <v>0.901869158878505</v>
      </c>
      <c r="G466" s="381">
        <f>E466-L466</f>
        <v>-51</v>
      </c>
      <c r="H466" s="422">
        <f t="shared" si="104"/>
        <v>-0.209016393442623</v>
      </c>
      <c r="I466" s="381">
        <f>SUM(I467:I472)</f>
        <v>271</v>
      </c>
      <c r="J466" s="378">
        <f t="shared" si="109"/>
        <v>39</v>
      </c>
      <c r="K466" s="422">
        <f t="shared" si="111"/>
        <v>0.168103448275862</v>
      </c>
      <c r="L466" s="378">
        <v>244</v>
      </c>
      <c r="M466" s="202">
        <f t="shared" si="112"/>
        <v>5</v>
      </c>
    </row>
    <row r="467" s="357" customFormat="1" ht="15.75" spans="1:13">
      <c r="A467" s="386">
        <v>2080901</v>
      </c>
      <c r="B467" s="383" t="s">
        <v>469</v>
      </c>
      <c r="C467" s="384">
        <v>68</v>
      </c>
      <c r="D467" s="396">
        <v>100</v>
      </c>
      <c r="E467" s="423">
        <v>95</v>
      </c>
      <c r="F467" s="424">
        <f t="shared" si="103"/>
        <v>0.95</v>
      </c>
      <c r="G467" s="423">
        <f t="shared" ref="G467:G472" si="114">IFERROR(E467-L467,"")</f>
        <v>-51</v>
      </c>
      <c r="H467" s="424">
        <f t="shared" si="104"/>
        <v>-0.349315068493151</v>
      </c>
      <c r="I467" s="384">
        <v>135</v>
      </c>
      <c r="J467" s="423">
        <f t="shared" si="109"/>
        <v>67</v>
      </c>
      <c r="K467" s="424">
        <f t="shared" si="111"/>
        <v>0.985294117647059</v>
      </c>
      <c r="L467" s="378">
        <v>146</v>
      </c>
      <c r="M467" s="202">
        <f t="shared" si="112"/>
        <v>7</v>
      </c>
    </row>
    <row r="468" s="357" customFormat="1" ht="15.75" spans="1:13">
      <c r="A468" s="386">
        <v>2080902</v>
      </c>
      <c r="B468" s="383" t="s">
        <v>470</v>
      </c>
      <c r="C468" s="384">
        <v>56</v>
      </c>
      <c r="D468" s="396">
        <v>56</v>
      </c>
      <c r="E468" s="423">
        <v>45</v>
      </c>
      <c r="F468" s="424">
        <f t="shared" si="103"/>
        <v>0.803571428571429</v>
      </c>
      <c r="G468" s="423">
        <f t="shared" si="114"/>
        <v>5</v>
      </c>
      <c r="H468" s="424">
        <f t="shared" si="104"/>
        <v>0.125</v>
      </c>
      <c r="I468" s="384">
        <v>43</v>
      </c>
      <c r="J468" s="423">
        <f t="shared" si="109"/>
        <v>-13</v>
      </c>
      <c r="K468" s="424">
        <f t="shared" si="111"/>
        <v>-0.232142857142857</v>
      </c>
      <c r="L468" s="378">
        <v>40</v>
      </c>
      <c r="M468" s="202">
        <f t="shared" si="112"/>
        <v>7</v>
      </c>
    </row>
    <row r="469" s="357" customFormat="1" ht="15.75" spans="1:13">
      <c r="A469" s="386">
        <v>2080903</v>
      </c>
      <c r="B469" s="383" t="s">
        <v>471</v>
      </c>
      <c r="C469" s="384">
        <v>5</v>
      </c>
      <c r="D469" s="396">
        <v>6</v>
      </c>
      <c r="E469" s="423">
        <v>6</v>
      </c>
      <c r="F469" s="424">
        <f t="shared" si="103"/>
        <v>1</v>
      </c>
      <c r="G469" s="423">
        <f t="shared" si="114"/>
        <v>-2</v>
      </c>
      <c r="H469" s="424">
        <f t="shared" si="104"/>
        <v>-0.25</v>
      </c>
      <c r="I469" s="384">
        <v>7</v>
      </c>
      <c r="J469" s="423">
        <f t="shared" si="109"/>
        <v>2</v>
      </c>
      <c r="K469" s="424">
        <f t="shared" si="111"/>
        <v>0.4</v>
      </c>
      <c r="L469" s="378">
        <v>8</v>
      </c>
      <c r="M469" s="202">
        <f t="shared" si="112"/>
        <v>7</v>
      </c>
    </row>
    <row r="470" s="357" customFormat="1" ht="15.75" spans="1:13">
      <c r="A470" s="386">
        <v>2080904</v>
      </c>
      <c r="B470" s="383" t="s">
        <v>472</v>
      </c>
      <c r="C470" s="384" t="s">
        <v>155</v>
      </c>
      <c r="D470" s="396">
        <v>0</v>
      </c>
      <c r="E470" s="423">
        <v>0</v>
      </c>
      <c r="F470" s="424" t="str">
        <f t="shared" si="103"/>
        <v/>
      </c>
      <c r="G470" s="423">
        <f t="shared" si="114"/>
        <v>-7</v>
      </c>
      <c r="H470" s="424">
        <f t="shared" si="104"/>
        <v>-1</v>
      </c>
      <c r="I470" s="384"/>
      <c r="J470" s="423" t="str">
        <f t="shared" si="109"/>
        <v/>
      </c>
      <c r="K470" s="424" t="str">
        <f t="shared" si="111"/>
        <v/>
      </c>
      <c r="L470" s="378">
        <v>7</v>
      </c>
      <c r="M470" s="202">
        <f t="shared" si="112"/>
        <v>7</v>
      </c>
    </row>
    <row r="471" s="357" customFormat="1" ht="15.75" spans="1:13">
      <c r="A471" s="386">
        <v>2080905</v>
      </c>
      <c r="B471" s="383" t="s">
        <v>473</v>
      </c>
      <c r="C471" s="384">
        <v>42</v>
      </c>
      <c r="D471" s="396">
        <v>42</v>
      </c>
      <c r="E471" s="423">
        <v>39</v>
      </c>
      <c r="F471" s="424">
        <f t="shared" si="103"/>
        <v>0.928571428571429</v>
      </c>
      <c r="G471" s="423">
        <f t="shared" si="114"/>
        <v>0</v>
      </c>
      <c r="H471" s="424">
        <f t="shared" si="104"/>
        <v>0</v>
      </c>
      <c r="I471" s="384">
        <v>51</v>
      </c>
      <c r="J471" s="423">
        <f t="shared" si="109"/>
        <v>9</v>
      </c>
      <c r="K471" s="424">
        <f t="shared" si="111"/>
        <v>0.214285714285714</v>
      </c>
      <c r="L471" s="378">
        <v>39</v>
      </c>
      <c r="M471" s="202">
        <f t="shared" si="112"/>
        <v>7</v>
      </c>
    </row>
    <row r="472" s="357" customFormat="1" ht="15.75" spans="1:13">
      <c r="A472" s="386">
        <v>2080999</v>
      </c>
      <c r="B472" s="383" t="s">
        <v>474</v>
      </c>
      <c r="C472" s="384">
        <v>61</v>
      </c>
      <c r="D472" s="396">
        <v>10</v>
      </c>
      <c r="E472" s="423">
        <v>8</v>
      </c>
      <c r="F472" s="424">
        <f t="shared" ref="F472:F484" si="115">IFERROR(E472/D472,"")</f>
        <v>0.8</v>
      </c>
      <c r="G472" s="423">
        <f t="shared" si="114"/>
        <v>4</v>
      </c>
      <c r="H472" s="424">
        <f t="shared" ref="H472:H484" si="116">IFERROR(G472/L472,"")</f>
        <v>1</v>
      </c>
      <c r="I472" s="384">
        <v>35</v>
      </c>
      <c r="J472" s="423">
        <f t="shared" si="109"/>
        <v>-26</v>
      </c>
      <c r="K472" s="424">
        <f t="shared" si="111"/>
        <v>-0.426229508196721</v>
      </c>
      <c r="L472" s="378">
        <v>4</v>
      </c>
      <c r="M472" s="202">
        <f t="shared" si="112"/>
        <v>7</v>
      </c>
    </row>
    <row r="473" s="357" customFormat="1" ht="15.75" spans="1:13">
      <c r="A473" s="379">
        <v>20810</v>
      </c>
      <c r="B473" s="380" t="s">
        <v>475</v>
      </c>
      <c r="C473" s="381">
        <f>SUM(C474:C480)</f>
        <v>526</v>
      </c>
      <c r="D473" s="381">
        <f>SUM(D474:D480)</f>
        <v>555</v>
      </c>
      <c r="E473" s="378">
        <v>555</v>
      </c>
      <c r="F473" s="422">
        <f t="shared" si="115"/>
        <v>1</v>
      </c>
      <c r="G473" s="381">
        <f>E473-L473</f>
        <v>31</v>
      </c>
      <c r="H473" s="422">
        <f t="shared" si="116"/>
        <v>0.0591603053435115</v>
      </c>
      <c r="I473" s="381">
        <f>SUM(I474:I480)</f>
        <v>543</v>
      </c>
      <c r="J473" s="378">
        <f t="shared" si="109"/>
        <v>17</v>
      </c>
      <c r="K473" s="422">
        <f t="shared" si="111"/>
        <v>0.032319391634981</v>
      </c>
      <c r="L473" s="378">
        <v>524</v>
      </c>
      <c r="M473" s="202">
        <f t="shared" si="112"/>
        <v>5</v>
      </c>
    </row>
    <row r="474" s="357" customFormat="1" ht="15.75" spans="1:13">
      <c r="A474" s="386">
        <v>2081001</v>
      </c>
      <c r="B474" s="383" t="s">
        <v>476</v>
      </c>
      <c r="C474" s="384">
        <v>13</v>
      </c>
      <c r="D474" s="396">
        <v>13</v>
      </c>
      <c r="E474" s="423">
        <v>13</v>
      </c>
      <c r="F474" s="424">
        <f t="shared" si="115"/>
        <v>1</v>
      </c>
      <c r="G474" s="423">
        <f t="shared" ref="G474:G480" si="117">IFERROR(E474-L474,"")</f>
        <v>0</v>
      </c>
      <c r="H474" s="424">
        <f t="shared" si="116"/>
        <v>0</v>
      </c>
      <c r="I474" s="384">
        <v>13</v>
      </c>
      <c r="J474" s="423">
        <f t="shared" si="109"/>
        <v>0</v>
      </c>
      <c r="K474" s="424">
        <f t="shared" si="111"/>
        <v>0</v>
      </c>
      <c r="L474" s="378">
        <v>13</v>
      </c>
      <c r="M474" s="202">
        <f t="shared" si="112"/>
        <v>7</v>
      </c>
    </row>
    <row r="475" s="357" customFormat="1" ht="15.75" spans="1:13">
      <c r="A475" s="386">
        <v>2081002</v>
      </c>
      <c r="B475" s="383" t="s">
        <v>477</v>
      </c>
      <c r="C475" s="384">
        <v>513</v>
      </c>
      <c r="D475" s="396">
        <v>540</v>
      </c>
      <c r="E475" s="423">
        <v>540</v>
      </c>
      <c r="F475" s="424">
        <f t="shared" si="115"/>
        <v>1</v>
      </c>
      <c r="G475" s="423">
        <f t="shared" si="117"/>
        <v>88</v>
      </c>
      <c r="H475" s="424">
        <f t="shared" si="116"/>
        <v>0.194690265486726</v>
      </c>
      <c r="I475" s="384">
        <v>530</v>
      </c>
      <c r="J475" s="423">
        <f t="shared" si="109"/>
        <v>17</v>
      </c>
      <c r="K475" s="424">
        <f t="shared" si="111"/>
        <v>0.0331384015594542</v>
      </c>
      <c r="L475" s="378">
        <v>452</v>
      </c>
      <c r="M475" s="202">
        <f t="shared" si="112"/>
        <v>7</v>
      </c>
    </row>
    <row r="476" s="357" customFormat="1" ht="15.75" spans="1:13">
      <c r="A476" s="386">
        <v>2081003</v>
      </c>
      <c r="B476" s="383" t="s">
        <v>478</v>
      </c>
      <c r="C476" s="384" t="s">
        <v>155</v>
      </c>
      <c r="D476" s="396">
        <v>0</v>
      </c>
      <c r="E476" s="423">
        <v>0</v>
      </c>
      <c r="F476" s="424" t="str">
        <f t="shared" si="115"/>
        <v/>
      </c>
      <c r="G476" s="423">
        <f t="shared" si="117"/>
        <v>0</v>
      </c>
      <c r="H476" s="424" t="str">
        <f t="shared" si="116"/>
        <v/>
      </c>
      <c r="I476" s="384"/>
      <c r="J476" s="423" t="str">
        <f t="shared" si="109"/>
        <v/>
      </c>
      <c r="K476" s="424" t="str">
        <f t="shared" si="111"/>
        <v/>
      </c>
      <c r="L476" s="378">
        <v>0</v>
      </c>
      <c r="M476" s="202">
        <f t="shared" si="112"/>
        <v>7</v>
      </c>
    </row>
    <row r="477" s="357" customFormat="1" ht="15.75" spans="1:13">
      <c r="A477" s="386">
        <v>2081004</v>
      </c>
      <c r="B477" s="383" t="s">
        <v>479</v>
      </c>
      <c r="C477" s="384" t="s">
        <v>155</v>
      </c>
      <c r="D477" s="396">
        <v>2</v>
      </c>
      <c r="E477" s="423">
        <v>2</v>
      </c>
      <c r="F477" s="424">
        <f t="shared" si="115"/>
        <v>1</v>
      </c>
      <c r="G477" s="423">
        <f t="shared" si="117"/>
        <v>-57</v>
      </c>
      <c r="H477" s="424">
        <f t="shared" si="116"/>
        <v>-0.966101694915254</v>
      </c>
      <c r="I477" s="384"/>
      <c r="J477" s="423" t="str">
        <f t="shared" si="109"/>
        <v/>
      </c>
      <c r="K477" s="424" t="str">
        <f t="shared" si="111"/>
        <v/>
      </c>
      <c r="L477" s="378">
        <v>59</v>
      </c>
      <c r="M477" s="202">
        <f t="shared" si="112"/>
        <v>7</v>
      </c>
    </row>
    <row r="478" s="357" customFormat="1" ht="15.75" spans="1:13">
      <c r="A478" s="386">
        <v>2081005</v>
      </c>
      <c r="B478" s="383" t="s">
        <v>480</v>
      </c>
      <c r="C478" s="384" t="s">
        <v>155</v>
      </c>
      <c r="D478" s="396">
        <v>0</v>
      </c>
      <c r="E478" s="423">
        <v>0</v>
      </c>
      <c r="F478" s="424" t="str">
        <f t="shared" si="115"/>
        <v/>
      </c>
      <c r="G478" s="423">
        <f t="shared" si="117"/>
        <v>0</v>
      </c>
      <c r="H478" s="424" t="str">
        <f t="shared" si="116"/>
        <v/>
      </c>
      <c r="I478" s="384"/>
      <c r="J478" s="423" t="str">
        <f t="shared" si="109"/>
        <v/>
      </c>
      <c r="K478" s="424" t="str">
        <f t="shared" si="111"/>
        <v/>
      </c>
      <c r="L478" s="378">
        <v>0</v>
      </c>
      <c r="M478" s="202">
        <f t="shared" si="112"/>
        <v>7</v>
      </c>
    </row>
    <row r="479" s="357" customFormat="1" ht="15.75" spans="1:13">
      <c r="A479" s="386">
        <v>2081006</v>
      </c>
      <c r="B479" s="383" t="s">
        <v>481</v>
      </c>
      <c r="C479" s="384" t="s">
        <v>155</v>
      </c>
      <c r="D479" s="396">
        <v>0</v>
      </c>
      <c r="E479" s="423">
        <v>0</v>
      </c>
      <c r="F479" s="424" t="str">
        <f t="shared" si="115"/>
        <v/>
      </c>
      <c r="G479" s="423">
        <f t="shared" si="117"/>
        <v>0</v>
      </c>
      <c r="H479" s="424" t="str">
        <f t="shared" si="116"/>
        <v/>
      </c>
      <c r="I479" s="384"/>
      <c r="J479" s="423" t="str">
        <f t="shared" si="109"/>
        <v/>
      </c>
      <c r="K479" s="424" t="str">
        <f t="shared" si="111"/>
        <v/>
      </c>
      <c r="L479" s="378">
        <v>0</v>
      </c>
      <c r="M479" s="202">
        <f t="shared" si="112"/>
        <v>7</v>
      </c>
    </row>
    <row r="480" s="357" customFormat="1" ht="15.75" spans="1:13">
      <c r="A480" s="386">
        <v>2081099</v>
      </c>
      <c r="B480" s="383" t="s">
        <v>482</v>
      </c>
      <c r="C480" s="384" t="s">
        <v>155</v>
      </c>
      <c r="D480" s="396">
        <v>0</v>
      </c>
      <c r="E480" s="423">
        <v>0</v>
      </c>
      <c r="F480" s="424" t="str">
        <f t="shared" si="115"/>
        <v/>
      </c>
      <c r="G480" s="423">
        <f t="shared" si="117"/>
        <v>0</v>
      </c>
      <c r="H480" s="424" t="str">
        <f t="shared" si="116"/>
        <v/>
      </c>
      <c r="I480" s="384"/>
      <c r="J480" s="423" t="str">
        <f t="shared" si="109"/>
        <v/>
      </c>
      <c r="K480" s="424" t="str">
        <f t="shared" si="111"/>
        <v/>
      </c>
      <c r="L480" s="378">
        <v>0</v>
      </c>
      <c r="M480" s="202">
        <f t="shared" si="112"/>
        <v>7</v>
      </c>
    </row>
    <row r="481" s="357" customFormat="1" ht="15.75" spans="1:13">
      <c r="A481" s="379">
        <v>20811</v>
      </c>
      <c r="B481" s="380" t="s">
        <v>483</v>
      </c>
      <c r="C481" s="381">
        <f>SUM(C482:C489)</f>
        <v>554</v>
      </c>
      <c r="D481" s="381">
        <f>SUM(D482:D489)</f>
        <v>523</v>
      </c>
      <c r="E481" s="378">
        <v>520</v>
      </c>
      <c r="F481" s="422">
        <f t="shared" si="115"/>
        <v>0.994263862332696</v>
      </c>
      <c r="G481" s="381">
        <f>E481-L481</f>
        <v>29</v>
      </c>
      <c r="H481" s="422">
        <f t="shared" si="116"/>
        <v>0.0590631364562118</v>
      </c>
      <c r="I481" s="381">
        <f>SUM(I482:I489)</f>
        <v>635</v>
      </c>
      <c r="J481" s="378">
        <f t="shared" si="109"/>
        <v>81</v>
      </c>
      <c r="K481" s="422">
        <f t="shared" si="111"/>
        <v>0.146209386281588</v>
      </c>
      <c r="L481" s="378">
        <v>491</v>
      </c>
      <c r="M481" s="202">
        <f t="shared" si="112"/>
        <v>5</v>
      </c>
    </row>
    <row r="482" s="357" customFormat="1" ht="15.75" spans="1:13">
      <c r="A482" s="386">
        <v>2081101</v>
      </c>
      <c r="B482" s="383" t="s">
        <v>152</v>
      </c>
      <c r="C482" s="384">
        <v>68</v>
      </c>
      <c r="D482" s="396">
        <v>71</v>
      </c>
      <c r="E482" s="423">
        <v>71</v>
      </c>
      <c r="F482" s="424">
        <f t="shared" si="115"/>
        <v>1</v>
      </c>
      <c r="G482" s="423">
        <f t="shared" ref="G482:G495" si="118">IFERROR(E482-L482,"")</f>
        <v>-13</v>
      </c>
      <c r="H482" s="424">
        <f t="shared" si="116"/>
        <v>-0.154761904761905</v>
      </c>
      <c r="I482" s="384">
        <v>85</v>
      </c>
      <c r="J482" s="423">
        <f t="shared" si="109"/>
        <v>17</v>
      </c>
      <c r="K482" s="424">
        <f t="shared" si="111"/>
        <v>0.25</v>
      </c>
      <c r="L482" s="378">
        <v>84</v>
      </c>
      <c r="M482" s="202">
        <f t="shared" si="112"/>
        <v>7</v>
      </c>
    </row>
    <row r="483" s="357" customFormat="1" ht="15.75" spans="1:13">
      <c r="A483" s="386">
        <v>2081102</v>
      </c>
      <c r="B483" s="383" t="s">
        <v>153</v>
      </c>
      <c r="C483" s="384">
        <v>19</v>
      </c>
      <c r="D483" s="396">
        <v>20</v>
      </c>
      <c r="E483" s="423">
        <v>18</v>
      </c>
      <c r="F483" s="424">
        <f t="shared" si="115"/>
        <v>0.9</v>
      </c>
      <c r="G483" s="423">
        <f t="shared" si="118"/>
        <v>16</v>
      </c>
      <c r="H483" s="424">
        <f t="shared" si="116"/>
        <v>8</v>
      </c>
      <c r="I483" s="384"/>
      <c r="J483" s="423">
        <f t="shared" si="109"/>
        <v>-19</v>
      </c>
      <c r="K483" s="424">
        <f t="shared" si="111"/>
        <v>-1</v>
      </c>
      <c r="L483" s="378">
        <v>2</v>
      </c>
      <c r="M483" s="202">
        <f t="shared" si="112"/>
        <v>7</v>
      </c>
    </row>
    <row r="484" s="357" customFormat="1" ht="15.75" spans="1:13">
      <c r="A484" s="386">
        <v>2081103</v>
      </c>
      <c r="B484" s="383" t="s">
        <v>154</v>
      </c>
      <c r="C484" s="384">
        <v>0</v>
      </c>
      <c r="D484" s="396">
        <v>0</v>
      </c>
      <c r="E484" s="423">
        <v>0</v>
      </c>
      <c r="F484" s="424" t="str">
        <f t="shared" si="115"/>
        <v/>
      </c>
      <c r="G484" s="423">
        <f t="shared" si="118"/>
        <v>0</v>
      </c>
      <c r="H484" s="424" t="str">
        <f t="shared" si="116"/>
        <v/>
      </c>
      <c r="I484" s="384"/>
      <c r="J484" s="423">
        <f t="shared" si="109"/>
        <v>0</v>
      </c>
      <c r="K484" s="424" t="str">
        <f t="shared" si="111"/>
        <v/>
      </c>
      <c r="L484" s="378">
        <v>0</v>
      </c>
      <c r="M484" s="202">
        <f t="shared" si="112"/>
        <v>7</v>
      </c>
    </row>
    <row r="485" s="357" customFormat="1" ht="15.75" spans="1:13">
      <c r="A485" s="386">
        <v>2081104</v>
      </c>
      <c r="B485" s="383" t="s">
        <v>484</v>
      </c>
      <c r="C485" s="384">
        <v>8</v>
      </c>
      <c r="D485" s="396">
        <v>8</v>
      </c>
      <c r="E485" s="423">
        <v>8</v>
      </c>
      <c r="F485" s="424">
        <f t="shared" ref="F485:F495" si="119">IFERROR(E485/D485,"")</f>
        <v>1</v>
      </c>
      <c r="G485" s="423">
        <f t="shared" si="118"/>
        <v>-65</v>
      </c>
      <c r="H485" s="424">
        <f t="shared" ref="H485:H495" si="120">IFERROR(G485/L485,"")</f>
        <v>-0.89041095890411</v>
      </c>
      <c r="I485" s="384">
        <v>116</v>
      </c>
      <c r="J485" s="423">
        <f t="shared" si="109"/>
        <v>108</v>
      </c>
      <c r="K485" s="424">
        <f t="shared" si="111"/>
        <v>13.5</v>
      </c>
      <c r="L485" s="378">
        <v>73</v>
      </c>
      <c r="M485" s="202">
        <f t="shared" si="112"/>
        <v>7</v>
      </c>
    </row>
    <row r="486" s="357" customFormat="1" ht="15.75" spans="1:13">
      <c r="A486" s="386">
        <v>2081105</v>
      </c>
      <c r="B486" s="383" t="s">
        <v>485</v>
      </c>
      <c r="C486" s="384">
        <v>103</v>
      </c>
      <c r="D486" s="396">
        <v>140</v>
      </c>
      <c r="E486" s="423">
        <v>140</v>
      </c>
      <c r="F486" s="424">
        <f t="shared" si="119"/>
        <v>1</v>
      </c>
      <c r="G486" s="423">
        <f t="shared" si="118"/>
        <v>22</v>
      </c>
      <c r="H486" s="424">
        <f t="shared" si="120"/>
        <v>0.186440677966102</v>
      </c>
      <c r="I486" s="384">
        <v>101</v>
      </c>
      <c r="J486" s="423">
        <f t="shared" si="109"/>
        <v>-2</v>
      </c>
      <c r="K486" s="424">
        <f t="shared" si="111"/>
        <v>-0.0194174757281553</v>
      </c>
      <c r="L486" s="378">
        <v>118</v>
      </c>
      <c r="M486" s="202">
        <f t="shared" si="112"/>
        <v>7</v>
      </c>
    </row>
    <row r="487" s="357" customFormat="1" ht="15.75" spans="1:13">
      <c r="A487" s="386">
        <v>2081106</v>
      </c>
      <c r="B487" s="383" t="s">
        <v>486</v>
      </c>
      <c r="C487" s="384" t="s">
        <v>155</v>
      </c>
      <c r="D487" s="396">
        <v>0</v>
      </c>
      <c r="E487" s="423">
        <v>0</v>
      </c>
      <c r="F487" s="424" t="str">
        <f t="shared" si="119"/>
        <v/>
      </c>
      <c r="G487" s="423">
        <f t="shared" si="118"/>
        <v>-4</v>
      </c>
      <c r="H487" s="424">
        <f t="shared" si="120"/>
        <v>-1</v>
      </c>
      <c r="I487" s="384"/>
      <c r="J487" s="423" t="str">
        <f t="shared" si="109"/>
        <v/>
      </c>
      <c r="K487" s="424" t="str">
        <f t="shared" si="111"/>
        <v/>
      </c>
      <c r="L487" s="378">
        <v>4</v>
      </c>
      <c r="M487" s="202">
        <f t="shared" si="112"/>
        <v>7</v>
      </c>
    </row>
    <row r="488" s="357" customFormat="1" ht="15.75" spans="1:13">
      <c r="A488" s="386">
        <v>2081107</v>
      </c>
      <c r="B488" s="383" t="s">
        <v>487</v>
      </c>
      <c r="C488" s="384">
        <v>302</v>
      </c>
      <c r="D488" s="396">
        <v>187</v>
      </c>
      <c r="E488" s="423">
        <v>187</v>
      </c>
      <c r="F488" s="424">
        <f t="shared" si="119"/>
        <v>1</v>
      </c>
      <c r="G488" s="423">
        <f t="shared" si="118"/>
        <v>127</v>
      </c>
      <c r="H488" s="424">
        <f t="shared" si="120"/>
        <v>2.11666666666667</v>
      </c>
      <c r="I488" s="384">
        <v>302</v>
      </c>
      <c r="J488" s="423">
        <f t="shared" si="109"/>
        <v>0</v>
      </c>
      <c r="K488" s="424">
        <f t="shared" si="111"/>
        <v>0</v>
      </c>
      <c r="L488" s="378">
        <v>60</v>
      </c>
      <c r="M488" s="202">
        <f t="shared" si="112"/>
        <v>7</v>
      </c>
    </row>
    <row r="489" s="357" customFormat="1" ht="15.75" spans="1:13">
      <c r="A489" s="386">
        <v>2081199</v>
      </c>
      <c r="B489" s="383" t="s">
        <v>488</v>
      </c>
      <c r="C489" s="384">
        <v>54</v>
      </c>
      <c r="D489" s="396">
        <v>97</v>
      </c>
      <c r="E489" s="423">
        <v>96</v>
      </c>
      <c r="F489" s="424">
        <f t="shared" si="119"/>
        <v>0.989690721649485</v>
      </c>
      <c r="G489" s="423">
        <f t="shared" si="118"/>
        <v>-54</v>
      </c>
      <c r="H489" s="424">
        <f t="shared" si="120"/>
        <v>-0.36</v>
      </c>
      <c r="I489" s="384">
        <v>31</v>
      </c>
      <c r="J489" s="423">
        <f t="shared" si="109"/>
        <v>-23</v>
      </c>
      <c r="K489" s="424">
        <f t="shared" si="111"/>
        <v>-0.425925925925926</v>
      </c>
      <c r="L489" s="378">
        <v>150</v>
      </c>
      <c r="M489" s="202">
        <f t="shared" si="112"/>
        <v>7</v>
      </c>
    </row>
    <row r="490" s="357" customFormat="1" ht="15.75" spans="1:13">
      <c r="A490" s="379">
        <v>20816</v>
      </c>
      <c r="B490" s="380" t="s">
        <v>489</v>
      </c>
      <c r="C490" s="385">
        <f>SUM(C491:C495)</f>
        <v>0</v>
      </c>
      <c r="D490" s="385">
        <f t="shared" ref="D490:I490" si="121">SUM(D491:D495)</f>
        <v>0</v>
      </c>
      <c r="E490" s="385">
        <f t="shared" si="121"/>
        <v>0</v>
      </c>
      <c r="F490" s="422" t="str">
        <f t="shared" si="119"/>
        <v/>
      </c>
      <c r="G490" s="378">
        <f t="shared" si="118"/>
        <v>0</v>
      </c>
      <c r="H490" s="422" t="str">
        <f t="shared" si="120"/>
        <v/>
      </c>
      <c r="I490" s="385">
        <f t="shared" si="121"/>
        <v>1</v>
      </c>
      <c r="J490" s="378">
        <f t="shared" si="109"/>
        <v>1</v>
      </c>
      <c r="K490" s="422" t="str">
        <f t="shared" si="111"/>
        <v/>
      </c>
      <c r="L490" s="393"/>
      <c r="M490" s="202">
        <f t="shared" si="112"/>
        <v>5</v>
      </c>
    </row>
    <row r="491" s="357" customFormat="1" ht="15" spans="1:13">
      <c r="A491" s="386">
        <v>2081601</v>
      </c>
      <c r="B491" s="383" t="s">
        <v>152</v>
      </c>
      <c r="C491" s="384"/>
      <c r="D491" s="384"/>
      <c r="E491" s="384"/>
      <c r="F491" s="424" t="str">
        <f t="shared" si="119"/>
        <v/>
      </c>
      <c r="G491" s="423">
        <f t="shared" si="118"/>
        <v>0</v>
      </c>
      <c r="H491" s="424" t="str">
        <f t="shared" si="120"/>
        <v/>
      </c>
      <c r="I491" s="393"/>
      <c r="J491" s="423">
        <f t="shared" si="109"/>
        <v>0</v>
      </c>
      <c r="K491" s="424" t="str">
        <f t="shared" si="111"/>
        <v/>
      </c>
      <c r="L491" s="393"/>
      <c r="M491" s="202">
        <f t="shared" si="112"/>
        <v>7</v>
      </c>
    </row>
    <row r="492" s="357" customFormat="1" ht="15" spans="1:13">
      <c r="A492" s="386">
        <v>2081602</v>
      </c>
      <c r="B492" s="383" t="s">
        <v>153</v>
      </c>
      <c r="C492" s="384"/>
      <c r="D492" s="384"/>
      <c r="E492" s="384"/>
      <c r="F492" s="424" t="str">
        <f t="shared" si="119"/>
        <v/>
      </c>
      <c r="G492" s="423">
        <f t="shared" si="118"/>
        <v>0</v>
      </c>
      <c r="H492" s="424" t="str">
        <f t="shared" si="120"/>
        <v/>
      </c>
      <c r="I492" s="393"/>
      <c r="J492" s="423">
        <f t="shared" si="109"/>
        <v>0</v>
      </c>
      <c r="K492" s="424" t="str">
        <f t="shared" si="111"/>
        <v/>
      </c>
      <c r="L492" s="393"/>
      <c r="M492" s="202">
        <f t="shared" si="112"/>
        <v>7</v>
      </c>
    </row>
    <row r="493" s="357" customFormat="1" ht="15" spans="1:13">
      <c r="A493" s="386">
        <v>2081603</v>
      </c>
      <c r="B493" s="383" t="s">
        <v>154</v>
      </c>
      <c r="C493" s="384"/>
      <c r="D493" s="384"/>
      <c r="E493" s="384"/>
      <c r="F493" s="424" t="str">
        <f t="shared" si="119"/>
        <v/>
      </c>
      <c r="G493" s="423">
        <f t="shared" si="118"/>
        <v>0</v>
      </c>
      <c r="H493" s="424" t="str">
        <f t="shared" si="120"/>
        <v/>
      </c>
      <c r="I493" s="393"/>
      <c r="J493" s="423">
        <f t="shared" si="109"/>
        <v>0</v>
      </c>
      <c r="K493" s="424" t="str">
        <f t="shared" si="111"/>
        <v/>
      </c>
      <c r="L493" s="393"/>
      <c r="M493" s="202">
        <f t="shared" si="112"/>
        <v>7</v>
      </c>
    </row>
    <row r="494" s="357" customFormat="1" ht="15" spans="1:13">
      <c r="A494" s="386">
        <v>2081650</v>
      </c>
      <c r="B494" s="383" t="s">
        <v>161</v>
      </c>
      <c r="C494" s="384"/>
      <c r="D494" s="384"/>
      <c r="E494" s="384"/>
      <c r="F494" s="424" t="str">
        <f t="shared" si="119"/>
        <v/>
      </c>
      <c r="G494" s="423">
        <f t="shared" si="118"/>
        <v>0</v>
      </c>
      <c r="H494" s="424" t="str">
        <f t="shared" si="120"/>
        <v/>
      </c>
      <c r="I494" s="393"/>
      <c r="J494" s="423">
        <f t="shared" si="109"/>
        <v>0</v>
      </c>
      <c r="K494" s="424" t="str">
        <f t="shared" si="111"/>
        <v/>
      </c>
      <c r="L494" s="393"/>
      <c r="M494" s="202">
        <f t="shared" si="112"/>
        <v>7</v>
      </c>
    </row>
    <row r="495" s="357" customFormat="1" ht="15" spans="1:13">
      <c r="A495" s="386">
        <v>2081699</v>
      </c>
      <c r="B495" s="383" t="s">
        <v>490</v>
      </c>
      <c r="C495" s="384"/>
      <c r="D495" s="384"/>
      <c r="E495" s="384"/>
      <c r="F495" s="424" t="str">
        <f t="shared" si="119"/>
        <v/>
      </c>
      <c r="G495" s="423">
        <f t="shared" si="118"/>
        <v>0</v>
      </c>
      <c r="H495" s="424" t="str">
        <f t="shared" si="120"/>
        <v/>
      </c>
      <c r="I495" s="384">
        <v>1</v>
      </c>
      <c r="J495" s="423">
        <f t="shared" si="109"/>
        <v>1</v>
      </c>
      <c r="K495" s="424" t="str">
        <f t="shared" si="111"/>
        <v/>
      </c>
      <c r="L495" s="393"/>
      <c r="M495" s="202">
        <f t="shared" si="112"/>
        <v>7</v>
      </c>
    </row>
    <row r="496" s="357" customFormat="1" ht="15.75" spans="1:13">
      <c r="A496" s="379">
        <v>20819</v>
      </c>
      <c r="B496" s="380" t="s">
        <v>491</v>
      </c>
      <c r="C496" s="387">
        <f>SUM(C497:C498)</f>
        <v>6074</v>
      </c>
      <c r="D496" s="387">
        <f>D497+D498</f>
        <v>8000</v>
      </c>
      <c r="E496" s="378">
        <v>7996</v>
      </c>
      <c r="F496" s="422">
        <f t="shared" ref="F496:F526" si="122">IFERROR(E496/D496,"")</f>
        <v>0.9995</v>
      </c>
      <c r="G496" s="381">
        <f>E496-L496</f>
        <v>7462</v>
      </c>
      <c r="H496" s="422">
        <f t="shared" ref="H496:H526" si="123">IFERROR(G496/L496,"")</f>
        <v>13.9737827715356</v>
      </c>
      <c r="I496" s="387">
        <f>SUM(I497:I498)</f>
        <v>5120</v>
      </c>
      <c r="J496" s="378">
        <f t="shared" si="109"/>
        <v>-954</v>
      </c>
      <c r="K496" s="422">
        <f t="shared" si="111"/>
        <v>-0.157062891010866</v>
      </c>
      <c r="L496" s="378">
        <v>534</v>
      </c>
      <c r="M496" s="202">
        <f t="shared" si="112"/>
        <v>5</v>
      </c>
    </row>
    <row r="497" s="357" customFormat="1" ht="15.75" spans="1:13">
      <c r="A497" s="386">
        <v>2081901</v>
      </c>
      <c r="B497" s="383" t="s">
        <v>492</v>
      </c>
      <c r="C497" s="384" t="s">
        <v>155</v>
      </c>
      <c r="D497" s="396">
        <v>0</v>
      </c>
      <c r="E497" s="423">
        <v>0</v>
      </c>
      <c r="F497" s="424" t="str">
        <f t="shared" si="122"/>
        <v/>
      </c>
      <c r="G497" s="423">
        <f t="shared" ref="G497:G501" si="124">IFERROR(E497-L497,"")</f>
        <v>0</v>
      </c>
      <c r="H497" s="424" t="str">
        <f t="shared" si="123"/>
        <v/>
      </c>
      <c r="I497" s="384">
        <v>490</v>
      </c>
      <c r="J497" s="423" t="str">
        <f t="shared" si="109"/>
        <v/>
      </c>
      <c r="K497" s="424" t="str">
        <f t="shared" si="111"/>
        <v/>
      </c>
      <c r="L497" s="378">
        <v>0</v>
      </c>
      <c r="M497" s="202">
        <f t="shared" si="112"/>
        <v>7</v>
      </c>
    </row>
    <row r="498" s="357" customFormat="1" ht="15.75" spans="1:13">
      <c r="A498" s="386">
        <v>2081902</v>
      </c>
      <c r="B498" s="383" t="s">
        <v>493</v>
      </c>
      <c r="C498" s="384">
        <v>6074</v>
      </c>
      <c r="D498" s="396">
        <v>8000</v>
      </c>
      <c r="E498" s="423">
        <v>7996</v>
      </c>
      <c r="F498" s="424">
        <f t="shared" si="122"/>
        <v>0.9995</v>
      </c>
      <c r="G498" s="423">
        <f t="shared" si="124"/>
        <v>7462</v>
      </c>
      <c r="H498" s="424">
        <f t="shared" si="123"/>
        <v>13.9737827715356</v>
      </c>
      <c r="I498" s="384">
        <v>4630</v>
      </c>
      <c r="J498" s="423">
        <f t="shared" si="109"/>
        <v>-1444</v>
      </c>
      <c r="K498" s="424">
        <f t="shared" si="111"/>
        <v>-0.237734606519592</v>
      </c>
      <c r="L498" s="378">
        <v>534</v>
      </c>
      <c r="M498" s="202">
        <f t="shared" si="112"/>
        <v>7</v>
      </c>
    </row>
    <row r="499" s="357" customFormat="1" ht="15.75" spans="1:13">
      <c r="A499" s="379">
        <v>20820</v>
      </c>
      <c r="B499" s="380" t="s">
        <v>494</v>
      </c>
      <c r="C499" s="387">
        <f>SUM(C500:C501)</f>
        <v>55</v>
      </c>
      <c r="D499" s="387">
        <f>D500+D501</f>
        <v>55</v>
      </c>
      <c r="E499" s="378">
        <v>0</v>
      </c>
      <c r="F499" s="422">
        <f t="shared" si="122"/>
        <v>0</v>
      </c>
      <c r="G499" s="381">
        <f>E499-L499</f>
        <v>-1</v>
      </c>
      <c r="H499" s="422">
        <f t="shared" si="123"/>
        <v>-1</v>
      </c>
      <c r="I499" s="387">
        <f>SUM(I500:I501)</f>
        <v>57</v>
      </c>
      <c r="J499" s="378">
        <f t="shared" si="109"/>
        <v>2</v>
      </c>
      <c r="K499" s="422">
        <f t="shared" si="111"/>
        <v>0.0363636363636364</v>
      </c>
      <c r="L499" s="378">
        <v>1</v>
      </c>
      <c r="M499" s="202">
        <f t="shared" si="112"/>
        <v>5</v>
      </c>
    </row>
    <row r="500" s="357" customFormat="1" ht="15.75" spans="1:13">
      <c r="A500" s="386">
        <v>2082001</v>
      </c>
      <c r="B500" s="383" t="s">
        <v>495</v>
      </c>
      <c r="C500" s="384">
        <v>53</v>
      </c>
      <c r="D500" s="396">
        <v>53</v>
      </c>
      <c r="E500" s="423">
        <v>0</v>
      </c>
      <c r="F500" s="424">
        <f t="shared" si="122"/>
        <v>0</v>
      </c>
      <c r="G500" s="423">
        <f t="shared" si="124"/>
        <v>-1</v>
      </c>
      <c r="H500" s="424">
        <f t="shared" si="123"/>
        <v>-1</v>
      </c>
      <c r="I500" s="384">
        <v>55</v>
      </c>
      <c r="J500" s="423">
        <f t="shared" si="109"/>
        <v>2</v>
      </c>
      <c r="K500" s="424">
        <f t="shared" si="111"/>
        <v>0.0377358490566038</v>
      </c>
      <c r="L500" s="378">
        <v>1</v>
      </c>
      <c r="M500" s="202">
        <f t="shared" si="112"/>
        <v>7</v>
      </c>
    </row>
    <row r="501" s="357" customFormat="1" ht="15.75" spans="1:13">
      <c r="A501" s="386">
        <v>2082002</v>
      </c>
      <c r="B501" s="383" t="s">
        <v>496</v>
      </c>
      <c r="C501" s="384">
        <v>2</v>
      </c>
      <c r="D501" s="396">
        <v>2</v>
      </c>
      <c r="E501" s="423">
        <v>0</v>
      </c>
      <c r="F501" s="424">
        <f t="shared" si="122"/>
        <v>0</v>
      </c>
      <c r="G501" s="423">
        <f t="shared" si="124"/>
        <v>0</v>
      </c>
      <c r="H501" s="424" t="str">
        <f t="shared" si="123"/>
        <v/>
      </c>
      <c r="I501" s="384">
        <v>2</v>
      </c>
      <c r="J501" s="423">
        <f t="shared" si="109"/>
        <v>0</v>
      </c>
      <c r="K501" s="424">
        <f t="shared" si="111"/>
        <v>0</v>
      </c>
      <c r="L501" s="378">
        <v>0</v>
      </c>
      <c r="M501" s="202">
        <f t="shared" si="112"/>
        <v>7</v>
      </c>
    </row>
    <row r="502" s="357" customFormat="1" ht="15.75" spans="1:13">
      <c r="A502" s="379">
        <v>20821</v>
      </c>
      <c r="B502" s="380" t="s">
        <v>497</v>
      </c>
      <c r="C502" s="381">
        <f>SUM(C503:C504)</f>
        <v>327</v>
      </c>
      <c r="D502" s="381">
        <f>D503+D504</f>
        <v>990</v>
      </c>
      <c r="E502" s="378">
        <v>982</v>
      </c>
      <c r="F502" s="422">
        <f t="shared" si="122"/>
        <v>0.991919191919192</v>
      </c>
      <c r="G502" s="381">
        <f>E502-L502</f>
        <v>901</v>
      </c>
      <c r="H502" s="422">
        <f t="shared" si="123"/>
        <v>11.1234567901235</v>
      </c>
      <c r="I502" s="381">
        <f>SUM(I503:I504)</f>
        <v>1753</v>
      </c>
      <c r="J502" s="378">
        <f t="shared" si="109"/>
        <v>1426</v>
      </c>
      <c r="K502" s="422">
        <f t="shared" si="111"/>
        <v>4.36085626911315</v>
      </c>
      <c r="L502" s="378">
        <v>81</v>
      </c>
      <c r="M502" s="202">
        <f t="shared" si="112"/>
        <v>5</v>
      </c>
    </row>
    <row r="503" s="357" customFormat="1" ht="15.75" spans="1:13">
      <c r="A503" s="386">
        <v>2082101</v>
      </c>
      <c r="B503" s="383" t="s">
        <v>498</v>
      </c>
      <c r="C503" s="384" t="s">
        <v>155</v>
      </c>
      <c r="D503" s="396">
        <v>0</v>
      </c>
      <c r="E503" s="423">
        <v>0</v>
      </c>
      <c r="F503" s="424" t="str">
        <f t="shared" si="122"/>
        <v/>
      </c>
      <c r="G503" s="423">
        <f t="shared" ref="G503:G508" si="125">IFERROR(E503-L503,"")</f>
        <v>0</v>
      </c>
      <c r="H503" s="424" t="str">
        <f t="shared" si="123"/>
        <v/>
      </c>
      <c r="I503" s="384">
        <v>80</v>
      </c>
      <c r="J503" s="423" t="str">
        <f t="shared" si="109"/>
        <v/>
      </c>
      <c r="K503" s="424" t="str">
        <f t="shared" si="111"/>
        <v/>
      </c>
      <c r="L503" s="378">
        <v>0</v>
      </c>
      <c r="M503" s="202">
        <f t="shared" si="112"/>
        <v>7</v>
      </c>
    </row>
    <row r="504" s="357" customFormat="1" ht="15.75" spans="1:13">
      <c r="A504" s="386">
        <v>2082102</v>
      </c>
      <c r="B504" s="383" t="s">
        <v>499</v>
      </c>
      <c r="C504" s="384">
        <v>327</v>
      </c>
      <c r="D504" s="396">
        <v>990</v>
      </c>
      <c r="E504" s="423">
        <v>982</v>
      </c>
      <c r="F504" s="424">
        <f t="shared" si="122"/>
        <v>0.991919191919192</v>
      </c>
      <c r="G504" s="423">
        <f t="shared" si="125"/>
        <v>901</v>
      </c>
      <c r="H504" s="424">
        <f t="shared" si="123"/>
        <v>11.1234567901235</v>
      </c>
      <c r="I504" s="384">
        <v>1673</v>
      </c>
      <c r="J504" s="423">
        <f t="shared" si="109"/>
        <v>1346</v>
      </c>
      <c r="K504" s="424">
        <f t="shared" si="111"/>
        <v>4.11620795107034</v>
      </c>
      <c r="L504" s="378">
        <v>81</v>
      </c>
      <c r="M504" s="202">
        <f t="shared" si="112"/>
        <v>7</v>
      </c>
    </row>
    <row r="505" s="357" customFormat="1" ht="15.75" spans="1:13">
      <c r="A505" s="379">
        <v>20824</v>
      </c>
      <c r="B505" s="380" t="s">
        <v>500</v>
      </c>
      <c r="C505" s="381">
        <v>0</v>
      </c>
      <c r="D505" s="378">
        <v>0</v>
      </c>
      <c r="E505" s="378">
        <v>0</v>
      </c>
      <c r="F505" s="422" t="str">
        <f t="shared" si="122"/>
        <v/>
      </c>
      <c r="G505" s="381"/>
      <c r="H505" s="422" t="str">
        <f t="shared" si="123"/>
        <v/>
      </c>
      <c r="I505" s="381"/>
      <c r="J505" s="378"/>
      <c r="K505" s="422" t="str">
        <f t="shared" si="111"/>
        <v/>
      </c>
      <c r="L505" s="378">
        <v>0</v>
      </c>
      <c r="M505" s="202">
        <f t="shared" si="112"/>
        <v>5</v>
      </c>
    </row>
    <row r="506" s="357" customFormat="1" ht="15.75" spans="1:13">
      <c r="A506" s="379">
        <v>20825</v>
      </c>
      <c r="B506" s="380" t="s">
        <v>501</v>
      </c>
      <c r="C506" s="381">
        <f>SUM(C507:C508)</f>
        <v>0</v>
      </c>
      <c r="D506" s="381">
        <f>SUM(D507:D508)</f>
        <v>434</v>
      </c>
      <c r="E506" s="378">
        <v>434</v>
      </c>
      <c r="F506" s="422">
        <f t="shared" si="122"/>
        <v>1</v>
      </c>
      <c r="G506" s="381">
        <f>E506-L506</f>
        <v>399</v>
      </c>
      <c r="H506" s="422">
        <f t="shared" si="123"/>
        <v>11.4</v>
      </c>
      <c r="I506" s="381">
        <f>SUM(I507:I508)</f>
        <v>107</v>
      </c>
      <c r="J506" s="378">
        <f t="shared" ref="J506:J569" si="126">IFERROR(I506-C506,"")</f>
        <v>107</v>
      </c>
      <c r="K506" s="422" t="str">
        <f t="shared" si="111"/>
        <v/>
      </c>
      <c r="L506" s="378">
        <v>35</v>
      </c>
      <c r="M506" s="202">
        <f t="shared" si="112"/>
        <v>5</v>
      </c>
    </row>
    <row r="507" s="357" customFormat="1" ht="15.75" spans="1:13">
      <c r="A507" s="386">
        <v>2082501</v>
      </c>
      <c r="B507" s="392" t="s">
        <v>502</v>
      </c>
      <c r="C507" s="381"/>
      <c r="D507" s="396">
        <v>434</v>
      </c>
      <c r="E507" s="423">
        <v>434</v>
      </c>
      <c r="F507" s="424">
        <f t="shared" si="122"/>
        <v>1</v>
      </c>
      <c r="G507" s="423">
        <f t="shared" si="125"/>
        <v>434</v>
      </c>
      <c r="H507" s="424" t="str">
        <f t="shared" si="123"/>
        <v/>
      </c>
      <c r="I507" s="384"/>
      <c r="J507" s="423">
        <f t="shared" si="126"/>
        <v>0</v>
      </c>
      <c r="K507" s="424" t="str">
        <f t="shared" si="111"/>
        <v/>
      </c>
      <c r="L507" s="378">
        <v>0</v>
      </c>
      <c r="M507" s="202">
        <f t="shared" si="112"/>
        <v>7</v>
      </c>
    </row>
    <row r="508" s="357" customFormat="1" ht="15.75" spans="1:13">
      <c r="A508" s="386">
        <v>2082502</v>
      </c>
      <c r="B508" s="383" t="s">
        <v>503</v>
      </c>
      <c r="C508" s="384" t="s">
        <v>155</v>
      </c>
      <c r="D508" s="396">
        <v>0</v>
      </c>
      <c r="E508" s="423">
        <v>0</v>
      </c>
      <c r="F508" s="424" t="str">
        <f t="shared" si="122"/>
        <v/>
      </c>
      <c r="G508" s="423">
        <f t="shared" si="125"/>
        <v>-35</v>
      </c>
      <c r="H508" s="424">
        <f t="shared" si="123"/>
        <v>-1</v>
      </c>
      <c r="I508" s="384">
        <v>107</v>
      </c>
      <c r="J508" s="423" t="str">
        <f t="shared" si="126"/>
        <v/>
      </c>
      <c r="K508" s="424" t="str">
        <f t="shared" si="111"/>
        <v/>
      </c>
      <c r="L508" s="378">
        <v>35</v>
      </c>
      <c r="M508" s="202">
        <f t="shared" si="112"/>
        <v>7</v>
      </c>
    </row>
    <row r="509" s="357" customFormat="1" ht="15.75" spans="1:13">
      <c r="A509" s="379">
        <v>20826</v>
      </c>
      <c r="B509" s="380" t="s">
        <v>504</v>
      </c>
      <c r="C509" s="381">
        <f>SUM(C510:C512)</f>
        <v>7942</v>
      </c>
      <c r="D509" s="381">
        <f>SUM(D510:D512)</f>
        <v>9018</v>
      </c>
      <c r="E509" s="378">
        <v>8918</v>
      </c>
      <c r="F509" s="422">
        <f t="shared" si="122"/>
        <v>0.988911066755378</v>
      </c>
      <c r="G509" s="381">
        <f>E509-L509</f>
        <v>885</v>
      </c>
      <c r="H509" s="422">
        <f t="shared" si="123"/>
        <v>0.110170546495705</v>
      </c>
      <c r="I509" s="381">
        <f>SUM(I510:I512)</f>
        <v>9161</v>
      </c>
      <c r="J509" s="378">
        <f t="shared" si="126"/>
        <v>1219</v>
      </c>
      <c r="K509" s="422">
        <f t="shared" si="111"/>
        <v>0.153487786451775</v>
      </c>
      <c r="L509" s="378">
        <v>8033</v>
      </c>
      <c r="M509" s="202">
        <f t="shared" si="112"/>
        <v>5</v>
      </c>
    </row>
    <row r="510" s="357" customFormat="1" ht="15.75" spans="1:13">
      <c r="A510" s="386">
        <v>2082601</v>
      </c>
      <c r="B510" s="383" t="s">
        <v>505</v>
      </c>
      <c r="C510" s="384">
        <v>100</v>
      </c>
      <c r="D510" s="396">
        <v>100</v>
      </c>
      <c r="E510" s="423">
        <v>0</v>
      </c>
      <c r="F510" s="424">
        <f t="shared" si="122"/>
        <v>0</v>
      </c>
      <c r="G510" s="423">
        <f t="shared" ref="G510:G512" si="127">IFERROR(E510-L510,"")</f>
        <v>0</v>
      </c>
      <c r="H510" s="424" t="str">
        <f t="shared" si="123"/>
        <v/>
      </c>
      <c r="I510" s="384">
        <v>100</v>
      </c>
      <c r="J510" s="423">
        <f t="shared" si="126"/>
        <v>0</v>
      </c>
      <c r="K510" s="424">
        <f t="shared" si="111"/>
        <v>0</v>
      </c>
      <c r="L510" s="378">
        <v>0</v>
      </c>
      <c r="M510" s="202">
        <f t="shared" si="112"/>
        <v>7</v>
      </c>
    </row>
    <row r="511" s="357" customFormat="1" ht="15.75" spans="1:13">
      <c r="A511" s="386">
        <v>2082602</v>
      </c>
      <c r="B511" s="383" t="s">
        <v>506</v>
      </c>
      <c r="C511" s="384">
        <v>7842</v>
      </c>
      <c r="D511" s="396">
        <v>8918</v>
      </c>
      <c r="E511" s="423">
        <v>8918</v>
      </c>
      <c r="F511" s="424">
        <f t="shared" si="122"/>
        <v>1</v>
      </c>
      <c r="G511" s="423">
        <f t="shared" si="127"/>
        <v>885</v>
      </c>
      <c r="H511" s="424">
        <f t="shared" si="123"/>
        <v>0.110170546495705</v>
      </c>
      <c r="I511" s="384">
        <v>9061</v>
      </c>
      <c r="J511" s="423">
        <f t="shared" si="126"/>
        <v>1219</v>
      </c>
      <c r="K511" s="424">
        <f t="shared" si="111"/>
        <v>0.155445039530732</v>
      </c>
      <c r="L511" s="378">
        <v>8033</v>
      </c>
      <c r="M511" s="202">
        <f t="shared" si="112"/>
        <v>7</v>
      </c>
    </row>
    <row r="512" s="357" customFormat="1" ht="15.75" spans="1:13">
      <c r="A512" s="386">
        <v>2082699</v>
      </c>
      <c r="B512" s="383" t="s">
        <v>507</v>
      </c>
      <c r="C512" s="384" t="s">
        <v>155</v>
      </c>
      <c r="D512" s="396">
        <v>0</v>
      </c>
      <c r="E512" s="423">
        <v>0</v>
      </c>
      <c r="F512" s="424" t="str">
        <f t="shared" si="122"/>
        <v/>
      </c>
      <c r="G512" s="423">
        <f t="shared" si="127"/>
        <v>0</v>
      </c>
      <c r="H512" s="424" t="str">
        <f t="shared" si="123"/>
        <v/>
      </c>
      <c r="I512" s="384"/>
      <c r="J512" s="423" t="str">
        <f t="shared" si="126"/>
        <v/>
      </c>
      <c r="K512" s="424" t="str">
        <f t="shared" si="111"/>
        <v/>
      </c>
      <c r="L512" s="378">
        <v>0</v>
      </c>
      <c r="M512" s="202">
        <f t="shared" si="112"/>
        <v>7</v>
      </c>
    </row>
    <row r="513" s="357" customFormat="1" ht="15.75" spans="1:13">
      <c r="A513" s="379">
        <v>20828</v>
      </c>
      <c r="B513" s="388" t="s">
        <v>508</v>
      </c>
      <c r="C513" s="381">
        <f>SUM(C514:C521)</f>
        <v>261</v>
      </c>
      <c r="D513" s="381">
        <f>SUM(D514:D521)</f>
        <v>300</v>
      </c>
      <c r="E513" s="378">
        <v>289</v>
      </c>
      <c r="F513" s="422">
        <f t="shared" si="122"/>
        <v>0.963333333333333</v>
      </c>
      <c r="G513" s="381">
        <f>E513-L513</f>
        <v>-45</v>
      </c>
      <c r="H513" s="422">
        <f t="shared" si="123"/>
        <v>-0.134730538922156</v>
      </c>
      <c r="I513" s="381">
        <f>SUM(I514:I521)</f>
        <v>273</v>
      </c>
      <c r="J513" s="378">
        <f t="shared" si="126"/>
        <v>12</v>
      </c>
      <c r="K513" s="422">
        <f t="shared" si="111"/>
        <v>0.0459770114942529</v>
      </c>
      <c r="L513" s="378">
        <v>334</v>
      </c>
      <c r="M513" s="202">
        <f t="shared" si="112"/>
        <v>5</v>
      </c>
    </row>
    <row r="514" s="357" customFormat="1" ht="15.75" spans="1:13">
      <c r="A514" s="386">
        <v>2082801</v>
      </c>
      <c r="B514" s="383" t="s">
        <v>152</v>
      </c>
      <c r="C514" s="384">
        <v>88</v>
      </c>
      <c r="D514" s="396">
        <v>95</v>
      </c>
      <c r="E514" s="423">
        <v>94</v>
      </c>
      <c r="F514" s="424">
        <f t="shared" si="122"/>
        <v>0.989473684210526</v>
      </c>
      <c r="G514" s="423">
        <f t="shared" ref="G514:G521" si="128">IFERROR(E514-L514,"")</f>
        <v>5</v>
      </c>
      <c r="H514" s="424">
        <f t="shared" si="123"/>
        <v>0.0561797752808989</v>
      </c>
      <c r="I514" s="384">
        <v>106</v>
      </c>
      <c r="J514" s="423">
        <f t="shared" si="126"/>
        <v>18</v>
      </c>
      <c r="K514" s="424">
        <f t="shared" si="111"/>
        <v>0.204545454545455</v>
      </c>
      <c r="L514" s="378">
        <v>89</v>
      </c>
      <c r="M514" s="202">
        <f t="shared" si="112"/>
        <v>7</v>
      </c>
    </row>
    <row r="515" s="357" customFormat="1" ht="15.75" spans="1:13">
      <c r="A515" s="386">
        <v>2082802</v>
      </c>
      <c r="B515" s="383" t="s">
        <v>153</v>
      </c>
      <c r="C515" s="384" t="s">
        <v>155</v>
      </c>
      <c r="D515" s="396">
        <v>0</v>
      </c>
      <c r="E515" s="423">
        <v>0</v>
      </c>
      <c r="F515" s="424" t="str">
        <f t="shared" si="122"/>
        <v/>
      </c>
      <c r="G515" s="423">
        <f t="shared" si="128"/>
        <v>0</v>
      </c>
      <c r="H515" s="424" t="str">
        <f t="shared" si="123"/>
        <v/>
      </c>
      <c r="I515" s="384"/>
      <c r="J515" s="423" t="str">
        <f t="shared" si="126"/>
        <v/>
      </c>
      <c r="K515" s="424" t="str">
        <f t="shared" si="111"/>
        <v/>
      </c>
      <c r="L515" s="378">
        <v>0</v>
      </c>
      <c r="M515" s="202">
        <f t="shared" si="112"/>
        <v>7</v>
      </c>
    </row>
    <row r="516" s="357" customFormat="1" ht="15.75" spans="1:13">
      <c r="A516" s="386">
        <v>2082803</v>
      </c>
      <c r="B516" s="383" t="s">
        <v>154</v>
      </c>
      <c r="C516" s="384" t="s">
        <v>155</v>
      </c>
      <c r="D516" s="396">
        <v>0</v>
      </c>
      <c r="E516" s="423">
        <v>0</v>
      </c>
      <c r="F516" s="424" t="str">
        <f t="shared" si="122"/>
        <v/>
      </c>
      <c r="G516" s="423">
        <f t="shared" si="128"/>
        <v>0</v>
      </c>
      <c r="H516" s="424" t="str">
        <f t="shared" si="123"/>
        <v/>
      </c>
      <c r="I516" s="384"/>
      <c r="J516" s="423" t="str">
        <f t="shared" si="126"/>
        <v/>
      </c>
      <c r="K516" s="424" t="str">
        <f t="shared" si="111"/>
        <v/>
      </c>
      <c r="L516" s="378">
        <v>0</v>
      </c>
      <c r="M516" s="202">
        <f t="shared" si="112"/>
        <v>7</v>
      </c>
    </row>
    <row r="517" s="357" customFormat="1" ht="15.75" spans="1:13">
      <c r="A517" s="386">
        <v>2082804</v>
      </c>
      <c r="B517" s="383" t="s">
        <v>509</v>
      </c>
      <c r="C517" s="384">
        <v>113</v>
      </c>
      <c r="D517" s="396">
        <v>145</v>
      </c>
      <c r="E517" s="423">
        <v>137</v>
      </c>
      <c r="F517" s="424">
        <f t="shared" si="122"/>
        <v>0.944827586206897</v>
      </c>
      <c r="G517" s="423">
        <f t="shared" si="128"/>
        <v>48</v>
      </c>
      <c r="H517" s="424">
        <f t="shared" si="123"/>
        <v>0.539325842696629</v>
      </c>
      <c r="I517" s="384">
        <v>107</v>
      </c>
      <c r="J517" s="423">
        <f t="shared" si="126"/>
        <v>-6</v>
      </c>
      <c r="K517" s="424">
        <f t="shared" si="111"/>
        <v>-0.0530973451327434</v>
      </c>
      <c r="L517" s="378">
        <v>89</v>
      </c>
      <c r="M517" s="202">
        <f t="shared" si="112"/>
        <v>7</v>
      </c>
    </row>
    <row r="518" s="357" customFormat="1" ht="15.75" spans="1:13">
      <c r="A518" s="386">
        <v>2082805</v>
      </c>
      <c r="B518" s="383" t="s">
        <v>510</v>
      </c>
      <c r="C518" s="384" t="s">
        <v>155</v>
      </c>
      <c r="D518" s="396">
        <v>0</v>
      </c>
      <c r="E518" s="423">
        <v>0</v>
      </c>
      <c r="F518" s="424" t="str">
        <f t="shared" si="122"/>
        <v/>
      </c>
      <c r="G518" s="423">
        <f t="shared" si="128"/>
        <v>0</v>
      </c>
      <c r="H518" s="424" t="str">
        <f t="shared" si="123"/>
        <v/>
      </c>
      <c r="I518" s="384"/>
      <c r="J518" s="423" t="str">
        <f t="shared" si="126"/>
        <v/>
      </c>
      <c r="K518" s="424" t="str">
        <f t="shared" si="111"/>
        <v/>
      </c>
      <c r="L518" s="378">
        <v>0</v>
      </c>
      <c r="M518" s="202">
        <f t="shared" si="112"/>
        <v>7</v>
      </c>
    </row>
    <row r="519" s="357" customFormat="1" ht="15.75" spans="1:14">
      <c r="A519" s="386">
        <v>2082806</v>
      </c>
      <c r="B519" s="383" t="s">
        <v>186</v>
      </c>
      <c r="C519" s="384">
        <v>2</v>
      </c>
      <c r="D519" s="396">
        <v>2</v>
      </c>
      <c r="E519" s="423">
        <v>2</v>
      </c>
      <c r="F519" s="424">
        <f t="shared" si="122"/>
        <v>1</v>
      </c>
      <c r="G519" s="423">
        <f t="shared" si="128"/>
        <v>2</v>
      </c>
      <c r="H519" s="424" t="str">
        <f t="shared" si="123"/>
        <v/>
      </c>
      <c r="I519" s="384">
        <v>2</v>
      </c>
      <c r="J519" s="423">
        <f t="shared" si="126"/>
        <v>0</v>
      </c>
      <c r="K519" s="424">
        <f t="shared" ref="K519:K524" si="129">IFERROR(J519/C519,"")</f>
        <v>0</v>
      </c>
      <c r="L519" s="378">
        <v>0</v>
      </c>
      <c r="M519" s="202">
        <f t="shared" ref="M519:M524" si="130">LEN(A519)</f>
        <v>7</v>
      </c>
      <c r="N519" s="357" t="s">
        <v>248</v>
      </c>
    </row>
    <row r="520" s="357" customFormat="1" ht="15.75" spans="1:13">
      <c r="A520" s="386">
        <v>2082850</v>
      </c>
      <c r="B520" s="383" t="s">
        <v>161</v>
      </c>
      <c r="C520" s="384">
        <v>22</v>
      </c>
      <c r="D520" s="396">
        <v>22</v>
      </c>
      <c r="E520" s="423">
        <v>20</v>
      </c>
      <c r="F520" s="424">
        <f t="shared" si="122"/>
        <v>0.909090909090909</v>
      </c>
      <c r="G520" s="423">
        <f t="shared" si="128"/>
        <v>2</v>
      </c>
      <c r="H520" s="424">
        <f t="shared" si="123"/>
        <v>0.111111111111111</v>
      </c>
      <c r="I520" s="384">
        <v>22</v>
      </c>
      <c r="J520" s="423">
        <f t="shared" si="126"/>
        <v>0</v>
      </c>
      <c r="K520" s="424">
        <f t="shared" si="129"/>
        <v>0</v>
      </c>
      <c r="L520" s="378">
        <v>18</v>
      </c>
      <c r="M520" s="202">
        <f t="shared" si="130"/>
        <v>7</v>
      </c>
    </row>
    <row r="521" s="357" customFormat="1" ht="15.75" spans="1:13">
      <c r="A521" s="386">
        <v>2082899</v>
      </c>
      <c r="B521" s="383" t="s">
        <v>511</v>
      </c>
      <c r="C521" s="384">
        <v>36</v>
      </c>
      <c r="D521" s="396">
        <v>36</v>
      </c>
      <c r="E521" s="423">
        <v>36</v>
      </c>
      <c r="F521" s="424">
        <f t="shared" si="122"/>
        <v>1</v>
      </c>
      <c r="G521" s="423">
        <f t="shared" si="128"/>
        <v>-102</v>
      </c>
      <c r="H521" s="424">
        <f t="shared" si="123"/>
        <v>-0.739130434782609</v>
      </c>
      <c r="I521" s="384">
        <v>36</v>
      </c>
      <c r="J521" s="423">
        <f t="shared" si="126"/>
        <v>0</v>
      </c>
      <c r="K521" s="424">
        <f t="shared" si="129"/>
        <v>0</v>
      </c>
      <c r="L521" s="378">
        <v>138</v>
      </c>
      <c r="M521" s="202">
        <f t="shared" si="130"/>
        <v>7</v>
      </c>
    </row>
    <row r="522" s="357" customFormat="1" ht="15.75" spans="1:13">
      <c r="A522" s="379">
        <v>20830</v>
      </c>
      <c r="B522" s="388" t="s">
        <v>512</v>
      </c>
      <c r="C522" s="381">
        <f>C523+C524</f>
        <v>1077</v>
      </c>
      <c r="D522" s="381">
        <f>D523+D524</f>
        <v>1994</v>
      </c>
      <c r="E522" s="378">
        <v>1993</v>
      </c>
      <c r="F522" s="422">
        <f t="shared" si="122"/>
        <v>0.999498495486459</v>
      </c>
      <c r="G522" s="381">
        <f t="shared" ref="G522:G528" si="131">E522-L522</f>
        <v>1754</v>
      </c>
      <c r="H522" s="422">
        <f t="shared" si="123"/>
        <v>7.33891213389121</v>
      </c>
      <c r="I522" s="381">
        <f>I523+I524</f>
        <v>1138</v>
      </c>
      <c r="J522" s="378">
        <f t="shared" si="126"/>
        <v>61</v>
      </c>
      <c r="K522" s="422">
        <f t="shared" si="129"/>
        <v>0.0566388115134633</v>
      </c>
      <c r="L522" s="378">
        <v>239</v>
      </c>
      <c r="M522" s="202">
        <f t="shared" si="130"/>
        <v>5</v>
      </c>
    </row>
    <row r="523" s="357" customFormat="1" ht="15.75" spans="1:13">
      <c r="A523" s="386">
        <v>2083001</v>
      </c>
      <c r="B523" s="383" t="s">
        <v>513</v>
      </c>
      <c r="C523" s="384">
        <v>54</v>
      </c>
      <c r="D523" s="396">
        <v>54</v>
      </c>
      <c r="E523" s="423">
        <v>54</v>
      </c>
      <c r="F523" s="424">
        <f t="shared" si="122"/>
        <v>1</v>
      </c>
      <c r="G523" s="423">
        <f t="shared" ref="G523:G526" si="132">IFERROR(E523-L523,"")</f>
        <v>38</v>
      </c>
      <c r="H523" s="424">
        <f t="shared" si="123"/>
        <v>2.375</v>
      </c>
      <c r="I523" s="384">
        <v>112</v>
      </c>
      <c r="J523" s="423">
        <f t="shared" si="126"/>
        <v>58</v>
      </c>
      <c r="K523" s="424">
        <f t="shared" si="129"/>
        <v>1.07407407407407</v>
      </c>
      <c r="L523" s="378">
        <v>16</v>
      </c>
      <c r="M523" s="202">
        <f t="shared" si="130"/>
        <v>7</v>
      </c>
    </row>
    <row r="524" s="357" customFormat="1" ht="15.75" spans="1:13">
      <c r="A524" s="386">
        <v>2083099</v>
      </c>
      <c r="B524" s="383" t="s">
        <v>514</v>
      </c>
      <c r="C524" s="384">
        <v>1023</v>
      </c>
      <c r="D524" s="396">
        <v>1940</v>
      </c>
      <c r="E524" s="423">
        <v>1939</v>
      </c>
      <c r="F524" s="424">
        <f t="shared" si="122"/>
        <v>0.999484536082474</v>
      </c>
      <c r="G524" s="423">
        <f t="shared" si="132"/>
        <v>1716</v>
      </c>
      <c r="H524" s="424">
        <f t="shared" si="123"/>
        <v>7.69506726457399</v>
      </c>
      <c r="I524" s="384">
        <v>1026</v>
      </c>
      <c r="J524" s="423">
        <f t="shared" si="126"/>
        <v>3</v>
      </c>
      <c r="K524" s="424">
        <f t="shared" si="129"/>
        <v>0.00293255131964809</v>
      </c>
      <c r="L524" s="378">
        <v>223</v>
      </c>
      <c r="M524" s="202">
        <f t="shared" si="130"/>
        <v>7</v>
      </c>
    </row>
    <row r="525" s="357" customFormat="1" ht="15.75" spans="1:13">
      <c r="A525" s="379">
        <v>20899</v>
      </c>
      <c r="B525" s="380" t="s">
        <v>515</v>
      </c>
      <c r="C525" s="381">
        <f>SUM(C526)</f>
        <v>325</v>
      </c>
      <c r="D525" s="381">
        <f>SUM(D526)</f>
        <v>400</v>
      </c>
      <c r="E525" s="378">
        <v>391</v>
      </c>
      <c r="F525" s="422">
        <f t="shared" si="122"/>
        <v>0.9775</v>
      </c>
      <c r="G525" s="381">
        <f t="shared" si="131"/>
        <v>-8113</v>
      </c>
      <c r="H525" s="422">
        <f t="shared" si="123"/>
        <v>-0.954021636876764</v>
      </c>
      <c r="I525" s="381">
        <f>SUM(I526)</f>
        <v>272</v>
      </c>
      <c r="J525" s="378">
        <f t="shared" si="126"/>
        <v>-53</v>
      </c>
      <c r="K525" s="422">
        <f t="shared" ref="K525:K588" si="133">IFERROR(J525/C525,"")</f>
        <v>-0.163076923076923</v>
      </c>
      <c r="L525" s="378">
        <v>8504</v>
      </c>
      <c r="M525" s="202">
        <f t="shared" ref="M525:M588" si="134">LEN(A525)</f>
        <v>5</v>
      </c>
    </row>
    <row r="526" s="203" customFormat="1" ht="15.75" spans="1:13">
      <c r="A526" s="386">
        <v>2089999</v>
      </c>
      <c r="B526" s="383" t="s">
        <v>515</v>
      </c>
      <c r="C526" s="384">
        <v>325</v>
      </c>
      <c r="D526" s="396">
        <v>400</v>
      </c>
      <c r="E526" s="423">
        <v>391</v>
      </c>
      <c r="F526" s="424">
        <f t="shared" si="122"/>
        <v>0.9775</v>
      </c>
      <c r="G526" s="423">
        <f t="shared" si="132"/>
        <v>-8113</v>
      </c>
      <c r="H526" s="424">
        <f t="shared" si="123"/>
        <v>-0.954021636876764</v>
      </c>
      <c r="I526" s="384">
        <v>272</v>
      </c>
      <c r="J526" s="423">
        <f t="shared" si="126"/>
        <v>-53</v>
      </c>
      <c r="K526" s="424">
        <f t="shared" si="133"/>
        <v>-0.163076923076923</v>
      </c>
      <c r="L526" s="378">
        <v>8504</v>
      </c>
      <c r="M526" s="202">
        <f t="shared" si="134"/>
        <v>7</v>
      </c>
    </row>
    <row r="527" s="202" customFormat="1" ht="15.75" spans="1:13">
      <c r="A527" s="390">
        <v>210</v>
      </c>
      <c r="B527" s="377" t="s">
        <v>516</v>
      </c>
      <c r="C527" s="378">
        <f>C528+C533+C543+C547+C559+C563+C568+C572+C576+C579+C588+C598+C590</f>
        <v>18966</v>
      </c>
      <c r="D527" s="378">
        <f t="shared" ref="D527:I527" si="135">D528+D533+D543+D547+D559+D563+D568+D572+D576+D579+D588+D598+D590</f>
        <v>19560</v>
      </c>
      <c r="E527" s="378">
        <f t="shared" si="135"/>
        <v>17815</v>
      </c>
      <c r="F527" s="429">
        <f>E527/D527</f>
        <v>0.910787321063395</v>
      </c>
      <c r="G527" s="381">
        <f t="shared" si="131"/>
        <v>-6384</v>
      </c>
      <c r="H527" s="430">
        <f>G527/L527</f>
        <v>-0.263812554237778</v>
      </c>
      <c r="I527" s="378">
        <f t="shared" si="135"/>
        <v>19113</v>
      </c>
      <c r="J527" s="378">
        <f t="shared" si="126"/>
        <v>147</v>
      </c>
      <c r="K527" s="422">
        <f t="shared" si="133"/>
        <v>0.00775071180006327</v>
      </c>
      <c r="L527" s="378">
        <v>24199</v>
      </c>
      <c r="M527" s="202">
        <f t="shared" si="134"/>
        <v>3</v>
      </c>
    </row>
    <row r="528" s="357" customFormat="1" ht="15.75" spans="1:13">
      <c r="A528" s="379">
        <v>21001</v>
      </c>
      <c r="B528" s="380" t="s">
        <v>517</v>
      </c>
      <c r="C528" s="381">
        <f>SUM(C529:C532)</f>
        <v>802</v>
      </c>
      <c r="D528" s="381">
        <f>SUM(D529:D532)</f>
        <v>798</v>
      </c>
      <c r="E528" s="378">
        <v>825</v>
      </c>
      <c r="F528" s="422">
        <f t="shared" ref="F528:F591" si="136">IFERROR(E528/D528,"")</f>
        <v>1.03383458646617</v>
      </c>
      <c r="G528" s="381">
        <f t="shared" si="131"/>
        <v>124</v>
      </c>
      <c r="H528" s="422">
        <f t="shared" ref="H528:H591" si="137">IFERROR(G528/L528,"")</f>
        <v>0.176890156918688</v>
      </c>
      <c r="I528" s="381">
        <f>SUM(I529:I532)</f>
        <v>475</v>
      </c>
      <c r="J528" s="378">
        <f t="shared" si="126"/>
        <v>-327</v>
      </c>
      <c r="K528" s="422">
        <f t="shared" si="133"/>
        <v>-0.407730673316708</v>
      </c>
      <c r="L528" s="378">
        <v>701</v>
      </c>
      <c r="M528" s="202">
        <f t="shared" si="134"/>
        <v>5</v>
      </c>
    </row>
    <row r="529" s="357" customFormat="1" ht="15.75" spans="1:13">
      <c r="A529" s="386">
        <v>2100101</v>
      </c>
      <c r="B529" s="383" t="s">
        <v>152</v>
      </c>
      <c r="C529" s="384">
        <v>445</v>
      </c>
      <c r="D529" s="396">
        <v>448</v>
      </c>
      <c r="E529" s="423">
        <v>430</v>
      </c>
      <c r="F529" s="424">
        <f t="shared" si="136"/>
        <v>0.959821428571429</v>
      </c>
      <c r="G529" s="423">
        <f t="shared" ref="G529:G532" si="138">IFERROR(E529-L529,"")</f>
        <v>13</v>
      </c>
      <c r="H529" s="424">
        <f t="shared" si="137"/>
        <v>0.0311750599520384</v>
      </c>
      <c r="I529" s="384">
        <v>393</v>
      </c>
      <c r="J529" s="423">
        <f t="shared" si="126"/>
        <v>-52</v>
      </c>
      <c r="K529" s="424">
        <f t="shared" si="133"/>
        <v>-0.11685393258427</v>
      </c>
      <c r="L529" s="378">
        <v>417</v>
      </c>
      <c r="M529" s="202">
        <f t="shared" si="134"/>
        <v>7</v>
      </c>
    </row>
    <row r="530" s="357" customFormat="1" ht="15.75" spans="1:13">
      <c r="A530" s="386">
        <v>2100102</v>
      </c>
      <c r="B530" s="383" t="s">
        <v>153</v>
      </c>
      <c r="C530" s="384" t="s">
        <v>155</v>
      </c>
      <c r="D530" s="396">
        <v>0</v>
      </c>
      <c r="E530" s="423">
        <v>0</v>
      </c>
      <c r="F530" s="424" t="str">
        <f t="shared" si="136"/>
        <v/>
      </c>
      <c r="G530" s="423">
        <f t="shared" si="138"/>
        <v>-3</v>
      </c>
      <c r="H530" s="424">
        <f t="shared" si="137"/>
        <v>-1</v>
      </c>
      <c r="I530" s="384"/>
      <c r="J530" s="423" t="str">
        <f t="shared" si="126"/>
        <v/>
      </c>
      <c r="K530" s="424" t="str">
        <f t="shared" si="133"/>
        <v/>
      </c>
      <c r="L530" s="378">
        <v>3</v>
      </c>
      <c r="M530" s="202">
        <f t="shared" si="134"/>
        <v>7</v>
      </c>
    </row>
    <row r="531" s="357" customFormat="1" ht="15.75" spans="1:13">
      <c r="A531" s="386">
        <v>2100103</v>
      </c>
      <c r="B531" s="383" t="s">
        <v>154</v>
      </c>
      <c r="C531" s="384" t="s">
        <v>155</v>
      </c>
      <c r="D531" s="396">
        <v>0</v>
      </c>
      <c r="E531" s="423">
        <v>0</v>
      </c>
      <c r="F531" s="424" t="str">
        <f t="shared" si="136"/>
        <v/>
      </c>
      <c r="G531" s="423">
        <f t="shared" si="138"/>
        <v>0</v>
      </c>
      <c r="H531" s="424" t="str">
        <f t="shared" si="137"/>
        <v/>
      </c>
      <c r="I531" s="384"/>
      <c r="J531" s="423" t="str">
        <f t="shared" si="126"/>
        <v/>
      </c>
      <c r="K531" s="424" t="str">
        <f t="shared" si="133"/>
        <v/>
      </c>
      <c r="L531" s="378">
        <v>0</v>
      </c>
      <c r="M531" s="202">
        <f t="shared" si="134"/>
        <v>7</v>
      </c>
    </row>
    <row r="532" s="357" customFormat="1" ht="15.75" spans="1:13">
      <c r="A532" s="386">
        <v>2100199</v>
      </c>
      <c r="B532" s="383" t="s">
        <v>518</v>
      </c>
      <c r="C532" s="384">
        <v>357</v>
      </c>
      <c r="D532" s="396">
        <v>350</v>
      </c>
      <c r="E532" s="423">
        <v>395</v>
      </c>
      <c r="F532" s="424">
        <f t="shared" si="136"/>
        <v>1.12857142857143</v>
      </c>
      <c r="G532" s="423">
        <f t="shared" si="138"/>
        <v>114</v>
      </c>
      <c r="H532" s="424">
        <f t="shared" si="137"/>
        <v>0.405693950177936</v>
      </c>
      <c r="I532" s="384">
        <v>82</v>
      </c>
      <c r="J532" s="423">
        <f t="shared" si="126"/>
        <v>-275</v>
      </c>
      <c r="K532" s="424">
        <f t="shared" si="133"/>
        <v>-0.7703081232493</v>
      </c>
      <c r="L532" s="378">
        <v>281</v>
      </c>
      <c r="M532" s="202">
        <f t="shared" si="134"/>
        <v>7</v>
      </c>
    </row>
    <row r="533" s="357" customFormat="1" ht="15.75" spans="1:13">
      <c r="A533" s="379">
        <v>21002</v>
      </c>
      <c r="B533" s="380" t="s">
        <v>519</v>
      </c>
      <c r="C533" s="381">
        <f>SUM(C534:C542)</f>
        <v>1522</v>
      </c>
      <c r="D533" s="381">
        <f>SUM(D534:D542)</f>
        <v>1522</v>
      </c>
      <c r="E533" s="378">
        <v>382</v>
      </c>
      <c r="F533" s="422">
        <f t="shared" si="136"/>
        <v>0.250985545335085</v>
      </c>
      <c r="G533" s="381">
        <f>E533-L533</f>
        <v>-259</v>
      </c>
      <c r="H533" s="422">
        <f t="shared" si="137"/>
        <v>-0.40405616224649</v>
      </c>
      <c r="I533" s="381">
        <f>SUM(I534:I542)</f>
        <v>1149</v>
      </c>
      <c r="J533" s="378">
        <f t="shared" si="126"/>
        <v>-373</v>
      </c>
      <c r="K533" s="422">
        <f t="shared" si="133"/>
        <v>-0.245072273324573</v>
      </c>
      <c r="L533" s="378">
        <v>641</v>
      </c>
      <c r="M533" s="202">
        <f t="shared" si="134"/>
        <v>5</v>
      </c>
    </row>
    <row r="534" s="357" customFormat="1" ht="15.75" spans="1:13">
      <c r="A534" s="386">
        <v>2100201</v>
      </c>
      <c r="B534" s="383" t="s">
        <v>520</v>
      </c>
      <c r="C534" s="384" t="s">
        <v>155</v>
      </c>
      <c r="D534" s="396">
        <v>0</v>
      </c>
      <c r="E534" s="423">
        <v>0</v>
      </c>
      <c r="F534" s="424" t="str">
        <f t="shared" si="136"/>
        <v/>
      </c>
      <c r="G534" s="423">
        <f t="shared" ref="G534:G542" si="139">IFERROR(E534-L534,"")</f>
        <v>-80</v>
      </c>
      <c r="H534" s="424">
        <f t="shared" si="137"/>
        <v>-1</v>
      </c>
      <c r="I534" s="384"/>
      <c r="J534" s="423" t="str">
        <f t="shared" si="126"/>
        <v/>
      </c>
      <c r="K534" s="424" t="str">
        <f t="shared" si="133"/>
        <v/>
      </c>
      <c r="L534" s="378">
        <v>80</v>
      </c>
      <c r="M534" s="202">
        <f t="shared" si="134"/>
        <v>7</v>
      </c>
    </row>
    <row r="535" s="357" customFormat="1" ht="15.75" spans="1:13">
      <c r="A535" s="386">
        <v>2100202</v>
      </c>
      <c r="B535" s="383" t="s">
        <v>521</v>
      </c>
      <c r="C535" s="384" t="s">
        <v>155</v>
      </c>
      <c r="D535" s="396">
        <v>0</v>
      </c>
      <c r="E535" s="423">
        <v>0</v>
      </c>
      <c r="F535" s="424" t="str">
        <f t="shared" si="136"/>
        <v/>
      </c>
      <c r="G535" s="423">
        <f t="shared" si="139"/>
        <v>-130</v>
      </c>
      <c r="H535" s="424">
        <f t="shared" si="137"/>
        <v>-1</v>
      </c>
      <c r="I535" s="384"/>
      <c r="J535" s="423" t="str">
        <f t="shared" si="126"/>
        <v/>
      </c>
      <c r="K535" s="424" t="str">
        <f t="shared" si="133"/>
        <v/>
      </c>
      <c r="L535" s="378">
        <v>130</v>
      </c>
      <c r="M535" s="202">
        <f t="shared" si="134"/>
        <v>7</v>
      </c>
    </row>
    <row r="536" s="357" customFormat="1" ht="15.75" spans="1:13">
      <c r="A536" s="386">
        <v>2100203</v>
      </c>
      <c r="B536" s="383" t="s">
        <v>522</v>
      </c>
      <c r="C536" s="384" t="s">
        <v>155</v>
      </c>
      <c r="D536" s="396">
        <v>0</v>
      </c>
      <c r="E536" s="423">
        <v>0</v>
      </c>
      <c r="F536" s="424" t="str">
        <f t="shared" si="136"/>
        <v/>
      </c>
      <c r="G536" s="423">
        <f t="shared" si="139"/>
        <v>0</v>
      </c>
      <c r="H536" s="424" t="str">
        <f t="shared" si="137"/>
        <v/>
      </c>
      <c r="I536" s="384"/>
      <c r="J536" s="423" t="str">
        <f t="shared" si="126"/>
        <v/>
      </c>
      <c r="K536" s="424" t="str">
        <f t="shared" si="133"/>
        <v/>
      </c>
      <c r="L536" s="378">
        <v>0</v>
      </c>
      <c r="M536" s="202">
        <f t="shared" si="134"/>
        <v>7</v>
      </c>
    </row>
    <row r="537" s="357" customFormat="1" ht="15.75" spans="1:13">
      <c r="A537" s="386">
        <v>2100204</v>
      </c>
      <c r="B537" s="383" t="s">
        <v>523</v>
      </c>
      <c r="C537" s="384" t="s">
        <v>155</v>
      </c>
      <c r="D537" s="396">
        <v>0</v>
      </c>
      <c r="E537" s="423">
        <v>0</v>
      </c>
      <c r="F537" s="424" t="str">
        <f t="shared" si="136"/>
        <v/>
      </c>
      <c r="G537" s="423">
        <f t="shared" si="139"/>
        <v>0</v>
      </c>
      <c r="H537" s="424" t="str">
        <f t="shared" si="137"/>
        <v/>
      </c>
      <c r="I537" s="384"/>
      <c r="J537" s="423" t="str">
        <f t="shared" si="126"/>
        <v/>
      </c>
      <c r="K537" s="424" t="str">
        <f t="shared" si="133"/>
        <v/>
      </c>
      <c r="L537" s="378">
        <v>0</v>
      </c>
      <c r="M537" s="202">
        <f t="shared" si="134"/>
        <v>7</v>
      </c>
    </row>
    <row r="538" s="357" customFormat="1" ht="15.75" spans="1:13">
      <c r="A538" s="386">
        <v>2100205</v>
      </c>
      <c r="B538" s="383" t="s">
        <v>524</v>
      </c>
      <c r="C538" s="384" t="s">
        <v>155</v>
      </c>
      <c r="D538" s="396">
        <v>0</v>
      </c>
      <c r="E538" s="423">
        <v>0</v>
      </c>
      <c r="F538" s="424" t="str">
        <f t="shared" si="136"/>
        <v/>
      </c>
      <c r="G538" s="423">
        <f t="shared" si="139"/>
        <v>-65</v>
      </c>
      <c r="H538" s="424">
        <f t="shared" si="137"/>
        <v>-1</v>
      </c>
      <c r="I538" s="384"/>
      <c r="J538" s="423" t="str">
        <f t="shared" si="126"/>
        <v/>
      </c>
      <c r="K538" s="424" t="str">
        <f t="shared" si="133"/>
        <v/>
      </c>
      <c r="L538" s="378">
        <v>65</v>
      </c>
      <c r="M538" s="202">
        <f t="shared" si="134"/>
        <v>7</v>
      </c>
    </row>
    <row r="539" s="357" customFormat="1" ht="15.75" spans="1:13">
      <c r="A539" s="386">
        <v>2100206</v>
      </c>
      <c r="B539" s="383" t="s">
        <v>525</v>
      </c>
      <c r="C539" s="384" t="s">
        <v>155</v>
      </c>
      <c r="D539" s="396">
        <v>0</v>
      </c>
      <c r="E539" s="423">
        <v>0</v>
      </c>
      <c r="F539" s="424" t="str">
        <f t="shared" si="136"/>
        <v/>
      </c>
      <c r="G539" s="423">
        <f t="shared" si="139"/>
        <v>0</v>
      </c>
      <c r="H539" s="424" t="str">
        <f t="shared" si="137"/>
        <v/>
      </c>
      <c r="I539" s="384"/>
      <c r="J539" s="423" t="str">
        <f t="shared" si="126"/>
        <v/>
      </c>
      <c r="K539" s="424" t="str">
        <f t="shared" si="133"/>
        <v/>
      </c>
      <c r="L539" s="378">
        <v>0</v>
      </c>
      <c r="M539" s="202">
        <f t="shared" si="134"/>
        <v>7</v>
      </c>
    </row>
    <row r="540" s="357" customFormat="1" ht="15.75" spans="1:13">
      <c r="A540" s="386">
        <v>2100207</v>
      </c>
      <c r="B540" s="383" t="s">
        <v>526</v>
      </c>
      <c r="C540" s="384" t="s">
        <v>155</v>
      </c>
      <c r="D540" s="396">
        <v>0</v>
      </c>
      <c r="E540" s="423">
        <v>0</v>
      </c>
      <c r="F540" s="424" t="str">
        <f t="shared" si="136"/>
        <v/>
      </c>
      <c r="G540" s="423">
        <f t="shared" si="139"/>
        <v>0</v>
      </c>
      <c r="H540" s="424" t="str">
        <f t="shared" si="137"/>
        <v/>
      </c>
      <c r="I540" s="384"/>
      <c r="J540" s="423" t="str">
        <f t="shared" si="126"/>
        <v/>
      </c>
      <c r="K540" s="424" t="str">
        <f t="shared" si="133"/>
        <v/>
      </c>
      <c r="L540" s="378">
        <v>0</v>
      </c>
      <c r="M540" s="202">
        <f t="shared" si="134"/>
        <v>7</v>
      </c>
    </row>
    <row r="541" s="357" customFormat="1" ht="15.75" spans="1:13">
      <c r="A541" s="386">
        <v>2100213</v>
      </c>
      <c r="B541" s="383" t="s">
        <v>527</v>
      </c>
      <c r="C541" s="384" t="s">
        <v>155</v>
      </c>
      <c r="D541" s="396">
        <v>0</v>
      </c>
      <c r="E541" s="423">
        <v>0</v>
      </c>
      <c r="F541" s="424" t="str">
        <f t="shared" si="136"/>
        <v/>
      </c>
      <c r="G541" s="423">
        <f t="shared" si="139"/>
        <v>0</v>
      </c>
      <c r="H541" s="424" t="str">
        <f t="shared" si="137"/>
        <v/>
      </c>
      <c r="I541" s="384"/>
      <c r="J541" s="423" t="str">
        <f t="shared" si="126"/>
        <v/>
      </c>
      <c r="K541" s="424" t="str">
        <f t="shared" si="133"/>
        <v/>
      </c>
      <c r="L541" s="378">
        <v>0</v>
      </c>
      <c r="M541" s="202">
        <f t="shared" si="134"/>
        <v>7</v>
      </c>
    </row>
    <row r="542" s="357" customFormat="1" ht="15.75" spans="1:13">
      <c r="A542" s="386">
        <v>2100299</v>
      </c>
      <c r="B542" s="383" t="s">
        <v>528</v>
      </c>
      <c r="C542" s="384">
        <v>1522</v>
      </c>
      <c r="D542" s="396">
        <v>1522</v>
      </c>
      <c r="E542" s="423">
        <v>382</v>
      </c>
      <c r="F542" s="424">
        <f t="shared" si="136"/>
        <v>0.250985545335085</v>
      </c>
      <c r="G542" s="423">
        <f t="shared" si="139"/>
        <v>16</v>
      </c>
      <c r="H542" s="424">
        <f t="shared" si="137"/>
        <v>0.0437158469945355</v>
      </c>
      <c r="I542" s="384">
        <v>1149</v>
      </c>
      <c r="J542" s="423">
        <f t="shared" si="126"/>
        <v>-373</v>
      </c>
      <c r="K542" s="424">
        <f t="shared" si="133"/>
        <v>-0.245072273324573</v>
      </c>
      <c r="L542" s="378">
        <v>366</v>
      </c>
      <c r="M542" s="202">
        <f t="shared" si="134"/>
        <v>7</v>
      </c>
    </row>
    <row r="543" s="357" customFormat="1" ht="15.75" spans="1:13">
      <c r="A543" s="379">
        <v>21003</v>
      </c>
      <c r="B543" s="380" t="s">
        <v>529</v>
      </c>
      <c r="C543" s="381">
        <f>SUM(C544:C546)</f>
        <v>2618</v>
      </c>
      <c r="D543" s="381">
        <f>SUM(D544:D546)</f>
        <v>2618</v>
      </c>
      <c r="E543" s="378">
        <v>2431</v>
      </c>
      <c r="F543" s="422">
        <f t="shared" si="136"/>
        <v>0.928571428571429</v>
      </c>
      <c r="G543" s="381">
        <f>E543-L543</f>
        <v>-354</v>
      </c>
      <c r="H543" s="422">
        <f t="shared" si="137"/>
        <v>-0.127109515260323</v>
      </c>
      <c r="I543" s="381">
        <f>SUM(I544:I546)</f>
        <v>2603</v>
      </c>
      <c r="J543" s="378">
        <f t="shared" si="126"/>
        <v>-15</v>
      </c>
      <c r="K543" s="422">
        <f t="shared" si="133"/>
        <v>-0.00572956455309397</v>
      </c>
      <c r="L543" s="378">
        <v>2785</v>
      </c>
      <c r="M543" s="202">
        <f t="shared" si="134"/>
        <v>5</v>
      </c>
    </row>
    <row r="544" s="357" customFormat="1" ht="15.75" spans="1:13">
      <c r="A544" s="386">
        <v>2100301</v>
      </c>
      <c r="B544" s="383" t="s">
        <v>530</v>
      </c>
      <c r="C544" s="384" t="s">
        <v>155</v>
      </c>
      <c r="D544" s="396">
        <v>0</v>
      </c>
      <c r="E544" s="423">
        <v>0</v>
      </c>
      <c r="F544" s="424" t="str">
        <f t="shared" si="136"/>
        <v/>
      </c>
      <c r="G544" s="423">
        <f t="shared" ref="G544:G546" si="140">IFERROR(E544-L544,"")</f>
        <v>0</v>
      </c>
      <c r="H544" s="424" t="str">
        <f t="shared" si="137"/>
        <v/>
      </c>
      <c r="I544" s="384"/>
      <c r="J544" s="423" t="str">
        <f t="shared" si="126"/>
        <v/>
      </c>
      <c r="K544" s="424" t="str">
        <f t="shared" si="133"/>
        <v/>
      </c>
      <c r="L544" s="378">
        <v>0</v>
      </c>
      <c r="M544" s="202">
        <f t="shared" si="134"/>
        <v>7</v>
      </c>
    </row>
    <row r="545" s="357" customFormat="1" ht="15.75" spans="1:13">
      <c r="A545" s="386">
        <v>2100302</v>
      </c>
      <c r="B545" s="383" t="s">
        <v>531</v>
      </c>
      <c r="C545" s="384">
        <v>2184</v>
      </c>
      <c r="D545" s="396">
        <v>2184</v>
      </c>
      <c r="E545" s="423">
        <v>1950</v>
      </c>
      <c r="F545" s="424">
        <f t="shared" si="136"/>
        <v>0.892857142857143</v>
      </c>
      <c r="G545" s="423">
        <f t="shared" si="140"/>
        <v>7</v>
      </c>
      <c r="H545" s="424">
        <f t="shared" si="137"/>
        <v>0.0036026762738034</v>
      </c>
      <c r="I545" s="384">
        <v>2205</v>
      </c>
      <c r="J545" s="423">
        <f t="shared" si="126"/>
        <v>21</v>
      </c>
      <c r="K545" s="424">
        <f t="shared" si="133"/>
        <v>0.00961538461538462</v>
      </c>
      <c r="L545" s="378">
        <v>1943</v>
      </c>
      <c r="M545" s="202">
        <f t="shared" si="134"/>
        <v>7</v>
      </c>
    </row>
    <row r="546" s="357" customFormat="1" ht="15.75" spans="1:13">
      <c r="A546" s="386">
        <v>2100399</v>
      </c>
      <c r="B546" s="383" t="s">
        <v>532</v>
      </c>
      <c r="C546" s="384">
        <v>434</v>
      </c>
      <c r="D546" s="396">
        <v>434</v>
      </c>
      <c r="E546" s="423">
        <v>481</v>
      </c>
      <c r="F546" s="424">
        <f t="shared" si="136"/>
        <v>1.10829493087558</v>
      </c>
      <c r="G546" s="423">
        <f t="shared" si="140"/>
        <v>-361</v>
      </c>
      <c r="H546" s="424">
        <f t="shared" si="137"/>
        <v>-0.42874109263658</v>
      </c>
      <c r="I546" s="384">
        <v>398</v>
      </c>
      <c r="J546" s="423">
        <f t="shared" si="126"/>
        <v>-36</v>
      </c>
      <c r="K546" s="424">
        <f t="shared" si="133"/>
        <v>-0.0829493087557604</v>
      </c>
      <c r="L546" s="378">
        <v>842</v>
      </c>
      <c r="M546" s="202">
        <f t="shared" si="134"/>
        <v>7</v>
      </c>
    </row>
    <row r="547" s="357" customFormat="1" ht="15.75" spans="1:13">
      <c r="A547" s="379">
        <v>21004</v>
      </c>
      <c r="B547" s="380" t="s">
        <v>533</v>
      </c>
      <c r="C547" s="381">
        <f>SUM(C548:C558)</f>
        <v>2811</v>
      </c>
      <c r="D547" s="381">
        <f>SUM(D548:D558)</f>
        <v>3109</v>
      </c>
      <c r="E547" s="378">
        <v>3117</v>
      </c>
      <c r="F547" s="422">
        <f t="shared" si="136"/>
        <v>1.00257317465423</v>
      </c>
      <c r="G547" s="381">
        <f>E547-L547</f>
        <v>-2486</v>
      </c>
      <c r="H547" s="422">
        <f t="shared" si="137"/>
        <v>-0.443690879885775</v>
      </c>
      <c r="I547" s="381">
        <f>SUM(I548:I558)</f>
        <v>3230</v>
      </c>
      <c r="J547" s="378">
        <f t="shared" si="126"/>
        <v>419</v>
      </c>
      <c r="K547" s="422">
        <f t="shared" si="133"/>
        <v>0.149057274991106</v>
      </c>
      <c r="L547" s="378">
        <v>5603</v>
      </c>
      <c r="M547" s="202">
        <f t="shared" si="134"/>
        <v>5</v>
      </c>
    </row>
    <row r="548" s="357" customFormat="1" ht="15.75" spans="1:13">
      <c r="A548" s="386">
        <v>2100401</v>
      </c>
      <c r="B548" s="383" t="s">
        <v>534</v>
      </c>
      <c r="C548" s="384">
        <v>288</v>
      </c>
      <c r="D548" s="396">
        <v>300</v>
      </c>
      <c r="E548" s="423">
        <v>313</v>
      </c>
      <c r="F548" s="424">
        <f t="shared" si="136"/>
        <v>1.04333333333333</v>
      </c>
      <c r="G548" s="423">
        <f t="shared" ref="G548:G558" si="141">IFERROR(E548-L548,"")</f>
        <v>-211</v>
      </c>
      <c r="H548" s="424">
        <f t="shared" si="137"/>
        <v>-0.402671755725191</v>
      </c>
      <c r="I548" s="384">
        <v>336</v>
      </c>
      <c r="J548" s="423">
        <f t="shared" si="126"/>
        <v>48</v>
      </c>
      <c r="K548" s="424">
        <f t="shared" si="133"/>
        <v>0.166666666666667</v>
      </c>
      <c r="L548" s="378">
        <v>524</v>
      </c>
      <c r="M548" s="202">
        <f t="shared" si="134"/>
        <v>7</v>
      </c>
    </row>
    <row r="549" s="357" customFormat="1" ht="15.75" spans="1:13">
      <c r="A549" s="386">
        <v>2100402</v>
      </c>
      <c r="B549" s="383" t="s">
        <v>535</v>
      </c>
      <c r="C549" s="384">
        <v>154</v>
      </c>
      <c r="D549" s="396">
        <v>154</v>
      </c>
      <c r="E549" s="423">
        <v>202</v>
      </c>
      <c r="F549" s="424">
        <f t="shared" si="136"/>
        <v>1.31168831168831</v>
      </c>
      <c r="G549" s="423">
        <f t="shared" si="141"/>
        <v>36</v>
      </c>
      <c r="H549" s="424">
        <f t="shared" si="137"/>
        <v>0.216867469879518</v>
      </c>
      <c r="I549" s="384">
        <v>159</v>
      </c>
      <c r="J549" s="423">
        <f t="shared" si="126"/>
        <v>5</v>
      </c>
      <c r="K549" s="424">
        <f t="shared" si="133"/>
        <v>0.0324675324675325</v>
      </c>
      <c r="L549" s="378">
        <v>166</v>
      </c>
      <c r="M549" s="202">
        <f t="shared" si="134"/>
        <v>7</v>
      </c>
    </row>
    <row r="550" s="357" customFormat="1" ht="15.75" spans="1:13">
      <c r="A550" s="386">
        <v>2100403</v>
      </c>
      <c r="B550" s="383" t="s">
        <v>536</v>
      </c>
      <c r="C550" s="384">
        <v>370</v>
      </c>
      <c r="D550" s="396">
        <v>370</v>
      </c>
      <c r="E550" s="423">
        <v>370</v>
      </c>
      <c r="F550" s="424">
        <f t="shared" si="136"/>
        <v>1</v>
      </c>
      <c r="G550" s="423">
        <f t="shared" si="141"/>
        <v>-83</v>
      </c>
      <c r="H550" s="424">
        <f t="shared" si="137"/>
        <v>-0.183222958057395</v>
      </c>
      <c r="I550" s="384">
        <v>370</v>
      </c>
      <c r="J550" s="423">
        <f t="shared" si="126"/>
        <v>0</v>
      </c>
      <c r="K550" s="424">
        <f t="shared" si="133"/>
        <v>0</v>
      </c>
      <c r="L550" s="378">
        <v>453</v>
      </c>
      <c r="M550" s="202">
        <f t="shared" si="134"/>
        <v>7</v>
      </c>
    </row>
    <row r="551" s="357" customFormat="1" ht="15.75" spans="1:13">
      <c r="A551" s="386">
        <v>2100404</v>
      </c>
      <c r="B551" s="383" t="s">
        <v>537</v>
      </c>
      <c r="C551" s="384" t="s">
        <v>155</v>
      </c>
      <c r="D551" s="396">
        <v>0</v>
      </c>
      <c r="E551" s="423">
        <v>0</v>
      </c>
      <c r="F551" s="424" t="str">
        <f t="shared" si="136"/>
        <v/>
      </c>
      <c r="G551" s="423">
        <f t="shared" si="141"/>
        <v>0</v>
      </c>
      <c r="H551" s="424" t="str">
        <f t="shared" si="137"/>
        <v/>
      </c>
      <c r="I551" s="384"/>
      <c r="J551" s="423" t="str">
        <f t="shared" si="126"/>
        <v/>
      </c>
      <c r="K551" s="424" t="str">
        <f t="shared" si="133"/>
        <v/>
      </c>
      <c r="L551" s="378">
        <v>0</v>
      </c>
      <c r="M551" s="202">
        <f t="shared" si="134"/>
        <v>7</v>
      </c>
    </row>
    <row r="552" s="357" customFormat="1" ht="15.75" spans="1:13">
      <c r="A552" s="386">
        <v>2100405</v>
      </c>
      <c r="B552" s="383" t="s">
        <v>538</v>
      </c>
      <c r="C552" s="384" t="s">
        <v>155</v>
      </c>
      <c r="D552" s="396">
        <v>0</v>
      </c>
      <c r="E552" s="423">
        <v>0</v>
      </c>
      <c r="F552" s="424" t="str">
        <f t="shared" si="136"/>
        <v/>
      </c>
      <c r="G552" s="423">
        <f t="shared" si="141"/>
        <v>0</v>
      </c>
      <c r="H552" s="424" t="str">
        <f t="shared" si="137"/>
        <v/>
      </c>
      <c r="I552" s="384"/>
      <c r="J552" s="423" t="str">
        <f t="shared" si="126"/>
        <v/>
      </c>
      <c r="K552" s="424" t="str">
        <f t="shared" si="133"/>
        <v/>
      </c>
      <c r="L552" s="378">
        <v>0</v>
      </c>
      <c r="M552" s="202">
        <f t="shared" si="134"/>
        <v>7</v>
      </c>
    </row>
    <row r="553" s="357" customFormat="1" ht="15.75" spans="1:13">
      <c r="A553" s="386">
        <v>2100406</v>
      </c>
      <c r="B553" s="383" t="s">
        <v>539</v>
      </c>
      <c r="C553" s="384" t="s">
        <v>155</v>
      </c>
      <c r="D553" s="396">
        <v>0</v>
      </c>
      <c r="E553" s="423">
        <v>0</v>
      </c>
      <c r="F553" s="424" t="str">
        <f t="shared" si="136"/>
        <v/>
      </c>
      <c r="G553" s="423">
        <f t="shared" si="141"/>
        <v>0</v>
      </c>
      <c r="H553" s="424" t="str">
        <f t="shared" si="137"/>
        <v/>
      </c>
      <c r="I553" s="384"/>
      <c r="J553" s="423" t="str">
        <f t="shared" si="126"/>
        <v/>
      </c>
      <c r="K553" s="424" t="str">
        <f t="shared" si="133"/>
        <v/>
      </c>
      <c r="L553" s="378">
        <v>0</v>
      </c>
      <c r="M553" s="202">
        <f t="shared" si="134"/>
        <v>7</v>
      </c>
    </row>
    <row r="554" s="357" customFormat="1" ht="15.75" spans="1:13">
      <c r="A554" s="386">
        <v>2100407</v>
      </c>
      <c r="B554" s="383" t="s">
        <v>540</v>
      </c>
      <c r="C554" s="384" t="s">
        <v>155</v>
      </c>
      <c r="D554" s="396">
        <v>0</v>
      </c>
      <c r="E554" s="423">
        <v>0</v>
      </c>
      <c r="F554" s="424" t="str">
        <f t="shared" si="136"/>
        <v/>
      </c>
      <c r="G554" s="423">
        <f t="shared" si="141"/>
        <v>0</v>
      </c>
      <c r="H554" s="424" t="str">
        <f t="shared" si="137"/>
        <v/>
      </c>
      <c r="I554" s="384"/>
      <c r="J554" s="423" t="str">
        <f t="shared" si="126"/>
        <v/>
      </c>
      <c r="K554" s="424" t="str">
        <f t="shared" si="133"/>
        <v/>
      </c>
      <c r="L554" s="378">
        <v>0</v>
      </c>
      <c r="M554" s="202">
        <f t="shared" si="134"/>
        <v>7</v>
      </c>
    </row>
    <row r="555" s="357" customFormat="1" ht="15.75" spans="1:13">
      <c r="A555" s="386">
        <v>2100408</v>
      </c>
      <c r="B555" s="383" t="s">
        <v>541</v>
      </c>
      <c r="C555" s="384">
        <v>1797</v>
      </c>
      <c r="D555" s="396">
        <v>2078</v>
      </c>
      <c r="E555" s="423">
        <v>2065</v>
      </c>
      <c r="F555" s="424">
        <f t="shared" si="136"/>
        <v>0.993743984600577</v>
      </c>
      <c r="G555" s="423">
        <f t="shared" si="141"/>
        <v>32</v>
      </c>
      <c r="H555" s="424">
        <f t="shared" si="137"/>
        <v>0.0157402852926709</v>
      </c>
      <c r="I555" s="384">
        <v>2040</v>
      </c>
      <c r="J555" s="423">
        <f t="shared" si="126"/>
        <v>243</v>
      </c>
      <c r="K555" s="424">
        <f t="shared" si="133"/>
        <v>0.135225375626043</v>
      </c>
      <c r="L555" s="378">
        <v>2033</v>
      </c>
      <c r="M555" s="202">
        <f t="shared" si="134"/>
        <v>7</v>
      </c>
    </row>
    <row r="556" s="357" customFormat="1" ht="15.75" spans="1:13">
      <c r="A556" s="386">
        <v>2100409</v>
      </c>
      <c r="B556" s="383" t="s">
        <v>542</v>
      </c>
      <c r="C556" s="384">
        <v>202</v>
      </c>
      <c r="D556" s="396">
        <v>202</v>
      </c>
      <c r="E556" s="423">
        <v>162</v>
      </c>
      <c r="F556" s="424">
        <f t="shared" si="136"/>
        <v>0.801980198019802</v>
      </c>
      <c r="G556" s="423">
        <f t="shared" si="141"/>
        <v>64</v>
      </c>
      <c r="H556" s="424">
        <f t="shared" si="137"/>
        <v>0.653061224489796</v>
      </c>
      <c r="I556" s="384">
        <v>179</v>
      </c>
      <c r="J556" s="423">
        <f t="shared" si="126"/>
        <v>-23</v>
      </c>
      <c r="K556" s="424">
        <f t="shared" si="133"/>
        <v>-0.113861386138614</v>
      </c>
      <c r="L556" s="378">
        <v>98</v>
      </c>
      <c r="M556" s="202">
        <f t="shared" si="134"/>
        <v>7</v>
      </c>
    </row>
    <row r="557" s="357" customFormat="1" ht="15.75" spans="1:13">
      <c r="A557" s="386">
        <v>2100410</v>
      </c>
      <c r="B557" s="383" t="s">
        <v>543</v>
      </c>
      <c r="C557" s="384" t="s">
        <v>155</v>
      </c>
      <c r="D557" s="396">
        <v>5</v>
      </c>
      <c r="E557" s="423">
        <v>5</v>
      </c>
      <c r="F557" s="424">
        <f t="shared" si="136"/>
        <v>1</v>
      </c>
      <c r="G557" s="423">
        <f t="shared" si="141"/>
        <v>-2250</v>
      </c>
      <c r="H557" s="424">
        <f t="shared" si="137"/>
        <v>-0.997782705099778</v>
      </c>
      <c r="I557" s="384"/>
      <c r="J557" s="423" t="str">
        <f t="shared" si="126"/>
        <v/>
      </c>
      <c r="K557" s="424" t="str">
        <f t="shared" si="133"/>
        <v/>
      </c>
      <c r="L557" s="378">
        <v>2255</v>
      </c>
      <c r="M557" s="202">
        <f t="shared" si="134"/>
        <v>7</v>
      </c>
    </row>
    <row r="558" s="357" customFormat="1" ht="15.75" spans="1:13">
      <c r="A558" s="386">
        <v>2100499</v>
      </c>
      <c r="B558" s="383" t="s">
        <v>544</v>
      </c>
      <c r="C558" s="384" t="s">
        <v>155</v>
      </c>
      <c r="D558" s="396">
        <v>0</v>
      </c>
      <c r="E558" s="423">
        <v>0</v>
      </c>
      <c r="F558" s="424" t="str">
        <f t="shared" si="136"/>
        <v/>
      </c>
      <c r="G558" s="423">
        <f t="shared" si="141"/>
        <v>-74</v>
      </c>
      <c r="H558" s="424">
        <f t="shared" si="137"/>
        <v>-1</v>
      </c>
      <c r="I558" s="384">
        <v>146</v>
      </c>
      <c r="J558" s="423" t="str">
        <f t="shared" si="126"/>
        <v/>
      </c>
      <c r="K558" s="424" t="str">
        <f t="shared" si="133"/>
        <v/>
      </c>
      <c r="L558" s="378">
        <v>74</v>
      </c>
      <c r="M558" s="202">
        <f t="shared" si="134"/>
        <v>7</v>
      </c>
    </row>
    <row r="559" s="357" customFormat="1" ht="15.75" spans="1:13">
      <c r="A559" s="379">
        <v>21007</v>
      </c>
      <c r="B559" s="380" t="s">
        <v>545</v>
      </c>
      <c r="C559" s="381">
        <f>SUM(C560:C562)</f>
        <v>947</v>
      </c>
      <c r="D559" s="381">
        <f>SUM(D560:D562)</f>
        <v>1115</v>
      </c>
      <c r="E559" s="378">
        <v>1044</v>
      </c>
      <c r="F559" s="422">
        <f t="shared" si="136"/>
        <v>0.936322869955157</v>
      </c>
      <c r="G559" s="381">
        <f>E559-L559</f>
        <v>-989</v>
      </c>
      <c r="H559" s="422">
        <f t="shared" si="137"/>
        <v>-0.486473192326611</v>
      </c>
      <c r="I559" s="381">
        <f>SUM(I560:I562)</f>
        <v>1645</v>
      </c>
      <c r="J559" s="378">
        <f t="shared" si="126"/>
        <v>698</v>
      </c>
      <c r="K559" s="422">
        <f t="shared" si="133"/>
        <v>0.737064413938754</v>
      </c>
      <c r="L559" s="378">
        <v>2033</v>
      </c>
      <c r="M559" s="202">
        <f t="shared" si="134"/>
        <v>5</v>
      </c>
    </row>
    <row r="560" s="357" customFormat="1" ht="15.75" spans="1:13">
      <c r="A560" s="386">
        <v>2100716</v>
      </c>
      <c r="B560" s="383" t="s">
        <v>546</v>
      </c>
      <c r="C560" s="384" t="s">
        <v>155</v>
      </c>
      <c r="D560" s="396">
        <v>0</v>
      </c>
      <c r="E560" s="423">
        <v>0</v>
      </c>
      <c r="F560" s="424" t="str">
        <f t="shared" si="136"/>
        <v/>
      </c>
      <c r="G560" s="423">
        <f t="shared" ref="G560:G562" si="142">IFERROR(E560-L560,"")</f>
        <v>0</v>
      </c>
      <c r="H560" s="424" t="str">
        <f t="shared" si="137"/>
        <v/>
      </c>
      <c r="I560" s="384"/>
      <c r="J560" s="423" t="str">
        <f t="shared" si="126"/>
        <v/>
      </c>
      <c r="K560" s="424" t="str">
        <f t="shared" si="133"/>
        <v/>
      </c>
      <c r="L560" s="378">
        <v>0</v>
      </c>
      <c r="M560" s="202">
        <f t="shared" si="134"/>
        <v>7</v>
      </c>
    </row>
    <row r="561" s="357" customFormat="1" ht="15.75" spans="1:13">
      <c r="A561" s="386">
        <v>2100717</v>
      </c>
      <c r="B561" s="383" t="s">
        <v>547</v>
      </c>
      <c r="C561" s="384">
        <v>929</v>
      </c>
      <c r="D561" s="396">
        <v>1038</v>
      </c>
      <c r="E561" s="423">
        <v>985</v>
      </c>
      <c r="F561" s="424">
        <f t="shared" si="136"/>
        <v>0.948940269749518</v>
      </c>
      <c r="G561" s="423">
        <f t="shared" si="142"/>
        <v>696</v>
      </c>
      <c r="H561" s="424">
        <f t="shared" si="137"/>
        <v>2.4083044982699</v>
      </c>
      <c r="I561" s="384">
        <v>1630</v>
      </c>
      <c r="J561" s="423">
        <f t="shared" si="126"/>
        <v>701</v>
      </c>
      <c r="K561" s="424">
        <f t="shared" si="133"/>
        <v>0.754574811625404</v>
      </c>
      <c r="L561" s="378">
        <v>289</v>
      </c>
      <c r="M561" s="202">
        <f t="shared" si="134"/>
        <v>7</v>
      </c>
    </row>
    <row r="562" s="357" customFormat="1" ht="15.75" spans="1:13">
      <c r="A562" s="386">
        <v>2100799</v>
      </c>
      <c r="B562" s="383" t="s">
        <v>548</v>
      </c>
      <c r="C562" s="384">
        <v>18</v>
      </c>
      <c r="D562" s="396">
        <v>77</v>
      </c>
      <c r="E562" s="423">
        <v>59</v>
      </c>
      <c r="F562" s="424">
        <f t="shared" si="136"/>
        <v>0.766233766233766</v>
      </c>
      <c r="G562" s="423">
        <f t="shared" si="142"/>
        <v>-1685</v>
      </c>
      <c r="H562" s="424">
        <f t="shared" si="137"/>
        <v>-0.966169724770642</v>
      </c>
      <c r="I562" s="384">
        <v>15</v>
      </c>
      <c r="J562" s="423">
        <f t="shared" si="126"/>
        <v>-3</v>
      </c>
      <c r="K562" s="424">
        <f t="shared" si="133"/>
        <v>-0.166666666666667</v>
      </c>
      <c r="L562" s="378">
        <v>1744</v>
      </c>
      <c r="M562" s="202">
        <f t="shared" si="134"/>
        <v>7</v>
      </c>
    </row>
    <row r="563" s="357" customFormat="1" ht="15.75" spans="1:13">
      <c r="A563" s="379">
        <v>21011</v>
      </c>
      <c r="B563" s="388" t="s">
        <v>549</v>
      </c>
      <c r="C563" s="381">
        <f>SUM(C564:C567)</f>
        <v>5560</v>
      </c>
      <c r="D563" s="381">
        <f>SUM(D564:D567)</f>
        <v>5561</v>
      </c>
      <c r="E563" s="378">
        <v>5449</v>
      </c>
      <c r="F563" s="422">
        <f t="shared" si="136"/>
        <v>0.979859737457292</v>
      </c>
      <c r="G563" s="381">
        <f>E563-L563</f>
        <v>-1061</v>
      </c>
      <c r="H563" s="422">
        <f t="shared" si="137"/>
        <v>-0.162980030721966</v>
      </c>
      <c r="I563" s="381">
        <f>SUM(I564:I567)</f>
        <v>5601</v>
      </c>
      <c r="J563" s="378">
        <f t="shared" si="126"/>
        <v>41</v>
      </c>
      <c r="K563" s="422">
        <f t="shared" si="133"/>
        <v>0.00737410071942446</v>
      </c>
      <c r="L563" s="378">
        <v>6510</v>
      </c>
      <c r="M563" s="202">
        <f t="shared" si="134"/>
        <v>5</v>
      </c>
    </row>
    <row r="564" s="357" customFormat="1" ht="15.75" spans="1:13">
      <c r="A564" s="386">
        <v>2101101</v>
      </c>
      <c r="B564" s="383" t="s">
        <v>550</v>
      </c>
      <c r="C564" s="384">
        <v>1281</v>
      </c>
      <c r="D564" s="396">
        <v>1282</v>
      </c>
      <c r="E564" s="423">
        <v>1242</v>
      </c>
      <c r="F564" s="424">
        <f t="shared" si="136"/>
        <v>0.968798751950078</v>
      </c>
      <c r="G564" s="423">
        <f t="shared" ref="G564:G567" si="143">IFERROR(E564-L564,"")</f>
        <v>-297</v>
      </c>
      <c r="H564" s="424">
        <f t="shared" si="137"/>
        <v>-0.192982456140351</v>
      </c>
      <c r="I564" s="384">
        <v>1322</v>
      </c>
      <c r="J564" s="423">
        <f t="shared" si="126"/>
        <v>41</v>
      </c>
      <c r="K564" s="424">
        <f t="shared" si="133"/>
        <v>0.0320062451209992</v>
      </c>
      <c r="L564" s="378">
        <v>1539</v>
      </c>
      <c r="M564" s="202">
        <f t="shared" si="134"/>
        <v>7</v>
      </c>
    </row>
    <row r="565" s="357" customFormat="1" ht="15.75" spans="1:13">
      <c r="A565" s="386">
        <v>2101102</v>
      </c>
      <c r="B565" s="383" t="s">
        <v>551</v>
      </c>
      <c r="C565" s="384">
        <v>1529</v>
      </c>
      <c r="D565" s="396">
        <v>1529</v>
      </c>
      <c r="E565" s="423">
        <v>1507</v>
      </c>
      <c r="F565" s="424">
        <f t="shared" si="136"/>
        <v>0.985611510791367</v>
      </c>
      <c r="G565" s="423">
        <f t="shared" si="143"/>
        <v>-492</v>
      </c>
      <c r="H565" s="424">
        <f t="shared" si="137"/>
        <v>-0.246123061530765</v>
      </c>
      <c r="I565" s="384">
        <v>1507</v>
      </c>
      <c r="J565" s="423">
        <f t="shared" si="126"/>
        <v>-22</v>
      </c>
      <c r="K565" s="424">
        <f t="shared" si="133"/>
        <v>-0.0143884892086331</v>
      </c>
      <c r="L565" s="378">
        <v>1999</v>
      </c>
      <c r="M565" s="202">
        <f t="shared" si="134"/>
        <v>7</v>
      </c>
    </row>
    <row r="566" s="357" customFormat="1" ht="15.75" spans="1:13">
      <c r="A566" s="386">
        <v>2101103</v>
      </c>
      <c r="B566" s="383" t="s">
        <v>552</v>
      </c>
      <c r="C566" s="384">
        <v>2750</v>
      </c>
      <c r="D566" s="396">
        <v>2750</v>
      </c>
      <c r="E566" s="423">
        <v>2700</v>
      </c>
      <c r="F566" s="424">
        <f t="shared" si="136"/>
        <v>0.981818181818182</v>
      </c>
      <c r="G566" s="423">
        <f t="shared" si="143"/>
        <v>-272</v>
      </c>
      <c r="H566" s="424">
        <f t="shared" si="137"/>
        <v>-0.0915208613728129</v>
      </c>
      <c r="I566" s="384">
        <v>2772</v>
      </c>
      <c r="J566" s="423">
        <f t="shared" si="126"/>
        <v>22</v>
      </c>
      <c r="K566" s="424">
        <f t="shared" si="133"/>
        <v>0.008</v>
      </c>
      <c r="L566" s="378">
        <v>2972</v>
      </c>
      <c r="M566" s="202">
        <f t="shared" si="134"/>
        <v>7</v>
      </c>
    </row>
    <row r="567" s="357" customFormat="1" ht="15.75" spans="1:13">
      <c r="A567" s="386">
        <v>2101199</v>
      </c>
      <c r="B567" s="383" t="s">
        <v>553</v>
      </c>
      <c r="C567" s="384" t="s">
        <v>155</v>
      </c>
      <c r="D567" s="396">
        <v>0</v>
      </c>
      <c r="E567" s="423">
        <v>0</v>
      </c>
      <c r="F567" s="424" t="str">
        <f t="shared" si="136"/>
        <v/>
      </c>
      <c r="G567" s="423">
        <f t="shared" si="143"/>
        <v>0</v>
      </c>
      <c r="H567" s="424" t="str">
        <f t="shared" si="137"/>
        <v/>
      </c>
      <c r="I567" s="384">
        <v>0</v>
      </c>
      <c r="J567" s="423" t="str">
        <f t="shared" si="126"/>
        <v/>
      </c>
      <c r="K567" s="424" t="str">
        <f t="shared" si="133"/>
        <v/>
      </c>
      <c r="L567" s="378">
        <v>0</v>
      </c>
      <c r="M567" s="202">
        <f t="shared" si="134"/>
        <v>7</v>
      </c>
    </row>
    <row r="568" s="357" customFormat="1" ht="15.75" spans="1:13">
      <c r="A568" s="379">
        <v>21012</v>
      </c>
      <c r="B568" s="388" t="s">
        <v>554</v>
      </c>
      <c r="C568" s="381">
        <f>SUM(C569:C571)</f>
        <v>1600</v>
      </c>
      <c r="D568" s="381">
        <f>SUM(D569:D571)</f>
        <v>1600</v>
      </c>
      <c r="E568" s="378">
        <v>1504</v>
      </c>
      <c r="F568" s="422">
        <f t="shared" si="136"/>
        <v>0.94</v>
      </c>
      <c r="G568" s="381">
        <f>E568-L568</f>
        <v>-1457</v>
      </c>
      <c r="H568" s="422">
        <f t="shared" si="137"/>
        <v>-0.492063492063492</v>
      </c>
      <c r="I568" s="381">
        <f>SUM(I569:I571)</f>
        <v>1600</v>
      </c>
      <c r="J568" s="378">
        <f t="shared" si="126"/>
        <v>0</v>
      </c>
      <c r="K568" s="422">
        <f t="shared" si="133"/>
        <v>0</v>
      </c>
      <c r="L568" s="378">
        <v>2961</v>
      </c>
      <c r="M568" s="202">
        <f t="shared" si="134"/>
        <v>5</v>
      </c>
    </row>
    <row r="569" s="357" customFormat="1" ht="15.75" spans="1:13">
      <c r="A569" s="386">
        <v>2101201</v>
      </c>
      <c r="B569" s="383" t="s">
        <v>555</v>
      </c>
      <c r="C569" s="384" t="s">
        <v>155</v>
      </c>
      <c r="D569" s="396">
        <v>0</v>
      </c>
      <c r="E569" s="423">
        <v>0</v>
      </c>
      <c r="F569" s="424" t="str">
        <f t="shared" si="136"/>
        <v/>
      </c>
      <c r="G569" s="423">
        <f t="shared" ref="G569:G571" si="144">IFERROR(E569-L569,"")</f>
        <v>0</v>
      </c>
      <c r="H569" s="424" t="str">
        <f t="shared" si="137"/>
        <v/>
      </c>
      <c r="I569" s="384"/>
      <c r="J569" s="423" t="str">
        <f t="shared" si="126"/>
        <v/>
      </c>
      <c r="K569" s="424" t="str">
        <f t="shared" si="133"/>
        <v/>
      </c>
      <c r="L569" s="378">
        <v>0</v>
      </c>
      <c r="M569" s="202">
        <f t="shared" si="134"/>
        <v>7</v>
      </c>
    </row>
    <row r="570" s="357" customFormat="1" ht="15.75" spans="1:13">
      <c r="A570" s="386">
        <v>2101202</v>
      </c>
      <c r="B570" s="383" t="s">
        <v>556</v>
      </c>
      <c r="C570" s="384">
        <v>1600</v>
      </c>
      <c r="D570" s="396">
        <v>1600</v>
      </c>
      <c r="E570" s="423">
        <v>1504</v>
      </c>
      <c r="F570" s="424">
        <f t="shared" si="136"/>
        <v>0.94</v>
      </c>
      <c r="G570" s="423">
        <f t="shared" si="144"/>
        <v>-1412</v>
      </c>
      <c r="H570" s="424">
        <f t="shared" si="137"/>
        <v>-0.484224965706447</v>
      </c>
      <c r="I570" s="384">
        <v>1600</v>
      </c>
      <c r="J570" s="423">
        <f t="shared" ref="J570:J587" si="145">IFERROR(I570-C570,"")</f>
        <v>0</v>
      </c>
      <c r="K570" s="424">
        <f t="shared" si="133"/>
        <v>0</v>
      </c>
      <c r="L570" s="378">
        <v>2916</v>
      </c>
      <c r="M570" s="202">
        <f t="shared" si="134"/>
        <v>7</v>
      </c>
    </row>
    <row r="571" s="357" customFormat="1" ht="15.75" spans="1:13">
      <c r="A571" s="386">
        <v>2101299</v>
      </c>
      <c r="B571" s="383" t="s">
        <v>557</v>
      </c>
      <c r="C571" s="384" t="s">
        <v>155</v>
      </c>
      <c r="D571" s="396">
        <v>0</v>
      </c>
      <c r="E571" s="423">
        <v>0</v>
      </c>
      <c r="F571" s="424" t="str">
        <f t="shared" si="136"/>
        <v/>
      </c>
      <c r="G571" s="423">
        <f t="shared" si="144"/>
        <v>-45</v>
      </c>
      <c r="H571" s="424">
        <f t="shared" si="137"/>
        <v>-1</v>
      </c>
      <c r="I571" s="384"/>
      <c r="J571" s="423" t="str">
        <f t="shared" si="145"/>
        <v/>
      </c>
      <c r="K571" s="424" t="str">
        <f t="shared" si="133"/>
        <v/>
      </c>
      <c r="L571" s="378">
        <v>45</v>
      </c>
      <c r="M571" s="202">
        <f t="shared" si="134"/>
        <v>7</v>
      </c>
    </row>
    <row r="572" s="357" customFormat="1" ht="15.75" spans="1:13">
      <c r="A572" s="379">
        <v>21013</v>
      </c>
      <c r="B572" s="388" t="s">
        <v>558</v>
      </c>
      <c r="C572" s="381">
        <f>SUM(C573:C575)</f>
        <v>2246</v>
      </c>
      <c r="D572" s="381">
        <f>SUM(D573:D575)</f>
        <v>2292</v>
      </c>
      <c r="E572" s="378">
        <v>2270</v>
      </c>
      <c r="F572" s="422">
        <f t="shared" si="136"/>
        <v>0.990401396160558</v>
      </c>
      <c r="G572" s="381">
        <f>E572-L572</f>
        <v>399</v>
      </c>
      <c r="H572" s="422">
        <f t="shared" si="137"/>
        <v>0.213254943880278</v>
      </c>
      <c r="I572" s="381">
        <f>SUM(I573:I575)</f>
        <v>2315</v>
      </c>
      <c r="J572" s="378">
        <f t="shared" si="145"/>
        <v>69</v>
      </c>
      <c r="K572" s="422">
        <f t="shared" si="133"/>
        <v>0.0307212822796082</v>
      </c>
      <c r="L572" s="378">
        <v>1871</v>
      </c>
      <c r="M572" s="202">
        <f t="shared" si="134"/>
        <v>5</v>
      </c>
    </row>
    <row r="573" s="357" customFormat="1" ht="15.75" spans="1:13">
      <c r="A573" s="386">
        <v>2101301</v>
      </c>
      <c r="B573" s="383" t="s">
        <v>559</v>
      </c>
      <c r="C573" s="384">
        <v>2246</v>
      </c>
      <c r="D573" s="396">
        <v>2292</v>
      </c>
      <c r="E573" s="423">
        <v>2270</v>
      </c>
      <c r="F573" s="424">
        <f t="shared" si="136"/>
        <v>0.990401396160558</v>
      </c>
      <c r="G573" s="423">
        <f t="shared" ref="G573:G575" si="146">IFERROR(E573-L573,"")</f>
        <v>425</v>
      </c>
      <c r="H573" s="424">
        <f t="shared" si="137"/>
        <v>0.230352303523035</v>
      </c>
      <c r="I573" s="384">
        <v>2315</v>
      </c>
      <c r="J573" s="423">
        <f t="shared" si="145"/>
        <v>69</v>
      </c>
      <c r="K573" s="424">
        <f t="shared" si="133"/>
        <v>0.0307212822796082</v>
      </c>
      <c r="L573" s="378">
        <v>1845</v>
      </c>
      <c r="M573" s="202">
        <f t="shared" si="134"/>
        <v>7</v>
      </c>
    </row>
    <row r="574" s="357" customFormat="1" ht="15.75" spans="1:13">
      <c r="A574" s="386">
        <v>2101302</v>
      </c>
      <c r="B574" s="383" t="s">
        <v>560</v>
      </c>
      <c r="C574" s="384" t="s">
        <v>155</v>
      </c>
      <c r="D574" s="396">
        <v>0</v>
      </c>
      <c r="E574" s="423">
        <v>0</v>
      </c>
      <c r="F574" s="424" t="str">
        <f t="shared" si="136"/>
        <v/>
      </c>
      <c r="G574" s="423">
        <f t="shared" si="146"/>
        <v>0</v>
      </c>
      <c r="H574" s="424" t="str">
        <f t="shared" si="137"/>
        <v/>
      </c>
      <c r="I574" s="384"/>
      <c r="J574" s="423" t="str">
        <f t="shared" si="145"/>
        <v/>
      </c>
      <c r="K574" s="424" t="str">
        <f t="shared" si="133"/>
        <v/>
      </c>
      <c r="L574" s="378">
        <v>0</v>
      </c>
      <c r="M574" s="202">
        <f t="shared" si="134"/>
        <v>7</v>
      </c>
    </row>
    <row r="575" s="357" customFormat="1" ht="15.75" spans="1:13">
      <c r="A575" s="386">
        <v>2101399</v>
      </c>
      <c r="B575" s="383" t="s">
        <v>561</v>
      </c>
      <c r="C575" s="384" t="s">
        <v>155</v>
      </c>
      <c r="D575" s="396">
        <v>0</v>
      </c>
      <c r="E575" s="423">
        <v>0</v>
      </c>
      <c r="F575" s="424" t="str">
        <f t="shared" si="136"/>
        <v/>
      </c>
      <c r="G575" s="423">
        <f t="shared" si="146"/>
        <v>-26</v>
      </c>
      <c r="H575" s="424">
        <f t="shared" si="137"/>
        <v>-1</v>
      </c>
      <c r="I575" s="384"/>
      <c r="J575" s="423" t="str">
        <f t="shared" si="145"/>
        <v/>
      </c>
      <c r="K575" s="424" t="str">
        <f t="shared" si="133"/>
        <v/>
      </c>
      <c r="L575" s="378">
        <v>26</v>
      </c>
      <c r="M575" s="202">
        <f t="shared" si="134"/>
        <v>7</v>
      </c>
    </row>
    <row r="576" s="357" customFormat="1" ht="15.75" spans="1:13">
      <c r="A576" s="379">
        <v>21014</v>
      </c>
      <c r="B576" s="388" t="s">
        <v>562</v>
      </c>
      <c r="C576" s="381">
        <f>SUM(C577:C578)</f>
        <v>84</v>
      </c>
      <c r="D576" s="381">
        <f>SUM(D577:D578)</f>
        <v>95</v>
      </c>
      <c r="E576" s="378">
        <v>94</v>
      </c>
      <c r="F576" s="422">
        <f t="shared" si="136"/>
        <v>0.989473684210526</v>
      </c>
      <c r="G576" s="381">
        <f>E576-L576</f>
        <v>8</v>
      </c>
      <c r="H576" s="422">
        <f t="shared" si="137"/>
        <v>0.0930232558139535</v>
      </c>
      <c r="I576" s="381">
        <f>SUM(I577:I578)</f>
        <v>73</v>
      </c>
      <c r="J576" s="378">
        <f t="shared" si="145"/>
        <v>-11</v>
      </c>
      <c r="K576" s="422">
        <f t="shared" si="133"/>
        <v>-0.130952380952381</v>
      </c>
      <c r="L576" s="378">
        <v>86</v>
      </c>
      <c r="M576" s="202">
        <f t="shared" si="134"/>
        <v>5</v>
      </c>
    </row>
    <row r="577" s="357" customFormat="1" ht="15.75" spans="1:13">
      <c r="A577" s="386">
        <v>2101401</v>
      </c>
      <c r="B577" s="383" t="s">
        <v>563</v>
      </c>
      <c r="C577" s="384">
        <v>84</v>
      </c>
      <c r="D577" s="396">
        <v>95</v>
      </c>
      <c r="E577" s="423">
        <v>94</v>
      </c>
      <c r="F577" s="424">
        <f t="shared" si="136"/>
        <v>0.989473684210526</v>
      </c>
      <c r="G577" s="423">
        <f t="shared" ref="G577:G587" si="147">IFERROR(E577-L577,"")</f>
        <v>8</v>
      </c>
      <c r="H577" s="424">
        <f t="shared" si="137"/>
        <v>0.0930232558139535</v>
      </c>
      <c r="I577" s="384">
        <v>73</v>
      </c>
      <c r="J577" s="423">
        <f t="shared" si="145"/>
        <v>-11</v>
      </c>
      <c r="K577" s="424">
        <f t="shared" si="133"/>
        <v>-0.130952380952381</v>
      </c>
      <c r="L577" s="378">
        <v>86</v>
      </c>
      <c r="M577" s="202">
        <f t="shared" si="134"/>
        <v>7</v>
      </c>
    </row>
    <row r="578" s="357" customFormat="1" ht="15.75" spans="1:13">
      <c r="A578" s="386">
        <v>2101499</v>
      </c>
      <c r="B578" s="383" t="s">
        <v>564</v>
      </c>
      <c r="C578" s="384" t="s">
        <v>155</v>
      </c>
      <c r="D578" s="396">
        <v>0</v>
      </c>
      <c r="E578" s="423">
        <v>0</v>
      </c>
      <c r="F578" s="424" t="str">
        <f t="shared" si="136"/>
        <v/>
      </c>
      <c r="G578" s="423">
        <f t="shared" si="147"/>
        <v>0</v>
      </c>
      <c r="H578" s="424" t="str">
        <f t="shared" si="137"/>
        <v/>
      </c>
      <c r="I578" s="384"/>
      <c r="J578" s="423" t="str">
        <f t="shared" si="145"/>
        <v/>
      </c>
      <c r="K578" s="424" t="str">
        <f t="shared" si="133"/>
        <v/>
      </c>
      <c r="L578" s="378">
        <v>0</v>
      </c>
      <c r="M578" s="202">
        <f t="shared" si="134"/>
        <v>7</v>
      </c>
    </row>
    <row r="579" s="357" customFormat="1" ht="15.75" spans="1:13">
      <c r="A579" s="379">
        <v>21015</v>
      </c>
      <c r="B579" s="388" t="s">
        <v>565</v>
      </c>
      <c r="C579" s="381">
        <f>SUM(C580:C587)</f>
        <v>417</v>
      </c>
      <c r="D579" s="381">
        <f>SUM(D580:D587)</f>
        <v>452</v>
      </c>
      <c r="E579" s="378">
        <v>411</v>
      </c>
      <c r="F579" s="422">
        <f t="shared" si="136"/>
        <v>0.90929203539823</v>
      </c>
      <c r="G579" s="381">
        <f>E579-L579</f>
        <v>-38</v>
      </c>
      <c r="H579" s="422">
        <f t="shared" si="137"/>
        <v>-0.0846325167037862</v>
      </c>
      <c r="I579" s="381">
        <f>SUM(I580:I587)</f>
        <v>422</v>
      </c>
      <c r="J579" s="378">
        <f t="shared" si="145"/>
        <v>5</v>
      </c>
      <c r="K579" s="422">
        <f t="shared" si="133"/>
        <v>0.0119904076738609</v>
      </c>
      <c r="L579" s="378">
        <v>449</v>
      </c>
      <c r="M579" s="202">
        <f t="shared" si="134"/>
        <v>5</v>
      </c>
    </row>
    <row r="580" s="357" customFormat="1" ht="15.75" spans="1:13">
      <c r="A580" s="386">
        <v>2101501</v>
      </c>
      <c r="B580" s="383" t="s">
        <v>152</v>
      </c>
      <c r="C580" s="384">
        <v>337</v>
      </c>
      <c r="D580" s="396">
        <v>338</v>
      </c>
      <c r="E580" s="423">
        <v>333</v>
      </c>
      <c r="F580" s="424">
        <f t="shared" si="136"/>
        <v>0.985207100591716</v>
      </c>
      <c r="G580" s="423">
        <f t="shared" si="147"/>
        <v>2</v>
      </c>
      <c r="H580" s="424">
        <f t="shared" si="137"/>
        <v>0.00604229607250755</v>
      </c>
      <c r="I580" s="384">
        <v>353</v>
      </c>
      <c r="J580" s="423">
        <f t="shared" si="145"/>
        <v>16</v>
      </c>
      <c r="K580" s="424">
        <f t="shared" si="133"/>
        <v>0.0474777448071217</v>
      </c>
      <c r="L580" s="378">
        <v>331</v>
      </c>
      <c r="M580" s="202">
        <f t="shared" si="134"/>
        <v>7</v>
      </c>
    </row>
    <row r="581" s="357" customFormat="1" ht="15.75" spans="1:13">
      <c r="A581" s="386">
        <v>2101502</v>
      </c>
      <c r="B581" s="383" t="s">
        <v>153</v>
      </c>
      <c r="C581" s="384" t="s">
        <v>155</v>
      </c>
      <c r="D581" s="396">
        <v>0</v>
      </c>
      <c r="E581" s="423">
        <v>0</v>
      </c>
      <c r="F581" s="424" t="str">
        <f t="shared" si="136"/>
        <v/>
      </c>
      <c r="G581" s="423">
        <f t="shared" si="147"/>
        <v>0</v>
      </c>
      <c r="H581" s="424" t="str">
        <f t="shared" si="137"/>
        <v/>
      </c>
      <c r="I581" s="384"/>
      <c r="J581" s="423" t="str">
        <f t="shared" si="145"/>
        <v/>
      </c>
      <c r="K581" s="424" t="str">
        <f t="shared" si="133"/>
        <v/>
      </c>
      <c r="L581" s="378">
        <v>0</v>
      </c>
      <c r="M581" s="202">
        <f t="shared" si="134"/>
        <v>7</v>
      </c>
    </row>
    <row r="582" s="357" customFormat="1" ht="15.75" spans="1:13">
      <c r="A582" s="386">
        <v>2101503</v>
      </c>
      <c r="B582" s="383" t="s">
        <v>154</v>
      </c>
      <c r="C582" s="384" t="s">
        <v>155</v>
      </c>
      <c r="D582" s="396">
        <v>0</v>
      </c>
      <c r="E582" s="423">
        <v>0</v>
      </c>
      <c r="F582" s="424" t="str">
        <f t="shared" si="136"/>
        <v/>
      </c>
      <c r="G582" s="423">
        <f t="shared" si="147"/>
        <v>0</v>
      </c>
      <c r="H582" s="424" t="str">
        <f t="shared" si="137"/>
        <v/>
      </c>
      <c r="I582" s="384"/>
      <c r="J582" s="423" t="str">
        <f t="shared" si="145"/>
        <v/>
      </c>
      <c r="K582" s="424" t="str">
        <f t="shared" si="133"/>
        <v/>
      </c>
      <c r="L582" s="378">
        <v>0</v>
      </c>
      <c r="M582" s="202">
        <f t="shared" si="134"/>
        <v>7</v>
      </c>
    </row>
    <row r="583" s="357" customFormat="1" ht="15.75" spans="1:13">
      <c r="A583" s="386">
        <v>2101504</v>
      </c>
      <c r="B583" s="383" t="s">
        <v>186</v>
      </c>
      <c r="C583" s="384">
        <v>6</v>
      </c>
      <c r="D583" s="396">
        <v>6</v>
      </c>
      <c r="E583" s="423">
        <v>6</v>
      </c>
      <c r="F583" s="424">
        <f t="shared" si="136"/>
        <v>1</v>
      </c>
      <c r="G583" s="423">
        <f t="shared" si="147"/>
        <v>1</v>
      </c>
      <c r="H583" s="424">
        <f t="shared" si="137"/>
        <v>0.2</v>
      </c>
      <c r="I583" s="384">
        <v>5</v>
      </c>
      <c r="J583" s="423">
        <f t="shared" si="145"/>
        <v>-1</v>
      </c>
      <c r="K583" s="424">
        <f t="shared" si="133"/>
        <v>-0.166666666666667</v>
      </c>
      <c r="L583" s="378">
        <v>5</v>
      </c>
      <c r="M583" s="202">
        <f t="shared" si="134"/>
        <v>7</v>
      </c>
    </row>
    <row r="584" s="357" customFormat="1" ht="15.75" spans="1:13">
      <c r="A584" s="386">
        <v>2101505</v>
      </c>
      <c r="B584" s="383" t="s">
        <v>566</v>
      </c>
      <c r="C584" s="384" t="s">
        <v>155</v>
      </c>
      <c r="D584" s="396">
        <v>14</v>
      </c>
      <c r="E584" s="423">
        <v>7</v>
      </c>
      <c r="F584" s="424">
        <f t="shared" si="136"/>
        <v>0.5</v>
      </c>
      <c r="G584" s="423">
        <f t="shared" si="147"/>
        <v>7</v>
      </c>
      <c r="H584" s="424" t="str">
        <f t="shared" si="137"/>
        <v/>
      </c>
      <c r="I584" s="384">
        <v>17</v>
      </c>
      <c r="J584" s="423" t="str">
        <f t="shared" si="145"/>
        <v/>
      </c>
      <c r="K584" s="424" t="str">
        <f t="shared" si="133"/>
        <v/>
      </c>
      <c r="L584" s="378">
        <v>0</v>
      </c>
      <c r="M584" s="202">
        <f t="shared" si="134"/>
        <v>7</v>
      </c>
    </row>
    <row r="585" s="357" customFormat="1" ht="15.75" spans="1:13">
      <c r="A585" s="386">
        <v>2101506</v>
      </c>
      <c r="B585" s="383" t="s">
        <v>567</v>
      </c>
      <c r="C585" s="384" t="s">
        <v>155</v>
      </c>
      <c r="D585" s="396">
        <v>10</v>
      </c>
      <c r="E585" s="423">
        <v>8</v>
      </c>
      <c r="F585" s="424">
        <f t="shared" si="136"/>
        <v>0.8</v>
      </c>
      <c r="G585" s="423">
        <f t="shared" si="147"/>
        <v>8</v>
      </c>
      <c r="H585" s="424" t="str">
        <f t="shared" si="137"/>
        <v/>
      </c>
      <c r="I585" s="384"/>
      <c r="J585" s="423" t="str">
        <f t="shared" si="145"/>
        <v/>
      </c>
      <c r="K585" s="424" t="str">
        <f t="shared" si="133"/>
        <v/>
      </c>
      <c r="L585" s="378">
        <v>0</v>
      </c>
      <c r="M585" s="202">
        <f t="shared" si="134"/>
        <v>7</v>
      </c>
    </row>
    <row r="586" s="357" customFormat="1" ht="15.75" spans="1:13">
      <c r="A586" s="386">
        <v>2101550</v>
      </c>
      <c r="B586" s="383" t="s">
        <v>161</v>
      </c>
      <c r="C586" s="384" t="s">
        <v>155</v>
      </c>
      <c r="D586" s="396">
        <v>0</v>
      </c>
      <c r="E586" s="423">
        <v>0</v>
      </c>
      <c r="F586" s="424" t="str">
        <f t="shared" si="136"/>
        <v/>
      </c>
      <c r="G586" s="423">
        <f t="shared" si="147"/>
        <v>-3</v>
      </c>
      <c r="H586" s="424">
        <f t="shared" si="137"/>
        <v>-1</v>
      </c>
      <c r="I586" s="384"/>
      <c r="J586" s="423" t="str">
        <f t="shared" si="145"/>
        <v/>
      </c>
      <c r="K586" s="424" t="str">
        <f t="shared" si="133"/>
        <v/>
      </c>
      <c r="L586" s="378">
        <v>3</v>
      </c>
      <c r="M586" s="202">
        <f t="shared" si="134"/>
        <v>7</v>
      </c>
    </row>
    <row r="587" s="357" customFormat="1" ht="15.75" spans="1:13">
      <c r="A587" s="386">
        <v>2101599</v>
      </c>
      <c r="B587" s="383" t="s">
        <v>568</v>
      </c>
      <c r="C587" s="384">
        <v>74</v>
      </c>
      <c r="D587" s="396">
        <v>84</v>
      </c>
      <c r="E587" s="423">
        <v>57</v>
      </c>
      <c r="F587" s="424">
        <f t="shared" si="136"/>
        <v>0.678571428571429</v>
      </c>
      <c r="G587" s="423">
        <f t="shared" si="147"/>
        <v>-53</v>
      </c>
      <c r="H587" s="424">
        <f t="shared" si="137"/>
        <v>-0.481818181818182</v>
      </c>
      <c r="I587" s="384">
        <v>47</v>
      </c>
      <c r="J587" s="423">
        <f t="shared" si="145"/>
        <v>-27</v>
      </c>
      <c r="K587" s="424">
        <f t="shared" si="133"/>
        <v>-0.364864864864865</v>
      </c>
      <c r="L587" s="378">
        <v>110</v>
      </c>
      <c r="M587" s="202">
        <f t="shared" si="134"/>
        <v>7</v>
      </c>
    </row>
    <row r="588" s="357" customFormat="1" ht="15.75" spans="1:13">
      <c r="A588" s="379">
        <v>21016</v>
      </c>
      <c r="B588" s="388" t="s">
        <v>569</v>
      </c>
      <c r="C588" s="381">
        <f>SUM(C589)</f>
        <v>0</v>
      </c>
      <c r="D588" s="381">
        <f>SUM(D589)</f>
        <v>0</v>
      </c>
      <c r="E588" s="378">
        <v>0</v>
      </c>
      <c r="F588" s="422" t="str">
        <f t="shared" si="136"/>
        <v/>
      </c>
      <c r="G588" s="381">
        <f>E588-L588</f>
        <v>0</v>
      </c>
      <c r="H588" s="422" t="str">
        <f t="shared" si="137"/>
        <v/>
      </c>
      <c r="I588" s="381">
        <f>SUM(I589)</f>
        <v>0</v>
      </c>
      <c r="J588" s="378"/>
      <c r="K588" s="422" t="str">
        <f t="shared" si="133"/>
        <v/>
      </c>
      <c r="L588" s="378">
        <v>0</v>
      </c>
      <c r="M588" s="202">
        <f t="shared" si="134"/>
        <v>5</v>
      </c>
    </row>
    <row r="589" s="203" customFormat="1" ht="15.75" spans="1:14">
      <c r="A589" s="386">
        <v>2101601</v>
      </c>
      <c r="B589" s="383" t="s">
        <v>570</v>
      </c>
      <c r="C589" s="384" t="s">
        <v>155</v>
      </c>
      <c r="D589" s="396">
        <v>0</v>
      </c>
      <c r="E589" s="423">
        <v>0</v>
      </c>
      <c r="F589" s="424" t="str">
        <f t="shared" si="136"/>
        <v/>
      </c>
      <c r="G589" s="423">
        <f t="shared" ref="G589:G596" si="148">IFERROR(E589-L589,"")</f>
        <v>0</v>
      </c>
      <c r="H589" s="424" t="str">
        <f t="shared" si="137"/>
        <v/>
      </c>
      <c r="I589" s="384"/>
      <c r="J589" s="423" t="str">
        <f t="shared" ref="J589:J596" si="149">IFERROR(I589-C589,"")</f>
        <v/>
      </c>
      <c r="K589" s="424" t="str">
        <f t="shared" ref="K589:K596" si="150">IFERROR(J589/C589,"")</f>
        <v/>
      </c>
      <c r="L589" s="378">
        <v>0</v>
      </c>
      <c r="M589" s="202">
        <f t="shared" ref="M589:M652" si="151">LEN(A589)</f>
        <v>7</v>
      </c>
      <c r="N589" s="203" t="s">
        <v>571</v>
      </c>
    </row>
    <row r="590" s="203" customFormat="1" ht="15.75" spans="1:14">
      <c r="A590" s="379">
        <v>21017</v>
      </c>
      <c r="B590" s="388" t="s">
        <v>572</v>
      </c>
      <c r="C590" s="385">
        <f>SUM(C591:C596)</f>
        <v>100</v>
      </c>
      <c r="D590" s="385">
        <f>SUM(D591:D596)</f>
        <v>100</v>
      </c>
      <c r="E590" s="378">
        <v>100</v>
      </c>
      <c r="F590" s="422">
        <f t="shared" si="136"/>
        <v>1</v>
      </c>
      <c r="G590" s="381"/>
      <c r="H590" s="422">
        <f t="shared" si="137"/>
        <v>0</v>
      </c>
      <c r="I590" s="385">
        <f>SUM(I596)</f>
        <v>0</v>
      </c>
      <c r="J590" s="378">
        <f t="shared" si="149"/>
        <v>-100</v>
      </c>
      <c r="K590" s="422">
        <f t="shared" si="150"/>
        <v>-1</v>
      </c>
      <c r="L590" s="378">
        <v>20</v>
      </c>
      <c r="M590" s="202">
        <f t="shared" si="151"/>
        <v>5</v>
      </c>
      <c r="N590" s="203" t="s">
        <v>248</v>
      </c>
    </row>
    <row r="591" s="203" customFormat="1" ht="15.75" spans="1:14">
      <c r="A591" s="386">
        <v>2101701</v>
      </c>
      <c r="B591" s="383" t="s">
        <v>152</v>
      </c>
      <c r="C591" s="385"/>
      <c r="D591" s="396"/>
      <c r="E591" s="423">
        <v>0</v>
      </c>
      <c r="F591" s="424" t="str">
        <f t="shared" si="136"/>
        <v/>
      </c>
      <c r="G591" s="423">
        <f t="shared" si="148"/>
        <v>0</v>
      </c>
      <c r="H591" s="424" t="str">
        <f t="shared" si="137"/>
        <v/>
      </c>
      <c r="I591" s="384"/>
      <c r="J591" s="423">
        <f t="shared" si="149"/>
        <v>0</v>
      </c>
      <c r="K591" s="424" t="str">
        <f t="shared" si="150"/>
        <v/>
      </c>
      <c r="L591" s="378"/>
      <c r="M591" s="202">
        <f t="shared" si="151"/>
        <v>7</v>
      </c>
      <c r="N591" s="203" t="s">
        <v>248</v>
      </c>
    </row>
    <row r="592" s="203" customFormat="1" ht="15.75" spans="1:14">
      <c r="A592" s="386">
        <v>2101702</v>
      </c>
      <c r="B592" s="383" t="s">
        <v>153</v>
      </c>
      <c r="C592" s="385"/>
      <c r="D592" s="396"/>
      <c r="E592" s="423">
        <v>0</v>
      </c>
      <c r="F592" s="424" t="str">
        <f t="shared" ref="F592:F599" si="152">IFERROR(E592/D592,"")</f>
        <v/>
      </c>
      <c r="G592" s="423">
        <f t="shared" si="148"/>
        <v>0</v>
      </c>
      <c r="H592" s="424" t="str">
        <f t="shared" ref="H592:H599" si="153">IFERROR(G592/L592,"")</f>
        <v/>
      </c>
      <c r="I592" s="384"/>
      <c r="J592" s="423">
        <f t="shared" si="149"/>
        <v>0</v>
      </c>
      <c r="K592" s="424" t="str">
        <f t="shared" si="150"/>
        <v/>
      </c>
      <c r="L592" s="378"/>
      <c r="M592" s="202">
        <f t="shared" si="151"/>
        <v>7</v>
      </c>
      <c r="N592" s="203" t="s">
        <v>248</v>
      </c>
    </row>
    <row r="593" s="203" customFormat="1" ht="15.75" spans="1:14">
      <c r="A593" s="386">
        <v>2101703</v>
      </c>
      <c r="B593" s="383" t="s">
        <v>154</v>
      </c>
      <c r="C593" s="385"/>
      <c r="D593" s="396"/>
      <c r="E593" s="423">
        <v>0</v>
      </c>
      <c r="F593" s="424" t="str">
        <f t="shared" si="152"/>
        <v/>
      </c>
      <c r="G593" s="423">
        <f t="shared" si="148"/>
        <v>0</v>
      </c>
      <c r="H593" s="424" t="str">
        <f t="shared" si="153"/>
        <v/>
      </c>
      <c r="I593" s="384"/>
      <c r="J593" s="423">
        <f t="shared" si="149"/>
        <v>0</v>
      </c>
      <c r="K593" s="424" t="str">
        <f t="shared" si="150"/>
        <v/>
      </c>
      <c r="L593" s="378"/>
      <c r="M593" s="202">
        <f t="shared" si="151"/>
        <v>7</v>
      </c>
      <c r="N593" s="203" t="s">
        <v>248</v>
      </c>
    </row>
    <row r="594" s="203" customFormat="1" ht="15.75" spans="1:14">
      <c r="A594" s="386">
        <v>2101704</v>
      </c>
      <c r="B594" s="383" t="s">
        <v>573</v>
      </c>
      <c r="C594" s="385"/>
      <c r="D594" s="396"/>
      <c r="E594" s="423">
        <v>0</v>
      </c>
      <c r="F594" s="424" t="str">
        <f t="shared" si="152"/>
        <v/>
      </c>
      <c r="G594" s="423">
        <f t="shared" si="148"/>
        <v>-20</v>
      </c>
      <c r="H594" s="424">
        <f t="shared" si="153"/>
        <v>-1</v>
      </c>
      <c r="I594" s="384"/>
      <c r="J594" s="423">
        <f t="shared" si="149"/>
        <v>0</v>
      </c>
      <c r="K594" s="424" t="str">
        <f t="shared" si="150"/>
        <v/>
      </c>
      <c r="L594" s="378">
        <v>20</v>
      </c>
      <c r="M594" s="202">
        <f t="shared" si="151"/>
        <v>7</v>
      </c>
      <c r="N594" s="203" t="s">
        <v>574</v>
      </c>
    </row>
    <row r="595" s="203" customFormat="1" ht="15.75" spans="1:14">
      <c r="A595" s="386">
        <v>2101750</v>
      </c>
      <c r="B595" s="383" t="s">
        <v>161</v>
      </c>
      <c r="C595" s="385"/>
      <c r="D595" s="396"/>
      <c r="E595" s="423">
        <v>0</v>
      </c>
      <c r="F595" s="424" t="str">
        <f t="shared" si="152"/>
        <v/>
      </c>
      <c r="G595" s="423">
        <f t="shared" si="148"/>
        <v>0</v>
      </c>
      <c r="H595" s="424" t="str">
        <f t="shared" si="153"/>
        <v/>
      </c>
      <c r="I595" s="384"/>
      <c r="J595" s="423">
        <f t="shared" si="149"/>
        <v>0</v>
      </c>
      <c r="K595" s="424" t="str">
        <f t="shared" si="150"/>
        <v/>
      </c>
      <c r="L595" s="378"/>
      <c r="M595" s="202">
        <f t="shared" si="151"/>
        <v>7</v>
      </c>
      <c r="N595" s="203" t="s">
        <v>575</v>
      </c>
    </row>
    <row r="596" s="203" customFormat="1" ht="15.75" spans="1:14">
      <c r="A596" s="386">
        <v>2101799</v>
      </c>
      <c r="B596" s="383" t="s">
        <v>576</v>
      </c>
      <c r="C596" s="384">
        <v>100</v>
      </c>
      <c r="D596" s="396">
        <v>100</v>
      </c>
      <c r="E596" s="423">
        <v>100</v>
      </c>
      <c r="F596" s="424">
        <f t="shared" si="152"/>
        <v>1</v>
      </c>
      <c r="G596" s="423">
        <f t="shared" si="148"/>
        <v>100</v>
      </c>
      <c r="H596" s="424" t="str">
        <f t="shared" si="153"/>
        <v/>
      </c>
      <c r="I596" s="384"/>
      <c r="J596" s="423">
        <f t="shared" si="149"/>
        <v>-100</v>
      </c>
      <c r="K596" s="424">
        <f t="shared" si="150"/>
        <v>-1</v>
      </c>
      <c r="L596" s="378"/>
      <c r="M596" s="202">
        <f t="shared" si="151"/>
        <v>7</v>
      </c>
      <c r="N596" s="203" t="s">
        <v>248</v>
      </c>
    </row>
    <row r="597" s="203" customFormat="1" ht="15.75" spans="1:13">
      <c r="A597" s="379">
        <v>21018</v>
      </c>
      <c r="B597" s="388" t="s">
        <v>577</v>
      </c>
      <c r="C597" s="384"/>
      <c r="D597" s="423"/>
      <c r="E597" s="378"/>
      <c r="F597" s="422" t="str">
        <f t="shared" si="152"/>
        <v/>
      </c>
      <c r="G597" s="396"/>
      <c r="H597" s="422" t="str">
        <f t="shared" si="153"/>
        <v/>
      </c>
      <c r="I597" s="384"/>
      <c r="J597" s="423"/>
      <c r="K597" s="424"/>
      <c r="L597" s="378"/>
      <c r="M597" s="202">
        <f t="shared" si="151"/>
        <v>5</v>
      </c>
    </row>
    <row r="598" s="357" customFormat="1" ht="15.75" spans="1:13">
      <c r="A598" s="379">
        <v>21099</v>
      </c>
      <c r="B598" s="380" t="s">
        <v>578</v>
      </c>
      <c r="C598" s="387">
        <f>SUM(C599)</f>
        <v>259</v>
      </c>
      <c r="D598" s="387">
        <f>SUM(D599)</f>
        <v>298</v>
      </c>
      <c r="E598" s="378">
        <v>188</v>
      </c>
      <c r="F598" s="422">
        <f t="shared" si="152"/>
        <v>0.630872483221476</v>
      </c>
      <c r="G598" s="381">
        <f t="shared" ref="G598:G601" si="154">E598-L598</f>
        <v>-351</v>
      </c>
      <c r="H598" s="422">
        <f t="shared" si="153"/>
        <v>-0.651205936920223</v>
      </c>
      <c r="I598" s="387">
        <f>SUM(I599)</f>
        <v>0</v>
      </c>
      <c r="J598" s="378">
        <f t="shared" ref="J598:J600" si="155">IFERROR(I598-C598,"")</f>
        <v>-259</v>
      </c>
      <c r="K598" s="422">
        <f t="shared" ref="K598:K661" si="156">IFERROR(J598/C598,"")</f>
        <v>-1</v>
      </c>
      <c r="L598" s="378">
        <v>539</v>
      </c>
      <c r="M598" s="202">
        <f t="shared" si="151"/>
        <v>5</v>
      </c>
    </row>
    <row r="599" s="203" customFormat="1" ht="15.75" spans="1:13">
      <c r="A599" s="386">
        <v>2109999</v>
      </c>
      <c r="B599" s="383" t="s">
        <v>578</v>
      </c>
      <c r="C599" s="384">
        <v>259</v>
      </c>
      <c r="D599" s="396">
        <v>298</v>
      </c>
      <c r="E599" s="423">
        <v>188</v>
      </c>
      <c r="F599" s="424">
        <f t="shared" si="152"/>
        <v>0.630872483221476</v>
      </c>
      <c r="G599" s="423">
        <f t="shared" ref="G599:G610" si="157">IFERROR(E599-L599,"")</f>
        <v>-351</v>
      </c>
      <c r="H599" s="424">
        <f t="shared" si="153"/>
        <v>-0.651205936920223</v>
      </c>
      <c r="I599" s="384"/>
      <c r="J599" s="423">
        <f t="shared" si="155"/>
        <v>-259</v>
      </c>
      <c r="K599" s="424">
        <f t="shared" si="156"/>
        <v>-1</v>
      </c>
      <c r="L599" s="378">
        <v>539</v>
      </c>
      <c r="M599" s="202">
        <f t="shared" si="151"/>
        <v>7</v>
      </c>
    </row>
    <row r="600" s="202" customFormat="1" ht="15.75" spans="1:13">
      <c r="A600" s="390">
        <v>211</v>
      </c>
      <c r="B600" s="377" t="s">
        <v>579</v>
      </c>
      <c r="C600" s="378">
        <f>C601+C611+C615+C624+C631+C638+C641+C642+C643+C645+C651+C652+C653+C654</f>
        <v>457</v>
      </c>
      <c r="D600" s="378">
        <f>D601+D611+D615+D624+D631+D641+D642+D643+D645+D651+D652+D653+D654+D638</f>
        <v>2605</v>
      </c>
      <c r="E600" s="378">
        <f>E601+E611+E615+E624+E631+E638+E641+E642+E643+E645+E651+E652+E653+E654</f>
        <v>2373</v>
      </c>
      <c r="F600" s="429">
        <f>E600/D600</f>
        <v>0.910940499040307</v>
      </c>
      <c r="G600" s="381">
        <f t="shared" si="154"/>
        <v>324</v>
      </c>
      <c r="H600" s="430">
        <f>G600/L600</f>
        <v>0.158125915080527</v>
      </c>
      <c r="I600" s="378">
        <f>I601+I611+I615+I624+I631+I638+I641+I642+I643+I645+I651+I652+I653+I654</f>
        <v>2769</v>
      </c>
      <c r="J600" s="378">
        <f t="shared" si="155"/>
        <v>2312</v>
      </c>
      <c r="K600" s="422">
        <f t="shared" si="156"/>
        <v>5.05908096280088</v>
      </c>
      <c r="L600" s="378">
        <v>2049</v>
      </c>
      <c r="M600" s="202">
        <f t="shared" si="151"/>
        <v>3</v>
      </c>
    </row>
    <row r="601" s="357" customFormat="1" ht="15.75" spans="1:13">
      <c r="A601" s="379">
        <v>21101</v>
      </c>
      <c r="B601" s="380" t="s">
        <v>580</v>
      </c>
      <c r="C601" s="381">
        <f>SUM(C602:C610)</f>
        <v>0</v>
      </c>
      <c r="D601" s="381">
        <f t="shared" ref="D601:I601" si="158">SUM(D602:D610)</f>
        <v>0</v>
      </c>
      <c r="E601" s="381">
        <f t="shared" si="158"/>
        <v>0</v>
      </c>
      <c r="F601" s="422" t="str">
        <f t="shared" ref="F601:F655" si="159">IFERROR(E601/D601,"")</f>
        <v/>
      </c>
      <c r="G601" s="381">
        <f t="shared" si="154"/>
        <v>0</v>
      </c>
      <c r="H601" s="422" t="str">
        <f t="shared" ref="H601:H655" si="160">IFERROR(G601/L601,"")</f>
        <v/>
      </c>
      <c r="I601" s="381">
        <f t="shared" si="158"/>
        <v>0</v>
      </c>
      <c r="J601" s="378"/>
      <c r="K601" s="422" t="str">
        <f t="shared" si="156"/>
        <v/>
      </c>
      <c r="L601" s="378">
        <v>0</v>
      </c>
      <c r="M601" s="202">
        <f t="shared" si="151"/>
        <v>5</v>
      </c>
    </row>
    <row r="602" s="357" customFormat="1" ht="15.75" spans="1:13">
      <c r="A602" s="386">
        <v>2110101</v>
      </c>
      <c r="B602" s="383" t="s">
        <v>152</v>
      </c>
      <c r="C602" s="384" t="s">
        <v>155</v>
      </c>
      <c r="D602" s="396">
        <v>0</v>
      </c>
      <c r="E602" s="423">
        <v>0</v>
      </c>
      <c r="F602" s="424" t="str">
        <f t="shared" si="159"/>
        <v/>
      </c>
      <c r="G602" s="423">
        <f t="shared" si="157"/>
        <v>0</v>
      </c>
      <c r="H602" s="424" t="str">
        <f t="shared" si="160"/>
        <v/>
      </c>
      <c r="I602" s="384"/>
      <c r="J602" s="423" t="str">
        <f t="shared" ref="J602:J644" si="161">IFERROR(I602-C602,"")</f>
        <v/>
      </c>
      <c r="K602" s="424" t="str">
        <f t="shared" si="156"/>
        <v/>
      </c>
      <c r="L602" s="378">
        <v>0</v>
      </c>
      <c r="M602" s="202">
        <f t="shared" si="151"/>
        <v>7</v>
      </c>
    </row>
    <row r="603" s="357" customFormat="1" ht="15.75" spans="1:13">
      <c r="A603" s="386">
        <v>2110102</v>
      </c>
      <c r="B603" s="383" t="s">
        <v>153</v>
      </c>
      <c r="C603" s="384" t="s">
        <v>155</v>
      </c>
      <c r="D603" s="396">
        <v>0</v>
      </c>
      <c r="E603" s="423">
        <v>0</v>
      </c>
      <c r="F603" s="424" t="str">
        <f t="shared" si="159"/>
        <v/>
      </c>
      <c r="G603" s="423">
        <f t="shared" si="157"/>
        <v>0</v>
      </c>
      <c r="H603" s="424" t="str">
        <f t="shared" si="160"/>
        <v/>
      </c>
      <c r="I603" s="384"/>
      <c r="J603" s="423" t="str">
        <f t="shared" si="161"/>
        <v/>
      </c>
      <c r="K603" s="424" t="str">
        <f t="shared" si="156"/>
        <v/>
      </c>
      <c r="L603" s="378">
        <v>0</v>
      </c>
      <c r="M603" s="202">
        <f t="shared" si="151"/>
        <v>7</v>
      </c>
    </row>
    <row r="604" s="357" customFormat="1" ht="15.75" spans="1:13">
      <c r="A604" s="386">
        <v>2110103</v>
      </c>
      <c r="B604" s="383" t="s">
        <v>154</v>
      </c>
      <c r="C604" s="384" t="s">
        <v>155</v>
      </c>
      <c r="D604" s="396">
        <v>0</v>
      </c>
      <c r="E604" s="423">
        <v>0</v>
      </c>
      <c r="F604" s="424" t="str">
        <f t="shared" si="159"/>
        <v/>
      </c>
      <c r="G604" s="423">
        <f t="shared" si="157"/>
        <v>0</v>
      </c>
      <c r="H604" s="424" t="str">
        <f t="shared" si="160"/>
        <v/>
      </c>
      <c r="I604" s="384"/>
      <c r="J604" s="423" t="str">
        <f t="shared" si="161"/>
        <v/>
      </c>
      <c r="K604" s="424" t="str">
        <f t="shared" si="156"/>
        <v/>
      </c>
      <c r="L604" s="378">
        <v>0</v>
      </c>
      <c r="M604" s="202">
        <f t="shared" si="151"/>
        <v>7</v>
      </c>
    </row>
    <row r="605" s="357" customFormat="1" ht="15.75" spans="1:13">
      <c r="A605" s="386">
        <v>2110104</v>
      </c>
      <c r="B605" s="383" t="s">
        <v>581</v>
      </c>
      <c r="C605" s="384" t="s">
        <v>155</v>
      </c>
      <c r="D605" s="396">
        <v>0</v>
      </c>
      <c r="E605" s="423">
        <v>0</v>
      </c>
      <c r="F605" s="424" t="str">
        <f t="shared" si="159"/>
        <v/>
      </c>
      <c r="G605" s="423">
        <f t="shared" si="157"/>
        <v>0</v>
      </c>
      <c r="H605" s="424" t="str">
        <f t="shared" si="160"/>
        <v/>
      </c>
      <c r="I605" s="384"/>
      <c r="J605" s="423" t="str">
        <f t="shared" si="161"/>
        <v/>
      </c>
      <c r="K605" s="424" t="str">
        <f t="shared" si="156"/>
        <v/>
      </c>
      <c r="L605" s="378">
        <v>0</v>
      </c>
      <c r="M605" s="202">
        <f t="shared" si="151"/>
        <v>7</v>
      </c>
    </row>
    <row r="606" s="357" customFormat="1" ht="15.75" spans="1:13">
      <c r="A606" s="386">
        <v>2110105</v>
      </c>
      <c r="B606" s="383" t="s">
        <v>582</v>
      </c>
      <c r="C606" s="384" t="s">
        <v>155</v>
      </c>
      <c r="D606" s="396">
        <v>0</v>
      </c>
      <c r="E606" s="423">
        <v>0</v>
      </c>
      <c r="F606" s="424" t="str">
        <f t="shared" si="159"/>
        <v/>
      </c>
      <c r="G606" s="423">
        <f t="shared" si="157"/>
        <v>0</v>
      </c>
      <c r="H606" s="424" t="str">
        <f t="shared" si="160"/>
        <v/>
      </c>
      <c r="I606" s="384"/>
      <c r="J606" s="423" t="str">
        <f t="shared" si="161"/>
        <v/>
      </c>
      <c r="K606" s="424" t="str">
        <f t="shared" si="156"/>
        <v/>
      </c>
      <c r="L606" s="378">
        <v>0</v>
      </c>
      <c r="M606" s="202">
        <f t="shared" si="151"/>
        <v>7</v>
      </c>
    </row>
    <row r="607" s="357" customFormat="1" ht="15.75" spans="1:13">
      <c r="A607" s="386">
        <v>2110106</v>
      </c>
      <c r="B607" s="383" t="s">
        <v>583</v>
      </c>
      <c r="C607" s="384" t="s">
        <v>155</v>
      </c>
      <c r="D607" s="396">
        <v>0</v>
      </c>
      <c r="E607" s="423">
        <v>0</v>
      </c>
      <c r="F607" s="424" t="str">
        <f t="shared" si="159"/>
        <v/>
      </c>
      <c r="G607" s="423">
        <f t="shared" si="157"/>
        <v>0</v>
      </c>
      <c r="H607" s="424" t="str">
        <f t="shared" si="160"/>
        <v/>
      </c>
      <c r="I607" s="384"/>
      <c r="J607" s="423" t="str">
        <f t="shared" si="161"/>
        <v/>
      </c>
      <c r="K607" s="424" t="str">
        <f t="shared" si="156"/>
        <v/>
      </c>
      <c r="L607" s="378">
        <v>0</v>
      </c>
      <c r="M607" s="202">
        <f t="shared" si="151"/>
        <v>7</v>
      </c>
    </row>
    <row r="608" s="357" customFormat="1" ht="15.75" spans="1:13">
      <c r="A608" s="386">
        <v>2110107</v>
      </c>
      <c r="B608" s="383" t="s">
        <v>584</v>
      </c>
      <c r="C608" s="384" t="s">
        <v>155</v>
      </c>
      <c r="D608" s="396">
        <v>0</v>
      </c>
      <c r="E608" s="423">
        <v>0</v>
      </c>
      <c r="F608" s="424" t="str">
        <f t="shared" si="159"/>
        <v/>
      </c>
      <c r="G608" s="423">
        <f t="shared" si="157"/>
        <v>0</v>
      </c>
      <c r="H608" s="424" t="str">
        <f t="shared" si="160"/>
        <v/>
      </c>
      <c r="I608" s="384"/>
      <c r="J608" s="423" t="str">
        <f t="shared" si="161"/>
        <v/>
      </c>
      <c r="K608" s="424" t="str">
        <f t="shared" si="156"/>
        <v/>
      </c>
      <c r="L608" s="378">
        <v>0</v>
      </c>
      <c r="M608" s="202">
        <f t="shared" si="151"/>
        <v>7</v>
      </c>
    </row>
    <row r="609" s="357" customFormat="1" ht="15.75" spans="1:13">
      <c r="A609" s="386">
        <v>2110108</v>
      </c>
      <c r="B609" s="383" t="s">
        <v>585</v>
      </c>
      <c r="C609" s="384" t="s">
        <v>155</v>
      </c>
      <c r="D609" s="396">
        <v>0</v>
      </c>
      <c r="E609" s="423">
        <v>0</v>
      </c>
      <c r="F609" s="424" t="str">
        <f t="shared" si="159"/>
        <v/>
      </c>
      <c r="G609" s="423">
        <f t="shared" si="157"/>
        <v>0</v>
      </c>
      <c r="H609" s="424" t="str">
        <f t="shared" si="160"/>
        <v/>
      </c>
      <c r="I609" s="384"/>
      <c r="J609" s="423" t="str">
        <f t="shared" si="161"/>
        <v/>
      </c>
      <c r="K609" s="424" t="str">
        <f t="shared" si="156"/>
        <v/>
      </c>
      <c r="L609" s="378">
        <v>0</v>
      </c>
      <c r="M609" s="202">
        <f t="shared" si="151"/>
        <v>7</v>
      </c>
    </row>
    <row r="610" s="357" customFormat="1" ht="15.75" spans="1:13">
      <c r="A610" s="386">
        <v>2110199</v>
      </c>
      <c r="B610" s="383" t="s">
        <v>586</v>
      </c>
      <c r="C610" s="384" t="s">
        <v>155</v>
      </c>
      <c r="D610" s="396">
        <v>0</v>
      </c>
      <c r="E610" s="423">
        <v>0</v>
      </c>
      <c r="F610" s="424" t="str">
        <f t="shared" si="159"/>
        <v/>
      </c>
      <c r="G610" s="423">
        <f t="shared" si="157"/>
        <v>0</v>
      </c>
      <c r="H610" s="424" t="str">
        <f t="shared" si="160"/>
        <v/>
      </c>
      <c r="I610" s="384"/>
      <c r="J610" s="423" t="str">
        <f t="shared" si="161"/>
        <v/>
      </c>
      <c r="K610" s="424" t="str">
        <f t="shared" si="156"/>
        <v/>
      </c>
      <c r="L610" s="378">
        <v>0</v>
      </c>
      <c r="M610" s="202">
        <f t="shared" si="151"/>
        <v>7</v>
      </c>
    </row>
    <row r="611" s="357" customFormat="1" ht="15.75" spans="1:13">
      <c r="A611" s="379">
        <v>21102</v>
      </c>
      <c r="B611" s="380" t="s">
        <v>587</v>
      </c>
      <c r="C611" s="381">
        <f>SUM(C612:C614)</f>
        <v>120</v>
      </c>
      <c r="D611" s="381">
        <f t="shared" ref="D611:I611" si="162">SUM(D612:D614)</f>
        <v>170</v>
      </c>
      <c r="E611" s="381">
        <f t="shared" si="162"/>
        <v>104</v>
      </c>
      <c r="F611" s="422">
        <f t="shared" si="159"/>
        <v>0.611764705882353</v>
      </c>
      <c r="G611" s="381">
        <f>E611-L611</f>
        <v>-38</v>
      </c>
      <c r="H611" s="422">
        <f t="shared" si="160"/>
        <v>-0.267605633802817</v>
      </c>
      <c r="I611" s="381">
        <f t="shared" si="162"/>
        <v>120</v>
      </c>
      <c r="J611" s="378">
        <f t="shared" si="161"/>
        <v>0</v>
      </c>
      <c r="K611" s="422">
        <f t="shared" si="156"/>
        <v>0</v>
      </c>
      <c r="L611" s="378">
        <v>142</v>
      </c>
      <c r="M611" s="202">
        <f t="shared" si="151"/>
        <v>5</v>
      </c>
    </row>
    <row r="612" s="357" customFormat="1" ht="15.75" spans="1:13">
      <c r="A612" s="386">
        <v>2110203</v>
      </c>
      <c r="B612" s="383" t="s">
        <v>588</v>
      </c>
      <c r="C612" s="384" t="s">
        <v>155</v>
      </c>
      <c r="D612" s="396">
        <v>0</v>
      </c>
      <c r="E612" s="423">
        <v>0</v>
      </c>
      <c r="F612" s="424" t="str">
        <f t="shared" si="159"/>
        <v/>
      </c>
      <c r="G612" s="423">
        <f t="shared" ref="G612:G614" si="163">IFERROR(E612-L612,"")</f>
        <v>0</v>
      </c>
      <c r="H612" s="424" t="str">
        <f t="shared" si="160"/>
        <v/>
      </c>
      <c r="I612" s="384"/>
      <c r="J612" s="423" t="str">
        <f t="shared" si="161"/>
        <v/>
      </c>
      <c r="K612" s="424" t="str">
        <f t="shared" si="156"/>
        <v/>
      </c>
      <c r="L612" s="378">
        <v>0</v>
      </c>
      <c r="M612" s="202">
        <f t="shared" si="151"/>
        <v>7</v>
      </c>
    </row>
    <row r="613" s="357" customFormat="1" ht="15.75" spans="1:13">
      <c r="A613" s="386">
        <v>2110204</v>
      </c>
      <c r="B613" s="383" t="s">
        <v>589</v>
      </c>
      <c r="C613" s="384" t="s">
        <v>155</v>
      </c>
      <c r="D613" s="396">
        <v>0</v>
      </c>
      <c r="E613" s="423">
        <v>0</v>
      </c>
      <c r="F613" s="424" t="str">
        <f t="shared" si="159"/>
        <v/>
      </c>
      <c r="G613" s="423">
        <f t="shared" si="163"/>
        <v>0</v>
      </c>
      <c r="H613" s="424" t="str">
        <f t="shared" si="160"/>
        <v/>
      </c>
      <c r="I613" s="384"/>
      <c r="J613" s="423" t="str">
        <f t="shared" si="161"/>
        <v/>
      </c>
      <c r="K613" s="424" t="str">
        <f t="shared" si="156"/>
        <v/>
      </c>
      <c r="L613" s="378">
        <v>0</v>
      </c>
      <c r="M613" s="202">
        <f t="shared" si="151"/>
        <v>7</v>
      </c>
    </row>
    <row r="614" s="357" customFormat="1" ht="15.75" spans="1:13">
      <c r="A614" s="386">
        <v>2110299</v>
      </c>
      <c r="B614" s="383" t="s">
        <v>590</v>
      </c>
      <c r="C614" s="384">
        <v>120</v>
      </c>
      <c r="D614" s="396">
        <v>170</v>
      </c>
      <c r="E614" s="423">
        <v>104</v>
      </c>
      <c r="F614" s="424">
        <f t="shared" si="159"/>
        <v>0.611764705882353</v>
      </c>
      <c r="G614" s="423">
        <f t="shared" si="163"/>
        <v>-38</v>
      </c>
      <c r="H614" s="424">
        <f t="shared" si="160"/>
        <v>-0.267605633802817</v>
      </c>
      <c r="I614" s="384">
        <v>120</v>
      </c>
      <c r="J614" s="423">
        <f t="shared" si="161"/>
        <v>0</v>
      </c>
      <c r="K614" s="424">
        <f t="shared" si="156"/>
        <v>0</v>
      </c>
      <c r="L614" s="378">
        <v>142</v>
      </c>
      <c r="M614" s="202">
        <f t="shared" si="151"/>
        <v>7</v>
      </c>
    </row>
    <row r="615" s="357" customFormat="1" ht="15.75" spans="1:13">
      <c r="A615" s="379">
        <v>21103</v>
      </c>
      <c r="B615" s="380" t="s">
        <v>591</v>
      </c>
      <c r="C615" s="381">
        <f>SUM(C616:C623)</f>
        <v>133</v>
      </c>
      <c r="D615" s="381">
        <f t="shared" ref="D615:I615" si="164">SUM(D616:D623)</f>
        <v>399</v>
      </c>
      <c r="E615" s="381">
        <f t="shared" si="164"/>
        <v>418</v>
      </c>
      <c r="F615" s="422">
        <f t="shared" si="159"/>
        <v>1.04761904761905</v>
      </c>
      <c r="G615" s="381">
        <f>E615-L615</f>
        <v>14</v>
      </c>
      <c r="H615" s="422">
        <f t="shared" si="160"/>
        <v>0.0346534653465347</v>
      </c>
      <c r="I615" s="381">
        <f t="shared" si="164"/>
        <v>8</v>
      </c>
      <c r="J615" s="378">
        <f t="shared" si="161"/>
        <v>-125</v>
      </c>
      <c r="K615" s="422">
        <f t="shared" si="156"/>
        <v>-0.93984962406015</v>
      </c>
      <c r="L615" s="378">
        <v>404</v>
      </c>
      <c r="M615" s="202">
        <f t="shared" si="151"/>
        <v>5</v>
      </c>
    </row>
    <row r="616" s="357" customFormat="1" ht="15.75" spans="1:13">
      <c r="A616" s="386">
        <v>2110301</v>
      </c>
      <c r="B616" s="383" t="s">
        <v>592</v>
      </c>
      <c r="C616" s="384" t="s">
        <v>155</v>
      </c>
      <c r="D616" s="396">
        <v>0</v>
      </c>
      <c r="E616" s="423">
        <v>0</v>
      </c>
      <c r="F616" s="424" t="str">
        <f t="shared" si="159"/>
        <v/>
      </c>
      <c r="G616" s="423">
        <f t="shared" ref="G616:G623" si="165">IFERROR(E616-L616,"")</f>
        <v>0</v>
      </c>
      <c r="H616" s="424" t="str">
        <f t="shared" si="160"/>
        <v/>
      </c>
      <c r="I616" s="384"/>
      <c r="J616" s="423" t="str">
        <f t="shared" si="161"/>
        <v/>
      </c>
      <c r="K616" s="424" t="str">
        <f t="shared" si="156"/>
        <v/>
      </c>
      <c r="L616" s="378">
        <v>0</v>
      </c>
      <c r="M616" s="202">
        <f t="shared" si="151"/>
        <v>7</v>
      </c>
    </row>
    <row r="617" s="357" customFormat="1" ht="15.75" spans="1:13">
      <c r="A617" s="386">
        <v>2110302</v>
      </c>
      <c r="B617" s="383" t="s">
        <v>593</v>
      </c>
      <c r="C617" s="384">
        <v>133</v>
      </c>
      <c r="D617" s="396">
        <v>241</v>
      </c>
      <c r="E617" s="423">
        <v>278</v>
      </c>
      <c r="F617" s="424">
        <f t="shared" si="159"/>
        <v>1.15352697095436</v>
      </c>
      <c r="G617" s="423">
        <f t="shared" si="165"/>
        <v>-22</v>
      </c>
      <c r="H617" s="424">
        <f t="shared" si="160"/>
        <v>-0.0733333333333333</v>
      </c>
      <c r="I617" s="384">
        <v>8</v>
      </c>
      <c r="J617" s="423">
        <f t="shared" si="161"/>
        <v>-125</v>
      </c>
      <c r="K617" s="424">
        <f t="shared" si="156"/>
        <v>-0.93984962406015</v>
      </c>
      <c r="L617" s="378">
        <v>300</v>
      </c>
      <c r="M617" s="202">
        <f t="shared" si="151"/>
        <v>7</v>
      </c>
    </row>
    <row r="618" s="357" customFormat="1" ht="15.75" spans="1:13">
      <c r="A618" s="386">
        <v>2110303</v>
      </c>
      <c r="B618" s="383" t="s">
        <v>594</v>
      </c>
      <c r="C618" s="384" t="s">
        <v>155</v>
      </c>
      <c r="D618" s="396">
        <v>0</v>
      </c>
      <c r="E618" s="423">
        <v>0</v>
      </c>
      <c r="F618" s="424" t="str">
        <f t="shared" si="159"/>
        <v/>
      </c>
      <c r="G618" s="423">
        <f t="shared" si="165"/>
        <v>0</v>
      </c>
      <c r="H618" s="424" t="str">
        <f t="shared" si="160"/>
        <v/>
      </c>
      <c r="I618" s="384"/>
      <c r="J618" s="423" t="str">
        <f t="shared" si="161"/>
        <v/>
      </c>
      <c r="K618" s="424" t="str">
        <f t="shared" si="156"/>
        <v/>
      </c>
      <c r="L618" s="378">
        <v>0</v>
      </c>
      <c r="M618" s="202">
        <f t="shared" si="151"/>
        <v>7</v>
      </c>
    </row>
    <row r="619" s="357" customFormat="1" ht="15.75" spans="1:13">
      <c r="A619" s="386">
        <v>2110304</v>
      </c>
      <c r="B619" s="383" t="s">
        <v>595</v>
      </c>
      <c r="C619" s="384" t="s">
        <v>155</v>
      </c>
      <c r="D619" s="396">
        <v>0</v>
      </c>
      <c r="E619" s="423">
        <v>0</v>
      </c>
      <c r="F619" s="424" t="str">
        <f t="shared" si="159"/>
        <v/>
      </c>
      <c r="G619" s="423">
        <f t="shared" si="165"/>
        <v>-2</v>
      </c>
      <c r="H619" s="424">
        <f t="shared" si="160"/>
        <v>-1</v>
      </c>
      <c r="I619" s="384"/>
      <c r="J619" s="423" t="str">
        <f t="shared" si="161"/>
        <v/>
      </c>
      <c r="K619" s="424" t="str">
        <f t="shared" si="156"/>
        <v/>
      </c>
      <c r="L619" s="378">
        <v>2</v>
      </c>
      <c r="M619" s="202">
        <f t="shared" si="151"/>
        <v>7</v>
      </c>
    </row>
    <row r="620" s="357" customFormat="1" ht="15.75" spans="1:13">
      <c r="A620" s="386">
        <v>2110305</v>
      </c>
      <c r="B620" s="383" t="s">
        <v>596</v>
      </c>
      <c r="C620" s="384" t="s">
        <v>155</v>
      </c>
      <c r="D620" s="396">
        <v>0</v>
      </c>
      <c r="E620" s="423">
        <v>0</v>
      </c>
      <c r="F620" s="424" t="str">
        <f t="shared" si="159"/>
        <v/>
      </c>
      <c r="G620" s="423">
        <f t="shared" si="165"/>
        <v>0</v>
      </c>
      <c r="H620" s="424" t="str">
        <f t="shared" si="160"/>
        <v/>
      </c>
      <c r="I620" s="384"/>
      <c r="J620" s="423" t="str">
        <f t="shared" si="161"/>
        <v/>
      </c>
      <c r="K620" s="424" t="str">
        <f t="shared" si="156"/>
        <v/>
      </c>
      <c r="L620" s="378">
        <v>0</v>
      </c>
      <c r="M620" s="202">
        <f t="shared" si="151"/>
        <v>7</v>
      </c>
    </row>
    <row r="621" s="357" customFormat="1" ht="15.75" spans="1:13">
      <c r="A621" s="386">
        <v>2110306</v>
      </c>
      <c r="B621" s="383" t="s">
        <v>597</v>
      </c>
      <c r="C621" s="384" t="s">
        <v>155</v>
      </c>
      <c r="D621" s="396">
        <v>0</v>
      </c>
      <c r="E621" s="423">
        <v>0</v>
      </c>
      <c r="F621" s="424" t="str">
        <f t="shared" si="159"/>
        <v/>
      </c>
      <c r="G621" s="423">
        <f t="shared" si="165"/>
        <v>0</v>
      </c>
      <c r="H621" s="424" t="str">
        <f t="shared" si="160"/>
        <v/>
      </c>
      <c r="I621" s="384"/>
      <c r="J621" s="423" t="str">
        <f t="shared" si="161"/>
        <v/>
      </c>
      <c r="K621" s="424" t="str">
        <f t="shared" si="156"/>
        <v/>
      </c>
      <c r="L621" s="378">
        <v>0</v>
      </c>
      <c r="M621" s="202">
        <f t="shared" si="151"/>
        <v>7</v>
      </c>
    </row>
    <row r="622" s="357" customFormat="1" ht="15.75" spans="1:13">
      <c r="A622" s="386">
        <v>2110307</v>
      </c>
      <c r="B622" s="383" t="s">
        <v>598</v>
      </c>
      <c r="C622" s="384" t="s">
        <v>155</v>
      </c>
      <c r="D622" s="396">
        <v>0</v>
      </c>
      <c r="E622" s="423">
        <v>0</v>
      </c>
      <c r="F622" s="424" t="str">
        <f t="shared" si="159"/>
        <v/>
      </c>
      <c r="G622" s="423">
        <f t="shared" si="165"/>
        <v>0</v>
      </c>
      <c r="H622" s="424" t="str">
        <f t="shared" si="160"/>
        <v/>
      </c>
      <c r="I622" s="384"/>
      <c r="J622" s="423" t="str">
        <f t="shared" si="161"/>
        <v/>
      </c>
      <c r="K622" s="424" t="str">
        <f t="shared" si="156"/>
        <v/>
      </c>
      <c r="L622" s="378">
        <v>0</v>
      </c>
      <c r="M622" s="202">
        <f t="shared" si="151"/>
        <v>7</v>
      </c>
    </row>
    <row r="623" s="357" customFormat="1" ht="15.75" spans="1:13">
      <c r="A623" s="386">
        <v>2110399</v>
      </c>
      <c r="B623" s="383" t="s">
        <v>599</v>
      </c>
      <c r="C623" s="384" t="s">
        <v>155</v>
      </c>
      <c r="D623" s="396">
        <v>158</v>
      </c>
      <c r="E623" s="423">
        <v>140</v>
      </c>
      <c r="F623" s="424">
        <f t="shared" si="159"/>
        <v>0.886075949367089</v>
      </c>
      <c r="G623" s="423">
        <f t="shared" si="165"/>
        <v>38</v>
      </c>
      <c r="H623" s="424">
        <f t="shared" si="160"/>
        <v>0.372549019607843</v>
      </c>
      <c r="I623" s="384"/>
      <c r="J623" s="423" t="str">
        <f t="shared" si="161"/>
        <v/>
      </c>
      <c r="K623" s="424" t="str">
        <f t="shared" si="156"/>
        <v/>
      </c>
      <c r="L623" s="378">
        <v>102</v>
      </c>
      <c r="M623" s="202">
        <f t="shared" si="151"/>
        <v>7</v>
      </c>
    </row>
    <row r="624" s="357" customFormat="1" ht="15.75" spans="1:13">
      <c r="A624" s="379">
        <v>21104</v>
      </c>
      <c r="B624" s="380" t="s">
        <v>600</v>
      </c>
      <c r="C624" s="387">
        <f>SUM(C625:C630)</f>
        <v>60</v>
      </c>
      <c r="D624" s="387">
        <f>SUM(D625:D630)</f>
        <v>1387</v>
      </c>
      <c r="E624" s="378">
        <v>1744</v>
      </c>
      <c r="F624" s="422">
        <f t="shared" si="159"/>
        <v>1.25739005046864</v>
      </c>
      <c r="G624" s="381">
        <f>E624-L624</f>
        <v>1462</v>
      </c>
      <c r="H624" s="422">
        <f t="shared" si="160"/>
        <v>5.18439716312057</v>
      </c>
      <c r="I624" s="387">
        <f>SUM(I625:I630)</f>
        <v>1180</v>
      </c>
      <c r="J624" s="378">
        <f t="shared" si="161"/>
        <v>1120</v>
      </c>
      <c r="K624" s="422">
        <f t="shared" si="156"/>
        <v>18.6666666666667</v>
      </c>
      <c r="L624" s="378">
        <v>282</v>
      </c>
      <c r="M624" s="202">
        <f t="shared" si="151"/>
        <v>5</v>
      </c>
    </row>
    <row r="625" s="357" customFormat="1" ht="15.75" spans="1:13">
      <c r="A625" s="386">
        <v>2110401</v>
      </c>
      <c r="B625" s="383" t="s">
        <v>601</v>
      </c>
      <c r="C625" s="384">
        <v>54</v>
      </c>
      <c r="D625" s="396">
        <v>80</v>
      </c>
      <c r="E625" s="423">
        <v>80</v>
      </c>
      <c r="F625" s="424">
        <f t="shared" si="159"/>
        <v>1</v>
      </c>
      <c r="G625" s="423">
        <f t="shared" ref="G625:G630" si="166">IFERROR(E625-L625,"")</f>
        <v>-22</v>
      </c>
      <c r="H625" s="424">
        <f t="shared" si="160"/>
        <v>-0.215686274509804</v>
      </c>
      <c r="I625" s="384">
        <v>80</v>
      </c>
      <c r="J625" s="423">
        <f t="shared" si="161"/>
        <v>26</v>
      </c>
      <c r="K625" s="424">
        <f t="shared" si="156"/>
        <v>0.481481481481481</v>
      </c>
      <c r="L625" s="378">
        <v>102</v>
      </c>
      <c r="M625" s="202">
        <f t="shared" si="151"/>
        <v>7</v>
      </c>
    </row>
    <row r="626" s="357" customFormat="1" ht="15.75" spans="1:13">
      <c r="A626" s="386">
        <v>2110402</v>
      </c>
      <c r="B626" s="383" t="s">
        <v>602</v>
      </c>
      <c r="C626" s="384" t="s">
        <v>155</v>
      </c>
      <c r="D626" s="396">
        <v>1301</v>
      </c>
      <c r="E626" s="423">
        <v>1664</v>
      </c>
      <c r="F626" s="424">
        <f t="shared" si="159"/>
        <v>1.27901614142967</v>
      </c>
      <c r="G626" s="423">
        <f t="shared" si="166"/>
        <v>1484</v>
      </c>
      <c r="H626" s="424">
        <f t="shared" si="160"/>
        <v>8.24444444444444</v>
      </c>
      <c r="I626" s="384">
        <v>1100</v>
      </c>
      <c r="J626" s="423" t="str">
        <f t="shared" si="161"/>
        <v/>
      </c>
      <c r="K626" s="424" t="str">
        <f t="shared" si="156"/>
        <v/>
      </c>
      <c r="L626" s="378">
        <v>180</v>
      </c>
      <c r="M626" s="202">
        <f t="shared" si="151"/>
        <v>7</v>
      </c>
    </row>
    <row r="627" s="357" customFormat="1" ht="15.75" spans="1:13">
      <c r="A627" s="386">
        <v>2110404</v>
      </c>
      <c r="B627" s="383" t="s">
        <v>603</v>
      </c>
      <c r="C627" s="384" t="s">
        <v>155</v>
      </c>
      <c r="D627" s="396">
        <v>0</v>
      </c>
      <c r="E627" s="423">
        <v>0</v>
      </c>
      <c r="F627" s="424" t="str">
        <f t="shared" si="159"/>
        <v/>
      </c>
      <c r="G627" s="423">
        <f t="shared" si="166"/>
        <v>0</v>
      </c>
      <c r="H627" s="424" t="str">
        <f t="shared" si="160"/>
        <v/>
      </c>
      <c r="I627" s="384"/>
      <c r="J627" s="423" t="str">
        <f t="shared" si="161"/>
        <v/>
      </c>
      <c r="K627" s="424" t="str">
        <f t="shared" si="156"/>
        <v/>
      </c>
      <c r="L627" s="378">
        <v>0</v>
      </c>
      <c r="M627" s="202">
        <f t="shared" si="151"/>
        <v>7</v>
      </c>
    </row>
    <row r="628" s="357" customFormat="1" ht="15.75" spans="1:13">
      <c r="A628" s="386">
        <v>2110405</v>
      </c>
      <c r="B628" s="383" t="s">
        <v>604</v>
      </c>
      <c r="C628" s="384" t="s">
        <v>155</v>
      </c>
      <c r="D628" s="396">
        <v>0</v>
      </c>
      <c r="E628" s="423">
        <v>0</v>
      </c>
      <c r="F628" s="424" t="str">
        <f t="shared" si="159"/>
        <v/>
      </c>
      <c r="G628" s="423">
        <f t="shared" si="166"/>
        <v>0</v>
      </c>
      <c r="H628" s="424" t="str">
        <f t="shared" si="160"/>
        <v/>
      </c>
      <c r="I628" s="384"/>
      <c r="J628" s="423" t="str">
        <f t="shared" si="161"/>
        <v/>
      </c>
      <c r="K628" s="424" t="str">
        <f t="shared" si="156"/>
        <v/>
      </c>
      <c r="L628" s="378">
        <v>0</v>
      </c>
      <c r="M628" s="202">
        <f t="shared" si="151"/>
        <v>7</v>
      </c>
    </row>
    <row r="629" s="357" customFormat="1" ht="15.75" spans="1:13">
      <c r="A629" s="386">
        <v>2110406</v>
      </c>
      <c r="B629" s="383" t="s">
        <v>605</v>
      </c>
      <c r="C629" s="384">
        <v>6</v>
      </c>
      <c r="D629" s="396">
        <v>6</v>
      </c>
      <c r="E629" s="423">
        <v>0</v>
      </c>
      <c r="F629" s="424">
        <f t="shared" si="159"/>
        <v>0</v>
      </c>
      <c r="G629" s="423">
        <f t="shared" si="166"/>
        <v>0</v>
      </c>
      <c r="H629" s="424" t="str">
        <f t="shared" si="160"/>
        <v/>
      </c>
      <c r="I629" s="384"/>
      <c r="J629" s="423">
        <f t="shared" si="161"/>
        <v>-6</v>
      </c>
      <c r="K629" s="424">
        <f t="shared" si="156"/>
        <v>-1</v>
      </c>
      <c r="L629" s="378">
        <v>0</v>
      </c>
      <c r="M629" s="202">
        <f t="shared" si="151"/>
        <v>7</v>
      </c>
    </row>
    <row r="630" s="357" customFormat="1" ht="15.75" spans="1:13">
      <c r="A630" s="386">
        <v>2110499</v>
      </c>
      <c r="B630" s="383" t="s">
        <v>606</v>
      </c>
      <c r="C630" s="384" t="s">
        <v>155</v>
      </c>
      <c r="D630" s="396">
        <v>0</v>
      </c>
      <c r="E630" s="423">
        <v>0</v>
      </c>
      <c r="F630" s="424" t="str">
        <f t="shared" si="159"/>
        <v/>
      </c>
      <c r="G630" s="423">
        <f t="shared" si="166"/>
        <v>0</v>
      </c>
      <c r="H630" s="424" t="str">
        <f t="shared" si="160"/>
        <v/>
      </c>
      <c r="I630" s="384"/>
      <c r="J630" s="423" t="str">
        <f t="shared" si="161"/>
        <v/>
      </c>
      <c r="K630" s="424" t="str">
        <f t="shared" si="156"/>
        <v/>
      </c>
      <c r="L630" s="378">
        <v>0</v>
      </c>
      <c r="M630" s="202">
        <f t="shared" si="151"/>
        <v>7</v>
      </c>
    </row>
    <row r="631" s="357" customFormat="1" ht="15.75" spans="1:13">
      <c r="A631" s="379">
        <v>21105</v>
      </c>
      <c r="B631" s="380" t="s">
        <v>607</v>
      </c>
      <c r="C631" s="387">
        <f>SUM(C632:C637)</f>
        <v>144</v>
      </c>
      <c r="D631" s="387">
        <f>SUM(D632:D637)</f>
        <v>144</v>
      </c>
      <c r="E631" s="378">
        <v>92</v>
      </c>
      <c r="F631" s="422">
        <f t="shared" si="159"/>
        <v>0.638888888888889</v>
      </c>
      <c r="G631" s="381">
        <f>E631-L631</f>
        <v>-888</v>
      </c>
      <c r="H631" s="422">
        <f t="shared" si="160"/>
        <v>-0.906122448979592</v>
      </c>
      <c r="I631" s="387">
        <f>SUM(I632:I637)</f>
        <v>1461</v>
      </c>
      <c r="J631" s="378">
        <f t="shared" si="161"/>
        <v>1317</v>
      </c>
      <c r="K631" s="422">
        <f t="shared" si="156"/>
        <v>9.14583333333333</v>
      </c>
      <c r="L631" s="378">
        <v>980</v>
      </c>
      <c r="M631" s="202">
        <f t="shared" si="151"/>
        <v>5</v>
      </c>
    </row>
    <row r="632" s="357" customFormat="1" ht="15.75" spans="1:13">
      <c r="A632" s="386">
        <v>2110501</v>
      </c>
      <c r="B632" s="383" t="s">
        <v>608</v>
      </c>
      <c r="C632" s="384">
        <v>119</v>
      </c>
      <c r="D632" s="396">
        <v>119</v>
      </c>
      <c r="E632" s="423">
        <v>83</v>
      </c>
      <c r="F632" s="424">
        <f t="shared" si="159"/>
        <v>0.697478991596639</v>
      </c>
      <c r="G632" s="423">
        <f t="shared" ref="G632:G637" si="167">IFERROR(E632-L632,"")</f>
        <v>38</v>
      </c>
      <c r="H632" s="424">
        <f t="shared" si="160"/>
        <v>0.844444444444444</v>
      </c>
      <c r="I632" s="384">
        <v>1461</v>
      </c>
      <c r="J632" s="423">
        <f t="shared" si="161"/>
        <v>1342</v>
      </c>
      <c r="K632" s="424">
        <f t="shared" si="156"/>
        <v>11.2773109243697</v>
      </c>
      <c r="L632" s="378">
        <v>45</v>
      </c>
      <c r="M632" s="202">
        <f t="shared" si="151"/>
        <v>7</v>
      </c>
    </row>
    <row r="633" s="357" customFormat="1" ht="15.75" spans="1:13">
      <c r="A633" s="386">
        <v>2110502</v>
      </c>
      <c r="B633" s="383" t="s">
        <v>609</v>
      </c>
      <c r="C633" s="384" t="s">
        <v>155</v>
      </c>
      <c r="D633" s="396">
        <v>0</v>
      </c>
      <c r="E633" s="423">
        <v>0</v>
      </c>
      <c r="F633" s="424" t="str">
        <f t="shared" si="159"/>
        <v/>
      </c>
      <c r="G633" s="423">
        <f t="shared" si="167"/>
        <v>0</v>
      </c>
      <c r="H633" s="424" t="str">
        <f t="shared" si="160"/>
        <v/>
      </c>
      <c r="I633" s="384"/>
      <c r="J633" s="423" t="str">
        <f t="shared" si="161"/>
        <v/>
      </c>
      <c r="K633" s="424" t="str">
        <f t="shared" si="156"/>
        <v/>
      </c>
      <c r="L633" s="378">
        <v>0</v>
      </c>
      <c r="M633" s="202">
        <f t="shared" si="151"/>
        <v>7</v>
      </c>
    </row>
    <row r="634" s="357" customFormat="1" ht="15.75" spans="1:13">
      <c r="A634" s="386">
        <v>2110503</v>
      </c>
      <c r="B634" s="383" t="s">
        <v>610</v>
      </c>
      <c r="C634" s="384" t="s">
        <v>155</v>
      </c>
      <c r="D634" s="396">
        <v>0</v>
      </c>
      <c r="E634" s="423">
        <v>0</v>
      </c>
      <c r="F634" s="424" t="str">
        <f t="shared" si="159"/>
        <v/>
      </c>
      <c r="G634" s="423">
        <f t="shared" si="167"/>
        <v>0</v>
      </c>
      <c r="H634" s="424" t="str">
        <f t="shared" si="160"/>
        <v/>
      </c>
      <c r="I634" s="384"/>
      <c r="J634" s="423" t="str">
        <f t="shared" si="161"/>
        <v/>
      </c>
      <c r="K634" s="424" t="str">
        <f t="shared" si="156"/>
        <v/>
      </c>
      <c r="L634" s="378">
        <v>0</v>
      </c>
      <c r="M634" s="202">
        <f t="shared" si="151"/>
        <v>7</v>
      </c>
    </row>
    <row r="635" s="357" customFormat="1" ht="15.75" spans="1:13">
      <c r="A635" s="386">
        <v>2110506</v>
      </c>
      <c r="B635" s="383" t="s">
        <v>611</v>
      </c>
      <c r="C635" s="384" t="s">
        <v>155</v>
      </c>
      <c r="D635" s="396">
        <v>0</v>
      </c>
      <c r="E635" s="423">
        <v>0</v>
      </c>
      <c r="F635" s="424" t="str">
        <f t="shared" si="159"/>
        <v/>
      </c>
      <c r="G635" s="423">
        <f t="shared" si="167"/>
        <v>0</v>
      </c>
      <c r="H635" s="424" t="str">
        <f t="shared" si="160"/>
        <v/>
      </c>
      <c r="I635" s="384"/>
      <c r="J635" s="423" t="str">
        <f t="shared" si="161"/>
        <v/>
      </c>
      <c r="K635" s="424" t="str">
        <f t="shared" si="156"/>
        <v/>
      </c>
      <c r="L635" s="378">
        <v>0</v>
      </c>
      <c r="M635" s="202">
        <f t="shared" si="151"/>
        <v>7</v>
      </c>
    </row>
    <row r="636" s="357" customFormat="1" ht="15.75" spans="1:13">
      <c r="A636" s="386">
        <v>2110507</v>
      </c>
      <c r="B636" s="383" t="s">
        <v>612</v>
      </c>
      <c r="C636" s="384">
        <v>25</v>
      </c>
      <c r="D636" s="396">
        <v>25</v>
      </c>
      <c r="E636" s="423">
        <v>9</v>
      </c>
      <c r="F636" s="424">
        <f t="shared" si="159"/>
        <v>0.36</v>
      </c>
      <c r="G636" s="423">
        <f t="shared" si="167"/>
        <v>-926</v>
      </c>
      <c r="H636" s="424">
        <f t="shared" si="160"/>
        <v>-0.990374331550802</v>
      </c>
      <c r="I636" s="384"/>
      <c r="J636" s="423">
        <f t="shared" si="161"/>
        <v>-25</v>
      </c>
      <c r="K636" s="424">
        <f t="shared" si="156"/>
        <v>-1</v>
      </c>
      <c r="L636" s="378">
        <v>935</v>
      </c>
      <c r="M636" s="202">
        <f t="shared" si="151"/>
        <v>7</v>
      </c>
    </row>
    <row r="637" s="357" customFormat="1" ht="15.75" spans="1:13">
      <c r="A637" s="386">
        <v>2110599</v>
      </c>
      <c r="B637" s="383" t="s">
        <v>613</v>
      </c>
      <c r="C637" s="384" t="s">
        <v>155</v>
      </c>
      <c r="D637" s="396">
        <v>0</v>
      </c>
      <c r="E637" s="423">
        <v>0</v>
      </c>
      <c r="F637" s="424" t="str">
        <f t="shared" si="159"/>
        <v/>
      </c>
      <c r="G637" s="423">
        <f t="shared" si="167"/>
        <v>0</v>
      </c>
      <c r="H637" s="424" t="str">
        <f t="shared" si="160"/>
        <v/>
      </c>
      <c r="I637" s="384"/>
      <c r="J637" s="423" t="str">
        <f t="shared" si="161"/>
        <v/>
      </c>
      <c r="K637" s="424" t="str">
        <f t="shared" si="156"/>
        <v/>
      </c>
      <c r="L637" s="378">
        <v>0</v>
      </c>
      <c r="M637" s="202">
        <f t="shared" si="151"/>
        <v>7</v>
      </c>
    </row>
    <row r="638" s="357" customFormat="1" ht="15.75" spans="1:13">
      <c r="A638" s="379">
        <v>21107</v>
      </c>
      <c r="B638" s="391" t="s">
        <v>614</v>
      </c>
      <c r="C638" s="393">
        <f>SUM(C639:C640)</f>
        <v>0</v>
      </c>
      <c r="D638" s="378">
        <f>SUM(D639:D640)</f>
        <v>5</v>
      </c>
      <c r="E638" s="378">
        <v>5</v>
      </c>
      <c r="F638" s="422">
        <f t="shared" si="159"/>
        <v>1</v>
      </c>
      <c r="G638" s="381"/>
      <c r="H638" s="422" t="str">
        <f t="shared" si="160"/>
        <v/>
      </c>
      <c r="I638" s="393">
        <f>SUM(I639:I640)</f>
        <v>0</v>
      </c>
      <c r="J638" s="378">
        <f t="shared" si="161"/>
        <v>0</v>
      </c>
      <c r="K638" s="422" t="str">
        <f t="shared" si="156"/>
        <v/>
      </c>
      <c r="L638" s="378">
        <v>0</v>
      </c>
      <c r="M638" s="202">
        <f t="shared" si="151"/>
        <v>5</v>
      </c>
    </row>
    <row r="639" s="357" customFormat="1" ht="15.75" spans="1:13">
      <c r="A639" s="386">
        <v>2110704</v>
      </c>
      <c r="B639" s="383" t="s">
        <v>615</v>
      </c>
      <c r="C639" s="387"/>
      <c r="D639" s="396">
        <v>0</v>
      </c>
      <c r="E639" s="423">
        <v>0</v>
      </c>
      <c r="F639" s="424" t="str">
        <f t="shared" si="159"/>
        <v/>
      </c>
      <c r="G639" s="423">
        <f t="shared" ref="G639:G644" si="168">IFERROR(E639-L639,"")</f>
        <v>0</v>
      </c>
      <c r="H639" s="424" t="str">
        <f t="shared" si="160"/>
        <v/>
      </c>
      <c r="I639" s="384"/>
      <c r="J639" s="423">
        <f t="shared" si="161"/>
        <v>0</v>
      </c>
      <c r="K639" s="424" t="str">
        <f t="shared" si="156"/>
        <v/>
      </c>
      <c r="L639" s="378"/>
      <c r="M639" s="202">
        <f t="shared" si="151"/>
        <v>7</v>
      </c>
    </row>
    <row r="640" s="357" customFormat="1" ht="15.75" spans="1:13">
      <c r="A640" s="386">
        <v>2110799</v>
      </c>
      <c r="B640" s="383" t="s">
        <v>616</v>
      </c>
      <c r="C640" s="387"/>
      <c r="D640" s="396">
        <v>5</v>
      </c>
      <c r="E640" s="423">
        <v>5</v>
      </c>
      <c r="F640" s="424">
        <f t="shared" si="159"/>
        <v>1</v>
      </c>
      <c r="G640" s="423">
        <f t="shared" si="168"/>
        <v>5</v>
      </c>
      <c r="H640" s="424" t="str">
        <f t="shared" si="160"/>
        <v/>
      </c>
      <c r="I640" s="384"/>
      <c r="J640" s="423">
        <f t="shared" si="161"/>
        <v>0</v>
      </c>
      <c r="K640" s="424" t="str">
        <f t="shared" si="156"/>
        <v/>
      </c>
      <c r="L640" s="378"/>
      <c r="M640" s="202">
        <f t="shared" si="151"/>
        <v>7</v>
      </c>
    </row>
    <row r="641" s="357" customFormat="1" ht="14" customHeight="1" spans="1:13">
      <c r="A641" s="379">
        <v>21108</v>
      </c>
      <c r="B641" s="380" t="s">
        <v>617</v>
      </c>
      <c r="C641" s="387"/>
      <c r="D641" s="381">
        <v>0</v>
      </c>
      <c r="E641" s="378">
        <v>0</v>
      </c>
      <c r="F641" s="422" t="str">
        <f t="shared" si="159"/>
        <v/>
      </c>
      <c r="G641" s="381"/>
      <c r="H641" s="422" t="str">
        <f t="shared" si="160"/>
        <v/>
      </c>
      <c r="I641" s="387">
        <v>0</v>
      </c>
      <c r="J641" s="423">
        <f t="shared" si="161"/>
        <v>0</v>
      </c>
      <c r="K641" s="424" t="str">
        <f t="shared" si="156"/>
        <v/>
      </c>
      <c r="L641" s="378">
        <v>0</v>
      </c>
      <c r="M641" s="202">
        <f t="shared" si="151"/>
        <v>5</v>
      </c>
    </row>
    <row r="642" s="357" customFormat="1" ht="15.75" spans="1:13">
      <c r="A642" s="379">
        <v>21109</v>
      </c>
      <c r="B642" s="380" t="s">
        <v>618</v>
      </c>
      <c r="C642" s="387"/>
      <c r="D642" s="381">
        <v>0</v>
      </c>
      <c r="E642" s="378">
        <v>0</v>
      </c>
      <c r="F642" s="422" t="str">
        <f t="shared" si="159"/>
        <v/>
      </c>
      <c r="G642" s="381"/>
      <c r="H642" s="422" t="str">
        <f t="shared" si="160"/>
        <v/>
      </c>
      <c r="I642" s="387">
        <v>0</v>
      </c>
      <c r="J642" s="423">
        <f t="shared" si="161"/>
        <v>0</v>
      </c>
      <c r="K642" s="424" t="str">
        <f t="shared" si="156"/>
        <v/>
      </c>
      <c r="L642" s="378">
        <v>0</v>
      </c>
      <c r="M642" s="202">
        <f t="shared" si="151"/>
        <v>5</v>
      </c>
    </row>
    <row r="643" s="357" customFormat="1" ht="15.75" spans="1:13">
      <c r="A643" s="379">
        <v>21110</v>
      </c>
      <c r="B643" s="380" t="s">
        <v>619</v>
      </c>
      <c r="C643" s="387">
        <f>C644</f>
        <v>0</v>
      </c>
      <c r="D643" s="381">
        <f>D644</f>
        <v>0</v>
      </c>
      <c r="E643" s="378">
        <v>0</v>
      </c>
      <c r="F643" s="422" t="str">
        <f t="shared" si="159"/>
        <v/>
      </c>
      <c r="G643" s="381">
        <f>E643-L643</f>
        <v>-141</v>
      </c>
      <c r="H643" s="422">
        <f t="shared" si="160"/>
        <v>-1</v>
      </c>
      <c r="I643" s="387">
        <f>I644</f>
        <v>0</v>
      </c>
      <c r="J643" s="378">
        <f t="shared" si="161"/>
        <v>0</v>
      </c>
      <c r="K643" s="422" t="str">
        <f t="shared" si="156"/>
        <v/>
      </c>
      <c r="L643" s="378">
        <v>141</v>
      </c>
      <c r="M643" s="202">
        <f t="shared" si="151"/>
        <v>5</v>
      </c>
    </row>
    <row r="644" s="357" customFormat="1" ht="15.75" spans="1:13">
      <c r="A644" s="386">
        <v>2111001</v>
      </c>
      <c r="B644" s="383" t="s">
        <v>619</v>
      </c>
      <c r="C644" s="401"/>
      <c r="D644" s="396">
        <v>0</v>
      </c>
      <c r="E644" s="423">
        <v>0</v>
      </c>
      <c r="F644" s="424" t="str">
        <f t="shared" si="159"/>
        <v/>
      </c>
      <c r="G644" s="423">
        <f t="shared" si="168"/>
        <v>-141</v>
      </c>
      <c r="H644" s="424">
        <f t="shared" si="160"/>
        <v>-1</v>
      </c>
      <c r="I644" s="384"/>
      <c r="J644" s="423">
        <f t="shared" si="161"/>
        <v>0</v>
      </c>
      <c r="K644" s="424" t="str">
        <f t="shared" si="156"/>
        <v/>
      </c>
      <c r="L644" s="378">
        <v>141</v>
      </c>
      <c r="M644" s="202">
        <f t="shared" si="151"/>
        <v>7</v>
      </c>
    </row>
    <row r="645" s="357" customFormat="1" ht="15.75" spans="1:13">
      <c r="A645" s="379">
        <v>21111</v>
      </c>
      <c r="B645" s="380" t="s">
        <v>620</v>
      </c>
      <c r="C645" s="387"/>
      <c r="D645" s="381">
        <f>SUM(D646:D650)</f>
        <v>0</v>
      </c>
      <c r="E645" s="378">
        <v>0</v>
      </c>
      <c r="F645" s="422" t="str">
        <f t="shared" si="159"/>
        <v/>
      </c>
      <c r="G645" s="381"/>
      <c r="H645" s="422" t="str">
        <f t="shared" si="160"/>
        <v/>
      </c>
      <c r="I645" s="381">
        <f>SUM(I646:I650)</f>
        <v>0</v>
      </c>
      <c r="J645" s="378"/>
      <c r="K645" s="422" t="str">
        <f t="shared" si="156"/>
        <v/>
      </c>
      <c r="L645" s="378">
        <v>0</v>
      </c>
      <c r="M645" s="202">
        <f t="shared" si="151"/>
        <v>5</v>
      </c>
    </row>
    <row r="646" s="357" customFormat="1" ht="15.75" spans="1:13">
      <c r="A646" s="386">
        <v>2111101</v>
      </c>
      <c r="B646" s="383" t="s">
        <v>621</v>
      </c>
      <c r="C646" s="384" t="s">
        <v>155</v>
      </c>
      <c r="D646" s="396">
        <v>0</v>
      </c>
      <c r="E646" s="423">
        <v>0</v>
      </c>
      <c r="F646" s="424" t="str">
        <f t="shared" si="159"/>
        <v/>
      </c>
      <c r="G646" s="423">
        <f t="shared" ref="G646:G650" si="169">IFERROR(E646-L646,"")</f>
        <v>0</v>
      </c>
      <c r="H646" s="424" t="str">
        <f t="shared" si="160"/>
        <v/>
      </c>
      <c r="I646" s="384"/>
      <c r="J646" s="423" t="str">
        <f t="shared" ref="J646:J650" si="170">IFERROR(I646-C646,"")</f>
        <v/>
      </c>
      <c r="K646" s="424" t="str">
        <f t="shared" si="156"/>
        <v/>
      </c>
      <c r="L646" s="378">
        <v>0</v>
      </c>
      <c r="M646" s="202">
        <f t="shared" si="151"/>
        <v>7</v>
      </c>
    </row>
    <row r="647" s="357" customFormat="1" ht="15.75" spans="1:13">
      <c r="A647" s="386">
        <v>2111102</v>
      </c>
      <c r="B647" s="383" t="s">
        <v>622</v>
      </c>
      <c r="C647" s="384" t="s">
        <v>155</v>
      </c>
      <c r="D647" s="396">
        <v>0</v>
      </c>
      <c r="E647" s="423">
        <v>0</v>
      </c>
      <c r="F647" s="424" t="str">
        <f t="shared" si="159"/>
        <v/>
      </c>
      <c r="G647" s="423">
        <f t="shared" si="169"/>
        <v>0</v>
      </c>
      <c r="H647" s="424" t="str">
        <f t="shared" si="160"/>
        <v/>
      </c>
      <c r="I647" s="384"/>
      <c r="J647" s="423" t="str">
        <f t="shared" si="170"/>
        <v/>
      </c>
      <c r="K647" s="424" t="str">
        <f t="shared" si="156"/>
        <v/>
      </c>
      <c r="L647" s="378">
        <v>0</v>
      </c>
      <c r="M647" s="202">
        <f t="shared" si="151"/>
        <v>7</v>
      </c>
    </row>
    <row r="648" s="357" customFormat="1" ht="15.75" spans="1:13">
      <c r="A648" s="386">
        <v>2111103</v>
      </c>
      <c r="B648" s="383" t="s">
        <v>623</v>
      </c>
      <c r="C648" s="384" t="s">
        <v>155</v>
      </c>
      <c r="D648" s="396">
        <v>0</v>
      </c>
      <c r="E648" s="423">
        <v>0</v>
      </c>
      <c r="F648" s="424" t="str">
        <f t="shared" si="159"/>
        <v/>
      </c>
      <c r="G648" s="423">
        <f t="shared" si="169"/>
        <v>0</v>
      </c>
      <c r="H648" s="424" t="str">
        <f t="shared" si="160"/>
        <v/>
      </c>
      <c r="I648" s="384"/>
      <c r="J648" s="423" t="str">
        <f t="shared" si="170"/>
        <v/>
      </c>
      <c r="K648" s="424" t="str">
        <f t="shared" si="156"/>
        <v/>
      </c>
      <c r="L648" s="378">
        <v>0</v>
      </c>
      <c r="M648" s="202">
        <f t="shared" si="151"/>
        <v>7</v>
      </c>
    </row>
    <row r="649" s="357" customFormat="1" ht="15.75" spans="1:13">
      <c r="A649" s="386">
        <v>2111104</v>
      </c>
      <c r="B649" s="383" t="s">
        <v>624</v>
      </c>
      <c r="C649" s="384" t="s">
        <v>155</v>
      </c>
      <c r="D649" s="396">
        <v>0</v>
      </c>
      <c r="E649" s="423">
        <v>0</v>
      </c>
      <c r="F649" s="424" t="str">
        <f t="shared" si="159"/>
        <v/>
      </c>
      <c r="G649" s="423">
        <f t="shared" si="169"/>
        <v>0</v>
      </c>
      <c r="H649" s="424" t="str">
        <f t="shared" si="160"/>
        <v/>
      </c>
      <c r="I649" s="384"/>
      <c r="J649" s="423" t="str">
        <f t="shared" si="170"/>
        <v/>
      </c>
      <c r="K649" s="424" t="str">
        <f t="shared" si="156"/>
        <v/>
      </c>
      <c r="L649" s="378">
        <v>0</v>
      </c>
      <c r="M649" s="202">
        <f t="shared" si="151"/>
        <v>7</v>
      </c>
    </row>
    <row r="650" s="357" customFormat="1" ht="15.75" spans="1:13">
      <c r="A650" s="386">
        <v>2111199</v>
      </c>
      <c r="B650" s="383" t="s">
        <v>625</v>
      </c>
      <c r="C650" s="384" t="s">
        <v>155</v>
      </c>
      <c r="D650" s="396">
        <v>0</v>
      </c>
      <c r="E650" s="423">
        <v>0</v>
      </c>
      <c r="F650" s="424" t="str">
        <f t="shared" si="159"/>
        <v/>
      </c>
      <c r="G650" s="423">
        <f t="shared" si="169"/>
        <v>0</v>
      </c>
      <c r="H650" s="424" t="str">
        <f t="shared" si="160"/>
        <v/>
      </c>
      <c r="I650" s="384"/>
      <c r="J650" s="423" t="str">
        <f t="shared" si="170"/>
        <v/>
      </c>
      <c r="K650" s="424" t="str">
        <f t="shared" si="156"/>
        <v/>
      </c>
      <c r="L650" s="378">
        <v>0</v>
      </c>
      <c r="M650" s="202">
        <f t="shared" si="151"/>
        <v>7</v>
      </c>
    </row>
    <row r="651" s="357" customFormat="1" ht="15.75" spans="1:13">
      <c r="A651" s="379">
        <v>21112</v>
      </c>
      <c r="B651" s="380" t="s">
        <v>626</v>
      </c>
      <c r="C651" s="387"/>
      <c r="D651" s="381">
        <v>0</v>
      </c>
      <c r="E651" s="378">
        <v>0</v>
      </c>
      <c r="F651" s="422" t="str">
        <f t="shared" si="159"/>
        <v/>
      </c>
      <c r="G651" s="381"/>
      <c r="H651" s="422" t="str">
        <f t="shared" si="160"/>
        <v/>
      </c>
      <c r="I651" s="387">
        <v>0</v>
      </c>
      <c r="J651" s="378"/>
      <c r="K651" s="422" t="str">
        <f t="shared" si="156"/>
        <v/>
      </c>
      <c r="L651" s="378">
        <v>0</v>
      </c>
      <c r="M651" s="202">
        <f t="shared" si="151"/>
        <v>5</v>
      </c>
    </row>
    <row r="652" s="357" customFormat="1" ht="15.75" spans="1:13">
      <c r="A652" s="379">
        <v>21113</v>
      </c>
      <c r="B652" s="380" t="s">
        <v>627</v>
      </c>
      <c r="C652" s="387"/>
      <c r="D652" s="381">
        <v>0</v>
      </c>
      <c r="E652" s="378">
        <v>0</v>
      </c>
      <c r="F652" s="422" t="str">
        <f t="shared" si="159"/>
        <v/>
      </c>
      <c r="G652" s="381"/>
      <c r="H652" s="422" t="str">
        <f t="shared" si="160"/>
        <v/>
      </c>
      <c r="I652" s="387">
        <v>0</v>
      </c>
      <c r="J652" s="378"/>
      <c r="K652" s="422" t="str">
        <f t="shared" si="156"/>
        <v/>
      </c>
      <c r="L652" s="378">
        <v>0</v>
      </c>
      <c r="M652" s="202">
        <f t="shared" si="151"/>
        <v>5</v>
      </c>
    </row>
    <row r="653" s="357" customFormat="1" ht="15.75" spans="1:13">
      <c r="A653" s="379">
        <v>21114</v>
      </c>
      <c r="B653" s="380" t="s">
        <v>628</v>
      </c>
      <c r="C653" s="387"/>
      <c r="D653" s="381">
        <v>0</v>
      </c>
      <c r="E653" s="378">
        <v>0</v>
      </c>
      <c r="F653" s="422" t="str">
        <f t="shared" si="159"/>
        <v/>
      </c>
      <c r="G653" s="381"/>
      <c r="H653" s="422" t="str">
        <f t="shared" si="160"/>
        <v/>
      </c>
      <c r="I653" s="387">
        <v>0</v>
      </c>
      <c r="J653" s="378"/>
      <c r="K653" s="422" t="str">
        <f t="shared" si="156"/>
        <v/>
      </c>
      <c r="L653" s="378">
        <v>0</v>
      </c>
      <c r="M653" s="202">
        <f t="shared" ref="M653:M716" si="171">LEN(A653)</f>
        <v>5</v>
      </c>
    </row>
    <row r="654" s="357" customFormat="1" ht="15.75" spans="1:13">
      <c r="A654" s="379">
        <v>21199</v>
      </c>
      <c r="B654" s="380" t="s">
        <v>629</v>
      </c>
      <c r="C654" s="387"/>
      <c r="D654" s="387">
        <f>D655</f>
        <v>500</v>
      </c>
      <c r="E654" s="378">
        <v>10</v>
      </c>
      <c r="F654" s="422">
        <f t="shared" si="159"/>
        <v>0.02</v>
      </c>
      <c r="G654" s="381">
        <f t="shared" ref="G654:G657" si="172">E654-L654</f>
        <v>-90</v>
      </c>
      <c r="H654" s="422">
        <f t="shared" si="160"/>
        <v>-0.9</v>
      </c>
      <c r="I654" s="387">
        <f>I655</f>
        <v>0</v>
      </c>
      <c r="J654" s="378"/>
      <c r="K654" s="422" t="str">
        <f t="shared" si="156"/>
        <v/>
      </c>
      <c r="L654" s="378">
        <v>100</v>
      </c>
      <c r="M654" s="202">
        <f t="shared" si="171"/>
        <v>5</v>
      </c>
    </row>
    <row r="655" s="203" customFormat="1" ht="15.75" spans="1:13">
      <c r="A655" s="386">
        <v>2119999</v>
      </c>
      <c r="B655" s="383" t="s">
        <v>629</v>
      </c>
      <c r="C655" s="384" t="s">
        <v>155</v>
      </c>
      <c r="D655" s="396">
        <v>500</v>
      </c>
      <c r="E655" s="423">
        <v>10</v>
      </c>
      <c r="F655" s="424">
        <f t="shared" si="159"/>
        <v>0.02</v>
      </c>
      <c r="G655" s="423">
        <f t="shared" ref="G655:G667" si="173">IFERROR(E655-L655,"")</f>
        <v>-90</v>
      </c>
      <c r="H655" s="424">
        <f t="shared" si="160"/>
        <v>-0.9</v>
      </c>
      <c r="I655" s="384"/>
      <c r="J655" s="423" t="str">
        <f t="shared" ref="J655:J674" si="174">IFERROR(I655-C655,"")</f>
        <v/>
      </c>
      <c r="K655" s="424" t="str">
        <f t="shared" si="156"/>
        <v/>
      </c>
      <c r="L655" s="378">
        <v>100</v>
      </c>
      <c r="M655" s="202">
        <f t="shared" si="171"/>
        <v>7</v>
      </c>
    </row>
    <row r="656" s="202" customFormat="1" ht="15.75" spans="1:13">
      <c r="A656" s="390">
        <v>212</v>
      </c>
      <c r="B656" s="377" t="s">
        <v>630</v>
      </c>
      <c r="C656" s="378">
        <f>SUM(C657,C668,C670,C673,C677)</f>
        <v>2223</v>
      </c>
      <c r="D656" s="378">
        <f t="shared" ref="D656:I656" si="175">SUM(D657,D668,D670,D673,D677)</f>
        <v>35290</v>
      </c>
      <c r="E656" s="378">
        <f t="shared" si="175"/>
        <v>32267</v>
      </c>
      <c r="F656" s="429">
        <f>E656/D656</f>
        <v>0.914338339472939</v>
      </c>
      <c r="G656" s="381">
        <f t="shared" si="172"/>
        <v>16990</v>
      </c>
      <c r="H656" s="430">
        <f>G656/L656</f>
        <v>1.11212934476664</v>
      </c>
      <c r="I656" s="378">
        <f t="shared" si="175"/>
        <v>2221</v>
      </c>
      <c r="J656" s="378">
        <f t="shared" si="174"/>
        <v>-2</v>
      </c>
      <c r="K656" s="422">
        <f t="shared" si="156"/>
        <v>-0.000899685110211426</v>
      </c>
      <c r="L656" s="378">
        <v>15277</v>
      </c>
      <c r="M656" s="202">
        <f t="shared" si="171"/>
        <v>3</v>
      </c>
    </row>
    <row r="657" s="357" customFormat="1" ht="15.75" spans="1:13">
      <c r="A657" s="379">
        <v>21201</v>
      </c>
      <c r="B657" s="380" t="s">
        <v>631</v>
      </c>
      <c r="C657" s="381">
        <f>SUM(C658:C667)</f>
        <v>810</v>
      </c>
      <c r="D657" s="381">
        <f>SUM(D658:D667)</f>
        <v>859</v>
      </c>
      <c r="E657" s="378">
        <v>875</v>
      </c>
      <c r="F657" s="422">
        <f t="shared" ref="F657:F678" si="176">IFERROR(E657/D657,"")</f>
        <v>1.0186263096624</v>
      </c>
      <c r="G657" s="381">
        <f t="shared" si="172"/>
        <v>-187</v>
      </c>
      <c r="H657" s="422">
        <f t="shared" ref="H657:H678" si="177">IFERROR(G657/L657,"")</f>
        <v>-0.17608286252354</v>
      </c>
      <c r="I657" s="381">
        <f>SUM(I658:I667)</f>
        <v>874</v>
      </c>
      <c r="J657" s="378">
        <f t="shared" si="174"/>
        <v>64</v>
      </c>
      <c r="K657" s="422">
        <f t="shared" si="156"/>
        <v>0.0790123456790123</v>
      </c>
      <c r="L657" s="378">
        <v>1062</v>
      </c>
      <c r="M657" s="202">
        <f t="shared" si="171"/>
        <v>5</v>
      </c>
    </row>
    <row r="658" s="357" customFormat="1" ht="15.75" spans="1:13">
      <c r="A658" s="386">
        <v>2120101</v>
      </c>
      <c r="B658" s="383" t="s">
        <v>152</v>
      </c>
      <c r="C658" s="384">
        <v>142</v>
      </c>
      <c r="D658" s="396">
        <v>143</v>
      </c>
      <c r="E658" s="423">
        <v>154</v>
      </c>
      <c r="F658" s="424">
        <f t="shared" si="176"/>
        <v>1.07692307692308</v>
      </c>
      <c r="G658" s="423">
        <f t="shared" si="173"/>
        <v>0</v>
      </c>
      <c r="H658" s="424">
        <f t="shared" si="177"/>
        <v>0</v>
      </c>
      <c r="I658" s="384">
        <v>240</v>
      </c>
      <c r="J658" s="423">
        <f t="shared" si="174"/>
        <v>98</v>
      </c>
      <c r="K658" s="424">
        <f t="shared" si="156"/>
        <v>0.690140845070423</v>
      </c>
      <c r="L658" s="378">
        <v>154</v>
      </c>
      <c r="M658" s="202">
        <f t="shared" si="171"/>
        <v>7</v>
      </c>
    </row>
    <row r="659" s="357" customFormat="1" ht="15.75" spans="1:13">
      <c r="A659" s="386">
        <v>2120102</v>
      </c>
      <c r="B659" s="383" t="s">
        <v>153</v>
      </c>
      <c r="C659" s="384">
        <v>58</v>
      </c>
      <c r="D659" s="396">
        <v>78</v>
      </c>
      <c r="E659" s="423">
        <v>76</v>
      </c>
      <c r="F659" s="424">
        <f t="shared" si="176"/>
        <v>0.974358974358974</v>
      </c>
      <c r="G659" s="423">
        <f t="shared" si="173"/>
        <v>-19</v>
      </c>
      <c r="H659" s="424">
        <f t="shared" si="177"/>
        <v>-0.2</v>
      </c>
      <c r="I659" s="384">
        <v>20</v>
      </c>
      <c r="J659" s="423">
        <f t="shared" si="174"/>
        <v>-38</v>
      </c>
      <c r="K659" s="424">
        <f t="shared" si="156"/>
        <v>-0.655172413793103</v>
      </c>
      <c r="L659" s="378">
        <v>95</v>
      </c>
      <c r="M659" s="202">
        <f t="shared" si="171"/>
        <v>7</v>
      </c>
    </row>
    <row r="660" s="357" customFormat="1" ht="15.75" spans="1:13">
      <c r="A660" s="386">
        <v>2120103</v>
      </c>
      <c r="B660" s="383" t="s">
        <v>154</v>
      </c>
      <c r="C660" s="384" t="s">
        <v>155</v>
      </c>
      <c r="D660" s="396">
        <v>0</v>
      </c>
      <c r="E660" s="423">
        <v>0</v>
      </c>
      <c r="F660" s="424" t="str">
        <f t="shared" si="176"/>
        <v/>
      </c>
      <c r="G660" s="423">
        <f t="shared" si="173"/>
        <v>0</v>
      </c>
      <c r="H660" s="424" t="str">
        <f t="shared" si="177"/>
        <v/>
      </c>
      <c r="I660" s="384"/>
      <c r="J660" s="423" t="str">
        <f t="shared" si="174"/>
        <v/>
      </c>
      <c r="K660" s="424" t="str">
        <f t="shared" si="156"/>
        <v/>
      </c>
      <c r="L660" s="378">
        <v>0</v>
      </c>
      <c r="M660" s="202">
        <f t="shared" si="171"/>
        <v>7</v>
      </c>
    </row>
    <row r="661" s="357" customFormat="1" ht="15.75" spans="1:13">
      <c r="A661" s="386">
        <v>2120104</v>
      </c>
      <c r="B661" s="383" t="s">
        <v>632</v>
      </c>
      <c r="C661" s="384">
        <v>397</v>
      </c>
      <c r="D661" s="396">
        <v>400</v>
      </c>
      <c r="E661" s="423">
        <v>406</v>
      </c>
      <c r="F661" s="424">
        <f t="shared" si="176"/>
        <v>1.015</v>
      </c>
      <c r="G661" s="423">
        <f t="shared" si="173"/>
        <v>77</v>
      </c>
      <c r="H661" s="424">
        <f t="shared" si="177"/>
        <v>0.234042553191489</v>
      </c>
      <c r="I661" s="384">
        <v>482</v>
      </c>
      <c r="J661" s="423">
        <f t="shared" si="174"/>
        <v>85</v>
      </c>
      <c r="K661" s="424">
        <f t="shared" si="156"/>
        <v>0.214105793450882</v>
      </c>
      <c r="L661" s="378">
        <v>329</v>
      </c>
      <c r="M661" s="202">
        <f t="shared" si="171"/>
        <v>7</v>
      </c>
    </row>
    <row r="662" s="357" customFormat="1" ht="15.75" spans="1:13">
      <c r="A662" s="386">
        <v>2120105</v>
      </c>
      <c r="B662" s="383" t="s">
        <v>633</v>
      </c>
      <c r="C662" s="384">
        <v>57</v>
      </c>
      <c r="D662" s="396">
        <v>57</v>
      </c>
      <c r="E662" s="423">
        <v>53</v>
      </c>
      <c r="F662" s="424">
        <f t="shared" si="176"/>
        <v>0.929824561403509</v>
      </c>
      <c r="G662" s="423">
        <f t="shared" si="173"/>
        <v>3</v>
      </c>
      <c r="H662" s="424">
        <f t="shared" si="177"/>
        <v>0.06</v>
      </c>
      <c r="I662" s="384"/>
      <c r="J662" s="423">
        <f t="shared" si="174"/>
        <v>-57</v>
      </c>
      <c r="K662" s="424">
        <f t="shared" ref="K662:K725" si="178">IFERROR(J662/C662,"")</f>
        <v>-1</v>
      </c>
      <c r="L662" s="378">
        <v>50</v>
      </c>
      <c r="M662" s="202">
        <f t="shared" si="171"/>
        <v>7</v>
      </c>
    </row>
    <row r="663" s="357" customFormat="1" ht="15.75" spans="1:13">
      <c r="A663" s="386">
        <v>2120106</v>
      </c>
      <c r="B663" s="383" t="s">
        <v>634</v>
      </c>
      <c r="C663" s="384" t="s">
        <v>155</v>
      </c>
      <c r="D663" s="396">
        <v>0</v>
      </c>
      <c r="E663" s="423">
        <v>0</v>
      </c>
      <c r="F663" s="424" t="str">
        <f t="shared" si="176"/>
        <v/>
      </c>
      <c r="G663" s="423">
        <f t="shared" si="173"/>
        <v>0</v>
      </c>
      <c r="H663" s="424" t="str">
        <f t="shared" si="177"/>
        <v/>
      </c>
      <c r="I663" s="384"/>
      <c r="J663" s="423" t="str">
        <f t="shared" si="174"/>
        <v/>
      </c>
      <c r="K663" s="424" t="str">
        <f t="shared" si="178"/>
        <v/>
      </c>
      <c r="L663" s="378">
        <v>0</v>
      </c>
      <c r="M663" s="202">
        <f t="shared" si="171"/>
        <v>7</v>
      </c>
    </row>
    <row r="664" s="357" customFormat="1" ht="15.75" spans="1:13">
      <c r="A664" s="386">
        <v>2120107</v>
      </c>
      <c r="B664" s="383" t="s">
        <v>635</v>
      </c>
      <c r="C664" s="384" t="s">
        <v>155</v>
      </c>
      <c r="D664" s="396">
        <v>0</v>
      </c>
      <c r="E664" s="423">
        <v>0</v>
      </c>
      <c r="F664" s="424" t="str">
        <f t="shared" si="176"/>
        <v/>
      </c>
      <c r="G664" s="423">
        <f t="shared" si="173"/>
        <v>0</v>
      </c>
      <c r="H664" s="424" t="str">
        <f t="shared" si="177"/>
        <v/>
      </c>
      <c r="I664" s="384"/>
      <c r="J664" s="423" t="str">
        <f t="shared" si="174"/>
        <v/>
      </c>
      <c r="K664" s="424" t="str">
        <f t="shared" si="178"/>
        <v/>
      </c>
      <c r="L664" s="378">
        <v>0</v>
      </c>
      <c r="M664" s="202">
        <f t="shared" si="171"/>
        <v>7</v>
      </c>
    </row>
    <row r="665" s="357" customFormat="1" ht="15.75" spans="1:13">
      <c r="A665" s="386">
        <v>2120109</v>
      </c>
      <c r="B665" s="383" t="s">
        <v>636</v>
      </c>
      <c r="C665" s="384">
        <v>116</v>
      </c>
      <c r="D665" s="396">
        <v>126</v>
      </c>
      <c r="E665" s="423">
        <v>119</v>
      </c>
      <c r="F665" s="424">
        <f t="shared" si="176"/>
        <v>0.944444444444444</v>
      </c>
      <c r="G665" s="423">
        <f t="shared" si="173"/>
        <v>-6</v>
      </c>
      <c r="H665" s="424">
        <f t="shared" si="177"/>
        <v>-0.048</v>
      </c>
      <c r="I665" s="384">
        <v>118</v>
      </c>
      <c r="J665" s="423">
        <f t="shared" si="174"/>
        <v>2</v>
      </c>
      <c r="K665" s="424">
        <f t="shared" si="178"/>
        <v>0.0172413793103448</v>
      </c>
      <c r="L665" s="378">
        <v>125</v>
      </c>
      <c r="M665" s="202">
        <f t="shared" si="171"/>
        <v>7</v>
      </c>
    </row>
    <row r="666" s="357" customFormat="1" ht="15.75" spans="1:13">
      <c r="A666" s="386">
        <v>2120110</v>
      </c>
      <c r="B666" s="383" t="s">
        <v>637</v>
      </c>
      <c r="C666" s="384" t="s">
        <v>155</v>
      </c>
      <c r="D666" s="396">
        <v>0</v>
      </c>
      <c r="E666" s="423">
        <v>0</v>
      </c>
      <c r="F666" s="424" t="str">
        <f t="shared" si="176"/>
        <v/>
      </c>
      <c r="G666" s="423">
        <f t="shared" si="173"/>
        <v>0</v>
      </c>
      <c r="H666" s="424" t="str">
        <f t="shared" si="177"/>
        <v/>
      </c>
      <c r="I666" s="384"/>
      <c r="J666" s="423" t="str">
        <f t="shared" si="174"/>
        <v/>
      </c>
      <c r="K666" s="424" t="str">
        <f t="shared" si="178"/>
        <v/>
      </c>
      <c r="L666" s="378">
        <v>0</v>
      </c>
      <c r="M666" s="202">
        <f t="shared" si="171"/>
        <v>7</v>
      </c>
    </row>
    <row r="667" s="357" customFormat="1" ht="15.75" spans="1:13">
      <c r="A667" s="386">
        <v>2120199</v>
      </c>
      <c r="B667" s="383" t="s">
        <v>638</v>
      </c>
      <c r="C667" s="384">
        <v>40</v>
      </c>
      <c r="D667" s="396">
        <v>55</v>
      </c>
      <c r="E667" s="423">
        <v>67</v>
      </c>
      <c r="F667" s="424">
        <f t="shared" si="176"/>
        <v>1.21818181818182</v>
      </c>
      <c r="G667" s="423">
        <f t="shared" si="173"/>
        <v>-242</v>
      </c>
      <c r="H667" s="424">
        <f t="shared" si="177"/>
        <v>-0.783171521035599</v>
      </c>
      <c r="I667" s="384">
        <v>14</v>
      </c>
      <c r="J667" s="423">
        <f t="shared" si="174"/>
        <v>-26</v>
      </c>
      <c r="K667" s="424">
        <f t="shared" si="178"/>
        <v>-0.65</v>
      </c>
      <c r="L667" s="378">
        <v>309</v>
      </c>
      <c r="M667" s="202">
        <f t="shared" si="171"/>
        <v>7</v>
      </c>
    </row>
    <row r="668" s="357" customFormat="1" ht="15.75" spans="1:13">
      <c r="A668" s="379">
        <v>21202</v>
      </c>
      <c r="B668" s="380" t="s">
        <v>639</v>
      </c>
      <c r="C668" s="381" t="str">
        <f>C669</f>
        <v/>
      </c>
      <c r="D668" s="381">
        <f>D669</f>
        <v>0</v>
      </c>
      <c r="E668" s="378">
        <v>0</v>
      </c>
      <c r="F668" s="422" t="str">
        <f t="shared" si="176"/>
        <v/>
      </c>
      <c r="G668" s="381">
        <f t="shared" ref="G668:G673" si="179">E668-L668</f>
        <v>-200</v>
      </c>
      <c r="H668" s="422">
        <f t="shared" si="177"/>
        <v>-1</v>
      </c>
      <c r="I668" s="381">
        <f>I669</f>
        <v>0</v>
      </c>
      <c r="J668" s="378" t="str">
        <f t="shared" si="174"/>
        <v/>
      </c>
      <c r="K668" s="422" t="str">
        <f t="shared" si="178"/>
        <v/>
      </c>
      <c r="L668" s="378">
        <v>200</v>
      </c>
      <c r="M668" s="202">
        <f t="shared" si="171"/>
        <v>5</v>
      </c>
    </row>
    <row r="669" s="203" customFormat="1" ht="15.75" spans="1:13">
      <c r="A669" s="386">
        <v>2120201</v>
      </c>
      <c r="B669" s="383" t="s">
        <v>639</v>
      </c>
      <c r="C669" s="384" t="s">
        <v>155</v>
      </c>
      <c r="D669" s="396">
        <v>0</v>
      </c>
      <c r="E669" s="423">
        <v>0</v>
      </c>
      <c r="F669" s="424" t="str">
        <f t="shared" si="176"/>
        <v/>
      </c>
      <c r="G669" s="423">
        <f t="shared" ref="G669:G672" si="180">IFERROR(E669-L669,"")</f>
        <v>-200</v>
      </c>
      <c r="H669" s="424">
        <f t="shared" si="177"/>
        <v>-1</v>
      </c>
      <c r="I669" s="384"/>
      <c r="J669" s="423" t="str">
        <f t="shared" si="174"/>
        <v/>
      </c>
      <c r="K669" s="424" t="str">
        <f t="shared" si="178"/>
        <v/>
      </c>
      <c r="L669" s="378">
        <v>200</v>
      </c>
      <c r="M669" s="202">
        <f t="shared" si="171"/>
        <v>7</v>
      </c>
    </row>
    <row r="670" s="357" customFormat="1" ht="15.75" spans="1:13">
      <c r="A670" s="379">
        <v>21203</v>
      </c>
      <c r="B670" s="380" t="s">
        <v>640</v>
      </c>
      <c r="C670" s="381">
        <f>SUM(C671:C672)</f>
        <v>85</v>
      </c>
      <c r="D670" s="381">
        <f>D671+D672</f>
        <v>31882</v>
      </c>
      <c r="E670" s="378">
        <v>28390</v>
      </c>
      <c r="F670" s="422">
        <f t="shared" si="176"/>
        <v>0.890471112226335</v>
      </c>
      <c r="G670" s="381">
        <f t="shared" si="179"/>
        <v>19928</v>
      </c>
      <c r="H670" s="422">
        <f t="shared" si="177"/>
        <v>2.35499881824628</v>
      </c>
      <c r="I670" s="381">
        <f>SUM(I671:I672)</f>
        <v>91</v>
      </c>
      <c r="J670" s="378">
        <f t="shared" si="174"/>
        <v>6</v>
      </c>
      <c r="K670" s="422">
        <f t="shared" si="178"/>
        <v>0.0705882352941176</v>
      </c>
      <c r="L670" s="378">
        <v>8462</v>
      </c>
      <c r="M670" s="202">
        <f t="shared" si="171"/>
        <v>5</v>
      </c>
    </row>
    <row r="671" s="357" customFormat="1" ht="15.75" spans="1:13">
      <c r="A671" s="386">
        <v>2120303</v>
      </c>
      <c r="B671" s="383" t="s">
        <v>641</v>
      </c>
      <c r="C671" s="384" t="s">
        <v>155</v>
      </c>
      <c r="D671" s="396">
        <v>28423</v>
      </c>
      <c r="E671" s="423">
        <v>24390</v>
      </c>
      <c r="F671" s="424">
        <f t="shared" si="176"/>
        <v>0.858107870386659</v>
      </c>
      <c r="G671" s="423">
        <f t="shared" si="180"/>
        <v>19304</v>
      </c>
      <c r="H671" s="424">
        <f t="shared" si="177"/>
        <v>3.79551710578057</v>
      </c>
      <c r="I671" s="384"/>
      <c r="J671" s="423" t="str">
        <f t="shared" si="174"/>
        <v/>
      </c>
      <c r="K671" s="424" t="str">
        <f t="shared" si="178"/>
        <v/>
      </c>
      <c r="L671" s="378">
        <v>5086</v>
      </c>
      <c r="M671" s="202">
        <f t="shared" si="171"/>
        <v>7</v>
      </c>
    </row>
    <row r="672" s="357" customFormat="1" ht="15.75" spans="1:13">
      <c r="A672" s="386">
        <v>2120399</v>
      </c>
      <c r="B672" s="383" t="s">
        <v>642</v>
      </c>
      <c r="C672" s="384">
        <v>85</v>
      </c>
      <c r="D672" s="396">
        <v>3459</v>
      </c>
      <c r="E672" s="423">
        <v>4000</v>
      </c>
      <c r="F672" s="424">
        <f t="shared" si="176"/>
        <v>1.15640358485111</v>
      </c>
      <c r="G672" s="423">
        <f t="shared" si="180"/>
        <v>624</v>
      </c>
      <c r="H672" s="424">
        <f t="shared" si="177"/>
        <v>0.184834123222749</v>
      </c>
      <c r="I672" s="384">
        <v>91</v>
      </c>
      <c r="J672" s="423">
        <f t="shared" si="174"/>
        <v>6</v>
      </c>
      <c r="K672" s="424">
        <f t="shared" si="178"/>
        <v>0.0705882352941176</v>
      </c>
      <c r="L672" s="378">
        <v>3376</v>
      </c>
      <c r="M672" s="202">
        <f t="shared" si="171"/>
        <v>7</v>
      </c>
    </row>
    <row r="673" s="357" customFormat="1" ht="15.75" spans="1:13">
      <c r="A673" s="379">
        <v>21205</v>
      </c>
      <c r="B673" s="380" t="s">
        <v>643</v>
      </c>
      <c r="C673" s="381">
        <f>C674</f>
        <v>1328</v>
      </c>
      <c r="D673" s="381">
        <f>D674</f>
        <v>2500</v>
      </c>
      <c r="E673" s="378">
        <v>2778</v>
      </c>
      <c r="F673" s="422">
        <f t="shared" si="176"/>
        <v>1.1112</v>
      </c>
      <c r="G673" s="381">
        <f t="shared" si="179"/>
        <v>-1764</v>
      </c>
      <c r="H673" s="422">
        <f t="shared" si="177"/>
        <v>-0.388375165125495</v>
      </c>
      <c r="I673" s="381">
        <f>I674</f>
        <v>1256</v>
      </c>
      <c r="J673" s="378">
        <f t="shared" si="174"/>
        <v>-72</v>
      </c>
      <c r="K673" s="422">
        <f t="shared" si="178"/>
        <v>-0.0542168674698795</v>
      </c>
      <c r="L673" s="378">
        <v>4542</v>
      </c>
      <c r="M673" s="202">
        <f t="shared" si="171"/>
        <v>5</v>
      </c>
    </row>
    <row r="674" s="203" customFormat="1" ht="15.75" spans="1:13">
      <c r="A674" s="386">
        <v>2120501</v>
      </c>
      <c r="B674" s="383" t="s">
        <v>643</v>
      </c>
      <c r="C674" s="384">
        <v>1328</v>
      </c>
      <c r="D674" s="396">
        <v>2500</v>
      </c>
      <c r="E674" s="423">
        <v>2778</v>
      </c>
      <c r="F674" s="424">
        <f t="shared" si="176"/>
        <v>1.1112</v>
      </c>
      <c r="G674" s="423">
        <f t="shared" ref="G674:G678" si="181">IFERROR(E674-L674,"")</f>
        <v>-1764</v>
      </c>
      <c r="H674" s="424">
        <f t="shared" si="177"/>
        <v>-0.388375165125495</v>
      </c>
      <c r="I674" s="384">
        <v>1256</v>
      </c>
      <c r="J674" s="423">
        <f t="shared" si="174"/>
        <v>-72</v>
      </c>
      <c r="K674" s="424">
        <f t="shared" si="178"/>
        <v>-0.0542168674698795</v>
      </c>
      <c r="L674" s="378">
        <v>4542</v>
      </c>
      <c r="M674" s="202">
        <f t="shared" si="171"/>
        <v>7</v>
      </c>
    </row>
    <row r="675" s="357" customFormat="1" ht="15.75" spans="1:13">
      <c r="A675" s="379">
        <v>21206</v>
      </c>
      <c r="B675" s="380" t="s">
        <v>644</v>
      </c>
      <c r="C675" s="387"/>
      <c r="D675" s="381"/>
      <c r="E675" s="378">
        <v>0</v>
      </c>
      <c r="F675" s="422" t="str">
        <f t="shared" si="176"/>
        <v/>
      </c>
      <c r="G675" s="381">
        <f t="shared" ref="G675:G680" si="182">E675-L675</f>
        <v>0</v>
      </c>
      <c r="H675" s="422" t="str">
        <f t="shared" si="177"/>
        <v/>
      </c>
      <c r="I675" s="387"/>
      <c r="J675" s="378"/>
      <c r="K675" s="422" t="str">
        <f t="shared" si="178"/>
        <v/>
      </c>
      <c r="L675" s="378">
        <v>0</v>
      </c>
      <c r="M675" s="202">
        <f t="shared" si="171"/>
        <v>5</v>
      </c>
    </row>
    <row r="676" s="357" customFormat="1" ht="15.75" spans="1:13">
      <c r="A676" s="386">
        <v>2120601</v>
      </c>
      <c r="B676" s="383" t="s">
        <v>644</v>
      </c>
      <c r="C676" s="384" t="s">
        <v>155</v>
      </c>
      <c r="D676" s="396">
        <v>0</v>
      </c>
      <c r="E676" s="423">
        <v>0</v>
      </c>
      <c r="F676" s="424" t="str">
        <f t="shared" si="176"/>
        <v/>
      </c>
      <c r="G676" s="423">
        <f t="shared" si="181"/>
        <v>0</v>
      </c>
      <c r="H676" s="424" t="str">
        <f t="shared" si="177"/>
        <v/>
      </c>
      <c r="I676" s="384"/>
      <c r="J676" s="423" t="str">
        <f t="shared" ref="J676:J739" si="183">IFERROR(I676-C676,"")</f>
        <v/>
      </c>
      <c r="K676" s="424" t="str">
        <f t="shared" si="178"/>
        <v/>
      </c>
      <c r="L676" s="378">
        <v>0</v>
      </c>
      <c r="M676" s="202">
        <f t="shared" si="171"/>
        <v>7</v>
      </c>
    </row>
    <row r="677" s="357" customFormat="1" ht="15.75" spans="1:13">
      <c r="A677" s="379">
        <v>21299</v>
      </c>
      <c r="B677" s="380" t="s">
        <v>645</v>
      </c>
      <c r="C677" s="387" t="str">
        <f>C678</f>
        <v/>
      </c>
      <c r="D677" s="387">
        <f>D678</f>
        <v>49</v>
      </c>
      <c r="E677" s="378">
        <v>224</v>
      </c>
      <c r="F677" s="422">
        <f t="shared" si="176"/>
        <v>4.57142857142857</v>
      </c>
      <c r="G677" s="381">
        <f t="shared" si="182"/>
        <v>-787</v>
      </c>
      <c r="H677" s="422">
        <f t="shared" si="177"/>
        <v>-0.778437190900099</v>
      </c>
      <c r="I677" s="387">
        <f>I678</f>
        <v>0</v>
      </c>
      <c r="J677" s="378" t="str">
        <f t="shared" si="183"/>
        <v/>
      </c>
      <c r="K677" s="422" t="str">
        <f t="shared" si="178"/>
        <v/>
      </c>
      <c r="L677" s="378">
        <v>1011</v>
      </c>
      <c r="M677" s="202">
        <f t="shared" si="171"/>
        <v>5</v>
      </c>
    </row>
    <row r="678" s="203" customFormat="1" ht="15.75" spans="1:13">
      <c r="A678" s="386">
        <v>2129999</v>
      </c>
      <c r="B678" s="383" t="s">
        <v>645</v>
      </c>
      <c r="C678" s="384" t="s">
        <v>155</v>
      </c>
      <c r="D678" s="396">
        <v>49</v>
      </c>
      <c r="E678" s="423">
        <v>224</v>
      </c>
      <c r="F678" s="424">
        <f t="shared" si="176"/>
        <v>4.57142857142857</v>
      </c>
      <c r="G678" s="423">
        <f t="shared" si="181"/>
        <v>-787</v>
      </c>
      <c r="H678" s="424">
        <f t="shared" si="177"/>
        <v>-0.778437190900099</v>
      </c>
      <c r="I678" s="384"/>
      <c r="J678" s="423" t="str">
        <f t="shared" si="183"/>
        <v/>
      </c>
      <c r="K678" s="424" t="str">
        <f t="shared" si="178"/>
        <v/>
      </c>
      <c r="L678" s="378">
        <v>1011</v>
      </c>
      <c r="M678" s="202">
        <f t="shared" si="171"/>
        <v>7</v>
      </c>
    </row>
    <row r="679" s="202" customFormat="1" ht="15.75" spans="1:13">
      <c r="A679" s="390">
        <v>213</v>
      </c>
      <c r="B679" s="377" t="s">
        <v>646</v>
      </c>
      <c r="C679" s="378">
        <f>C680+C706+C729+C757+C768+C775+C781+C784</f>
        <v>29036</v>
      </c>
      <c r="D679" s="378">
        <f t="shared" ref="D679:I679" si="184">D680+D706+D729+D757+D768+D775+D781+D784</f>
        <v>34457</v>
      </c>
      <c r="E679" s="378">
        <f t="shared" si="184"/>
        <v>35815</v>
      </c>
      <c r="F679" s="429">
        <f>E679/D679</f>
        <v>1.03941144034594</v>
      </c>
      <c r="G679" s="381">
        <f t="shared" si="182"/>
        <v>-11734</v>
      </c>
      <c r="H679" s="430">
        <f>G679/L679</f>
        <v>-0.24677700898021</v>
      </c>
      <c r="I679" s="378">
        <f t="shared" si="184"/>
        <v>32559</v>
      </c>
      <c r="J679" s="378">
        <f t="shared" si="183"/>
        <v>3523</v>
      </c>
      <c r="K679" s="422">
        <f t="shared" si="178"/>
        <v>0.121332139413142</v>
      </c>
      <c r="L679" s="378">
        <v>47549</v>
      </c>
      <c r="M679" s="202">
        <f t="shared" si="171"/>
        <v>3</v>
      </c>
    </row>
    <row r="680" s="357" customFormat="1" ht="15.75" spans="1:13">
      <c r="A680" s="379">
        <v>21301</v>
      </c>
      <c r="B680" s="380" t="s">
        <v>647</v>
      </c>
      <c r="C680" s="381">
        <f>SUM(C681:C705)</f>
        <v>5791</v>
      </c>
      <c r="D680" s="381">
        <f>SUM(D681:D705)</f>
        <v>6393</v>
      </c>
      <c r="E680" s="378">
        <v>6369</v>
      </c>
      <c r="F680" s="422">
        <f t="shared" ref="F680:F743" si="185">IFERROR(E680/D680,"")</f>
        <v>0.996245893946504</v>
      </c>
      <c r="G680" s="381">
        <f t="shared" si="182"/>
        <v>-5692</v>
      </c>
      <c r="H680" s="422">
        <f t="shared" ref="H680:H743" si="186">IFERROR(G680/L680,"")</f>
        <v>-0.471934333803167</v>
      </c>
      <c r="I680" s="381">
        <f>SUM(I681:I705)</f>
        <v>7962</v>
      </c>
      <c r="J680" s="378">
        <f t="shared" si="183"/>
        <v>2171</v>
      </c>
      <c r="K680" s="422">
        <f t="shared" si="178"/>
        <v>0.374892073907788</v>
      </c>
      <c r="L680" s="378">
        <v>12061</v>
      </c>
      <c r="M680" s="202">
        <f t="shared" si="171"/>
        <v>5</v>
      </c>
    </row>
    <row r="681" s="357" customFormat="1" ht="15.75" spans="1:13">
      <c r="A681" s="386">
        <v>2130101</v>
      </c>
      <c r="B681" s="383" t="s">
        <v>152</v>
      </c>
      <c r="C681" s="384">
        <v>1317</v>
      </c>
      <c r="D681" s="396">
        <v>1317</v>
      </c>
      <c r="E681" s="423">
        <v>1309</v>
      </c>
      <c r="F681" s="424">
        <f t="shared" si="185"/>
        <v>0.993925588458618</v>
      </c>
      <c r="G681" s="423">
        <f t="shared" ref="G681:G705" si="187">IFERROR(E681-L681,"")</f>
        <v>1178</v>
      </c>
      <c r="H681" s="424">
        <f t="shared" si="186"/>
        <v>8.99236641221374</v>
      </c>
      <c r="I681" s="384">
        <v>1426</v>
      </c>
      <c r="J681" s="423">
        <f t="shared" si="183"/>
        <v>109</v>
      </c>
      <c r="K681" s="424">
        <f t="shared" si="178"/>
        <v>0.0827638572513288</v>
      </c>
      <c r="L681" s="378">
        <v>131</v>
      </c>
      <c r="M681" s="202">
        <f t="shared" si="171"/>
        <v>7</v>
      </c>
    </row>
    <row r="682" s="357" customFormat="1" ht="15.75" spans="1:13">
      <c r="A682" s="386">
        <v>2130102</v>
      </c>
      <c r="B682" s="383" t="s">
        <v>153</v>
      </c>
      <c r="C682" s="384">
        <v>79</v>
      </c>
      <c r="D682" s="396">
        <v>79</v>
      </c>
      <c r="E682" s="423">
        <v>79</v>
      </c>
      <c r="F682" s="424">
        <f t="shared" si="185"/>
        <v>1</v>
      </c>
      <c r="G682" s="423">
        <f t="shared" si="187"/>
        <v>79</v>
      </c>
      <c r="H682" s="424" t="str">
        <f t="shared" si="186"/>
        <v/>
      </c>
      <c r="I682" s="384">
        <v>170</v>
      </c>
      <c r="J682" s="423">
        <f t="shared" si="183"/>
        <v>91</v>
      </c>
      <c r="K682" s="424">
        <f t="shared" si="178"/>
        <v>1.15189873417722</v>
      </c>
      <c r="L682" s="378">
        <v>0</v>
      </c>
      <c r="M682" s="202">
        <f t="shared" si="171"/>
        <v>7</v>
      </c>
    </row>
    <row r="683" s="357" customFormat="1" ht="15.75" spans="1:13">
      <c r="A683" s="386">
        <v>2130103</v>
      </c>
      <c r="B683" s="383" t="s">
        <v>154</v>
      </c>
      <c r="C683" s="384" t="s">
        <v>155</v>
      </c>
      <c r="D683" s="396">
        <v>0</v>
      </c>
      <c r="E683" s="423">
        <v>0</v>
      </c>
      <c r="F683" s="424" t="str">
        <f t="shared" si="185"/>
        <v/>
      </c>
      <c r="G683" s="423">
        <f t="shared" si="187"/>
        <v>0</v>
      </c>
      <c r="H683" s="424" t="str">
        <f t="shared" si="186"/>
        <v/>
      </c>
      <c r="I683" s="384"/>
      <c r="J683" s="423" t="str">
        <f t="shared" si="183"/>
        <v/>
      </c>
      <c r="K683" s="424" t="str">
        <f t="shared" si="178"/>
        <v/>
      </c>
      <c r="L683" s="378">
        <v>0</v>
      </c>
      <c r="M683" s="202">
        <f t="shared" si="171"/>
        <v>7</v>
      </c>
    </row>
    <row r="684" s="357" customFormat="1" ht="15.75" spans="1:13">
      <c r="A684" s="386">
        <v>2130104</v>
      </c>
      <c r="B684" s="383" t="s">
        <v>161</v>
      </c>
      <c r="C684" s="384">
        <v>430</v>
      </c>
      <c r="D684" s="396">
        <v>380</v>
      </c>
      <c r="E684" s="423">
        <v>377</v>
      </c>
      <c r="F684" s="424">
        <f t="shared" si="185"/>
        <v>0.992105263157895</v>
      </c>
      <c r="G684" s="423">
        <f t="shared" si="187"/>
        <v>-1188</v>
      </c>
      <c r="H684" s="424">
        <f t="shared" si="186"/>
        <v>-0.759105431309904</v>
      </c>
      <c r="I684" s="384">
        <v>230</v>
      </c>
      <c r="J684" s="423">
        <f t="shared" si="183"/>
        <v>-200</v>
      </c>
      <c r="K684" s="424">
        <f t="shared" si="178"/>
        <v>-0.465116279069767</v>
      </c>
      <c r="L684" s="378">
        <v>1565</v>
      </c>
      <c r="M684" s="202">
        <f t="shared" si="171"/>
        <v>7</v>
      </c>
    </row>
    <row r="685" s="357" customFormat="1" ht="15.75" spans="1:13">
      <c r="A685" s="386">
        <v>2130105</v>
      </c>
      <c r="B685" s="383" t="s">
        <v>648</v>
      </c>
      <c r="C685" s="384" t="s">
        <v>155</v>
      </c>
      <c r="D685" s="396">
        <v>0</v>
      </c>
      <c r="E685" s="423">
        <v>0</v>
      </c>
      <c r="F685" s="424" t="str">
        <f t="shared" si="185"/>
        <v/>
      </c>
      <c r="G685" s="423">
        <f t="shared" si="187"/>
        <v>0</v>
      </c>
      <c r="H685" s="424" t="str">
        <f t="shared" si="186"/>
        <v/>
      </c>
      <c r="I685" s="384"/>
      <c r="J685" s="423" t="str">
        <f t="shared" si="183"/>
        <v/>
      </c>
      <c r="K685" s="424" t="str">
        <f t="shared" si="178"/>
        <v/>
      </c>
      <c r="L685" s="378">
        <v>0</v>
      </c>
      <c r="M685" s="202">
        <f t="shared" si="171"/>
        <v>7</v>
      </c>
    </row>
    <row r="686" s="357" customFormat="1" ht="15.75" spans="1:13">
      <c r="A686" s="386">
        <v>2130106</v>
      </c>
      <c r="B686" s="383" t="s">
        <v>649</v>
      </c>
      <c r="C686" s="384">
        <v>391</v>
      </c>
      <c r="D686" s="396">
        <v>570</v>
      </c>
      <c r="E686" s="423">
        <v>570</v>
      </c>
      <c r="F686" s="424">
        <f t="shared" si="185"/>
        <v>1</v>
      </c>
      <c r="G686" s="423">
        <f t="shared" si="187"/>
        <v>114</v>
      </c>
      <c r="H686" s="424">
        <f t="shared" si="186"/>
        <v>0.25</v>
      </c>
      <c r="I686" s="384">
        <v>340</v>
      </c>
      <c r="J686" s="423">
        <f t="shared" si="183"/>
        <v>-51</v>
      </c>
      <c r="K686" s="424">
        <f t="shared" si="178"/>
        <v>-0.130434782608696</v>
      </c>
      <c r="L686" s="378">
        <v>456</v>
      </c>
      <c r="M686" s="202">
        <f t="shared" si="171"/>
        <v>7</v>
      </c>
    </row>
    <row r="687" s="357" customFormat="1" ht="15.75" spans="1:13">
      <c r="A687" s="386">
        <v>2130108</v>
      </c>
      <c r="B687" s="383" t="s">
        <v>650</v>
      </c>
      <c r="C687" s="384">
        <v>170</v>
      </c>
      <c r="D687" s="396">
        <v>170</v>
      </c>
      <c r="E687" s="423">
        <v>170</v>
      </c>
      <c r="F687" s="424">
        <f t="shared" si="185"/>
        <v>1</v>
      </c>
      <c r="G687" s="423">
        <f t="shared" si="187"/>
        <v>-78</v>
      </c>
      <c r="H687" s="424">
        <f t="shared" si="186"/>
        <v>-0.314516129032258</v>
      </c>
      <c r="I687" s="384">
        <v>73</v>
      </c>
      <c r="J687" s="423">
        <f t="shared" si="183"/>
        <v>-97</v>
      </c>
      <c r="K687" s="424">
        <f t="shared" si="178"/>
        <v>-0.570588235294118</v>
      </c>
      <c r="L687" s="378">
        <v>248</v>
      </c>
      <c r="M687" s="202">
        <f t="shared" si="171"/>
        <v>7</v>
      </c>
    </row>
    <row r="688" s="357" customFormat="1" ht="15.75" spans="1:13">
      <c r="A688" s="386">
        <v>2130109</v>
      </c>
      <c r="B688" s="383" t="s">
        <v>651</v>
      </c>
      <c r="C688" s="384">
        <v>100</v>
      </c>
      <c r="D688" s="396">
        <v>29</v>
      </c>
      <c r="E688" s="423">
        <v>29</v>
      </c>
      <c r="F688" s="424">
        <f t="shared" si="185"/>
        <v>1</v>
      </c>
      <c r="G688" s="423">
        <f t="shared" si="187"/>
        <v>-64</v>
      </c>
      <c r="H688" s="424">
        <f t="shared" si="186"/>
        <v>-0.688172043010753</v>
      </c>
      <c r="I688" s="384">
        <v>41</v>
      </c>
      <c r="J688" s="423">
        <f t="shared" si="183"/>
        <v>-59</v>
      </c>
      <c r="K688" s="424">
        <f t="shared" si="178"/>
        <v>-0.59</v>
      </c>
      <c r="L688" s="378">
        <v>93</v>
      </c>
      <c r="M688" s="202">
        <f t="shared" si="171"/>
        <v>7</v>
      </c>
    </row>
    <row r="689" s="357" customFormat="1" ht="15.75" spans="1:13">
      <c r="A689" s="386">
        <v>2130110</v>
      </c>
      <c r="B689" s="383" t="s">
        <v>652</v>
      </c>
      <c r="C689" s="384" t="s">
        <v>155</v>
      </c>
      <c r="D689" s="396">
        <v>10</v>
      </c>
      <c r="E689" s="423">
        <v>10</v>
      </c>
      <c r="F689" s="424">
        <f t="shared" si="185"/>
        <v>1</v>
      </c>
      <c r="G689" s="423">
        <f t="shared" si="187"/>
        <v>-14</v>
      </c>
      <c r="H689" s="424">
        <f t="shared" si="186"/>
        <v>-0.583333333333333</v>
      </c>
      <c r="I689" s="384"/>
      <c r="J689" s="423" t="str">
        <f t="shared" si="183"/>
        <v/>
      </c>
      <c r="K689" s="424" t="str">
        <f t="shared" si="178"/>
        <v/>
      </c>
      <c r="L689" s="378">
        <v>24</v>
      </c>
      <c r="M689" s="202">
        <f t="shared" si="171"/>
        <v>7</v>
      </c>
    </row>
    <row r="690" s="357" customFormat="1" ht="15.75" spans="1:13">
      <c r="A690" s="386">
        <v>2130111</v>
      </c>
      <c r="B690" s="383" t="s">
        <v>653</v>
      </c>
      <c r="C690" s="384">
        <v>1</v>
      </c>
      <c r="D690" s="396">
        <v>1</v>
      </c>
      <c r="E690" s="423">
        <v>0</v>
      </c>
      <c r="F690" s="424">
        <f t="shared" si="185"/>
        <v>0</v>
      </c>
      <c r="G690" s="423">
        <f t="shared" si="187"/>
        <v>-6</v>
      </c>
      <c r="H690" s="424">
        <f t="shared" si="186"/>
        <v>-1</v>
      </c>
      <c r="I690" s="384">
        <v>2</v>
      </c>
      <c r="J690" s="423">
        <f t="shared" si="183"/>
        <v>1</v>
      </c>
      <c r="K690" s="424">
        <f t="shared" si="178"/>
        <v>1</v>
      </c>
      <c r="L690" s="378">
        <v>6</v>
      </c>
      <c r="M690" s="202">
        <f t="shared" si="171"/>
        <v>7</v>
      </c>
    </row>
    <row r="691" s="357" customFormat="1" ht="15.75" spans="1:13">
      <c r="A691" s="386">
        <v>2130112</v>
      </c>
      <c r="B691" s="383" t="s">
        <v>654</v>
      </c>
      <c r="C691" s="384" t="s">
        <v>155</v>
      </c>
      <c r="D691" s="396">
        <v>0</v>
      </c>
      <c r="E691" s="423">
        <v>0</v>
      </c>
      <c r="F691" s="424" t="str">
        <f t="shared" si="185"/>
        <v/>
      </c>
      <c r="G691" s="423">
        <f t="shared" si="187"/>
        <v>0</v>
      </c>
      <c r="H691" s="424" t="str">
        <f t="shared" si="186"/>
        <v/>
      </c>
      <c r="I691" s="384"/>
      <c r="J691" s="423" t="str">
        <f t="shared" si="183"/>
        <v/>
      </c>
      <c r="K691" s="424" t="str">
        <f t="shared" si="178"/>
        <v/>
      </c>
      <c r="L691" s="378">
        <v>0</v>
      </c>
      <c r="M691" s="202">
        <f t="shared" si="171"/>
        <v>7</v>
      </c>
    </row>
    <row r="692" s="357" customFormat="1" ht="15.75" spans="1:13">
      <c r="A692" s="386">
        <v>2130114</v>
      </c>
      <c r="B692" s="383" t="s">
        <v>655</v>
      </c>
      <c r="C692" s="384">
        <v>100</v>
      </c>
      <c r="D692" s="396">
        <v>0</v>
      </c>
      <c r="E692" s="423">
        <v>0</v>
      </c>
      <c r="F692" s="424" t="str">
        <f t="shared" si="185"/>
        <v/>
      </c>
      <c r="G692" s="423">
        <f t="shared" si="187"/>
        <v>0</v>
      </c>
      <c r="H692" s="424" t="str">
        <f t="shared" si="186"/>
        <v/>
      </c>
      <c r="I692" s="384"/>
      <c r="J692" s="423">
        <f t="shared" si="183"/>
        <v>-100</v>
      </c>
      <c r="K692" s="424">
        <f t="shared" si="178"/>
        <v>-1</v>
      </c>
      <c r="L692" s="378">
        <v>0</v>
      </c>
      <c r="M692" s="202">
        <f t="shared" si="171"/>
        <v>7</v>
      </c>
    </row>
    <row r="693" s="357" customFormat="1" ht="15.75" spans="1:13">
      <c r="A693" s="386">
        <v>2130119</v>
      </c>
      <c r="B693" s="383" t="s">
        <v>656</v>
      </c>
      <c r="C693" s="384" t="s">
        <v>155</v>
      </c>
      <c r="D693" s="396">
        <v>245</v>
      </c>
      <c r="E693" s="423">
        <v>241</v>
      </c>
      <c r="F693" s="424">
        <f t="shared" si="185"/>
        <v>0.983673469387755</v>
      </c>
      <c r="G693" s="423">
        <f t="shared" si="187"/>
        <v>164</v>
      </c>
      <c r="H693" s="424">
        <f t="shared" si="186"/>
        <v>2.12987012987013</v>
      </c>
      <c r="I693" s="384">
        <v>96</v>
      </c>
      <c r="J693" s="423" t="str">
        <f t="shared" si="183"/>
        <v/>
      </c>
      <c r="K693" s="424" t="str">
        <f t="shared" si="178"/>
        <v/>
      </c>
      <c r="L693" s="378">
        <v>77</v>
      </c>
      <c r="M693" s="202">
        <f t="shared" si="171"/>
        <v>7</v>
      </c>
    </row>
    <row r="694" s="357" customFormat="1" ht="15.75" spans="1:13">
      <c r="A694" s="386">
        <v>2130120</v>
      </c>
      <c r="B694" s="383" t="s">
        <v>657</v>
      </c>
      <c r="C694" s="384" t="s">
        <v>155</v>
      </c>
      <c r="D694" s="396">
        <v>40</v>
      </c>
      <c r="E694" s="423">
        <v>40</v>
      </c>
      <c r="F694" s="424">
        <f t="shared" si="185"/>
        <v>1</v>
      </c>
      <c r="G694" s="423">
        <f t="shared" si="187"/>
        <v>40</v>
      </c>
      <c r="H694" s="424" t="str">
        <f t="shared" si="186"/>
        <v/>
      </c>
      <c r="I694" s="384">
        <v>1376</v>
      </c>
      <c r="J694" s="423" t="str">
        <f t="shared" si="183"/>
        <v/>
      </c>
      <c r="K694" s="424" t="str">
        <f t="shared" si="178"/>
        <v/>
      </c>
      <c r="L694" s="378">
        <v>0</v>
      </c>
      <c r="M694" s="202">
        <f t="shared" si="171"/>
        <v>7</v>
      </c>
    </row>
    <row r="695" s="357" customFormat="1" ht="15.75" spans="1:13">
      <c r="A695" s="386">
        <v>2130121</v>
      </c>
      <c r="B695" s="383" t="s">
        <v>658</v>
      </c>
      <c r="C695" s="384" t="s">
        <v>155</v>
      </c>
      <c r="D695" s="396">
        <v>0</v>
      </c>
      <c r="E695" s="423">
        <v>0</v>
      </c>
      <c r="F695" s="424" t="str">
        <f t="shared" si="185"/>
        <v/>
      </c>
      <c r="G695" s="423">
        <f t="shared" si="187"/>
        <v>-8</v>
      </c>
      <c r="H695" s="424">
        <f t="shared" si="186"/>
        <v>-1</v>
      </c>
      <c r="I695" s="384"/>
      <c r="J695" s="423" t="str">
        <f t="shared" si="183"/>
        <v/>
      </c>
      <c r="K695" s="424" t="str">
        <f t="shared" si="178"/>
        <v/>
      </c>
      <c r="L695" s="378">
        <v>8</v>
      </c>
      <c r="M695" s="202">
        <f t="shared" si="171"/>
        <v>7</v>
      </c>
    </row>
    <row r="696" s="357" customFormat="1" ht="15.75" spans="1:13">
      <c r="A696" s="386">
        <v>2130122</v>
      </c>
      <c r="B696" s="383" t="s">
        <v>659</v>
      </c>
      <c r="C696" s="384">
        <v>2351</v>
      </c>
      <c r="D696" s="396">
        <v>2299</v>
      </c>
      <c r="E696" s="423">
        <v>2299</v>
      </c>
      <c r="F696" s="424">
        <f t="shared" si="185"/>
        <v>1</v>
      </c>
      <c r="G696" s="423">
        <f t="shared" si="187"/>
        <v>-1120</v>
      </c>
      <c r="H696" s="424">
        <f t="shared" si="186"/>
        <v>-0.327581164083065</v>
      </c>
      <c r="I696" s="384">
        <v>526</v>
      </c>
      <c r="J696" s="423">
        <f t="shared" si="183"/>
        <v>-1825</v>
      </c>
      <c r="K696" s="424">
        <f t="shared" si="178"/>
        <v>-0.776265418970651</v>
      </c>
      <c r="L696" s="378">
        <v>3419</v>
      </c>
      <c r="M696" s="202">
        <f t="shared" si="171"/>
        <v>7</v>
      </c>
    </row>
    <row r="697" s="357" customFormat="1" ht="15.75" spans="1:13">
      <c r="A697" s="386">
        <v>2130124</v>
      </c>
      <c r="B697" s="383" t="s">
        <v>660</v>
      </c>
      <c r="C697" s="384">
        <v>100</v>
      </c>
      <c r="D697" s="396">
        <v>190</v>
      </c>
      <c r="E697" s="423">
        <v>190</v>
      </c>
      <c r="F697" s="424">
        <f t="shared" si="185"/>
        <v>1</v>
      </c>
      <c r="G697" s="423">
        <f t="shared" si="187"/>
        <v>92</v>
      </c>
      <c r="H697" s="424">
        <f t="shared" si="186"/>
        <v>0.938775510204082</v>
      </c>
      <c r="I697" s="384"/>
      <c r="J697" s="423">
        <f t="shared" si="183"/>
        <v>-100</v>
      </c>
      <c r="K697" s="424">
        <f t="shared" si="178"/>
        <v>-1</v>
      </c>
      <c r="L697" s="378">
        <v>98</v>
      </c>
      <c r="M697" s="202">
        <f t="shared" si="171"/>
        <v>7</v>
      </c>
    </row>
    <row r="698" s="357" customFormat="1" ht="15.75" spans="1:13">
      <c r="A698" s="386">
        <v>2130125</v>
      </c>
      <c r="B698" s="383" t="s">
        <v>661</v>
      </c>
      <c r="C698" s="384" t="s">
        <v>155</v>
      </c>
      <c r="D698" s="396">
        <v>50</v>
      </c>
      <c r="E698" s="423">
        <v>49</v>
      </c>
      <c r="F698" s="424">
        <f t="shared" si="185"/>
        <v>0.98</v>
      </c>
      <c r="G698" s="423">
        <f t="shared" si="187"/>
        <v>39</v>
      </c>
      <c r="H698" s="424">
        <f t="shared" si="186"/>
        <v>3.9</v>
      </c>
      <c r="I698" s="384"/>
      <c r="J698" s="423" t="str">
        <f t="shared" si="183"/>
        <v/>
      </c>
      <c r="K698" s="424" t="str">
        <f t="shared" si="178"/>
        <v/>
      </c>
      <c r="L698" s="378">
        <v>10</v>
      </c>
      <c r="M698" s="202">
        <f t="shared" si="171"/>
        <v>7</v>
      </c>
    </row>
    <row r="699" s="357" customFormat="1" ht="15.75" spans="1:13">
      <c r="A699" s="386">
        <v>2130126</v>
      </c>
      <c r="B699" s="383" t="s">
        <v>662</v>
      </c>
      <c r="C699" s="384" t="s">
        <v>155</v>
      </c>
      <c r="D699" s="396">
        <v>15</v>
      </c>
      <c r="E699" s="423">
        <v>15</v>
      </c>
      <c r="F699" s="424">
        <f t="shared" si="185"/>
        <v>1</v>
      </c>
      <c r="G699" s="423">
        <f t="shared" si="187"/>
        <v>4</v>
      </c>
      <c r="H699" s="424">
        <f t="shared" si="186"/>
        <v>0.363636363636364</v>
      </c>
      <c r="I699" s="384"/>
      <c r="J699" s="423" t="str">
        <f t="shared" si="183"/>
        <v/>
      </c>
      <c r="K699" s="424" t="str">
        <f t="shared" si="178"/>
        <v/>
      </c>
      <c r="L699" s="378">
        <v>11</v>
      </c>
      <c r="M699" s="202">
        <f t="shared" si="171"/>
        <v>7</v>
      </c>
    </row>
    <row r="700" s="357" customFormat="1" ht="15.75" spans="1:13">
      <c r="A700" s="386">
        <v>2130135</v>
      </c>
      <c r="B700" s="383" t="s">
        <v>663</v>
      </c>
      <c r="C700" s="384">
        <v>630</v>
      </c>
      <c r="D700" s="396">
        <v>180</v>
      </c>
      <c r="E700" s="423">
        <v>173</v>
      </c>
      <c r="F700" s="424">
        <f t="shared" si="185"/>
        <v>0.961111111111111</v>
      </c>
      <c r="G700" s="423">
        <f t="shared" si="187"/>
        <v>79</v>
      </c>
      <c r="H700" s="424">
        <f t="shared" si="186"/>
        <v>0.840425531914894</v>
      </c>
      <c r="I700" s="384">
        <v>60</v>
      </c>
      <c r="J700" s="423">
        <f t="shared" si="183"/>
        <v>-570</v>
      </c>
      <c r="K700" s="424">
        <f t="shared" si="178"/>
        <v>-0.904761904761905</v>
      </c>
      <c r="L700" s="378">
        <v>94</v>
      </c>
      <c r="M700" s="202">
        <f t="shared" si="171"/>
        <v>7</v>
      </c>
    </row>
    <row r="701" s="357" customFormat="1" ht="15.75" spans="1:13">
      <c r="A701" s="386">
        <v>2130142</v>
      </c>
      <c r="B701" s="383" t="s">
        <v>664</v>
      </c>
      <c r="C701" s="384" t="s">
        <v>155</v>
      </c>
      <c r="D701" s="396">
        <v>381</v>
      </c>
      <c r="E701" s="423">
        <v>381</v>
      </c>
      <c r="F701" s="424">
        <f t="shared" si="185"/>
        <v>1</v>
      </c>
      <c r="G701" s="423">
        <f t="shared" si="187"/>
        <v>-113</v>
      </c>
      <c r="H701" s="424">
        <f t="shared" si="186"/>
        <v>-0.228744939271255</v>
      </c>
      <c r="I701" s="384"/>
      <c r="J701" s="423" t="str">
        <f t="shared" si="183"/>
        <v/>
      </c>
      <c r="K701" s="424" t="str">
        <f t="shared" si="178"/>
        <v/>
      </c>
      <c r="L701" s="378">
        <v>494</v>
      </c>
      <c r="M701" s="202">
        <f t="shared" si="171"/>
        <v>7</v>
      </c>
    </row>
    <row r="702" s="357" customFormat="1" ht="15.75" spans="1:13">
      <c r="A702" s="386">
        <v>2130148</v>
      </c>
      <c r="B702" s="383" t="s">
        <v>665</v>
      </c>
      <c r="C702" s="384" t="s">
        <v>155</v>
      </c>
      <c r="D702" s="396">
        <v>0</v>
      </c>
      <c r="E702" s="423">
        <v>0</v>
      </c>
      <c r="F702" s="424" t="str">
        <f t="shared" si="185"/>
        <v/>
      </c>
      <c r="G702" s="423">
        <f t="shared" si="187"/>
        <v>0</v>
      </c>
      <c r="H702" s="424" t="str">
        <f t="shared" si="186"/>
        <v/>
      </c>
      <c r="I702" s="384"/>
      <c r="J702" s="423" t="str">
        <f t="shared" si="183"/>
        <v/>
      </c>
      <c r="K702" s="424" t="str">
        <f t="shared" si="178"/>
        <v/>
      </c>
      <c r="L702" s="378">
        <v>0</v>
      </c>
      <c r="M702" s="202">
        <f t="shared" si="171"/>
        <v>7</v>
      </c>
    </row>
    <row r="703" s="357" customFormat="1" ht="15.75" spans="1:13">
      <c r="A703" s="386">
        <v>2130152</v>
      </c>
      <c r="B703" s="383" t="s">
        <v>666</v>
      </c>
      <c r="C703" s="384" t="s">
        <v>155</v>
      </c>
      <c r="D703" s="396">
        <v>0</v>
      </c>
      <c r="E703" s="423">
        <v>0</v>
      </c>
      <c r="F703" s="424" t="str">
        <f t="shared" si="185"/>
        <v/>
      </c>
      <c r="G703" s="423">
        <f t="shared" si="187"/>
        <v>0</v>
      </c>
      <c r="H703" s="424" t="str">
        <f t="shared" si="186"/>
        <v/>
      </c>
      <c r="I703" s="384"/>
      <c r="J703" s="423" t="str">
        <f t="shared" si="183"/>
        <v/>
      </c>
      <c r="K703" s="424" t="str">
        <f t="shared" si="178"/>
        <v/>
      </c>
      <c r="L703" s="378">
        <v>0</v>
      </c>
      <c r="M703" s="202">
        <f t="shared" si="171"/>
        <v>7</v>
      </c>
    </row>
    <row r="704" s="357" customFormat="1" ht="15.75" spans="1:13">
      <c r="A704" s="386">
        <v>2130153</v>
      </c>
      <c r="B704" s="383" t="s">
        <v>667</v>
      </c>
      <c r="C704" s="384">
        <v>120</v>
      </c>
      <c r="D704" s="396">
        <v>398</v>
      </c>
      <c r="E704" s="423">
        <v>398</v>
      </c>
      <c r="F704" s="424">
        <f t="shared" si="185"/>
        <v>1</v>
      </c>
      <c r="G704" s="423">
        <f t="shared" si="187"/>
        <v>-4155</v>
      </c>
      <c r="H704" s="424">
        <f t="shared" si="186"/>
        <v>-0.912585108719526</v>
      </c>
      <c r="I704" s="384">
        <v>2600</v>
      </c>
      <c r="J704" s="423">
        <f t="shared" si="183"/>
        <v>2480</v>
      </c>
      <c r="K704" s="424">
        <f t="shared" si="178"/>
        <v>20.6666666666667</v>
      </c>
      <c r="L704" s="378">
        <v>4553</v>
      </c>
      <c r="M704" s="202">
        <f t="shared" si="171"/>
        <v>7</v>
      </c>
    </row>
    <row r="705" s="357" customFormat="1" ht="15.75" spans="1:13">
      <c r="A705" s="386">
        <v>2130199</v>
      </c>
      <c r="B705" s="383" t="s">
        <v>668</v>
      </c>
      <c r="C705" s="384">
        <v>2</v>
      </c>
      <c r="D705" s="396">
        <v>39</v>
      </c>
      <c r="E705" s="423">
        <v>39</v>
      </c>
      <c r="F705" s="424">
        <f t="shared" si="185"/>
        <v>1</v>
      </c>
      <c r="G705" s="423">
        <f t="shared" si="187"/>
        <v>-735</v>
      </c>
      <c r="H705" s="424">
        <f t="shared" si="186"/>
        <v>-0.949612403100775</v>
      </c>
      <c r="I705" s="384">
        <v>1022</v>
      </c>
      <c r="J705" s="423">
        <f t="shared" si="183"/>
        <v>1020</v>
      </c>
      <c r="K705" s="424">
        <f t="shared" si="178"/>
        <v>510</v>
      </c>
      <c r="L705" s="378">
        <v>774</v>
      </c>
      <c r="M705" s="202">
        <f t="shared" si="171"/>
        <v>7</v>
      </c>
    </row>
    <row r="706" s="357" customFormat="1" ht="15.75" spans="1:13">
      <c r="A706" s="379">
        <v>21302</v>
      </c>
      <c r="B706" s="380" t="s">
        <v>669</v>
      </c>
      <c r="C706" s="381">
        <f>SUM(C707:C728)</f>
        <v>5428</v>
      </c>
      <c r="D706" s="381">
        <f>SUM(D707:D728)</f>
        <v>2818</v>
      </c>
      <c r="E706" s="378">
        <v>2735</v>
      </c>
      <c r="F706" s="422">
        <f t="shared" si="185"/>
        <v>0.970546486870121</v>
      </c>
      <c r="G706" s="381">
        <f>E706-L706</f>
        <v>-2386</v>
      </c>
      <c r="H706" s="422">
        <f t="shared" si="186"/>
        <v>-0.465924624096856</v>
      </c>
      <c r="I706" s="381">
        <f>SUM(I707:I728)</f>
        <v>5048</v>
      </c>
      <c r="J706" s="378">
        <f t="shared" si="183"/>
        <v>-380</v>
      </c>
      <c r="K706" s="422">
        <f t="shared" si="178"/>
        <v>-0.0700073691967576</v>
      </c>
      <c r="L706" s="378">
        <v>5121</v>
      </c>
      <c r="M706" s="202">
        <f t="shared" si="171"/>
        <v>5</v>
      </c>
    </row>
    <row r="707" s="357" customFormat="1" ht="15.75" spans="1:13">
      <c r="A707" s="386">
        <v>2130201</v>
      </c>
      <c r="B707" s="383" t="s">
        <v>152</v>
      </c>
      <c r="C707" s="384">
        <v>637</v>
      </c>
      <c r="D707" s="396">
        <v>620</v>
      </c>
      <c r="E707" s="423">
        <v>614</v>
      </c>
      <c r="F707" s="424">
        <f t="shared" si="185"/>
        <v>0.990322580645161</v>
      </c>
      <c r="G707" s="423">
        <f t="shared" ref="G707:G728" si="188">IFERROR(E707-L707,"")</f>
        <v>53</v>
      </c>
      <c r="H707" s="424">
        <f t="shared" si="186"/>
        <v>0.0944741532976827</v>
      </c>
      <c r="I707" s="384">
        <v>437</v>
      </c>
      <c r="J707" s="423">
        <f t="shared" si="183"/>
        <v>-200</v>
      </c>
      <c r="K707" s="424">
        <f t="shared" si="178"/>
        <v>-0.313971742543171</v>
      </c>
      <c r="L707" s="378">
        <v>561</v>
      </c>
      <c r="M707" s="202">
        <f t="shared" si="171"/>
        <v>7</v>
      </c>
    </row>
    <row r="708" s="357" customFormat="1" ht="15.75" spans="1:13">
      <c r="A708" s="386">
        <v>2130202</v>
      </c>
      <c r="B708" s="383" t="s">
        <v>153</v>
      </c>
      <c r="C708" s="384">
        <v>23</v>
      </c>
      <c r="D708" s="396">
        <v>23</v>
      </c>
      <c r="E708" s="423">
        <v>20</v>
      </c>
      <c r="F708" s="424">
        <f t="shared" si="185"/>
        <v>0.869565217391304</v>
      </c>
      <c r="G708" s="423">
        <f t="shared" si="188"/>
        <v>20</v>
      </c>
      <c r="H708" s="424" t="str">
        <f t="shared" si="186"/>
        <v/>
      </c>
      <c r="I708" s="384">
        <v>33</v>
      </c>
      <c r="J708" s="423">
        <f t="shared" si="183"/>
        <v>10</v>
      </c>
      <c r="K708" s="424">
        <f t="shared" si="178"/>
        <v>0.434782608695652</v>
      </c>
      <c r="L708" s="378">
        <v>0</v>
      </c>
      <c r="M708" s="202">
        <f t="shared" si="171"/>
        <v>7</v>
      </c>
    </row>
    <row r="709" s="357" customFormat="1" ht="15.75" spans="1:13">
      <c r="A709" s="386">
        <v>2130203</v>
      </c>
      <c r="B709" s="383" t="s">
        <v>154</v>
      </c>
      <c r="C709" s="384" t="s">
        <v>155</v>
      </c>
      <c r="D709" s="396">
        <v>0</v>
      </c>
      <c r="E709" s="423">
        <v>0</v>
      </c>
      <c r="F709" s="424" t="str">
        <f t="shared" si="185"/>
        <v/>
      </c>
      <c r="G709" s="423">
        <f t="shared" si="188"/>
        <v>0</v>
      </c>
      <c r="H709" s="424" t="str">
        <f t="shared" si="186"/>
        <v/>
      </c>
      <c r="I709" s="384"/>
      <c r="J709" s="423" t="str">
        <f t="shared" si="183"/>
        <v/>
      </c>
      <c r="K709" s="424" t="str">
        <f t="shared" si="178"/>
        <v/>
      </c>
      <c r="L709" s="378">
        <v>0</v>
      </c>
      <c r="M709" s="202">
        <f t="shared" si="171"/>
        <v>7</v>
      </c>
    </row>
    <row r="710" s="357" customFormat="1" ht="15.75" spans="1:13">
      <c r="A710" s="386">
        <v>2130204</v>
      </c>
      <c r="B710" s="383" t="s">
        <v>670</v>
      </c>
      <c r="C710" s="384">
        <v>378</v>
      </c>
      <c r="D710" s="396">
        <v>378</v>
      </c>
      <c r="E710" s="423">
        <v>348</v>
      </c>
      <c r="F710" s="424">
        <f t="shared" si="185"/>
        <v>0.920634920634921</v>
      </c>
      <c r="G710" s="423">
        <f t="shared" si="188"/>
        <v>-23</v>
      </c>
      <c r="H710" s="424">
        <f t="shared" si="186"/>
        <v>-0.0619946091644205</v>
      </c>
      <c r="I710" s="384">
        <v>489</v>
      </c>
      <c r="J710" s="423">
        <f t="shared" si="183"/>
        <v>111</v>
      </c>
      <c r="K710" s="424">
        <f t="shared" si="178"/>
        <v>0.293650793650794</v>
      </c>
      <c r="L710" s="378">
        <v>371</v>
      </c>
      <c r="M710" s="202">
        <f t="shared" si="171"/>
        <v>7</v>
      </c>
    </row>
    <row r="711" s="357" customFormat="1" ht="15.75" spans="1:13">
      <c r="A711" s="386">
        <v>2130205</v>
      </c>
      <c r="B711" s="383" t="s">
        <v>671</v>
      </c>
      <c r="C711" s="384">
        <v>31</v>
      </c>
      <c r="D711" s="396">
        <v>515</v>
      </c>
      <c r="E711" s="423">
        <v>506</v>
      </c>
      <c r="F711" s="424">
        <f t="shared" si="185"/>
        <v>0.98252427184466</v>
      </c>
      <c r="G711" s="423">
        <f t="shared" si="188"/>
        <v>472</v>
      </c>
      <c r="H711" s="424">
        <f t="shared" si="186"/>
        <v>13.8823529411765</v>
      </c>
      <c r="I711" s="384">
        <v>453</v>
      </c>
      <c r="J711" s="423">
        <f t="shared" si="183"/>
        <v>422</v>
      </c>
      <c r="K711" s="424">
        <f t="shared" si="178"/>
        <v>13.6129032258065</v>
      </c>
      <c r="L711" s="378">
        <v>34</v>
      </c>
      <c r="M711" s="202">
        <f t="shared" si="171"/>
        <v>7</v>
      </c>
    </row>
    <row r="712" s="357" customFormat="1" ht="15.75" spans="1:13">
      <c r="A712" s="386">
        <v>2130206</v>
      </c>
      <c r="B712" s="383" t="s">
        <v>672</v>
      </c>
      <c r="C712" s="384" t="s">
        <v>155</v>
      </c>
      <c r="D712" s="396">
        <v>17</v>
      </c>
      <c r="E712" s="423">
        <v>17</v>
      </c>
      <c r="F712" s="424">
        <f t="shared" si="185"/>
        <v>1</v>
      </c>
      <c r="G712" s="423">
        <f t="shared" si="188"/>
        <v>17</v>
      </c>
      <c r="H712" s="424" t="str">
        <f t="shared" si="186"/>
        <v/>
      </c>
      <c r="I712" s="384">
        <v>0</v>
      </c>
      <c r="J712" s="423" t="str">
        <f t="shared" si="183"/>
        <v/>
      </c>
      <c r="K712" s="424" t="str">
        <f t="shared" si="178"/>
        <v/>
      </c>
      <c r="L712" s="378">
        <v>0</v>
      </c>
      <c r="M712" s="202">
        <f t="shared" si="171"/>
        <v>7</v>
      </c>
    </row>
    <row r="713" s="357" customFormat="1" ht="15.75" spans="1:13">
      <c r="A713" s="386">
        <v>2130207</v>
      </c>
      <c r="B713" s="383" t="s">
        <v>673</v>
      </c>
      <c r="C713" s="384">
        <v>19</v>
      </c>
      <c r="D713" s="396">
        <v>19</v>
      </c>
      <c r="E713" s="423">
        <v>0</v>
      </c>
      <c r="F713" s="424">
        <f t="shared" si="185"/>
        <v>0</v>
      </c>
      <c r="G713" s="423">
        <f t="shared" si="188"/>
        <v>-33</v>
      </c>
      <c r="H713" s="424">
        <f t="shared" si="186"/>
        <v>-1</v>
      </c>
      <c r="I713" s="384"/>
      <c r="J713" s="423">
        <f t="shared" si="183"/>
        <v>-19</v>
      </c>
      <c r="K713" s="424">
        <f t="shared" si="178"/>
        <v>-1</v>
      </c>
      <c r="L713" s="378">
        <v>33</v>
      </c>
      <c r="M713" s="202">
        <f t="shared" si="171"/>
        <v>7</v>
      </c>
    </row>
    <row r="714" s="357" customFormat="1" ht="15.75" spans="1:13">
      <c r="A714" s="386">
        <v>2130209</v>
      </c>
      <c r="B714" s="383" t="s">
        <v>674</v>
      </c>
      <c r="C714" s="384">
        <v>2387</v>
      </c>
      <c r="D714" s="396">
        <v>440</v>
      </c>
      <c r="E714" s="423">
        <v>424</v>
      </c>
      <c r="F714" s="424">
        <f t="shared" si="185"/>
        <v>0.963636363636364</v>
      </c>
      <c r="G714" s="423">
        <f t="shared" si="188"/>
        <v>-1974</v>
      </c>
      <c r="H714" s="424">
        <f t="shared" si="186"/>
        <v>-0.823185988323603</v>
      </c>
      <c r="I714" s="384">
        <v>2387</v>
      </c>
      <c r="J714" s="423">
        <f t="shared" si="183"/>
        <v>0</v>
      </c>
      <c r="K714" s="424">
        <f t="shared" si="178"/>
        <v>0</v>
      </c>
      <c r="L714" s="378">
        <v>2398</v>
      </c>
      <c r="M714" s="202">
        <f t="shared" si="171"/>
        <v>7</v>
      </c>
    </row>
    <row r="715" s="357" customFormat="1" ht="15.75" spans="1:13">
      <c r="A715" s="386">
        <v>2130211</v>
      </c>
      <c r="B715" s="383" t="s">
        <v>675</v>
      </c>
      <c r="C715" s="384" t="s">
        <v>155</v>
      </c>
      <c r="D715" s="396">
        <v>128</v>
      </c>
      <c r="E715" s="423">
        <v>128</v>
      </c>
      <c r="F715" s="424">
        <f t="shared" si="185"/>
        <v>1</v>
      </c>
      <c r="G715" s="423">
        <f t="shared" si="188"/>
        <v>128</v>
      </c>
      <c r="H715" s="424" t="str">
        <f t="shared" si="186"/>
        <v/>
      </c>
      <c r="I715" s="384"/>
      <c r="J715" s="423" t="str">
        <f t="shared" si="183"/>
        <v/>
      </c>
      <c r="K715" s="424" t="str">
        <f t="shared" si="178"/>
        <v/>
      </c>
      <c r="L715" s="378">
        <v>0</v>
      </c>
      <c r="M715" s="202">
        <f t="shared" si="171"/>
        <v>7</v>
      </c>
    </row>
    <row r="716" s="357" customFormat="1" ht="15.75" spans="1:13">
      <c r="A716" s="386">
        <v>2130212</v>
      </c>
      <c r="B716" s="383" t="s">
        <v>676</v>
      </c>
      <c r="C716" s="384" t="s">
        <v>155</v>
      </c>
      <c r="D716" s="396">
        <v>0</v>
      </c>
      <c r="E716" s="423">
        <v>0</v>
      </c>
      <c r="F716" s="424" t="str">
        <f t="shared" si="185"/>
        <v/>
      </c>
      <c r="G716" s="423">
        <f t="shared" si="188"/>
        <v>0</v>
      </c>
      <c r="H716" s="424" t="str">
        <f t="shared" si="186"/>
        <v/>
      </c>
      <c r="I716" s="384">
        <v>5</v>
      </c>
      <c r="J716" s="423" t="str">
        <f t="shared" si="183"/>
        <v/>
      </c>
      <c r="K716" s="424" t="str">
        <f t="shared" si="178"/>
        <v/>
      </c>
      <c r="L716" s="378">
        <v>0</v>
      </c>
      <c r="M716" s="202">
        <f t="shared" si="171"/>
        <v>7</v>
      </c>
    </row>
    <row r="717" s="357" customFormat="1" ht="15.75" spans="1:13">
      <c r="A717" s="386">
        <v>2130213</v>
      </c>
      <c r="B717" s="383" t="s">
        <v>677</v>
      </c>
      <c r="C717" s="384">
        <v>79</v>
      </c>
      <c r="D717" s="396">
        <v>79</v>
      </c>
      <c r="E717" s="423">
        <v>79</v>
      </c>
      <c r="F717" s="424">
        <f t="shared" si="185"/>
        <v>1</v>
      </c>
      <c r="G717" s="423">
        <f t="shared" si="188"/>
        <v>-14</v>
      </c>
      <c r="H717" s="424">
        <f t="shared" si="186"/>
        <v>-0.150537634408602</v>
      </c>
      <c r="I717" s="384">
        <v>77</v>
      </c>
      <c r="J717" s="423">
        <f t="shared" si="183"/>
        <v>-2</v>
      </c>
      <c r="K717" s="424">
        <f t="shared" si="178"/>
        <v>-0.0253164556962025</v>
      </c>
      <c r="L717" s="378">
        <v>93</v>
      </c>
      <c r="M717" s="202">
        <f t="shared" ref="M717:M780" si="189">LEN(A717)</f>
        <v>7</v>
      </c>
    </row>
    <row r="718" s="357" customFormat="1" ht="15.75" spans="1:13">
      <c r="A718" s="386">
        <v>2130217</v>
      </c>
      <c r="B718" s="383" t="s">
        <v>678</v>
      </c>
      <c r="C718" s="384" t="s">
        <v>155</v>
      </c>
      <c r="D718" s="396">
        <v>0</v>
      </c>
      <c r="E718" s="423">
        <v>0</v>
      </c>
      <c r="F718" s="424" t="str">
        <f t="shared" si="185"/>
        <v/>
      </c>
      <c r="G718" s="423">
        <f t="shared" si="188"/>
        <v>0</v>
      </c>
      <c r="H718" s="424" t="str">
        <f t="shared" si="186"/>
        <v/>
      </c>
      <c r="I718" s="384"/>
      <c r="J718" s="423" t="str">
        <f t="shared" si="183"/>
        <v/>
      </c>
      <c r="K718" s="424" t="str">
        <f t="shared" si="178"/>
        <v/>
      </c>
      <c r="L718" s="378">
        <v>0</v>
      </c>
      <c r="M718" s="202">
        <f t="shared" si="189"/>
        <v>7</v>
      </c>
    </row>
    <row r="719" s="357" customFormat="1" ht="15.75" spans="1:13">
      <c r="A719" s="386">
        <v>2130220</v>
      </c>
      <c r="B719" s="383" t="s">
        <v>679</v>
      </c>
      <c r="C719" s="384" t="s">
        <v>155</v>
      </c>
      <c r="D719" s="396">
        <v>0</v>
      </c>
      <c r="E719" s="423">
        <v>0</v>
      </c>
      <c r="F719" s="424" t="str">
        <f t="shared" si="185"/>
        <v/>
      </c>
      <c r="G719" s="423">
        <f t="shared" si="188"/>
        <v>0</v>
      </c>
      <c r="H719" s="424" t="str">
        <f t="shared" si="186"/>
        <v/>
      </c>
      <c r="I719" s="384"/>
      <c r="J719" s="423" t="str">
        <f t="shared" si="183"/>
        <v/>
      </c>
      <c r="K719" s="424" t="str">
        <f t="shared" si="178"/>
        <v/>
      </c>
      <c r="L719" s="378">
        <v>0</v>
      </c>
      <c r="M719" s="202">
        <f t="shared" si="189"/>
        <v>7</v>
      </c>
    </row>
    <row r="720" s="357" customFormat="1" ht="15.75" spans="1:13">
      <c r="A720" s="386">
        <v>2130221</v>
      </c>
      <c r="B720" s="383" t="s">
        <v>680</v>
      </c>
      <c r="C720" s="384" t="s">
        <v>155</v>
      </c>
      <c r="D720" s="396">
        <v>0</v>
      </c>
      <c r="E720" s="423">
        <v>0</v>
      </c>
      <c r="F720" s="424" t="str">
        <f t="shared" si="185"/>
        <v/>
      </c>
      <c r="G720" s="423">
        <f t="shared" si="188"/>
        <v>0</v>
      </c>
      <c r="H720" s="424" t="str">
        <f t="shared" si="186"/>
        <v/>
      </c>
      <c r="I720" s="384"/>
      <c r="J720" s="423" t="str">
        <f t="shared" si="183"/>
        <v/>
      </c>
      <c r="K720" s="424" t="str">
        <f t="shared" si="178"/>
        <v/>
      </c>
      <c r="L720" s="378">
        <v>0</v>
      </c>
      <c r="M720" s="202">
        <f t="shared" si="189"/>
        <v>7</v>
      </c>
    </row>
    <row r="721" s="357" customFormat="1" ht="15.75" spans="1:13">
      <c r="A721" s="386">
        <v>2130223</v>
      </c>
      <c r="B721" s="383" t="s">
        <v>681</v>
      </c>
      <c r="C721" s="384" t="s">
        <v>155</v>
      </c>
      <c r="D721" s="396">
        <v>0</v>
      </c>
      <c r="E721" s="423">
        <v>0</v>
      </c>
      <c r="F721" s="424" t="str">
        <f t="shared" si="185"/>
        <v/>
      </c>
      <c r="G721" s="423">
        <f t="shared" si="188"/>
        <v>0</v>
      </c>
      <c r="H721" s="424" t="str">
        <f t="shared" si="186"/>
        <v/>
      </c>
      <c r="I721" s="384"/>
      <c r="J721" s="423" t="str">
        <f t="shared" si="183"/>
        <v/>
      </c>
      <c r="K721" s="424" t="str">
        <f t="shared" si="178"/>
        <v/>
      </c>
      <c r="L721" s="378">
        <v>0</v>
      </c>
      <c r="M721" s="202">
        <f t="shared" si="189"/>
        <v>7</v>
      </c>
    </row>
    <row r="722" s="357" customFormat="1" ht="15.75" spans="1:13">
      <c r="A722" s="386">
        <v>2130226</v>
      </c>
      <c r="B722" s="383" t="s">
        <v>682</v>
      </c>
      <c r="C722" s="384" t="s">
        <v>155</v>
      </c>
      <c r="D722" s="396">
        <v>0</v>
      </c>
      <c r="E722" s="423">
        <v>0</v>
      </c>
      <c r="F722" s="424" t="str">
        <f t="shared" si="185"/>
        <v/>
      </c>
      <c r="G722" s="423">
        <f t="shared" si="188"/>
        <v>0</v>
      </c>
      <c r="H722" s="424" t="str">
        <f t="shared" si="186"/>
        <v/>
      </c>
      <c r="I722" s="384"/>
      <c r="J722" s="423" t="str">
        <f t="shared" si="183"/>
        <v/>
      </c>
      <c r="K722" s="424" t="str">
        <f t="shared" si="178"/>
        <v/>
      </c>
      <c r="L722" s="378">
        <v>0</v>
      </c>
      <c r="M722" s="202">
        <f t="shared" si="189"/>
        <v>7</v>
      </c>
    </row>
    <row r="723" s="357" customFormat="1" ht="15.75" spans="1:13">
      <c r="A723" s="386">
        <v>2130227</v>
      </c>
      <c r="B723" s="383" t="s">
        <v>683</v>
      </c>
      <c r="C723" s="384" t="s">
        <v>155</v>
      </c>
      <c r="D723" s="396">
        <v>0</v>
      </c>
      <c r="E723" s="423">
        <v>0</v>
      </c>
      <c r="F723" s="424" t="str">
        <f t="shared" si="185"/>
        <v/>
      </c>
      <c r="G723" s="423">
        <f t="shared" si="188"/>
        <v>0</v>
      </c>
      <c r="H723" s="424" t="str">
        <f t="shared" si="186"/>
        <v/>
      </c>
      <c r="I723" s="384"/>
      <c r="J723" s="423" t="str">
        <f t="shared" si="183"/>
        <v/>
      </c>
      <c r="K723" s="424" t="str">
        <f t="shared" si="178"/>
        <v/>
      </c>
      <c r="L723" s="378">
        <v>0</v>
      </c>
      <c r="M723" s="202">
        <f t="shared" si="189"/>
        <v>7</v>
      </c>
    </row>
    <row r="724" s="357" customFormat="1" ht="15.75" spans="1:13">
      <c r="A724" s="386">
        <v>2130234</v>
      </c>
      <c r="B724" s="383" t="s">
        <v>684</v>
      </c>
      <c r="C724" s="384">
        <v>105</v>
      </c>
      <c r="D724" s="396">
        <v>70</v>
      </c>
      <c r="E724" s="423">
        <v>70</v>
      </c>
      <c r="F724" s="424">
        <f t="shared" si="185"/>
        <v>1</v>
      </c>
      <c r="G724" s="423">
        <f t="shared" si="188"/>
        <v>-91</v>
      </c>
      <c r="H724" s="424">
        <f t="shared" si="186"/>
        <v>-0.565217391304348</v>
      </c>
      <c r="I724" s="384">
        <v>110</v>
      </c>
      <c r="J724" s="423">
        <f t="shared" si="183"/>
        <v>5</v>
      </c>
      <c r="K724" s="424">
        <f t="shared" si="178"/>
        <v>0.0476190476190476</v>
      </c>
      <c r="L724" s="378">
        <v>161</v>
      </c>
      <c r="M724" s="202">
        <f t="shared" si="189"/>
        <v>7</v>
      </c>
    </row>
    <row r="725" s="357" customFormat="1" ht="15.75" spans="1:13">
      <c r="A725" s="386">
        <v>2130236</v>
      </c>
      <c r="B725" s="383" t="s">
        <v>685</v>
      </c>
      <c r="C725" s="384" t="s">
        <v>155</v>
      </c>
      <c r="D725" s="396">
        <v>0</v>
      </c>
      <c r="E725" s="423">
        <v>0</v>
      </c>
      <c r="F725" s="424" t="str">
        <f t="shared" si="185"/>
        <v/>
      </c>
      <c r="G725" s="423">
        <f t="shared" si="188"/>
        <v>0</v>
      </c>
      <c r="H725" s="424" t="str">
        <f t="shared" si="186"/>
        <v/>
      </c>
      <c r="I725" s="384"/>
      <c r="J725" s="423" t="str">
        <f t="shared" si="183"/>
        <v/>
      </c>
      <c r="K725" s="424" t="str">
        <f t="shared" si="178"/>
        <v/>
      </c>
      <c r="L725" s="378">
        <v>0</v>
      </c>
      <c r="M725" s="202">
        <f t="shared" si="189"/>
        <v>7</v>
      </c>
    </row>
    <row r="726" s="357" customFormat="1" ht="15.75" spans="1:13">
      <c r="A726" s="386">
        <v>2130237</v>
      </c>
      <c r="B726" s="383" t="s">
        <v>654</v>
      </c>
      <c r="C726" s="384" t="s">
        <v>155</v>
      </c>
      <c r="D726" s="396">
        <v>0</v>
      </c>
      <c r="E726" s="423">
        <v>0</v>
      </c>
      <c r="F726" s="424" t="str">
        <f t="shared" si="185"/>
        <v/>
      </c>
      <c r="G726" s="423">
        <f t="shared" si="188"/>
        <v>0</v>
      </c>
      <c r="H726" s="424" t="str">
        <f t="shared" si="186"/>
        <v/>
      </c>
      <c r="I726" s="384"/>
      <c r="J726" s="423" t="str">
        <f t="shared" si="183"/>
        <v/>
      </c>
      <c r="K726" s="424" t="str">
        <f t="shared" ref="K726:K789" si="190">IFERROR(J726/C726,"")</f>
        <v/>
      </c>
      <c r="L726" s="378">
        <v>0</v>
      </c>
      <c r="M726" s="202">
        <f t="shared" si="189"/>
        <v>7</v>
      </c>
    </row>
    <row r="727" s="357" customFormat="1" ht="15.75" spans="1:14">
      <c r="A727" s="386">
        <v>2130238</v>
      </c>
      <c r="B727" s="383" t="s">
        <v>686</v>
      </c>
      <c r="C727" s="384"/>
      <c r="D727" s="396"/>
      <c r="E727" s="423">
        <v>0</v>
      </c>
      <c r="F727" s="424" t="str">
        <f t="shared" si="185"/>
        <v/>
      </c>
      <c r="G727" s="423">
        <f t="shared" si="188"/>
        <v>0</v>
      </c>
      <c r="H727" s="424" t="str">
        <f t="shared" si="186"/>
        <v/>
      </c>
      <c r="I727" s="384"/>
      <c r="J727" s="423">
        <f t="shared" si="183"/>
        <v>0</v>
      </c>
      <c r="K727" s="424" t="str">
        <f t="shared" si="190"/>
        <v/>
      </c>
      <c r="L727" s="378"/>
      <c r="M727" s="202">
        <f t="shared" si="189"/>
        <v>7</v>
      </c>
      <c r="N727" s="357" t="s">
        <v>687</v>
      </c>
    </row>
    <row r="728" s="357" customFormat="1" ht="15.75" spans="1:13">
      <c r="A728" s="386">
        <v>2130299</v>
      </c>
      <c r="B728" s="383" t="s">
        <v>688</v>
      </c>
      <c r="C728" s="384">
        <v>1769</v>
      </c>
      <c r="D728" s="396">
        <v>529</v>
      </c>
      <c r="E728" s="423">
        <v>529</v>
      </c>
      <c r="F728" s="424">
        <f t="shared" si="185"/>
        <v>1</v>
      </c>
      <c r="G728" s="423">
        <f t="shared" si="188"/>
        <v>-941</v>
      </c>
      <c r="H728" s="424">
        <f t="shared" si="186"/>
        <v>-0.640136054421769</v>
      </c>
      <c r="I728" s="384">
        <v>1057</v>
      </c>
      <c r="J728" s="423">
        <f t="shared" si="183"/>
        <v>-712</v>
      </c>
      <c r="K728" s="424">
        <f t="shared" si="190"/>
        <v>-0.402487280949689</v>
      </c>
      <c r="L728" s="378">
        <v>1470</v>
      </c>
      <c r="M728" s="202">
        <f t="shared" si="189"/>
        <v>7</v>
      </c>
    </row>
    <row r="729" s="357" customFormat="1" ht="15.75" spans="1:13">
      <c r="A729" s="379">
        <v>21303</v>
      </c>
      <c r="B729" s="380" t="s">
        <v>689</v>
      </c>
      <c r="C729" s="381">
        <f>SUM(C730:C756)</f>
        <v>2476</v>
      </c>
      <c r="D729" s="381">
        <f>SUM(D730:D756)</f>
        <v>5201</v>
      </c>
      <c r="E729" s="378">
        <v>6198</v>
      </c>
      <c r="F729" s="422">
        <f t="shared" si="185"/>
        <v>1.19169390501827</v>
      </c>
      <c r="G729" s="381">
        <f>E729-L729</f>
        <v>-794</v>
      </c>
      <c r="H729" s="422">
        <f t="shared" si="186"/>
        <v>-0.113558352402746</v>
      </c>
      <c r="I729" s="381">
        <f>SUM(I730:I756)</f>
        <v>2765</v>
      </c>
      <c r="J729" s="378">
        <f t="shared" si="183"/>
        <v>289</v>
      </c>
      <c r="K729" s="422">
        <f t="shared" si="190"/>
        <v>0.116720516962843</v>
      </c>
      <c r="L729" s="378">
        <v>6992</v>
      </c>
      <c r="M729" s="202">
        <f t="shared" si="189"/>
        <v>5</v>
      </c>
    </row>
    <row r="730" s="357" customFormat="1" ht="15.75" spans="1:13">
      <c r="A730" s="386">
        <v>2130301</v>
      </c>
      <c r="B730" s="383" t="s">
        <v>152</v>
      </c>
      <c r="C730" s="384">
        <v>130</v>
      </c>
      <c r="D730" s="396">
        <v>131</v>
      </c>
      <c r="E730" s="423">
        <v>139</v>
      </c>
      <c r="F730" s="424">
        <f t="shared" si="185"/>
        <v>1.06106870229008</v>
      </c>
      <c r="G730" s="423">
        <f t="shared" ref="G730:G756" si="191">IFERROR(E730-L730,"")</f>
        <v>75</v>
      </c>
      <c r="H730" s="424">
        <f t="shared" si="186"/>
        <v>1.171875</v>
      </c>
      <c r="I730" s="384">
        <v>1023</v>
      </c>
      <c r="J730" s="423">
        <f t="shared" si="183"/>
        <v>893</v>
      </c>
      <c r="K730" s="424">
        <f t="shared" si="190"/>
        <v>6.86923076923077</v>
      </c>
      <c r="L730" s="378">
        <v>64</v>
      </c>
      <c r="M730" s="202">
        <f t="shared" si="189"/>
        <v>7</v>
      </c>
    </row>
    <row r="731" s="357" customFormat="1" ht="15.75" spans="1:13">
      <c r="A731" s="386">
        <v>2130302</v>
      </c>
      <c r="B731" s="383" t="s">
        <v>153</v>
      </c>
      <c r="C731" s="384">
        <v>42</v>
      </c>
      <c r="D731" s="396">
        <v>41</v>
      </c>
      <c r="E731" s="423">
        <v>40</v>
      </c>
      <c r="F731" s="424">
        <f t="shared" si="185"/>
        <v>0.975609756097561</v>
      </c>
      <c r="G731" s="423">
        <f t="shared" si="191"/>
        <v>40</v>
      </c>
      <c r="H731" s="424" t="str">
        <f t="shared" si="186"/>
        <v/>
      </c>
      <c r="I731" s="384">
        <v>24</v>
      </c>
      <c r="J731" s="423">
        <f t="shared" si="183"/>
        <v>-18</v>
      </c>
      <c r="K731" s="424">
        <f t="shared" si="190"/>
        <v>-0.428571428571429</v>
      </c>
      <c r="L731" s="378">
        <v>0</v>
      </c>
      <c r="M731" s="202">
        <f t="shared" si="189"/>
        <v>7</v>
      </c>
    </row>
    <row r="732" s="357" customFormat="1" ht="15.75" spans="1:13">
      <c r="A732" s="386">
        <v>2130303</v>
      </c>
      <c r="B732" s="383" t="s">
        <v>154</v>
      </c>
      <c r="C732" s="384" t="s">
        <v>155</v>
      </c>
      <c r="D732" s="396">
        <v>0</v>
      </c>
      <c r="E732" s="423">
        <v>0</v>
      </c>
      <c r="F732" s="424" t="str">
        <f t="shared" si="185"/>
        <v/>
      </c>
      <c r="G732" s="423">
        <f t="shared" si="191"/>
        <v>0</v>
      </c>
      <c r="H732" s="424" t="str">
        <f t="shared" si="186"/>
        <v/>
      </c>
      <c r="I732" s="384"/>
      <c r="J732" s="423" t="str">
        <f t="shared" si="183"/>
        <v/>
      </c>
      <c r="K732" s="424" t="str">
        <f t="shared" si="190"/>
        <v/>
      </c>
      <c r="L732" s="378">
        <v>0</v>
      </c>
      <c r="M732" s="202">
        <f t="shared" si="189"/>
        <v>7</v>
      </c>
    </row>
    <row r="733" s="357" customFormat="1" ht="15.75" spans="1:13">
      <c r="A733" s="386">
        <v>2130304</v>
      </c>
      <c r="B733" s="383" t="s">
        <v>690</v>
      </c>
      <c r="C733" s="384" t="s">
        <v>155</v>
      </c>
      <c r="D733" s="396">
        <v>0</v>
      </c>
      <c r="E733" s="423">
        <v>0</v>
      </c>
      <c r="F733" s="424" t="str">
        <f t="shared" si="185"/>
        <v/>
      </c>
      <c r="G733" s="423">
        <f t="shared" si="191"/>
        <v>-10</v>
      </c>
      <c r="H733" s="424">
        <f t="shared" si="186"/>
        <v>-1</v>
      </c>
      <c r="I733" s="384"/>
      <c r="J733" s="423" t="str">
        <f t="shared" si="183"/>
        <v/>
      </c>
      <c r="K733" s="424" t="str">
        <f t="shared" si="190"/>
        <v/>
      </c>
      <c r="L733" s="378">
        <v>10</v>
      </c>
      <c r="M733" s="202">
        <f t="shared" si="189"/>
        <v>7</v>
      </c>
    </row>
    <row r="734" s="357" customFormat="1" ht="15.75" spans="1:13">
      <c r="A734" s="386">
        <v>2130305</v>
      </c>
      <c r="B734" s="383" t="s">
        <v>691</v>
      </c>
      <c r="C734" s="384" t="s">
        <v>155</v>
      </c>
      <c r="D734" s="396">
        <v>205</v>
      </c>
      <c r="E734" s="423">
        <v>205</v>
      </c>
      <c r="F734" s="424">
        <f t="shared" si="185"/>
        <v>1</v>
      </c>
      <c r="G734" s="423">
        <f t="shared" si="191"/>
        <v>-1751</v>
      </c>
      <c r="H734" s="424">
        <f t="shared" si="186"/>
        <v>-0.89519427402863</v>
      </c>
      <c r="I734" s="384"/>
      <c r="J734" s="423" t="str">
        <f t="shared" si="183"/>
        <v/>
      </c>
      <c r="K734" s="424" t="str">
        <f t="shared" si="190"/>
        <v/>
      </c>
      <c r="L734" s="378">
        <v>1956</v>
      </c>
      <c r="M734" s="202">
        <f t="shared" si="189"/>
        <v>7</v>
      </c>
    </row>
    <row r="735" s="357" customFormat="1" ht="15.75" spans="1:13">
      <c r="A735" s="386">
        <v>2130306</v>
      </c>
      <c r="B735" s="383" t="s">
        <v>692</v>
      </c>
      <c r="C735" s="384">
        <v>219</v>
      </c>
      <c r="D735" s="396">
        <v>1000</v>
      </c>
      <c r="E735" s="423">
        <v>1156</v>
      </c>
      <c r="F735" s="424">
        <f t="shared" si="185"/>
        <v>1.156</v>
      </c>
      <c r="G735" s="423">
        <f t="shared" si="191"/>
        <v>345</v>
      </c>
      <c r="H735" s="424">
        <f t="shared" si="186"/>
        <v>0.425400739827374</v>
      </c>
      <c r="I735" s="384">
        <v>176</v>
      </c>
      <c r="J735" s="423">
        <f t="shared" si="183"/>
        <v>-43</v>
      </c>
      <c r="K735" s="424">
        <f t="shared" si="190"/>
        <v>-0.19634703196347</v>
      </c>
      <c r="L735" s="378">
        <v>811</v>
      </c>
      <c r="M735" s="202">
        <f t="shared" si="189"/>
        <v>7</v>
      </c>
    </row>
    <row r="736" s="357" customFormat="1" ht="15.75" spans="1:13">
      <c r="A736" s="386">
        <v>2130307</v>
      </c>
      <c r="B736" s="383" t="s">
        <v>693</v>
      </c>
      <c r="C736" s="384" t="s">
        <v>155</v>
      </c>
      <c r="D736" s="396">
        <v>0</v>
      </c>
      <c r="E736" s="423">
        <v>0</v>
      </c>
      <c r="F736" s="424" t="str">
        <f t="shared" si="185"/>
        <v/>
      </c>
      <c r="G736" s="423">
        <f t="shared" si="191"/>
        <v>0</v>
      </c>
      <c r="H736" s="424" t="str">
        <f t="shared" si="186"/>
        <v/>
      </c>
      <c r="I736" s="384"/>
      <c r="J736" s="423" t="str">
        <f t="shared" si="183"/>
        <v/>
      </c>
      <c r="K736" s="424" t="str">
        <f t="shared" si="190"/>
        <v/>
      </c>
      <c r="L736" s="378">
        <v>0</v>
      </c>
      <c r="M736" s="202">
        <f t="shared" si="189"/>
        <v>7</v>
      </c>
    </row>
    <row r="737" s="357" customFormat="1" ht="15.75" spans="1:13">
      <c r="A737" s="386">
        <v>2130308</v>
      </c>
      <c r="B737" s="383" t="s">
        <v>694</v>
      </c>
      <c r="C737" s="384" t="s">
        <v>155</v>
      </c>
      <c r="D737" s="396">
        <v>0</v>
      </c>
      <c r="E737" s="423">
        <v>0</v>
      </c>
      <c r="F737" s="424" t="str">
        <f t="shared" si="185"/>
        <v/>
      </c>
      <c r="G737" s="423">
        <f t="shared" si="191"/>
        <v>0</v>
      </c>
      <c r="H737" s="424" t="str">
        <f t="shared" si="186"/>
        <v/>
      </c>
      <c r="I737" s="384"/>
      <c r="J737" s="423" t="str">
        <f t="shared" si="183"/>
        <v/>
      </c>
      <c r="K737" s="424" t="str">
        <f t="shared" si="190"/>
        <v/>
      </c>
      <c r="L737" s="378">
        <v>0</v>
      </c>
      <c r="M737" s="202">
        <f t="shared" si="189"/>
        <v>7</v>
      </c>
    </row>
    <row r="738" s="357" customFormat="1" ht="15.75" spans="1:13">
      <c r="A738" s="386">
        <v>2130309</v>
      </c>
      <c r="B738" s="383" t="s">
        <v>695</v>
      </c>
      <c r="C738" s="384" t="s">
        <v>155</v>
      </c>
      <c r="D738" s="396">
        <v>0</v>
      </c>
      <c r="E738" s="423">
        <v>0</v>
      </c>
      <c r="F738" s="424" t="str">
        <f t="shared" si="185"/>
        <v/>
      </c>
      <c r="G738" s="423">
        <f t="shared" si="191"/>
        <v>0</v>
      </c>
      <c r="H738" s="424" t="str">
        <f t="shared" si="186"/>
        <v/>
      </c>
      <c r="I738" s="384"/>
      <c r="J738" s="423" t="str">
        <f t="shared" si="183"/>
        <v/>
      </c>
      <c r="K738" s="424" t="str">
        <f t="shared" si="190"/>
        <v/>
      </c>
      <c r="L738" s="378">
        <v>0</v>
      </c>
      <c r="M738" s="202">
        <f t="shared" si="189"/>
        <v>7</v>
      </c>
    </row>
    <row r="739" s="357" customFormat="1" ht="15.75" spans="1:13">
      <c r="A739" s="386">
        <v>2130310</v>
      </c>
      <c r="B739" s="383" t="s">
        <v>696</v>
      </c>
      <c r="C739" s="384">
        <v>533</v>
      </c>
      <c r="D739" s="396">
        <v>100</v>
      </c>
      <c r="E739" s="423">
        <v>93</v>
      </c>
      <c r="F739" s="424">
        <f t="shared" si="185"/>
        <v>0.93</v>
      </c>
      <c r="G739" s="423">
        <f t="shared" si="191"/>
        <v>77</v>
      </c>
      <c r="H739" s="424">
        <f t="shared" si="186"/>
        <v>4.8125</v>
      </c>
      <c r="I739" s="384"/>
      <c r="J739" s="423">
        <f t="shared" si="183"/>
        <v>-533</v>
      </c>
      <c r="K739" s="424">
        <f t="shared" si="190"/>
        <v>-1</v>
      </c>
      <c r="L739" s="378">
        <v>16</v>
      </c>
      <c r="M739" s="202">
        <f t="shared" si="189"/>
        <v>7</v>
      </c>
    </row>
    <row r="740" s="357" customFormat="1" ht="15.75" spans="1:13">
      <c r="A740" s="386">
        <v>2130311</v>
      </c>
      <c r="B740" s="383" t="s">
        <v>697</v>
      </c>
      <c r="C740" s="384" t="s">
        <v>155</v>
      </c>
      <c r="D740" s="396">
        <v>0</v>
      </c>
      <c r="E740" s="423">
        <v>0</v>
      </c>
      <c r="F740" s="424" t="str">
        <f t="shared" si="185"/>
        <v/>
      </c>
      <c r="G740" s="423">
        <f t="shared" si="191"/>
        <v>0</v>
      </c>
      <c r="H740" s="424" t="str">
        <f t="shared" si="186"/>
        <v/>
      </c>
      <c r="I740" s="384"/>
      <c r="J740" s="423" t="str">
        <f t="shared" ref="J740:J780" si="192">IFERROR(I740-C740,"")</f>
        <v/>
      </c>
      <c r="K740" s="424" t="str">
        <f t="shared" si="190"/>
        <v/>
      </c>
      <c r="L740" s="378">
        <v>0</v>
      </c>
      <c r="M740" s="202">
        <f t="shared" si="189"/>
        <v>7</v>
      </c>
    </row>
    <row r="741" s="357" customFormat="1" ht="15.75" spans="1:13">
      <c r="A741" s="386">
        <v>2130312</v>
      </c>
      <c r="B741" s="383" t="s">
        <v>698</v>
      </c>
      <c r="C741" s="384" t="s">
        <v>155</v>
      </c>
      <c r="D741" s="396">
        <v>0</v>
      </c>
      <c r="E741" s="423">
        <v>0</v>
      </c>
      <c r="F741" s="424" t="str">
        <f t="shared" si="185"/>
        <v/>
      </c>
      <c r="G741" s="423">
        <f t="shared" si="191"/>
        <v>0</v>
      </c>
      <c r="H741" s="424" t="str">
        <f t="shared" si="186"/>
        <v/>
      </c>
      <c r="I741" s="384"/>
      <c r="J741" s="423" t="str">
        <f t="shared" si="192"/>
        <v/>
      </c>
      <c r="K741" s="424" t="str">
        <f t="shared" si="190"/>
        <v/>
      </c>
      <c r="L741" s="378">
        <v>0</v>
      </c>
      <c r="M741" s="202">
        <f t="shared" si="189"/>
        <v>7</v>
      </c>
    </row>
    <row r="742" s="357" customFormat="1" ht="15.75" spans="1:13">
      <c r="A742" s="386">
        <v>2130313</v>
      </c>
      <c r="B742" s="383" t="s">
        <v>699</v>
      </c>
      <c r="C742" s="384" t="s">
        <v>155</v>
      </c>
      <c r="D742" s="396">
        <v>0</v>
      </c>
      <c r="E742" s="423">
        <v>0</v>
      </c>
      <c r="F742" s="424" t="str">
        <f t="shared" si="185"/>
        <v/>
      </c>
      <c r="G742" s="423">
        <f t="shared" si="191"/>
        <v>0</v>
      </c>
      <c r="H742" s="424" t="str">
        <f t="shared" si="186"/>
        <v/>
      </c>
      <c r="I742" s="384"/>
      <c r="J742" s="423" t="str">
        <f t="shared" si="192"/>
        <v/>
      </c>
      <c r="K742" s="424" t="str">
        <f t="shared" si="190"/>
        <v/>
      </c>
      <c r="L742" s="378">
        <v>0</v>
      </c>
      <c r="M742" s="202">
        <f t="shared" si="189"/>
        <v>7</v>
      </c>
    </row>
    <row r="743" s="357" customFormat="1" ht="15.75" spans="1:13">
      <c r="A743" s="386">
        <v>2130314</v>
      </c>
      <c r="B743" s="383" t="s">
        <v>700</v>
      </c>
      <c r="C743" s="384">
        <v>42</v>
      </c>
      <c r="D743" s="396">
        <v>210</v>
      </c>
      <c r="E743" s="423">
        <v>210</v>
      </c>
      <c r="F743" s="424">
        <f t="shared" si="185"/>
        <v>1</v>
      </c>
      <c r="G743" s="423">
        <f t="shared" si="191"/>
        <v>-43</v>
      </c>
      <c r="H743" s="424">
        <f t="shared" si="186"/>
        <v>-0.1699604743083</v>
      </c>
      <c r="I743" s="384">
        <v>747</v>
      </c>
      <c r="J743" s="423">
        <f t="shared" si="192"/>
        <v>705</v>
      </c>
      <c r="K743" s="424">
        <f t="shared" si="190"/>
        <v>16.7857142857143</v>
      </c>
      <c r="L743" s="378">
        <v>253</v>
      </c>
      <c r="M743" s="202">
        <f t="shared" si="189"/>
        <v>7</v>
      </c>
    </row>
    <row r="744" s="357" customFormat="1" ht="15.75" spans="1:13">
      <c r="A744" s="386">
        <v>2130315</v>
      </c>
      <c r="B744" s="383" t="s">
        <v>701</v>
      </c>
      <c r="C744" s="384" t="s">
        <v>155</v>
      </c>
      <c r="D744" s="396">
        <v>0</v>
      </c>
      <c r="E744" s="423">
        <v>0</v>
      </c>
      <c r="F744" s="424" t="str">
        <f t="shared" ref="F744:F786" si="193">IFERROR(E744/D744,"")</f>
        <v/>
      </c>
      <c r="G744" s="423">
        <f t="shared" si="191"/>
        <v>-42</v>
      </c>
      <c r="H744" s="424">
        <f t="shared" ref="H744:H786" si="194">IFERROR(G744/L744,"")</f>
        <v>-1</v>
      </c>
      <c r="I744" s="384"/>
      <c r="J744" s="423" t="str">
        <f t="shared" si="192"/>
        <v/>
      </c>
      <c r="K744" s="424" t="str">
        <f t="shared" si="190"/>
        <v/>
      </c>
      <c r="L744" s="378">
        <v>42</v>
      </c>
      <c r="M744" s="202">
        <f t="shared" si="189"/>
        <v>7</v>
      </c>
    </row>
    <row r="745" s="357" customFormat="1" ht="15.75" spans="1:13">
      <c r="A745" s="386">
        <v>2130316</v>
      </c>
      <c r="B745" s="383" t="s">
        <v>702</v>
      </c>
      <c r="C745" s="384" t="s">
        <v>155</v>
      </c>
      <c r="D745" s="396">
        <v>67</v>
      </c>
      <c r="E745" s="423">
        <v>67</v>
      </c>
      <c r="F745" s="424">
        <f t="shared" si="193"/>
        <v>1</v>
      </c>
      <c r="G745" s="423">
        <f t="shared" si="191"/>
        <v>-576</v>
      </c>
      <c r="H745" s="424">
        <f t="shared" si="194"/>
        <v>-0.895800933125972</v>
      </c>
      <c r="I745" s="384"/>
      <c r="J745" s="423" t="str">
        <f t="shared" si="192"/>
        <v/>
      </c>
      <c r="K745" s="424" t="str">
        <f t="shared" si="190"/>
        <v/>
      </c>
      <c r="L745" s="378">
        <v>643</v>
      </c>
      <c r="M745" s="202">
        <f t="shared" si="189"/>
        <v>7</v>
      </c>
    </row>
    <row r="746" s="357" customFormat="1" ht="15.75" spans="1:13">
      <c r="A746" s="386">
        <v>2130317</v>
      </c>
      <c r="B746" s="383" t="s">
        <v>703</v>
      </c>
      <c r="C746" s="384" t="s">
        <v>155</v>
      </c>
      <c r="D746" s="396">
        <v>0</v>
      </c>
      <c r="E746" s="423">
        <v>0</v>
      </c>
      <c r="F746" s="424" t="str">
        <f t="shared" si="193"/>
        <v/>
      </c>
      <c r="G746" s="423">
        <f t="shared" si="191"/>
        <v>0</v>
      </c>
      <c r="H746" s="424" t="str">
        <f t="shared" si="194"/>
        <v/>
      </c>
      <c r="I746" s="384"/>
      <c r="J746" s="423" t="str">
        <f t="shared" si="192"/>
        <v/>
      </c>
      <c r="K746" s="424" t="str">
        <f t="shared" si="190"/>
        <v/>
      </c>
      <c r="L746" s="378">
        <v>0</v>
      </c>
      <c r="M746" s="202">
        <f t="shared" si="189"/>
        <v>7</v>
      </c>
    </row>
    <row r="747" s="357" customFormat="1" ht="15.75" spans="1:13">
      <c r="A747" s="386">
        <v>2130318</v>
      </c>
      <c r="B747" s="383" t="s">
        <v>704</v>
      </c>
      <c r="C747" s="384" t="s">
        <v>155</v>
      </c>
      <c r="D747" s="396">
        <v>0</v>
      </c>
      <c r="E747" s="423">
        <v>0</v>
      </c>
      <c r="F747" s="424" t="str">
        <f t="shared" si="193"/>
        <v/>
      </c>
      <c r="G747" s="423">
        <f t="shared" si="191"/>
        <v>0</v>
      </c>
      <c r="H747" s="424" t="str">
        <f t="shared" si="194"/>
        <v/>
      </c>
      <c r="I747" s="384"/>
      <c r="J747" s="423" t="str">
        <f t="shared" si="192"/>
        <v/>
      </c>
      <c r="K747" s="424" t="str">
        <f t="shared" si="190"/>
        <v/>
      </c>
      <c r="L747" s="378">
        <v>0</v>
      </c>
      <c r="M747" s="202">
        <f t="shared" si="189"/>
        <v>7</v>
      </c>
    </row>
    <row r="748" s="357" customFormat="1" ht="15.75" spans="1:13">
      <c r="A748" s="386">
        <v>2130319</v>
      </c>
      <c r="B748" s="383" t="s">
        <v>705</v>
      </c>
      <c r="C748" s="384">
        <v>151</v>
      </c>
      <c r="D748" s="396">
        <v>1500</v>
      </c>
      <c r="E748" s="423">
        <v>2340</v>
      </c>
      <c r="F748" s="424">
        <f t="shared" si="193"/>
        <v>1.56</v>
      </c>
      <c r="G748" s="423">
        <f t="shared" si="191"/>
        <v>2446</v>
      </c>
      <c r="H748" s="424">
        <f t="shared" si="194"/>
        <v>-23.0754716981132</v>
      </c>
      <c r="I748" s="384">
        <v>132</v>
      </c>
      <c r="J748" s="423">
        <f t="shared" si="192"/>
        <v>-19</v>
      </c>
      <c r="K748" s="424">
        <f t="shared" si="190"/>
        <v>-0.125827814569536</v>
      </c>
      <c r="L748" s="378">
        <v>-106</v>
      </c>
      <c r="M748" s="202">
        <f t="shared" si="189"/>
        <v>7</v>
      </c>
    </row>
    <row r="749" s="357" customFormat="1" ht="15.75" spans="1:13">
      <c r="A749" s="386">
        <v>2130321</v>
      </c>
      <c r="B749" s="383" t="s">
        <v>706</v>
      </c>
      <c r="C749" s="384" t="s">
        <v>155</v>
      </c>
      <c r="D749" s="396">
        <v>0</v>
      </c>
      <c r="E749" s="423">
        <v>0</v>
      </c>
      <c r="F749" s="424" t="str">
        <f t="shared" si="193"/>
        <v/>
      </c>
      <c r="G749" s="423">
        <f t="shared" si="191"/>
        <v>-577</v>
      </c>
      <c r="H749" s="424">
        <f t="shared" si="194"/>
        <v>-1</v>
      </c>
      <c r="I749" s="384">
        <v>31</v>
      </c>
      <c r="J749" s="423" t="str">
        <f t="shared" si="192"/>
        <v/>
      </c>
      <c r="K749" s="424" t="str">
        <f t="shared" si="190"/>
        <v/>
      </c>
      <c r="L749" s="378">
        <v>577</v>
      </c>
      <c r="M749" s="202">
        <f t="shared" si="189"/>
        <v>7</v>
      </c>
    </row>
    <row r="750" s="357" customFormat="1" ht="15.75" spans="1:13">
      <c r="A750" s="386">
        <v>2130322</v>
      </c>
      <c r="B750" s="383" t="s">
        <v>707</v>
      </c>
      <c r="C750" s="384" t="s">
        <v>155</v>
      </c>
      <c r="D750" s="396">
        <v>0</v>
      </c>
      <c r="E750" s="423">
        <v>0</v>
      </c>
      <c r="F750" s="424" t="str">
        <f t="shared" si="193"/>
        <v/>
      </c>
      <c r="G750" s="423">
        <f t="shared" si="191"/>
        <v>0</v>
      </c>
      <c r="H750" s="424" t="str">
        <f t="shared" si="194"/>
        <v/>
      </c>
      <c r="I750" s="384"/>
      <c r="J750" s="423" t="str">
        <f t="shared" si="192"/>
        <v/>
      </c>
      <c r="K750" s="424" t="str">
        <f t="shared" si="190"/>
        <v/>
      </c>
      <c r="L750" s="378">
        <v>0</v>
      </c>
      <c r="M750" s="202">
        <f t="shared" si="189"/>
        <v>7</v>
      </c>
    </row>
    <row r="751" s="357" customFormat="1" ht="15.75" spans="1:13">
      <c r="A751" s="386">
        <v>2130333</v>
      </c>
      <c r="B751" s="383" t="s">
        <v>681</v>
      </c>
      <c r="C751" s="384" t="s">
        <v>155</v>
      </c>
      <c r="D751" s="396">
        <v>0</v>
      </c>
      <c r="E751" s="423">
        <v>0</v>
      </c>
      <c r="F751" s="424" t="str">
        <f t="shared" si="193"/>
        <v/>
      </c>
      <c r="G751" s="423">
        <f t="shared" si="191"/>
        <v>0</v>
      </c>
      <c r="H751" s="424" t="str">
        <f t="shared" si="194"/>
        <v/>
      </c>
      <c r="I751" s="384"/>
      <c r="J751" s="423" t="str">
        <f t="shared" si="192"/>
        <v/>
      </c>
      <c r="K751" s="424" t="str">
        <f t="shared" si="190"/>
        <v/>
      </c>
      <c r="L751" s="378">
        <v>0</v>
      </c>
      <c r="M751" s="202">
        <f t="shared" si="189"/>
        <v>7</v>
      </c>
    </row>
    <row r="752" s="357" customFormat="1" ht="15.75" spans="1:13">
      <c r="A752" s="386">
        <v>2130334</v>
      </c>
      <c r="B752" s="383" t="s">
        <v>708</v>
      </c>
      <c r="C752" s="384">
        <v>247</v>
      </c>
      <c r="D752" s="396">
        <v>749</v>
      </c>
      <c r="E752" s="423">
        <v>749</v>
      </c>
      <c r="F752" s="424">
        <f t="shared" si="193"/>
        <v>1</v>
      </c>
      <c r="G752" s="423">
        <f t="shared" si="191"/>
        <v>-19</v>
      </c>
      <c r="H752" s="424">
        <f t="shared" si="194"/>
        <v>-0.0247395833333333</v>
      </c>
      <c r="I752" s="384">
        <v>358</v>
      </c>
      <c r="J752" s="423">
        <f t="shared" si="192"/>
        <v>111</v>
      </c>
      <c r="K752" s="424">
        <f t="shared" si="190"/>
        <v>0.449392712550607</v>
      </c>
      <c r="L752" s="378">
        <v>768</v>
      </c>
      <c r="M752" s="202">
        <f t="shared" si="189"/>
        <v>7</v>
      </c>
    </row>
    <row r="753" s="357" customFormat="1" ht="15.75" spans="1:13">
      <c r="A753" s="386">
        <v>2130335</v>
      </c>
      <c r="B753" s="383" t="s">
        <v>709</v>
      </c>
      <c r="C753" s="384" t="s">
        <v>155</v>
      </c>
      <c r="D753" s="396">
        <v>0</v>
      </c>
      <c r="E753" s="423">
        <v>0</v>
      </c>
      <c r="F753" s="424" t="str">
        <f t="shared" si="193"/>
        <v/>
      </c>
      <c r="G753" s="423">
        <f t="shared" si="191"/>
        <v>-15</v>
      </c>
      <c r="H753" s="424">
        <f t="shared" si="194"/>
        <v>-1</v>
      </c>
      <c r="I753" s="384">
        <v>113</v>
      </c>
      <c r="J753" s="423" t="str">
        <f t="shared" si="192"/>
        <v/>
      </c>
      <c r="K753" s="424" t="str">
        <f t="shared" si="190"/>
        <v/>
      </c>
      <c r="L753" s="378">
        <v>15</v>
      </c>
      <c r="M753" s="202">
        <f t="shared" si="189"/>
        <v>7</v>
      </c>
    </row>
    <row r="754" s="357" customFormat="1" ht="15.75" spans="1:13">
      <c r="A754" s="386">
        <v>2130336</v>
      </c>
      <c r="B754" s="383" t="s">
        <v>710</v>
      </c>
      <c r="C754" s="384" t="s">
        <v>155</v>
      </c>
      <c r="D754" s="396">
        <v>0</v>
      </c>
      <c r="E754" s="423">
        <v>0</v>
      </c>
      <c r="F754" s="424" t="str">
        <f t="shared" si="193"/>
        <v/>
      </c>
      <c r="G754" s="423">
        <f t="shared" si="191"/>
        <v>0</v>
      </c>
      <c r="H754" s="424" t="str">
        <f t="shared" si="194"/>
        <v/>
      </c>
      <c r="I754" s="384"/>
      <c r="J754" s="423" t="str">
        <f t="shared" si="192"/>
        <v/>
      </c>
      <c r="K754" s="424" t="str">
        <f t="shared" si="190"/>
        <v/>
      </c>
      <c r="L754" s="378">
        <v>0</v>
      </c>
      <c r="M754" s="202">
        <f t="shared" si="189"/>
        <v>7</v>
      </c>
    </row>
    <row r="755" s="357" customFormat="1" ht="15.75" spans="1:13">
      <c r="A755" s="386">
        <v>2130337</v>
      </c>
      <c r="B755" s="383" t="s">
        <v>711</v>
      </c>
      <c r="C755" s="384" t="s">
        <v>155</v>
      </c>
      <c r="D755" s="396">
        <v>0</v>
      </c>
      <c r="E755" s="423">
        <v>0</v>
      </c>
      <c r="F755" s="424" t="str">
        <f t="shared" si="193"/>
        <v/>
      </c>
      <c r="G755" s="423">
        <f t="shared" si="191"/>
        <v>0</v>
      </c>
      <c r="H755" s="424" t="str">
        <f t="shared" si="194"/>
        <v/>
      </c>
      <c r="I755" s="384"/>
      <c r="J755" s="423" t="str">
        <f t="shared" si="192"/>
        <v/>
      </c>
      <c r="K755" s="424" t="str">
        <f t="shared" si="190"/>
        <v/>
      </c>
      <c r="L755" s="378">
        <v>0</v>
      </c>
      <c r="M755" s="202">
        <f t="shared" si="189"/>
        <v>7</v>
      </c>
    </row>
    <row r="756" s="357" customFormat="1" ht="15.75" spans="1:13">
      <c r="A756" s="386">
        <v>2130399</v>
      </c>
      <c r="B756" s="383" t="s">
        <v>712</v>
      </c>
      <c r="C756" s="384">
        <v>1112</v>
      </c>
      <c r="D756" s="396">
        <v>1198</v>
      </c>
      <c r="E756" s="423">
        <v>1199</v>
      </c>
      <c r="F756" s="424">
        <f t="shared" si="193"/>
        <v>1.0008347245409</v>
      </c>
      <c r="G756" s="423">
        <f t="shared" si="191"/>
        <v>-744</v>
      </c>
      <c r="H756" s="424">
        <f t="shared" si="194"/>
        <v>-0.38291302110139</v>
      </c>
      <c r="I756" s="384">
        <v>161</v>
      </c>
      <c r="J756" s="423">
        <f t="shared" si="192"/>
        <v>-951</v>
      </c>
      <c r="K756" s="424">
        <f t="shared" si="190"/>
        <v>-0.85521582733813</v>
      </c>
      <c r="L756" s="378">
        <v>1943</v>
      </c>
      <c r="M756" s="202">
        <f t="shared" si="189"/>
        <v>7</v>
      </c>
    </row>
    <row r="757" s="357" customFormat="1" ht="15.75" spans="1:13">
      <c r="A757" s="379">
        <v>21305</v>
      </c>
      <c r="B757" s="380" t="s">
        <v>713</v>
      </c>
      <c r="C757" s="381">
        <f>SUM(C758:C767)</f>
        <v>10822</v>
      </c>
      <c r="D757" s="381">
        <f>SUM(D758:D767)</f>
        <v>14999</v>
      </c>
      <c r="E757" s="378">
        <v>15381</v>
      </c>
      <c r="F757" s="422">
        <f t="shared" si="193"/>
        <v>1.02546836455764</v>
      </c>
      <c r="G757" s="381">
        <f>E757-L757</f>
        <v>-2453</v>
      </c>
      <c r="H757" s="422">
        <f t="shared" si="194"/>
        <v>-0.137546259952899</v>
      </c>
      <c r="I757" s="381">
        <f>SUM(I758:I767)</f>
        <v>10736</v>
      </c>
      <c r="J757" s="378">
        <f t="shared" si="192"/>
        <v>-86</v>
      </c>
      <c r="K757" s="422">
        <f t="shared" si="190"/>
        <v>-0.00794677508778414</v>
      </c>
      <c r="L757" s="378">
        <v>17834</v>
      </c>
      <c r="M757" s="202">
        <f t="shared" si="189"/>
        <v>5</v>
      </c>
    </row>
    <row r="758" s="357" customFormat="1" ht="15.75" spans="1:14">
      <c r="A758" s="386">
        <v>2130501</v>
      </c>
      <c r="B758" s="394" t="s">
        <v>152</v>
      </c>
      <c r="C758" s="384">
        <v>129</v>
      </c>
      <c r="D758" s="396">
        <v>129</v>
      </c>
      <c r="E758" s="423">
        <v>127</v>
      </c>
      <c r="F758" s="424">
        <f t="shared" si="193"/>
        <v>0.984496124031008</v>
      </c>
      <c r="G758" s="423">
        <f t="shared" ref="G758:G767" si="195">IFERROR(E758-L758,"")</f>
        <v>-5</v>
      </c>
      <c r="H758" s="424">
        <f t="shared" si="194"/>
        <v>-0.0378787878787879</v>
      </c>
      <c r="I758" s="384"/>
      <c r="J758" s="423">
        <f t="shared" si="192"/>
        <v>-129</v>
      </c>
      <c r="K758" s="424">
        <f t="shared" si="190"/>
        <v>-1</v>
      </c>
      <c r="L758" s="378">
        <v>132</v>
      </c>
      <c r="M758" s="202">
        <f t="shared" si="189"/>
        <v>7</v>
      </c>
      <c r="N758" s="357" t="s">
        <v>714</v>
      </c>
    </row>
    <row r="759" s="357" customFormat="1" ht="15.75" spans="1:14">
      <c r="A759" s="386">
        <v>2130502</v>
      </c>
      <c r="B759" s="394" t="s">
        <v>153</v>
      </c>
      <c r="C759" s="384">
        <v>63</v>
      </c>
      <c r="D759" s="396">
        <v>63</v>
      </c>
      <c r="E759" s="423">
        <v>62</v>
      </c>
      <c r="F759" s="424">
        <f t="shared" si="193"/>
        <v>0.984126984126984</v>
      </c>
      <c r="G759" s="423">
        <f t="shared" si="195"/>
        <v>62</v>
      </c>
      <c r="H759" s="424" t="str">
        <f t="shared" si="194"/>
        <v/>
      </c>
      <c r="I759" s="384"/>
      <c r="J759" s="423">
        <f t="shared" si="192"/>
        <v>-63</v>
      </c>
      <c r="K759" s="424">
        <f t="shared" si="190"/>
        <v>-1</v>
      </c>
      <c r="L759" s="378">
        <v>0</v>
      </c>
      <c r="M759" s="202">
        <f t="shared" si="189"/>
        <v>7</v>
      </c>
      <c r="N759" s="357" t="s">
        <v>715</v>
      </c>
    </row>
    <row r="760" s="357" customFormat="1" ht="15.75" spans="1:14">
      <c r="A760" s="386">
        <v>2130503</v>
      </c>
      <c r="B760" s="394" t="s">
        <v>154</v>
      </c>
      <c r="C760" s="384" t="s">
        <v>155</v>
      </c>
      <c r="D760" s="396">
        <v>0</v>
      </c>
      <c r="E760" s="423">
        <v>0</v>
      </c>
      <c r="F760" s="424" t="str">
        <f t="shared" si="193"/>
        <v/>
      </c>
      <c r="G760" s="423">
        <f t="shared" si="195"/>
        <v>0</v>
      </c>
      <c r="H760" s="424" t="str">
        <f t="shared" si="194"/>
        <v/>
      </c>
      <c r="I760" s="384"/>
      <c r="J760" s="423" t="str">
        <f t="shared" si="192"/>
        <v/>
      </c>
      <c r="K760" s="424" t="str">
        <f t="shared" si="190"/>
        <v/>
      </c>
      <c r="L760" s="378">
        <v>0</v>
      </c>
      <c r="M760" s="202">
        <f t="shared" si="189"/>
        <v>7</v>
      </c>
      <c r="N760" s="357" t="s">
        <v>716</v>
      </c>
    </row>
    <row r="761" s="357" customFormat="1" ht="15.75" spans="1:13">
      <c r="A761" s="386">
        <v>2130504</v>
      </c>
      <c r="B761" s="383" t="s">
        <v>717</v>
      </c>
      <c r="C761" s="384">
        <v>1871</v>
      </c>
      <c r="D761" s="396">
        <v>8075</v>
      </c>
      <c r="E761" s="423">
        <v>8075</v>
      </c>
      <c r="F761" s="424">
        <f t="shared" si="193"/>
        <v>1</v>
      </c>
      <c r="G761" s="423">
        <f t="shared" si="195"/>
        <v>1263</v>
      </c>
      <c r="H761" s="424">
        <f t="shared" si="194"/>
        <v>0.185408103347035</v>
      </c>
      <c r="I761" s="384">
        <v>10570</v>
      </c>
      <c r="J761" s="423">
        <f t="shared" si="192"/>
        <v>8699</v>
      </c>
      <c r="K761" s="424">
        <f t="shared" si="190"/>
        <v>4.64938535542491</v>
      </c>
      <c r="L761" s="378">
        <v>6812</v>
      </c>
      <c r="M761" s="202">
        <f t="shared" si="189"/>
        <v>7</v>
      </c>
    </row>
    <row r="762" s="357" customFormat="1" ht="15.75" spans="1:13">
      <c r="A762" s="386">
        <v>2130505</v>
      </c>
      <c r="B762" s="383" t="s">
        <v>718</v>
      </c>
      <c r="C762" s="384" t="s">
        <v>155</v>
      </c>
      <c r="D762" s="396">
        <v>2335</v>
      </c>
      <c r="E762" s="423">
        <v>2335</v>
      </c>
      <c r="F762" s="424">
        <f t="shared" si="193"/>
        <v>1</v>
      </c>
      <c r="G762" s="423">
        <f t="shared" si="195"/>
        <v>-1314</v>
      </c>
      <c r="H762" s="424">
        <f t="shared" si="194"/>
        <v>-0.360098657166347</v>
      </c>
      <c r="I762" s="384"/>
      <c r="J762" s="423" t="str">
        <f t="shared" si="192"/>
        <v/>
      </c>
      <c r="K762" s="424" t="str">
        <f t="shared" si="190"/>
        <v/>
      </c>
      <c r="L762" s="378">
        <v>3649</v>
      </c>
      <c r="M762" s="202">
        <f t="shared" si="189"/>
        <v>7</v>
      </c>
    </row>
    <row r="763" s="357" customFormat="1" ht="15.75" spans="1:13">
      <c r="A763" s="386">
        <v>2130506</v>
      </c>
      <c r="B763" s="383" t="s">
        <v>719</v>
      </c>
      <c r="C763" s="384" t="s">
        <v>155</v>
      </c>
      <c r="D763" s="396">
        <v>0</v>
      </c>
      <c r="E763" s="423">
        <v>0</v>
      </c>
      <c r="F763" s="424" t="str">
        <f t="shared" si="193"/>
        <v/>
      </c>
      <c r="G763" s="423">
        <f t="shared" si="195"/>
        <v>-200</v>
      </c>
      <c r="H763" s="424">
        <f t="shared" si="194"/>
        <v>-1</v>
      </c>
      <c r="I763" s="384"/>
      <c r="J763" s="423" t="str">
        <f t="shared" si="192"/>
        <v/>
      </c>
      <c r="K763" s="424" t="str">
        <f t="shared" si="190"/>
        <v/>
      </c>
      <c r="L763" s="378">
        <v>200</v>
      </c>
      <c r="M763" s="202">
        <f t="shared" si="189"/>
        <v>7</v>
      </c>
    </row>
    <row r="764" s="357" customFormat="1" ht="15.75" spans="1:13">
      <c r="A764" s="386">
        <v>2130507</v>
      </c>
      <c r="B764" s="383" t="s">
        <v>720</v>
      </c>
      <c r="C764" s="384" t="s">
        <v>155</v>
      </c>
      <c r="D764" s="396">
        <v>397</v>
      </c>
      <c r="E764" s="423">
        <v>396</v>
      </c>
      <c r="F764" s="424">
        <f t="shared" si="193"/>
        <v>0.997481108312343</v>
      </c>
      <c r="G764" s="423">
        <f t="shared" si="195"/>
        <v>-129</v>
      </c>
      <c r="H764" s="424">
        <f t="shared" si="194"/>
        <v>-0.245714285714286</v>
      </c>
      <c r="I764" s="384"/>
      <c r="J764" s="423" t="str">
        <f t="shared" si="192"/>
        <v/>
      </c>
      <c r="K764" s="424" t="str">
        <f t="shared" si="190"/>
        <v/>
      </c>
      <c r="L764" s="378">
        <v>525</v>
      </c>
      <c r="M764" s="202">
        <f t="shared" si="189"/>
        <v>7</v>
      </c>
    </row>
    <row r="765" s="357" customFormat="1" ht="15.75" spans="1:13">
      <c r="A765" s="386">
        <v>2130508</v>
      </c>
      <c r="B765" s="383" t="s">
        <v>721</v>
      </c>
      <c r="C765" s="384" t="s">
        <v>155</v>
      </c>
      <c r="D765" s="396">
        <v>0</v>
      </c>
      <c r="E765" s="423">
        <v>0</v>
      </c>
      <c r="F765" s="424" t="str">
        <f t="shared" si="193"/>
        <v/>
      </c>
      <c r="G765" s="423">
        <f t="shared" si="195"/>
        <v>0</v>
      </c>
      <c r="H765" s="424" t="str">
        <f t="shared" si="194"/>
        <v/>
      </c>
      <c r="I765" s="384"/>
      <c r="J765" s="423" t="str">
        <f t="shared" si="192"/>
        <v/>
      </c>
      <c r="K765" s="424" t="str">
        <f t="shared" si="190"/>
        <v/>
      </c>
      <c r="L765" s="378">
        <v>0</v>
      </c>
      <c r="M765" s="202">
        <f t="shared" si="189"/>
        <v>7</v>
      </c>
    </row>
    <row r="766" s="357" customFormat="1" ht="15.75" spans="1:14">
      <c r="A766" s="386">
        <v>2130550</v>
      </c>
      <c r="B766" s="383" t="s">
        <v>161</v>
      </c>
      <c r="C766" s="384" t="s">
        <v>155</v>
      </c>
      <c r="D766" s="396">
        <v>0</v>
      </c>
      <c r="E766" s="423">
        <v>0</v>
      </c>
      <c r="F766" s="424" t="str">
        <f t="shared" si="193"/>
        <v/>
      </c>
      <c r="G766" s="423">
        <f t="shared" si="195"/>
        <v>0</v>
      </c>
      <c r="H766" s="424" t="str">
        <f t="shared" si="194"/>
        <v/>
      </c>
      <c r="I766" s="384"/>
      <c r="J766" s="423" t="str">
        <f t="shared" si="192"/>
        <v/>
      </c>
      <c r="K766" s="424" t="str">
        <f t="shared" si="190"/>
        <v/>
      </c>
      <c r="L766" s="378">
        <v>0</v>
      </c>
      <c r="M766" s="202">
        <f t="shared" si="189"/>
        <v>7</v>
      </c>
      <c r="N766" s="357" t="s">
        <v>722</v>
      </c>
    </row>
    <row r="767" s="357" customFormat="1" ht="15.75" spans="1:13">
      <c r="A767" s="386">
        <v>2130599</v>
      </c>
      <c r="B767" s="383" t="s">
        <v>723</v>
      </c>
      <c r="C767" s="384">
        <v>8759</v>
      </c>
      <c r="D767" s="396">
        <v>4000</v>
      </c>
      <c r="E767" s="423">
        <v>4386</v>
      </c>
      <c r="F767" s="424">
        <f t="shared" si="193"/>
        <v>1.0965</v>
      </c>
      <c r="G767" s="423">
        <f t="shared" si="195"/>
        <v>-2130</v>
      </c>
      <c r="H767" s="424">
        <f t="shared" si="194"/>
        <v>-0.326887661141805</v>
      </c>
      <c r="I767" s="384">
        <v>166</v>
      </c>
      <c r="J767" s="423">
        <f t="shared" si="192"/>
        <v>-8593</v>
      </c>
      <c r="K767" s="424">
        <f t="shared" si="190"/>
        <v>-0.981048064847585</v>
      </c>
      <c r="L767" s="378">
        <v>6516</v>
      </c>
      <c r="M767" s="202">
        <f t="shared" si="189"/>
        <v>7</v>
      </c>
    </row>
    <row r="768" s="357" customFormat="1" ht="15.75" spans="1:13">
      <c r="A768" s="379">
        <v>21307</v>
      </c>
      <c r="B768" s="380" t="s">
        <v>724</v>
      </c>
      <c r="C768" s="381">
        <f>SUM(C769:C774)</f>
        <v>1131</v>
      </c>
      <c r="D768" s="381">
        <f>SUM(D769:D774)</f>
        <v>1507</v>
      </c>
      <c r="E768" s="378">
        <v>1507</v>
      </c>
      <c r="F768" s="422">
        <f t="shared" si="193"/>
        <v>1</v>
      </c>
      <c r="G768" s="381">
        <f>E768-L768</f>
        <v>-343</v>
      </c>
      <c r="H768" s="422">
        <f t="shared" si="194"/>
        <v>-0.185405405405405</v>
      </c>
      <c r="I768" s="381">
        <f>SUM(I769:I774)</f>
        <v>1918</v>
      </c>
      <c r="J768" s="378">
        <f t="shared" si="192"/>
        <v>787</v>
      </c>
      <c r="K768" s="422">
        <f t="shared" si="190"/>
        <v>0.695844385499558</v>
      </c>
      <c r="L768" s="378">
        <v>1850</v>
      </c>
      <c r="M768" s="202">
        <f t="shared" si="189"/>
        <v>5</v>
      </c>
    </row>
    <row r="769" s="357" customFormat="1" ht="15.75" spans="1:13">
      <c r="A769" s="386">
        <v>2130701</v>
      </c>
      <c r="B769" s="383" t="s">
        <v>725</v>
      </c>
      <c r="C769" s="384">
        <v>863</v>
      </c>
      <c r="D769" s="396">
        <v>1120</v>
      </c>
      <c r="E769" s="423">
        <v>1120</v>
      </c>
      <c r="F769" s="424">
        <f t="shared" si="193"/>
        <v>1</v>
      </c>
      <c r="G769" s="423">
        <f t="shared" ref="G769:G774" si="196">IFERROR(E769-L769,"")</f>
        <v>-118</v>
      </c>
      <c r="H769" s="424">
        <f t="shared" si="194"/>
        <v>-0.0953150242326333</v>
      </c>
      <c r="I769" s="384">
        <v>1908</v>
      </c>
      <c r="J769" s="423">
        <f t="shared" si="192"/>
        <v>1045</v>
      </c>
      <c r="K769" s="424">
        <f t="shared" si="190"/>
        <v>1.2108922363847</v>
      </c>
      <c r="L769" s="378">
        <v>1238</v>
      </c>
      <c r="M769" s="202">
        <f t="shared" si="189"/>
        <v>7</v>
      </c>
    </row>
    <row r="770" s="357" customFormat="1" ht="15.75" spans="1:14">
      <c r="A770" s="386">
        <v>2130704</v>
      </c>
      <c r="B770" s="383" t="s">
        <v>726</v>
      </c>
      <c r="C770" s="384" t="s">
        <v>155</v>
      </c>
      <c r="D770" s="396">
        <v>0</v>
      </c>
      <c r="E770" s="423">
        <v>0</v>
      </c>
      <c r="F770" s="424" t="str">
        <f t="shared" si="193"/>
        <v/>
      </c>
      <c r="G770" s="423">
        <f t="shared" si="196"/>
        <v>0</v>
      </c>
      <c r="H770" s="424" t="str">
        <f t="shared" si="194"/>
        <v/>
      </c>
      <c r="I770" s="384"/>
      <c r="J770" s="423" t="str">
        <f t="shared" si="192"/>
        <v/>
      </c>
      <c r="K770" s="424" t="str">
        <f t="shared" si="190"/>
        <v/>
      </c>
      <c r="L770" s="378">
        <v>0</v>
      </c>
      <c r="M770" s="202">
        <f t="shared" si="189"/>
        <v>7</v>
      </c>
      <c r="N770" s="357" t="s">
        <v>412</v>
      </c>
    </row>
    <row r="771" s="357" customFormat="1" ht="15.75" spans="1:13">
      <c r="A771" s="386">
        <v>2130705</v>
      </c>
      <c r="B771" s="383" t="s">
        <v>727</v>
      </c>
      <c r="C771" s="384" t="s">
        <v>155</v>
      </c>
      <c r="D771" s="396">
        <v>0</v>
      </c>
      <c r="E771" s="423">
        <v>0</v>
      </c>
      <c r="F771" s="424" t="str">
        <f t="shared" si="193"/>
        <v/>
      </c>
      <c r="G771" s="423">
        <f t="shared" si="196"/>
        <v>0</v>
      </c>
      <c r="H771" s="424" t="str">
        <f t="shared" si="194"/>
        <v/>
      </c>
      <c r="I771" s="384"/>
      <c r="J771" s="423" t="str">
        <f t="shared" si="192"/>
        <v/>
      </c>
      <c r="K771" s="424" t="str">
        <f t="shared" si="190"/>
        <v/>
      </c>
      <c r="L771" s="378">
        <v>0</v>
      </c>
      <c r="M771" s="202">
        <f t="shared" si="189"/>
        <v>7</v>
      </c>
    </row>
    <row r="772" s="357" customFormat="1" ht="15.75" spans="1:13">
      <c r="A772" s="386">
        <v>2130706</v>
      </c>
      <c r="B772" s="383" t="s">
        <v>728</v>
      </c>
      <c r="C772" s="384" t="s">
        <v>155</v>
      </c>
      <c r="D772" s="396">
        <v>50</v>
      </c>
      <c r="E772" s="423">
        <v>50</v>
      </c>
      <c r="F772" s="424">
        <f t="shared" si="193"/>
        <v>1</v>
      </c>
      <c r="G772" s="423">
        <f t="shared" si="196"/>
        <v>-250</v>
      </c>
      <c r="H772" s="424">
        <f t="shared" si="194"/>
        <v>-0.833333333333333</v>
      </c>
      <c r="I772" s="384"/>
      <c r="J772" s="423" t="str">
        <f t="shared" si="192"/>
        <v/>
      </c>
      <c r="K772" s="424" t="str">
        <f t="shared" si="190"/>
        <v/>
      </c>
      <c r="L772" s="378">
        <v>300</v>
      </c>
      <c r="M772" s="202">
        <f t="shared" si="189"/>
        <v>7</v>
      </c>
    </row>
    <row r="773" s="357" customFormat="1" ht="15.75" spans="1:13">
      <c r="A773" s="386">
        <v>2130707</v>
      </c>
      <c r="B773" s="383" t="s">
        <v>729</v>
      </c>
      <c r="C773" s="384">
        <v>260</v>
      </c>
      <c r="D773" s="396">
        <v>319</v>
      </c>
      <c r="E773" s="423">
        <v>319</v>
      </c>
      <c r="F773" s="424">
        <f t="shared" si="193"/>
        <v>1</v>
      </c>
      <c r="G773" s="423">
        <f t="shared" si="196"/>
        <v>36</v>
      </c>
      <c r="H773" s="424">
        <f t="shared" si="194"/>
        <v>0.127208480565371</v>
      </c>
      <c r="I773" s="384"/>
      <c r="J773" s="423">
        <f t="shared" si="192"/>
        <v>-260</v>
      </c>
      <c r="K773" s="424">
        <f t="shared" si="190"/>
        <v>-1</v>
      </c>
      <c r="L773" s="378">
        <v>283</v>
      </c>
      <c r="M773" s="202">
        <f t="shared" si="189"/>
        <v>7</v>
      </c>
    </row>
    <row r="774" s="357" customFormat="1" ht="15.75" spans="1:13">
      <c r="A774" s="386">
        <v>2130799</v>
      </c>
      <c r="B774" s="383" t="s">
        <v>730</v>
      </c>
      <c r="C774" s="384">
        <v>8</v>
      </c>
      <c r="D774" s="396">
        <v>18</v>
      </c>
      <c r="E774" s="423">
        <v>18</v>
      </c>
      <c r="F774" s="424">
        <f t="shared" si="193"/>
        <v>1</v>
      </c>
      <c r="G774" s="423">
        <f t="shared" si="196"/>
        <v>-11</v>
      </c>
      <c r="H774" s="424">
        <f t="shared" si="194"/>
        <v>-0.379310344827586</v>
      </c>
      <c r="I774" s="384">
        <v>10</v>
      </c>
      <c r="J774" s="423">
        <f t="shared" si="192"/>
        <v>2</v>
      </c>
      <c r="K774" s="424">
        <f t="shared" si="190"/>
        <v>0.25</v>
      </c>
      <c r="L774" s="378">
        <v>29</v>
      </c>
      <c r="M774" s="202">
        <f t="shared" si="189"/>
        <v>7</v>
      </c>
    </row>
    <row r="775" s="357" customFormat="1" ht="15.75" spans="1:13">
      <c r="A775" s="379">
        <v>21308</v>
      </c>
      <c r="B775" s="380" t="s">
        <v>731</v>
      </c>
      <c r="C775" s="381">
        <f>SUM(C776:C780)</f>
        <v>3138</v>
      </c>
      <c r="D775" s="381">
        <f>SUM(D776:D780)</f>
        <v>3253</v>
      </c>
      <c r="E775" s="378">
        <v>3253</v>
      </c>
      <c r="F775" s="422">
        <f t="shared" si="193"/>
        <v>1</v>
      </c>
      <c r="G775" s="381">
        <f>E775-L775</f>
        <v>813</v>
      </c>
      <c r="H775" s="422">
        <f t="shared" si="194"/>
        <v>0.333196721311475</v>
      </c>
      <c r="I775" s="381">
        <f>SUM(I776:I780)</f>
        <v>3880</v>
      </c>
      <c r="J775" s="378">
        <f t="shared" si="192"/>
        <v>742</v>
      </c>
      <c r="K775" s="422">
        <f t="shared" si="190"/>
        <v>0.236456341618866</v>
      </c>
      <c r="L775" s="378">
        <v>2440</v>
      </c>
      <c r="M775" s="202">
        <f t="shared" si="189"/>
        <v>5</v>
      </c>
    </row>
    <row r="776" s="357" customFormat="1" ht="15.75" spans="1:13">
      <c r="A776" s="386">
        <v>2130801</v>
      </c>
      <c r="B776" s="383" t="s">
        <v>732</v>
      </c>
      <c r="C776" s="384" t="s">
        <v>155</v>
      </c>
      <c r="D776" s="396">
        <v>0</v>
      </c>
      <c r="E776" s="423">
        <v>0</v>
      </c>
      <c r="F776" s="424" t="str">
        <f t="shared" si="193"/>
        <v/>
      </c>
      <c r="G776" s="423">
        <f t="shared" ref="G776:G780" si="197">IFERROR(E776-L776,"")</f>
        <v>0</v>
      </c>
      <c r="H776" s="424" t="str">
        <f t="shared" si="194"/>
        <v/>
      </c>
      <c r="I776" s="384"/>
      <c r="J776" s="423" t="str">
        <f t="shared" si="192"/>
        <v/>
      </c>
      <c r="K776" s="424" t="str">
        <f t="shared" si="190"/>
        <v/>
      </c>
      <c r="L776" s="378">
        <v>0</v>
      </c>
      <c r="M776" s="202">
        <f t="shared" si="189"/>
        <v>7</v>
      </c>
    </row>
    <row r="777" s="357" customFormat="1" ht="15.75" spans="1:13">
      <c r="A777" s="386">
        <v>2130803</v>
      </c>
      <c r="B777" s="383" t="s">
        <v>733</v>
      </c>
      <c r="C777" s="384">
        <v>3102</v>
      </c>
      <c r="D777" s="396">
        <v>3202</v>
      </c>
      <c r="E777" s="423">
        <v>3202</v>
      </c>
      <c r="F777" s="424">
        <f t="shared" si="193"/>
        <v>1</v>
      </c>
      <c r="G777" s="423">
        <f t="shared" si="197"/>
        <v>802</v>
      </c>
      <c r="H777" s="424">
        <f t="shared" si="194"/>
        <v>0.334166666666667</v>
      </c>
      <c r="I777" s="384">
        <v>3880</v>
      </c>
      <c r="J777" s="423">
        <f t="shared" si="192"/>
        <v>778</v>
      </c>
      <c r="K777" s="424">
        <f t="shared" si="190"/>
        <v>0.250805931656995</v>
      </c>
      <c r="L777" s="378">
        <v>2400</v>
      </c>
      <c r="M777" s="202">
        <f t="shared" si="189"/>
        <v>7</v>
      </c>
    </row>
    <row r="778" s="357" customFormat="1" ht="15.75" spans="1:13">
      <c r="A778" s="386">
        <v>2130804</v>
      </c>
      <c r="B778" s="383" t="s">
        <v>734</v>
      </c>
      <c r="C778" s="384">
        <v>36</v>
      </c>
      <c r="D778" s="396">
        <v>51</v>
      </c>
      <c r="E778" s="423">
        <v>51</v>
      </c>
      <c r="F778" s="424">
        <f t="shared" si="193"/>
        <v>1</v>
      </c>
      <c r="G778" s="423">
        <f t="shared" si="197"/>
        <v>11</v>
      </c>
      <c r="H778" s="424">
        <f t="shared" si="194"/>
        <v>0.275</v>
      </c>
      <c r="I778" s="384"/>
      <c r="J778" s="423">
        <f t="shared" si="192"/>
        <v>-36</v>
      </c>
      <c r="K778" s="424">
        <f t="shared" si="190"/>
        <v>-1</v>
      </c>
      <c r="L778" s="378">
        <v>40</v>
      </c>
      <c r="M778" s="202">
        <f t="shared" si="189"/>
        <v>7</v>
      </c>
    </row>
    <row r="779" s="357" customFormat="1" ht="15.75" spans="1:13">
      <c r="A779" s="386">
        <v>2130805</v>
      </c>
      <c r="B779" s="383" t="s">
        <v>735</v>
      </c>
      <c r="C779" s="384" t="s">
        <v>155</v>
      </c>
      <c r="D779" s="396">
        <v>0</v>
      </c>
      <c r="E779" s="423">
        <v>0</v>
      </c>
      <c r="F779" s="424" t="str">
        <f t="shared" si="193"/>
        <v/>
      </c>
      <c r="G779" s="423">
        <f t="shared" si="197"/>
        <v>0</v>
      </c>
      <c r="H779" s="424" t="str">
        <f t="shared" si="194"/>
        <v/>
      </c>
      <c r="I779" s="384"/>
      <c r="J779" s="423" t="str">
        <f t="shared" si="192"/>
        <v/>
      </c>
      <c r="K779" s="424" t="str">
        <f t="shared" si="190"/>
        <v/>
      </c>
      <c r="L779" s="378">
        <v>0</v>
      </c>
      <c r="M779" s="202">
        <f t="shared" si="189"/>
        <v>7</v>
      </c>
    </row>
    <row r="780" s="357" customFormat="1" ht="15.75" spans="1:13">
      <c r="A780" s="386">
        <v>2130899</v>
      </c>
      <c r="B780" s="383" t="s">
        <v>736</v>
      </c>
      <c r="C780" s="384" t="s">
        <v>155</v>
      </c>
      <c r="D780" s="396">
        <v>0</v>
      </c>
      <c r="E780" s="423">
        <v>0</v>
      </c>
      <c r="F780" s="424" t="str">
        <f t="shared" si="193"/>
        <v/>
      </c>
      <c r="G780" s="423">
        <f t="shared" si="197"/>
        <v>0</v>
      </c>
      <c r="H780" s="424" t="str">
        <f t="shared" si="194"/>
        <v/>
      </c>
      <c r="I780" s="384"/>
      <c r="J780" s="423" t="str">
        <f t="shared" si="192"/>
        <v/>
      </c>
      <c r="K780" s="424" t="str">
        <f t="shared" si="190"/>
        <v/>
      </c>
      <c r="L780" s="378">
        <v>0</v>
      </c>
      <c r="M780" s="202">
        <f t="shared" si="189"/>
        <v>7</v>
      </c>
    </row>
    <row r="781" s="357" customFormat="1" ht="15.75" spans="1:13">
      <c r="A781" s="379">
        <v>21309</v>
      </c>
      <c r="B781" s="380" t="s">
        <v>737</v>
      </c>
      <c r="C781" s="381">
        <f>SUM(C782:C783)</f>
        <v>0</v>
      </c>
      <c r="D781" s="381">
        <f>D782+D783</f>
        <v>0</v>
      </c>
      <c r="E781" s="378">
        <v>0</v>
      </c>
      <c r="F781" s="422" t="str">
        <f t="shared" si="193"/>
        <v/>
      </c>
      <c r="G781" s="381">
        <f>E781-L781</f>
        <v>-11</v>
      </c>
      <c r="H781" s="422">
        <f t="shared" si="194"/>
        <v>-1</v>
      </c>
      <c r="I781" s="381">
        <f>SUM(I782:I783)</f>
        <v>0</v>
      </c>
      <c r="J781" s="378"/>
      <c r="K781" s="422" t="str">
        <f t="shared" si="190"/>
        <v/>
      </c>
      <c r="L781" s="378">
        <v>11</v>
      </c>
      <c r="M781" s="202">
        <f t="shared" ref="M781:M844" si="198">LEN(A781)</f>
        <v>5</v>
      </c>
    </row>
    <row r="782" s="357" customFormat="1" ht="15.75" spans="1:13">
      <c r="A782" s="386">
        <v>2130901</v>
      </c>
      <c r="B782" s="383" t="s">
        <v>738</v>
      </c>
      <c r="C782" s="384" t="s">
        <v>155</v>
      </c>
      <c r="D782" s="396">
        <v>0</v>
      </c>
      <c r="E782" s="423">
        <v>0</v>
      </c>
      <c r="F782" s="424" t="str">
        <f t="shared" si="193"/>
        <v/>
      </c>
      <c r="G782" s="423">
        <f t="shared" ref="G782:G786" si="199">IFERROR(E782-L782,"")</f>
        <v>0</v>
      </c>
      <c r="H782" s="424" t="str">
        <f t="shared" si="194"/>
        <v/>
      </c>
      <c r="I782" s="384"/>
      <c r="J782" s="423" t="str">
        <f t="shared" ref="J782:J809" si="200">IFERROR(I782-C782,"")</f>
        <v/>
      </c>
      <c r="K782" s="424" t="str">
        <f t="shared" si="190"/>
        <v/>
      </c>
      <c r="L782" s="378">
        <v>0</v>
      </c>
      <c r="M782" s="202">
        <f t="shared" si="198"/>
        <v>7</v>
      </c>
    </row>
    <row r="783" s="357" customFormat="1" ht="15.75" spans="1:13">
      <c r="A783" s="386">
        <v>2130999</v>
      </c>
      <c r="B783" s="383" t="s">
        <v>739</v>
      </c>
      <c r="C783" s="384" t="s">
        <v>155</v>
      </c>
      <c r="D783" s="396">
        <v>0</v>
      </c>
      <c r="E783" s="423">
        <v>0</v>
      </c>
      <c r="F783" s="424" t="str">
        <f t="shared" si="193"/>
        <v/>
      </c>
      <c r="G783" s="423">
        <f t="shared" si="199"/>
        <v>-11</v>
      </c>
      <c r="H783" s="424">
        <f t="shared" si="194"/>
        <v>-1</v>
      </c>
      <c r="I783" s="384"/>
      <c r="J783" s="423" t="str">
        <f t="shared" si="200"/>
        <v/>
      </c>
      <c r="K783" s="424" t="str">
        <f t="shared" si="190"/>
        <v/>
      </c>
      <c r="L783" s="378">
        <v>11</v>
      </c>
      <c r="M783" s="202">
        <f t="shared" si="198"/>
        <v>7</v>
      </c>
    </row>
    <row r="784" s="357" customFormat="1" ht="15.75" spans="1:13">
      <c r="A784" s="379">
        <v>21399</v>
      </c>
      <c r="B784" s="380" t="s">
        <v>740</v>
      </c>
      <c r="C784" s="387">
        <f>SUM(C785:C786)</f>
        <v>250</v>
      </c>
      <c r="D784" s="387">
        <f>D785+D786</f>
        <v>286</v>
      </c>
      <c r="E784" s="378">
        <v>372</v>
      </c>
      <c r="F784" s="422">
        <f t="shared" si="193"/>
        <v>1.3006993006993</v>
      </c>
      <c r="G784" s="381">
        <f t="shared" ref="G784:G788" si="201">E784-L784</f>
        <v>-868</v>
      </c>
      <c r="H784" s="422">
        <f t="shared" si="194"/>
        <v>-0.7</v>
      </c>
      <c r="I784" s="387">
        <f>SUM(I785:I786)</f>
        <v>250</v>
      </c>
      <c r="J784" s="378">
        <f t="shared" si="200"/>
        <v>0</v>
      </c>
      <c r="K784" s="422">
        <f t="shared" si="190"/>
        <v>0</v>
      </c>
      <c r="L784" s="378">
        <v>1240</v>
      </c>
      <c r="M784" s="202">
        <f t="shared" si="198"/>
        <v>5</v>
      </c>
    </row>
    <row r="785" s="357" customFormat="1" ht="15.75" spans="1:13">
      <c r="A785" s="386">
        <v>2139901</v>
      </c>
      <c r="B785" s="383" t="s">
        <v>741</v>
      </c>
      <c r="C785" s="384" t="s">
        <v>155</v>
      </c>
      <c r="D785" s="396">
        <v>0</v>
      </c>
      <c r="E785" s="423">
        <v>0</v>
      </c>
      <c r="F785" s="424" t="str">
        <f t="shared" si="193"/>
        <v/>
      </c>
      <c r="G785" s="423">
        <f t="shared" si="199"/>
        <v>0</v>
      </c>
      <c r="H785" s="424" t="str">
        <f t="shared" si="194"/>
        <v/>
      </c>
      <c r="I785" s="384"/>
      <c r="J785" s="423" t="str">
        <f t="shared" si="200"/>
        <v/>
      </c>
      <c r="K785" s="424" t="str">
        <f t="shared" si="190"/>
        <v/>
      </c>
      <c r="L785" s="378">
        <v>0</v>
      </c>
      <c r="M785" s="202">
        <f t="shared" si="198"/>
        <v>7</v>
      </c>
    </row>
    <row r="786" s="357" customFormat="1" ht="15.75" spans="1:13">
      <c r="A786" s="386">
        <v>2139999</v>
      </c>
      <c r="B786" s="383" t="s">
        <v>740</v>
      </c>
      <c r="C786" s="384">
        <v>250</v>
      </c>
      <c r="D786" s="396">
        <v>286</v>
      </c>
      <c r="E786" s="423">
        <v>372</v>
      </c>
      <c r="F786" s="424">
        <f t="shared" si="193"/>
        <v>1.3006993006993</v>
      </c>
      <c r="G786" s="423">
        <f t="shared" si="199"/>
        <v>-868</v>
      </c>
      <c r="H786" s="424">
        <f t="shared" si="194"/>
        <v>-0.7</v>
      </c>
      <c r="I786" s="384">
        <v>250</v>
      </c>
      <c r="J786" s="423">
        <f t="shared" si="200"/>
        <v>0</v>
      </c>
      <c r="K786" s="424">
        <f t="shared" si="190"/>
        <v>0</v>
      </c>
      <c r="L786" s="378">
        <v>1240</v>
      </c>
      <c r="M786" s="202">
        <f t="shared" si="198"/>
        <v>7</v>
      </c>
    </row>
    <row r="787" s="357" customFormat="1" ht="15.75" spans="1:13">
      <c r="A787" s="390">
        <v>214</v>
      </c>
      <c r="B787" s="377" t="s">
        <v>742</v>
      </c>
      <c r="C787" s="378">
        <f>C788+C800+C810+C811+C812</f>
        <v>1726</v>
      </c>
      <c r="D787" s="378">
        <f t="shared" ref="D787:I787" si="202">D788+D800+D810+D811+D812</f>
        <v>2029</v>
      </c>
      <c r="E787" s="378">
        <f t="shared" si="202"/>
        <v>2016</v>
      </c>
      <c r="F787" s="429">
        <f>E787/D787</f>
        <v>0.993592902907836</v>
      </c>
      <c r="G787" s="381">
        <f t="shared" si="201"/>
        <v>-305</v>
      </c>
      <c r="H787" s="430">
        <f>G787/L787</f>
        <v>-0.131408875484705</v>
      </c>
      <c r="I787" s="378">
        <f t="shared" si="202"/>
        <v>1636</v>
      </c>
      <c r="J787" s="378">
        <f t="shared" si="200"/>
        <v>-90</v>
      </c>
      <c r="K787" s="422">
        <f t="shared" si="190"/>
        <v>-0.052143684820394</v>
      </c>
      <c r="L787" s="378">
        <v>2321</v>
      </c>
      <c r="M787" s="202">
        <f t="shared" si="198"/>
        <v>3</v>
      </c>
    </row>
    <row r="788" s="357" customFormat="1" ht="15.75" spans="1:13">
      <c r="A788" s="379">
        <v>21401</v>
      </c>
      <c r="B788" s="380" t="s">
        <v>743</v>
      </c>
      <c r="C788" s="381">
        <f>SUM(C789:C799)</f>
        <v>1720</v>
      </c>
      <c r="D788" s="381">
        <f>SUM(D789:D799)</f>
        <v>2023</v>
      </c>
      <c r="E788" s="378">
        <v>2012</v>
      </c>
      <c r="F788" s="422">
        <f t="shared" ref="F788:F814" si="203">IFERROR(E788/D788,"")</f>
        <v>0.994562530894711</v>
      </c>
      <c r="G788" s="381">
        <f t="shared" si="201"/>
        <v>-309</v>
      </c>
      <c r="H788" s="422">
        <f t="shared" ref="H788:H814" si="204">IFERROR(G788/L788,"")</f>
        <v>-0.133132270573029</v>
      </c>
      <c r="I788" s="381">
        <f>SUM(I789:I799)</f>
        <v>1632</v>
      </c>
      <c r="J788" s="378">
        <f t="shared" si="200"/>
        <v>-88</v>
      </c>
      <c r="K788" s="422">
        <f t="shared" si="190"/>
        <v>-0.0511627906976744</v>
      </c>
      <c r="L788" s="378">
        <v>2321</v>
      </c>
      <c r="M788" s="202">
        <f t="shared" si="198"/>
        <v>5</v>
      </c>
    </row>
    <row r="789" s="357" customFormat="1" ht="15.75" spans="1:13">
      <c r="A789" s="386">
        <v>2140101</v>
      </c>
      <c r="B789" s="383" t="s">
        <v>152</v>
      </c>
      <c r="C789" s="384">
        <v>509</v>
      </c>
      <c r="D789" s="396">
        <v>511</v>
      </c>
      <c r="E789" s="423">
        <v>502</v>
      </c>
      <c r="F789" s="424">
        <f t="shared" si="203"/>
        <v>0.98238747553816</v>
      </c>
      <c r="G789" s="423">
        <f t="shared" ref="G789:G799" si="205">IFERROR(E789-L789,"")</f>
        <v>-28</v>
      </c>
      <c r="H789" s="424">
        <f t="shared" si="204"/>
        <v>-0.0528301886792453</v>
      </c>
      <c r="I789" s="384">
        <v>608</v>
      </c>
      <c r="J789" s="423">
        <f t="shared" si="200"/>
        <v>99</v>
      </c>
      <c r="K789" s="424">
        <f t="shared" si="190"/>
        <v>0.194499017681729</v>
      </c>
      <c r="L789" s="378">
        <v>530</v>
      </c>
      <c r="M789" s="202">
        <f t="shared" si="198"/>
        <v>7</v>
      </c>
    </row>
    <row r="790" s="357" customFormat="1" ht="15.75" spans="1:13">
      <c r="A790" s="386">
        <v>2140102</v>
      </c>
      <c r="B790" s="383" t="s">
        <v>153</v>
      </c>
      <c r="C790" s="384">
        <v>71</v>
      </c>
      <c r="D790" s="396">
        <v>72</v>
      </c>
      <c r="E790" s="423">
        <v>120</v>
      </c>
      <c r="F790" s="424">
        <f t="shared" si="203"/>
        <v>1.66666666666667</v>
      </c>
      <c r="G790" s="423">
        <f t="shared" si="205"/>
        <v>120</v>
      </c>
      <c r="H790" s="424" t="str">
        <f t="shared" si="204"/>
        <v/>
      </c>
      <c r="I790" s="384">
        <v>31</v>
      </c>
      <c r="J790" s="423">
        <f t="shared" si="200"/>
        <v>-40</v>
      </c>
      <c r="K790" s="424">
        <f t="shared" ref="K790:K853" si="206">IFERROR(J790/C790,"")</f>
        <v>-0.563380281690141</v>
      </c>
      <c r="L790" s="378">
        <v>0</v>
      </c>
      <c r="M790" s="202">
        <f t="shared" si="198"/>
        <v>7</v>
      </c>
    </row>
    <row r="791" s="357" customFormat="1" ht="15.75" spans="1:13">
      <c r="A791" s="386">
        <v>2140103</v>
      </c>
      <c r="B791" s="383" t="s">
        <v>154</v>
      </c>
      <c r="C791" s="384" t="s">
        <v>155</v>
      </c>
      <c r="D791" s="396">
        <v>0</v>
      </c>
      <c r="E791" s="423">
        <v>0</v>
      </c>
      <c r="F791" s="424" t="str">
        <f t="shared" si="203"/>
        <v/>
      </c>
      <c r="G791" s="423">
        <f t="shared" si="205"/>
        <v>0</v>
      </c>
      <c r="H791" s="424" t="str">
        <f t="shared" si="204"/>
        <v/>
      </c>
      <c r="I791" s="384"/>
      <c r="J791" s="423" t="str">
        <f t="shared" si="200"/>
        <v/>
      </c>
      <c r="K791" s="424" t="str">
        <f t="shared" si="206"/>
        <v/>
      </c>
      <c r="L791" s="378">
        <v>0</v>
      </c>
      <c r="M791" s="202">
        <f t="shared" si="198"/>
        <v>7</v>
      </c>
    </row>
    <row r="792" s="357" customFormat="1" ht="15.75" spans="1:14">
      <c r="A792" s="386">
        <v>2140104</v>
      </c>
      <c r="B792" s="383" t="s">
        <v>744</v>
      </c>
      <c r="C792" s="384">
        <v>461</v>
      </c>
      <c r="D792" s="396">
        <v>900</v>
      </c>
      <c r="E792" s="423">
        <v>845</v>
      </c>
      <c r="F792" s="424">
        <f t="shared" si="203"/>
        <v>0.938888888888889</v>
      </c>
      <c r="G792" s="423">
        <f t="shared" si="205"/>
        <v>-286</v>
      </c>
      <c r="H792" s="424">
        <f t="shared" si="204"/>
        <v>-0.252873563218391</v>
      </c>
      <c r="I792" s="384">
        <v>388</v>
      </c>
      <c r="J792" s="423">
        <f t="shared" si="200"/>
        <v>-73</v>
      </c>
      <c r="K792" s="424">
        <f t="shared" si="206"/>
        <v>-0.158351409978308</v>
      </c>
      <c r="L792" s="378">
        <v>1131</v>
      </c>
      <c r="M792" s="202">
        <f t="shared" si="198"/>
        <v>7</v>
      </c>
      <c r="N792" s="357" t="s">
        <v>745</v>
      </c>
    </row>
    <row r="793" s="357" customFormat="1" ht="15.75" spans="1:13">
      <c r="A793" s="386">
        <v>2140106</v>
      </c>
      <c r="B793" s="383" t="s">
        <v>746</v>
      </c>
      <c r="C793" s="384">
        <v>636</v>
      </c>
      <c r="D793" s="396">
        <v>400</v>
      </c>
      <c r="E793" s="423">
        <v>249</v>
      </c>
      <c r="F793" s="424">
        <f t="shared" si="203"/>
        <v>0.6225</v>
      </c>
      <c r="G793" s="423">
        <f t="shared" si="205"/>
        <v>-151</v>
      </c>
      <c r="H793" s="424">
        <f t="shared" si="204"/>
        <v>-0.3775</v>
      </c>
      <c r="I793" s="384">
        <v>595</v>
      </c>
      <c r="J793" s="423">
        <f t="shared" si="200"/>
        <v>-41</v>
      </c>
      <c r="K793" s="424">
        <f t="shared" si="206"/>
        <v>-0.0644654088050314</v>
      </c>
      <c r="L793" s="378">
        <v>400</v>
      </c>
      <c r="M793" s="202">
        <f t="shared" si="198"/>
        <v>7</v>
      </c>
    </row>
    <row r="794" s="357" customFormat="1" ht="15.75" spans="1:13">
      <c r="A794" s="386">
        <v>2140109</v>
      </c>
      <c r="B794" s="383" t="s">
        <v>747</v>
      </c>
      <c r="C794" s="384" t="s">
        <v>155</v>
      </c>
      <c r="D794" s="396">
        <v>0</v>
      </c>
      <c r="E794" s="423">
        <v>0</v>
      </c>
      <c r="F794" s="424" t="str">
        <f t="shared" si="203"/>
        <v/>
      </c>
      <c r="G794" s="423">
        <f t="shared" si="205"/>
        <v>0</v>
      </c>
      <c r="H794" s="424" t="str">
        <f t="shared" si="204"/>
        <v/>
      </c>
      <c r="I794" s="384"/>
      <c r="J794" s="423" t="str">
        <f t="shared" si="200"/>
        <v/>
      </c>
      <c r="K794" s="424" t="str">
        <f t="shared" si="206"/>
        <v/>
      </c>
      <c r="L794" s="378">
        <v>0</v>
      </c>
      <c r="M794" s="202">
        <f t="shared" si="198"/>
        <v>7</v>
      </c>
    </row>
    <row r="795" s="357" customFormat="1" ht="15.75" spans="1:13">
      <c r="A795" s="386">
        <v>2140110</v>
      </c>
      <c r="B795" s="383" t="s">
        <v>748</v>
      </c>
      <c r="C795" s="384">
        <v>10</v>
      </c>
      <c r="D795" s="396">
        <v>10</v>
      </c>
      <c r="E795" s="423">
        <v>0</v>
      </c>
      <c r="F795" s="424">
        <f t="shared" si="203"/>
        <v>0</v>
      </c>
      <c r="G795" s="423">
        <f t="shared" si="205"/>
        <v>-49</v>
      </c>
      <c r="H795" s="424">
        <f t="shared" si="204"/>
        <v>-1</v>
      </c>
      <c r="I795" s="384"/>
      <c r="J795" s="423">
        <f t="shared" si="200"/>
        <v>-10</v>
      </c>
      <c r="K795" s="424">
        <f t="shared" si="206"/>
        <v>-1</v>
      </c>
      <c r="L795" s="378">
        <v>49</v>
      </c>
      <c r="M795" s="202">
        <f t="shared" si="198"/>
        <v>7</v>
      </c>
    </row>
    <row r="796" s="357" customFormat="1" ht="15.75" spans="1:13">
      <c r="A796" s="386">
        <v>2140112</v>
      </c>
      <c r="B796" s="383" t="s">
        <v>749</v>
      </c>
      <c r="C796" s="384">
        <v>30</v>
      </c>
      <c r="D796" s="396">
        <v>30</v>
      </c>
      <c r="E796" s="423">
        <v>30</v>
      </c>
      <c r="F796" s="424">
        <f t="shared" si="203"/>
        <v>1</v>
      </c>
      <c r="G796" s="423">
        <f t="shared" si="205"/>
        <v>-14</v>
      </c>
      <c r="H796" s="424">
        <f t="shared" si="204"/>
        <v>-0.318181818181818</v>
      </c>
      <c r="I796" s="384">
        <v>10</v>
      </c>
      <c r="J796" s="423">
        <f t="shared" si="200"/>
        <v>-20</v>
      </c>
      <c r="K796" s="424">
        <f t="shared" si="206"/>
        <v>-0.666666666666667</v>
      </c>
      <c r="L796" s="378">
        <v>44</v>
      </c>
      <c r="M796" s="202">
        <f t="shared" si="198"/>
        <v>7</v>
      </c>
    </row>
    <row r="797" s="357" customFormat="1" ht="15.75" spans="1:13">
      <c r="A797" s="386">
        <v>2140114</v>
      </c>
      <c r="B797" s="383" t="s">
        <v>750</v>
      </c>
      <c r="C797" s="384" t="s">
        <v>155</v>
      </c>
      <c r="D797" s="396">
        <v>0</v>
      </c>
      <c r="E797" s="423">
        <v>0</v>
      </c>
      <c r="F797" s="424" t="str">
        <f t="shared" si="203"/>
        <v/>
      </c>
      <c r="G797" s="423">
        <f t="shared" si="205"/>
        <v>0</v>
      </c>
      <c r="H797" s="424" t="str">
        <f t="shared" si="204"/>
        <v/>
      </c>
      <c r="I797" s="384"/>
      <c r="J797" s="423" t="str">
        <f t="shared" si="200"/>
        <v/>
      </c>
      <c r="K797" s="424" t="str">
        <f t="shared" si="206"/>
        <v/>
      </c>
      <c r="L797" s="378">
        <v>0</v>
      </c>
      <c r="M797" s="202">
        <f t="shared" si="198"/>
        <v>7</v>
      </c>
    </row>
    <row r="798" s="357" customFormat="1" ht="15.75" spans="1:13">
      <c r="A798" s="386">
        <v>2140136</v>
      </c>
      <c r="B798" s="383" t="s">
        <v>751</v>
      </c>
      <c r="C798" s="384" t="s">
        <v>155</v>
      </c>
      <c r="D798" s="396">
        <v>0</v>
      </c>
      <c r="E798" s="423">
        <v>0</v>
      </c>
      <c r="F798" s="424" t="str">
        <f t="shared" si="203"/>
        <v/>
      </c>
      <c r="G798" s="423">
        <f t="shared" si="205"/>
        <v>-1</v>
      </c>
      <c r="H798" s="424">
        <f t="shared" si="204"/>
        <v>-1</v>
      </c>
      <c r="I798" s="384"/>
      <c r="J798" s="423" t="str">
        <f t="shared" si="200"/>
        <v/>
      </c>
      <c r="K798" s="424" t="str">
        <f t="shared" si="206"/>
        <v/>
      </c>
      <c r="L798" s="378">
        <v>1</v>
      </c>
      <c r="M798" s="202">
        <f t="shared" si="198"/>
        <v>7</v>
      </c>
    </row>
    <row r="799" s="357" customFormat="1" ht="15.75" spans="1:13">
      <c r="A799" s="386">
        <v>2140199</v>
      </c>
      <c r="B799" s="383" t="s">
        <v>752</v>
      </c>
      <c r="C799" s="384">
        <v>3</v>
      </c>
      <c r="D799" s="396">
        <v>100</v>
      </c>
      <c r="E799" s="423">
        <v>266</v>
      </c>
      <c r="F799" s="424">
        <f t="shared" si="203"/>
        <v>2.66</v>
      </c>
      <c r="G799" s="423">
        <f t="shared" si="205"/>
        <v>100</v>
      </c>
      <c r="H799" s="424">
        <f t="shared" si="204"/>
        <v>0.602409638554217</v>
      </c>
      <c r="I799" s="384"/>
      <c r="J799" s="423">
        <f t="shared" si="200"/>
        <v>-3</v>
      </c>
      <c r="K799" s="424">
        <f t="shared" si="206"/>
        <v>-1</v>
      </c>
      <c r="L799" s="378">
        <v>166</v>
      </c>
      <c r="M799" s="202">
        <f t="shared" si="198"/>
        <v>7</v>
      </c>
    </row>
    <row r="800" s="357" customFormat="1" ht="15.75" spans="1:13">
      <c r="A800" s="379">
        <v>21402</v>
      </c>
      <c r="B800" s="380" t="s">
        <v>753</v>
      </c>
      <c r="C800" s="387">
        <f>SUM(C801:C809)</f>
        <v>6</v>
      </c>
      <c r="D800" s="387">
        <f>SUM(D801:D809)</f>
        <v>6</v>
      </c>
      <c r="E800" s="378">
        <v>4</v>
      </c>
      <c r="F800" s="422">
        <f t="shared" si="203"/>
        <v>0.666666666666667</v>
      </c>
      <c r="G800" s="381">
        <f>E800-L800</f>
        <v>4</v>
      </c>
      <c r="H800" s="422" t="str">
        <f t="shared" si="204"/>
        <v/>
      </c>
      <c r="I800" s="387">
        <f>SUM(I801:I809)</f>
        <v>4</v>
      </c>
      <c r="J800" s="378">
        <f t="shared" si="200"/>
        <v>-2</v>
      </c>
      <c r="K800" s="422">
        <f t="shared" si="206"/>
        <v>-0.333333333333333</v>
      </c>
      <c r="L800" s="378">
        <v>0</v>
      </c>
      <c r="M800" s="202">
        <f t="shared" si="198"/>
        <v>5</v>
      </c>
    </row>
    <row r="801" s="357" customFormat="1" ht="15.75" spans="1:13">
      <c r="A801" s="386">
        <v>2140201</v>
      </c>
      <c r="B801" s="383" t="s">
        <v>152</v>
      </c>
      <c r="C801" s="387"/>
      <c r="D801" s="396"/>
      <c r="E801" s="423">
        <v>0</v>
      </c>
      <c r="F801" s="424" t="str">
        <f t="shared" si="203"/>
        <v/>
      </c>
      <c r="G801" s="423">
        <f t="shared" ref="G801:G809" si="207">IFERROR(E801-L801,"")</f>
        <v>0</v>
      </c>
      <c r="H801" s="424" t="str">
        <f t="shared" si="204"/>
        <v/>
      </c>
      <c r="I801" s="384"/>
      <c r="J801" s="423">
        <f t="shared" si="200"/>
        <v>0</v>
      </c>
      <c r="K801" s="424" t="str">
        <f t="shared" si="206"/>
        <v/>
      </c>
      <c r="L801" s="378"/>
      <c r="M801" s="202">
        <f t="shared" si="198"/>
        <v>7</v>
      </c>
    </row>
    <row r="802" s="357" customFormat="1" ht="15.75" spans="1:13">
      <c r="A802" s="386">
        <v>2140202</v>
      </c>
      <c r="B802" s="383" t="s">
        <v>153</v>
      </c>
      <c r="C802" s="387"/>
      <c r="D802" s="396"/>
      <c r="E802" s="423">
        <v>0</v>
      </c>
      <c r="F802" s="424" t="str">
        <f t="shared" si="203"/>
        <v/>
      </c>
      <c r="G802" s="423">
        <f t="shared" si="207"/>
        <v>0</v>
      </c>
      <c r="H802" s="424" t="str">
        <f t="shared" si="204"/>
        <v/>
      </c>
      <c r="I802" s="384"/>
      <c r="J802" s="423">
        <f t="shared" si="200"/>
        <v>0</v>
      </c>
      <c r="K802" s="424" t="str">
        <f t="shared" si="206"/>
        <v/>
      </c>
      <c r="L802" s="378"/>
      <c r="M802" s="202">
        <f t="shared" si="198"/>
        <v>7</v>
      </c>
    </row>
    <row r="803" s="357" customFormat="1" ht="15.75" spans="1:13">
      <c r="A803" s="386">
        <v>2140203</v>
      </c>
      <c r="B803" s="383" t="s">
        <v>154</v>
      </c>
      <c r="C803" s="387"/>
      <c r="D803" s="396"/>
      <c r="E803" s="423">
        <v>0</v>
      </c>
      <c r="F803" s="424" t="str">
        <f t="shared" si="203"/>
        <v/>
      </c>
      <c r="G803" s="423">
        <f t="shared" si="207"/>
        <v>0</v>
      </c>
      <c r="H803" s="424" t="str">
        <f t="shared" si="204"/>
        <v/>
      </c>
      <c r="I803" s="384"/>
      <c r="J803" s="423">
        <f t="shared" si="200"/>
        <v>0</v>
      </c>
      <c r="K803" s="424" t="str">
        <f t="shared" si="206"/>
        <v/>
      </c>
      <c r="L803" s="378"/>
      <c r="M803" s="202">
        <f t="shared" si="198"/>
        <v>7</v>
      </c>
    </row>
    <row r="804" s="357" customFormat="1" ht="15.75" spans="1:13">
      <c r="A804" s="386">
        <v>2140204</v>
      </c>
      <c r="B804" s="383" t="s">
        <v>754</v>
      </c>
      <c r="C804" s="387"/>
      <c r="D804" s="396"/>
      <c r="E804" s="423">
        <v>0</v>
      </c>
      <c r="F804" s="424" t="str">
        <f t="shared" si="203"/>
        <v/>
      </c>
      <c r="G804" s="423">
        <f t="shared" si="207"/>
        <v>0</v>
      </c>
      <c r="H804" s="424" t="str">
        <f t="shared" si="204"/>
        <v/>
      </c>
      <c r="I804" s="384"/>
      <c r="J804" s="423">
        <f t="shared" si="200"/>
        <v>0</v>
      </c>
      <c r="K804" s="424" t="str">
        <f t="shared" si="206"/>
        <v/>
      </c>
      <c r="L804" s="378"/>
      <c r="M804" s="202">
        <f t="shared" si="198"/>
        <v>7</v>
      </c>
    </row>
    <row r="805" s="357" customFormat="1" ht="15.75" spans="1:13">
      <c r="A805" s="386">
        <v>2140205</v>
      </c>
      <c r="B805" s="383" t="s">
        <v>755</v>
      </c>
      <c r="C805" s="387"/>
      <c r="D805" s="396"/>
      <c r="E805" s="423">
        <v>0</v>
      </c>
      <c r="F805" s="424" t="str">
        <f t="shared" si="203"/>
        <v/>
      </c>
      <c r="G805" s="423">
        <f t="shared" si="207"/>
        <v>0</v>
      </c>
      <c r="H805" s="424" t="str">
        <f t="shared" si="204"/>
        <v/>
      </c>
      <c r="I805" s="384"/>
      <c r="J805" s="423">
        <f t="shared" si="200"/>
        <v>0</v>
      </c>
      <c r="K805" s="424" t="str">
        <f t="shared" si="206"/>
        <v/>
      </c>
      <c r="L805" s="378"/>
      <c r="M805" s="202">
        <f t="shared" si="198"/>
        <v>7</v>
      </c>
    </row>
    <row r="806" s="357" customFormat="1" ht="15.75" spans="1:13">
      <c r="A806" s="386">
        <v>2140206</v>
      </c>
      <c r="B806" s="383" t="s">
        <v>756</v>
      </c>
      <c r="C806" s="401">
        <v>6</v>
      </c>
      <c r="D806" s="396">
        <v>6</v>
      </c>
      <c r="E806" s="423">
        <v>4</v>
      </c>
      <c r="F806" s="424">
        <f t="shared" si="203"/>
        <v>0.666666666666667</v>
      </c>
      <c r="G806" s="423">
        <f t="shared" si="207"/>
        <v>4</v>
      </c>
      <c r="H806" s="424" t="str">
        <f t="shared" si="204"/>
        <v/>
      </c>
      <c r="I806" s="384">
        <v>4</v>
      </c>
      <c r="J806" s="423">
        <f t="shared" si="200"/>
        <v>-2</v>
      </c>
      <c r="K806" s="424">
        <f t="shared" si="206"/>
        <v>-0.333333333333333</v>
      </c>
      <c r="L806" s="378"/>
      <c r="M806" s="202">
        <f t="shared" si="198"/>
        <v>7</v>
      </c>
    </row>
    <row r="807" s="357" customFormat="1" ht="15.75" spans="1:13">
      <c r="A807" s="386">
        <v>2140207</v>
      </c>
      <c r="B807" s="383" t="s">
        <v>757</v>
      </c>
      <c r="C807" s="387"/>
      <c r="D807" s="396"/>
      <c r="E807" s="423">
        <v>0</v>
      </c>
      <c r="F807" s="424" t="str">
        <f t="shared" si="203"/>
        <v/>
      </c>
      <c r="G807" s="423">
        <f t="shared" si="207"/>
        <v>0</v>
      </c>
      <c r="H807" s="424" t="str">
        <f t="shared" si="204"/>
        <v/>
      </c>
      <c r="I807" s="384"/>
      <c r="J807" s="423">
        <f t="shared" si="200"/>
        <v>0</v>
      </c>
      <c r="K807" s="424" t="str">
        <f t="shared" si="206"/>
        <v/>
      </c>
      <c r="L807" s="378"/>
      <c r="M807" s="202">
        <f t="shared" si="198"/>
        <v>7</v>
      </c>
    </row>
    <row r="808" s="357" customFormat="1" ht="15.75" spans="1:13">
      <c r="A808" s="386">
        <v>2140208</v>
      </c>
      <c r="B808" s="383" t="s">
        <v>758</v>
      </c>
      <c r="C808" s="387"/>
      <c r="D808" s="396"/>
      <c r="E808" s="423">
        <v>0</v>
      </c>
      <c r="F808" s="424" t="str">
        <f t="shared" si="203"/>
        <v/>
      </c>
      <c r="G808" s="423">
        <f t="shared" si="207"/>
        <v>0</v>
      </c>
      <c r="H808" s="424" t="str">
        <f t="shared" si="204"/>
        <v/>
      </c>
      <c r="I808" s="384"/>
      <c r="J808" s="423">
        <f t="shared" si="200"/>
        <v>0</v>
      </c>
      <c r="K808" s="424" t="str">
        <f t="shared" si="206"/>
        <v/>
      </c>
      <c r="L808" s="378"/>
      <c r="M808" s="202">
        <f t="shared" si="198"/>
        <v>7</v>
      </c>
    </row>
    <row r="809" s="357" customFormat="1" ht="15.75" spans="1:13">
      <c r="A809" s="386">
        <v>2140299</v>
      </c>
      <c r="B809" s="383" t="s">
        <v>759</v>
      </c>
      <c r="C809" s="387"/>
      <c r="D809" s="396"/>
      <c r="E809" s="423">
        <v>0</v>
      </c>
      <c r="F809" s="424" t="str">
        <f t="shared" si="203"/>
        <v/>
      </c>
      <c r="G809" s="423">
        <f t="shared" si="207"/>
        <v>0</v>
      </c>
      <c r="H809" s="424" t="str">
        <f t="shared" si="204"/>
        <v/>
      </c>
      <c r="I809" s="384"/>
      <c r="J809" s="423">
        <f t="shared" si="200"/>
        <v>0</v>
      </c>
      <c r="K809" s="424" t="str">
        <f t="shared" si="206"/>
        <v/>
      </c>
      <c r="L809" s="378"/>
      <c r="M809" s="202">
        <f t="shared" si="198"/>
        <v>7</v>
      </c>
    </row>
    <row r="810" s="357" customFormat="1" ht="15.75" spans="1:13">
      <c r="A810" s="379">
        <v>21403</v>
      </c>
      <c r="B810" s="380" t="s">
        <v>760</v>
      </c>
      <c r="C810" s="387"/>
      <c r="D810" s="381"/>
      <c r="E810" s="378">
        <v>0</v>
      </c>
      <c r="F810" s="422" t="str">
        <f t="shared" si="203"/>
        <v/>
      </c>
      <c r="G810" s="381">
        <f t="shared" ref="G810:G812" si="208">E810-L810</f>
        <v>0</v>
      </c>
      <c r="H810" s="422" t="str">
        <f t="shared" si="204"/>
        <v/>
      </c>
      <c r="I810" s="387"/>
      <c r="J810" s="378"/>
      <c r="K810" s="422" t="str">
        <f t="shared" si="206"/>
        <v/>
      </c>
      <c r="L810" s="378">
        <v>0</v>
      </c>
      <c r="M810" s="202">
        <f t="shared" si="198"/>
        <v>5</v>
      </c>
    </row>
    <row r="811" s="357" customFormat="1" ht="15.75" spans="1:13">
      <c r="A811" s="379">
        <v>21405</v>
      </c>
      <c r="B811" s="380" t="s">
        <v>761</v>
      </c>
      <c r="C811" s="387"/>
      <c r="D811" s="381"/>
      <c r="E811" s="378">
        <v>0</v>
      </c>
      <c r="F811" s="422" t="str">
        <f t="shared" si="203"/>
        <v/>
      </c>
      <c r="G811" s="381">
        <f t="shared" si="208"/>
        <v>0</v>
      </c>
      <c r="H811" s="422" t="str">
        <f t="shared" si="204"/>
        <v/>
      </c>
      <c r="I811" s="387"/>
      <c r="J811" s="378"/>
      <c r="K811" s="422" t="str">
        <f t="shared" si="206"/>
        <v/>
      </c>
      <c r="L811" s="378">
        <v>0</v>
      </c>
      <c r="M811" s="202">
        <f t="shared" si="198"/>
        <v>5</v>
      </c>
    </row>
    <row r="812" s="357" customFormat="1" ht="15.75" spans="1:13">
      <c r="A812" s="379">
        <v>21499</v>
      </c>
      <c r="B812" s="380" t="s">
        <v>762</v>
      </c>
      <c r="C812" s="387"/>
      <c r="D812" s="387">
        <f>SUM(D813:D814)</f>
        <v>0</v>
      </c>
      <c r="E812" s="378">
        <v>0</v>
      </c>
      <c r="F812" s="422" t="str">
        <f t="shared" si="203"/>
        <v/>
      </c>
      <c r="G812" s="381">
        <f t="shared" si="208"/>
        <v>0</v>
      </c>
      <c r="H812" s="422" t="str">
        <f t="shared" si="204"/>
        <v/>
      </c>
      <c r="I812" s="387"/>
      <c r="J812" s="378"/>
      <c r="K812" s="422" t="str">
        <f t="shared" si="206"/>
        <v/>
      </c>
      <c r="L812" s="378">
        <v>0</v>
      </c>
      <c r="M812" s="202">
        <f t="shared" si="198"/>
        <v>5</v>
      </c>
    </row>
    <row r="813" s="357" customFormat="1" ht="15.75" spans="1:13">
      <c r="A813" s="386">
        <v>2149901</v>
      </c>
      <c r="B813" s="383" t="s">
        <v>763</v>
      </c>
      <c r="C813" s="384" t="s">
        <v>155</v>
      </c>
      <c r="D813" s="396">
        <v>0</v>
      </c>
      <c r="E813" s="423">
        <v>0</v>
      </c>
      <c r="F813" s="424" t="str">
        <f t="shared" si="203"/>
        <v/>
      </c>
      <c r="G813" s="423">
        <f t="shared" ref="G813:G818" si="209">IFERROR(E813-L813,"")</f>
        <v>0</v>
      </c>
      <c r="H813" s="424" t="str">
        <f t="shared" si="204"/>
        <v/>
      </c>
      <c r="I813" s="384"/>
      <c r="J813" s="423" t="str">
        <f t="shared" ref="J813:J815" si="210">IFERROR(I813-C813,"")</f>
        <v/>
      </c>
      <c r="K813" s="424" t="str">
        <f t="shared" si="206"/>
        <v/>
      </c>
      <c r="L813" s="378">
        <v>0</v>
      </c>
      <c r="M813" s="202">
        <f t="shared" si="198"/>
        <v>7</v>
      </c>
    </row>
    <row r="814" s="357" customFormat="1" ht="15.75" spans="1:13">
      <c r="A814" s="386">
        <v>2149999</v>
      </c>
      <c r="B814" s="383" t="s">
        <v>762</v>
      </c>
      <c r="C814" s="384" t="s">
        <v>155</v>
      </c>
      <c r="D814" s="396">
        <v>0</v>
      </c>
      <c r="E814" s="423">
        <v>0</v>
      </c>
      <c r="F814" s="424" t="str">
        <f t="shared" si="203"/>
        <v/>
      </c>
      <c r="G814" s="423">
        <f t="shared" si="209"/>
        <v>0</v>
      </c>
      <c r="H814" s="424" t="str">
        <f t="shared" si="204"/>
        <v/>
      </c>
      <c r="I814" s="384"/>
      <c r="J814" s="423" t="str">
        <f t="shared" si="210"/>
        <v/>
      </c>
      <c r="K814" s="424" t="str">
        <f t="shared" si="206"/>
        <v/>
      </c>
      <c r="L814" s="378">
        <v>0</v>
      </c>
      <c r="M814" s="202">
        <f t="shared" si="198"/>
        <v>7</v>
      </c>
    </row>
    <row r="815" s="357" customFormat="1" ht="15.75" spans="1:13">
      <c r="A815" s="390">
        <v>215</v>
      </c>
      <c r="B815" s="377" t="s">
        <v>764</v>
      </c>
      <c r="C815" s="378">
        <f>SUM(C816,C819,C822,C827,C838,C839,C847)</f>
        <v>375</v>
      </c>
      <c r="D815" s="378">
        <f t="shared" ref="D815:I815" si="211">SUM(D816,D819,D822,D827,D838,D839,D847)</f>
        <v>1088</v>
      </c>
      <c r="E815" s="378">
        <f t="shared" si="211"/>
        <v>826</v>
      </c>
      <c r="F815" s="429">
        <f>E815/D815</f>
        <v>0.759191176470588</v>
      </c>
      <c r="G815" s="381">
        <f t="shared" ref="G815:G819" si="212">E815-L815</f>
        <v>-829</v>
      </c>
      <c r="H815" s="430">
        <f>G815/L815</f>
        <v>-0.500906344410876</v>
      </c>
      <c r="I815" s="378">
        <f t="shared" si="211"/>
        <v>414</v>
      </c>
      <c r="J815" s="378">
        <f t="shared" si="210"/>
        <v>39</v>
      </c>
      <c r="K815" s="422">
        <f t="shared" si="206"/>
        <v>0.104</v>
      </c>
      <c r="L815" s="378">
        <v>1655</v>
      </c>
      <c r="M815" s="202">
        <f t="shared" si="198"/>
        <v>3</v>
      </c>
    </row>
    <row r="816" s="357" customFormat="1" ht="15.75" spans="1:13">
      <c r="A816" s="379">
        <v>21501</v>
      </c>
      <c r="B816" s="380" t="s">
        <v>765</v>
      </c>
      <c r="C816" s="387">
        <f>SUM(C817:C818)</f>
        <v>0</v>
      </c>
      <c r="D816" s="387">
        <f>D817+D818</f>
        <v>0</v>
      </c>
      <c r="E816" s="378">
        <v>0</v>
      </c>
      <c r="F816" s="422" t="str">
        <f t="shared" ref="F816:F849" si="213">IFERROR(E816/D816,"")</f>
        <v/>
      </c>
      <c r="G816" s="381">
        <f t="shared" si="212"/>
        <v>-27</v>
      </c>
      <c r="H816" s="422">
        <f t="shared" ref="H816:H849" si="214">IFERROR(G816/L816,"")</f>
        <v>-1</v>
      </c>
      <c r="I816" s="387">
        <f>SUM(I817:I818)</f>
        <v>0</v>
      </c>
      <c r="J816" s="378"/>
      <c r="K816" s="422" t="str">
        <f t="shared" si="206"/>
        <v/>
      </c>
      <c r="L816" s="378">
        <v>27</v>
      </c>
      <c r="M816" s="202">
        <f t="shared" si="198"/>
        <v>5</v>
      </c>
    </row>
    <row r="817" s="357" customFormat="1" ht="15.75" spans="1:13">
      <c r="A817" s="386">
        <v>2150101</v>
      </c>
      <c r="B817" s="383" t="s">
        <v>152</v>
      </c>
      <c r="C817" s="384" t="s">
        <v>155</v>
      </c>
      <c r="D817" s="396">
        <v>0</v>
      </c>
      <c r="E817" s="423">
        <v>0</v>
      </c>
      <c r="F817" s="424" t="str">
        <f t="shared" si="213"/>
        <v/>
      </c>
      <c r="G817" s="423">
        <f t="shared" si="209"/>
        <v>-27</v>
      </c>
      <c r="H817" s="424">
        <f t="shared" si="214"/>
        <v>-1</v>
      </c>
      <c r="I817" s="384"/>
      <c r="J817" s="423" t="str">
        <f t="shared" ref="J817:J821" si="215">IFERROR(I817-C817,"")</f>
        <v/>
      </c>
      <c r="K817" s="424" t="str">
        <f t="shared" si="206"/>
        <v/>
      </c>
      <c r="L817" s="378">
        <v>27</v>
      </c>
      <c r="M817" s="202">
        <f t="shared" si="198"/>
        <v>7</v>
      </c>
    </row>
    <row r="818" s="357" customFormat="1" ht="15.75" spans="1:13">
      <c r="A818" s="386">
        <v>2150102</v>
      </c>
      <c r="B818" s="383" t="s">
        <v>153</v>
      </c>
      <c r="C818" s="384" t="s">
        <v>155</v>
      </c>
      <c r="D818" s="396">
        <v>0</v>
      </c>
      <c r="E818" s="423">
        <v>0</v>
      </c>
      <c r="F818" s="424" t="str">
        <f t="shared" si="213"/>
        <v/>
      </c>
      <c r="G818" s="423">
        <f t="shared" si="209"/>
        <v>0</v>
      </c>
      <c r="H818" s="424" t="str">
        <f t="shared" si="214"/>
        <v/>
      </c>
      <c r="I818" s="384"/>
      <c r="J818" s="423" t="str">
        <f t="shared" si="215"/>
        <v/>
      </c>
      <c r="K818" s="424" t="str">
        <f t="shared" si="206"/>
        <v/>
      </c>
      <c r="L818" s="378">
        <v>0</v>
      </c>
      <c r="M818" s="202">
        <f t="shared" si="198"/>
        <v>7</v>
      </c>
    </row>
    <row r="819" s="357" customFormat="1" ht="15.75" spans="1:13">
      <c r="A819" s="379">
        <v>21502</v>
      </c>
      <c r="B819" s="380" t="s">
        <v>766</v>
      </c>
      <c r="C819" s="387">
        <f>SUM(C820:C821)</f>
        <v>0</v>
      </c>
      <c r="D819" s="387">
        <f>SUM(D820:D821)</f>
        <v>415</v>
      </c>
      <c r="E819" s="378">
        <v>235</v>
      </c>
      <c r="F819" s="422">
        <f t="shared" si="213"/>
        <v>0.566265060240964</v>
      </c>
      <c r="G819" s="381">
        <f t="shared" si="212"/>
        <v>130</v>
      </c>
      <c r="H819" s="422">
        <f t="shared" si="214"/>
        <v>1.23809523809524</v>
      </c>
      <c r="I819" s="387">
        <f>SUM(I820:I821)</f>
        <v>0</v>
      </c>
      <c r="J819" s="378">
        <f t="shared" si="215"/>
        <v>0</v>
      </c>
      <c r="K819" s="422" t="str">
        <f t="shared" si="206"/>
        <v/>
      </c>
      <c r="L819" s="378">
        <v>105</v>
      </c>
      <c r="M819" s="202">
        <f t="shared" si="198"/>
        <v>5</v>
      </c>
    </row>
    <row r="820" s="203" customFormat="1" ht="15" spans="1:13">
      <c r="A820" s="386" t="s">
        <v>767</v>
      </c>
      <c r="B820" s="383" t="s">
        <v>768</v>
      </c>
      <c r="C820" s="401"/>
      <c r="D820" s="401">
        <v>75</v>
      </c>
      <c r="E820" s="423"/>
      <c r="F820" s="424">
        <f t="shared" si="213"/>
        <v>0</v>
      </c>
      <c r="G820" s="423">
        <f t="shared" ref="G820:G826" si="216">IFERROR(E820-L820,"")</f>
        <v>0</v>
      </c>
      <c r="H820" s="424" t="str">
        <f t="shared" si="214"/>
        <v/>
      </c>
      <c r="I820" s="384"/>
      <c r="J820" s="423">
        <f t="shared" si="215"/>
        <v>0</v>
      </c>
      <c r="K820" s="424" t="str">
        <f t="shared" si="206"/>
        <v/>
      </c>
      <c r="L820" s="423"/>
      <c r="M820" s="203">
        <f t="shared" si="198"/>
        <v>7</v>
      </c>
    </row>
    <row r="821" s="357" customFormat="1" ht="15.75" spans="1:13">
      <c r="A821" s="386">
        <v>2150299</v>
      </c>
      <c r="B821" s="383" t="s">
        <v>769</v>
      </c>
      <c r="C821" s="384" t="s">
        <v>155</v>
      </c>
      <c r="D821" s="396">
        <v>340</v>
      </c>
      <c r="E821" s="423">
        <v>235</v>
      </c>
      <c r="F821" s="424">
        <f t="shared" si="213"/>
        <v>0.691176470588235</v>
      </c>
      <c r="G821" s="423">
        <f t="shared" si="216"/>
        <v>130</v>
      </c>
      <c r="H821" s="424">
        <f t="shared" si="214"/>
        <v>1.23809523809524</v>
      </c>
      <c r="I821" s="384"/>
      <c r="J821" s="423" t="str">
        <f t="shared" si="215"/>
        <v/>
      </c>
      <c r="K821" s="424" t="str">
        <f t="shared" si="206"/>
        <v/>
      </c>
      <c r="L821" s="378">
        <v>105</v>
      </c>
      <c r="M821" s="202">
        <f t="shared" si="198"/>
        <v>7</v>
      </c>
    </row>
    <row r="822" s="357" customFormat="1" ht="15.75" spans="1:13">
      <c r="A822" s="379">
        <v>21503</v>
      </c>
      <c r="B822" s="380" t="s">
        <v>770</v>
      </c>
      <c r="C822" s="387"/>
      <c r="D822" s="432">
        <f>AVERAGE(D823:D826)</f>
        <v>0</v>
      </c>
      <c r="E822" s="378">
        <v>0</v>
      </c>
      <c r="F822" s="422" t="str">
        <f t="shared" si="213"/>
        <v/>
      </c>
      <c r="G822" s="396">
        <f>E822-L822</f>
        <v>0</v>
      </c>
      <c r="H822" s="422" t="str">
        <f t="shared" si="214"/>
        <v/>
      </c>
      <c r="I822" s="387"/>
      <c r="J822" s="378"/>
      <c r="K822" s="424" t="str">
        <f t="shared" si="206"/>
        <v/>
      </c>
      <c r="L822" s="378">
        <v>0</v>
      </c>
      <c r="M822" s="202">
        <f t="shared" si="198"/>
        <v>5</v>
      </c>
    </row>
    <row r="823" s="357" customFormat="1" ht="15.75" spans="1:13">
      <c r="A823" s="386">
        <v>2150301</v>
      </c>
      <c r="B823" s="383" t="s">
        <v>152</v>
      </c>
      <c r="C823" s="384" t="s">
        <v>155</v>
      </c>
      <c r="D823" s="396">
        <v>0</v>
      </c>
      <c r="E823" s="423">
        <v>0</v>
      </c>
      <c r="F823" s="424" t="str">
        <f t="shared" si="213"/>
        <v/>
      </c>
      <c r="G823" s="423">
        <f t="shared" si="216"/>
        <v>0</v>
      </c>
      <c r="H823" s="424" t="str">
        <f t="shared" si="214"/>
        <v/>
      </c>
      <c r="I823" s="384"/>
      <c r="J823" s="423" t="str">
        <f t="shared" ref="J823:J837" si="217">IFERROR(I823-C823,"")</f>
        <v/>
      </c>
      <c r="K823" s="424" t="str">
        <f t="shared" si="206"/>
        <v/>
      </c>
      <c r="L823" s="378">
        <v>0</v>
      </c>
      <c r="M823" s="202">
        <f t="shared" si="198"/>
        <v>7</v>
      </c>
    </row>
    <row r="824" s="357" customFormat="1" ht="15.75" spans="1:13">
      <c r="A824" s="386">
        <v>2150302</v>
      </c>
      <c r="B824" s="383" t="s">
        <v>153</v>
      </c>
      <c r="C824" s="384" t="s">
        <v>155</v>
      </c>
      <c r="D824" s="396">
        <v>0</v>
      </c>
      <c r="E824" s="423">
        <v>0</v>
      </c>
      <c r="F824" s="424" t="str">
        <f t="shared" si="213"/>
        <v/>
      </c>
      <c r="G824" s="423">
        <f t="shared" si="216"/>
        <v>0</v>
      </c>
      <c r="H824" s="424" t="str">
        <f t="shared" si="214"/>
        <v/>
      </c>
      <c r="I824" s="384"/>
      <c r="J824" s="423" t="str">
        <f t="shared" si="217"/>
        <v/>
      </c>
      <c r="K824" s="424" t="str">
        <f t="shared" si="206"/>
        <v/>
      </c>
      <c r="L824" s="378">
        <v>0</v>
      </c>
      <c r="M824" s="202">
        <f t="shared" si="198"/>
        <v>7</v>
      </c>
    </row>
    <row r="825" s="357" customFormat="1" ht="15.75" spans="1:13">
      <c r="A825" s="386">
        <v>2150303</v>
      </c>
      <c r="B825" s="383" t="s">
        <v>154</v>
      </c>
      <c r="C825" s="384" t="s">
        <v>155</v>
      </c>
      <c r="D825" s="396">
        <v>0</v>
      </c>
      <c r="E825" s="423">
        <v>0</v>
      </c>
      <c r="F825" s="424" t="str">
        <f t="shared" si="213"/>
        <v/>
      </c>
      <c r="G825" s="423">
        <f t="shared" si="216"/>
        <v>0</v>
      </c>
      <c r="H825" s="424" t="str">
        <f t="shared" si="214"/>
        <v/>
      </c>
      <c r="I825" s="384"/>
      <c r="J825" s="423" t="str">
        <f t="shared" si="217"/>
        <v/>
      </c>
      <c r="K825" s="424" t="str">
        <f t="shared" si="206"/>
        <v/>
      </c>
      <c r="L825" s="378">
        <v>0</v>
      </c>
      <c r="M825" s="202">
        <f t="shared" si="198"/>
        <v>7</v>
      </c>
    </row>
    <row r="826" s="357" customFormat="1" ht="15.75" spans="1:13">
      <c r="A826" s="386">
        <v>2150399</v>
      </c>
      <c r="B826" s="383" t="s">
        <v>771</v>
      </c>
      <c r="C826" s="384" t="s">
        <v>155</v>
      </c>
      <c r="D826" s="396">
        <v>0</v>
      </c>
      <c r="E826" s="423">
        <v>0</v>
      </c>
      <c r="F826" s="424" t="str">
        <f t="shared" si="213"/>
        <v/>
      </c>
      <c r="G826" s="423">
        <f t="shared" si="216"/>
        <v>0</v>
      </c>
      <c r="H826" s="424" t="str">
        <f t="shared" si="214"/>
        <v/>
      </c>
      <c r="I826" s="384"/>
      <c r="J826" s="423" t="str">
        <f t="shared" si="217"/>
        <v/>
      </c>
      <c r="K826" s="424" t="str">
        <f t="shared" si="206"/>
        <v/>
      </c>
      <c r="L826" s="378">
        <v>0</v>
      </c>
      <c r="M826" s="202">
        <f t="shared" si="198"/>
        <v>7</v>
      </c>
    </row>
    <row r="827" s="357" customFormat="1" ht="15.75" spans="1:13">
      <c r="A827" s="379">
        <v>21505</v>
      </c>
      <c r="B827" s="380" t="s">
        <v>772</v>
      </c>
      <c r="C827" s="381">
        <f>SUM(C828:C837)</f>
        <v>375</v>
      </c>
      <c r="D827" s="381">
        <f>SUM(D828:D837)</f>
        <v>403</v>
      </c>
      <c r="E827" s="378">
        <v>391</v>
      </c>
      <c r="F827" s="422">
        <f t="shared" si="213"/>
        <v>0.970223325062035</v>
      </c>
      <c r="G827" s="381">
        <f>E827-L827</f>
        <v>-16</v>
      </c>
      <c r="H827" s="422">
        <f t="shared" si="214"/>
        <v>-0.0393120393120393</v>
      </c>
      <c r="I827" s="381">
        <f>SUM(I828:I837)</f>
        <v>414</v>
      </c>
      <c r="J827" s="378">
        <f t="shared" si="217"/>
        <v>39</v>
      </c>
      <c r="K827" s="422">
        <f t="shared" si="206"/>
        <v>0.104</v>
      </c>
      <c r="L827" s="378">
        <v>407</v>
      </c>
      <c r="M827" s="202">
        <f t="shared" si="198"/>
        <v>5</v>
      </c>
    </row>
    <row r="828" s="357" customFormat="1" ht="15.75" spans="1:13">
      <c r="A828" s="386">
        <v>2150501</v>
      </c>
      <c r="B828" s="383" t="s">
        <v>152</v>
      </c>
      <c r="C828" s="384">
        <v>257</v>
      </c>
      <c r="D828" s="396">
        <v>260</v>
      </c>
      <c r="E828" s="423">
        <v>251</v>
      </c>
      <c r="F828" s="424">
        <f t="shared" si="213"/>
        <v>0.965384615384615</v>
      </c>
      <c r="G828" s="423">
        <f t="shared" ref="G828:G837" si="218">IFERROR(E828-L828,"")</f>
        <v>-38</v>
      </c>
      <c r="H828" s="424">
        <f t="shared" si="214"/>
        <v>-0.131487889273356</v>
      </c>
      <c r="I828" s="384">
        <v>378</v>
      </c>
      <c r="J828" s="423">
        <f t="shared" si="217"/>
        <v>121</v>
      </c>
      <c r="K828" s="424">
        <f t="shared" si="206"/>
        <v>0.470817120622568</v>
      </c>
      <c r="L828" s="378">
        <v>289</v>
      </c>
      <c r="M828" s="202">
        <f t="shared" si="198"/>
        <v>7</v>
      </c>
    </row>
    <row r="829" s="357" customFormat="1" ht="15.75" spans="1:13">
      <c r="A829" s="386">
        <v>2150502</v>
      </c>
      <c r="B829" s="383" t="s">
        <v>153</v>
      </c>
      <c r="C829" s="384">
        <v>118</v>
      </c>
      <c r="D829" s="396">
        <v>143</v>
      </c>
      <c r="E829" s="423">
        <v>140</v>
      </c>
      <c r="F829" s="424">
        <f t="shared" si="213"/>
        <v>0.979020979020979</v>
      </c>
      <c r="G829" s="423">
        <f t="shared" si="218"/>
        <v>82</v>
      </c>
      <c r="H829" s="424">
        <f t="shared" si="214"/>
        <v>1.41379310344828</v>
      </c>
      <c r="I829" s="384">
        <v>36</v>
      </c>
      <c r="J829" s="423">
        <f t="shared" si="217"/>
        <v>-82</v>
      </c>
      <c r="K829" s="424">
        <f t="shared" si="206"/>
        <v>-0.694915254237288</v>
      </c>
      <c r="L829" s="378">
        <v>58</v>
      </c>
      <c r="M829" s="202">
        <f t="shared" si="198"/>
        <v>7</v>
      </c>
    </row>
    <row r="830" s="357" customFormat="1" ht="15.75" spans="1:13">
      <c r="A830" s="386">
        <v>2150503</v>
      </c>
      <c r="B830" s="383" t="s">
        <v>154</v>
      </c>
      <c r="C830" s="384" t="s">
        <v>155</v>
      </c>
      <c r="D830" s="396">
        <v>0</v>
      </c>
      <c r="E830" s="423">
        <v>0</v>
      </c>
      <c r="F830" s="424" t="str">
        <f t="shared" si="213"/>
        <v/>
      </c>
      <c r="G830" s="423">
        <f t="shared" si="218"/>
        <v>0</v>
      </c>
      <c r="H830" s="424" t="str">
        <f t="shared" si="214"/>
        <v/>
      </c>
      <c r="I830" s="384"/>
      <c r="J830" s="423" t="str">
        <f t="shared" si="217"/>
        <v/>
      </c>
      <c r="K830" s="424" t="str">
        <f t="shared" si="206"/>
        <v/>
      </c>
      <c r="L830" s="378">
        <v>0</v>
      </c>
      <c r="M830" s="202">
        <f t="shared" si="198"/>
        <v>7</v>
      </c>
    </row>
    <row r="831" s="357" customFormat="1" ht="15.75" spans="1:13">
      <c r="A831" s="386">
        <v>2150505</v>
      </c>
      <c r="B831" s="383" t="s">
        <v>773</v>
      </c>
      <c r="C831" s="384" t="s">
        <v>155</v>
      </c>
      <c r="D831" s="396">
        <v>0</v>
      </c>
      <c r="E831" s="423">
        <v>0</v>
      </c>
      <c r="F831" s="424" t="str">
        <f t="shared" si="213"/>
        <v/>
      </c>
      <c r="G831" s="423">
        <f t="shared" si="218"/>
        <v>0</v>
      </c>
      <c r="H831" s="424" t="str">
        <f t="shared" si="214"/>
        <v/>
      </c>
      <c r="I831" s="384"/>
      <c r="J831" s="423" t="str">
        <f t="shared" si="217"/>
        <v/>
      </c>
      <c r="K831" s="424" t="str">
        <f t="shared" si="206"/>
        <v/>
      </c>
      <c r="L831" s="378">
        <v>0</v>
      </c>
      <c r="M831" s="202">
        <f t="shared" si="198"/>
        <v>7</v>
      </c>
    </row>
    <row r="832" s="357" customFormat="1" ht="15.75" spans="1:13">
      <c r="A832" s="386">
        <v>2150507</v>
      </c>
      <c r="B832" s="383" t="s">
        <v>774</v>
      </c>
      <c r="C832" s="384" t="s">
        <v>155</v>
      </c>
      <c r="D832" s="396">
        <v>0</v>
      </c>
      <c r="E832" s="423">
        <v>0</v>
      </c>
      <c r="F832" s="424" t="str">
        <f t="shared" si="213"/>
        <v/>
      </c>
      <c r="G832" s="423">
        <f t="shared" si="218"/>
        <v>0</v>
      </c>
      <c r="H832" s="424" t="str">
        <f t="shared" si="214"/>
        <v/>
      </c>
      <c r="I832" s="384"/>
      <c r="J832" s="423" t="str">
        <f t="shared" si="217"/>
        <v/>
      </c>
      <c r="K832" s="424" t="str">
        <f t="shared" si="206"/>
        <v/>
      </c>
      <c r="L832" s="378">
        <v>0</v>
      </c>
      <c r="M832" s="202">
        <f t="shared" si="198"/>
        <v>7</v>
      </c>
    </row>
    <row r="833" s="357" customFormat="1" ht="15.75" spans="1:13">
      <c r="A833" s="386">
        <v>2150508</v>
      </c>
      <c r="B833" s="383" t="s">
        <v>775</v>
      </c>
      <c r="C833" s="384" t="s">
        <v>155</v>
      </c>
      <c r="D833" s="396">
        <v>0</v>
      </c>
      <c r="E833" s="423">
        <v>0</v>
      </c>
      <c r="F833" s="424" t="str">
        <f t="shared" si="213"/>
        <v/>
      </c>
      <c r="G833" s="423">
        <f t="shared" si="218"/>
        <v>0</v>
      </c>
      <c r="H833" s="424" t="str">
        <f t="shared" si="214"/>
        <v/>
      </c>
      <c r="I833" s="384"/>
      <c r="J833" s="423" t="str">
        <f t="shared" si="217"/>
        <v/>
      </c>
      <c r="K833" s="424" t="str">
        <f t="shared" si="206"/>
        <v/>
      </c>
      <c r="L833" s="378">
        <v>0</v>
      </c>
      <c r="M833" s="202">
        <f t="shared" si="198"/>
        <v>7</v>
      </c>
    </row>
    <row r="834" s="357" customFormat="1" ht="15.75" spans="1:13">
      <c r="A834" s="386">
        <v>2150516</v>
      </c>
      <c r="B834" s="383" t="s">
        <v>776</v>
      </c>
      <c r="C834" s="384" t="s">
        <v>155</v>
      </c>
      <c r="D834" s="396">
        <v>0</v>
      </c>
      <c r="E834" s="423">
        <v>0</v>
      </c>
      <c r="F834" s="424" t="str">
        <f t="shared" si="213"/>
        <v/>
      </c>
      <c r="G834" s="423">
        <f t="shared" si="218"/>
        <v>0</v>
      </c>
      <c r="H834" s="424" t="str">
        <f t="shared" si="214"/>
        <v/>
      </c>
      <c r="I834" s="384"/>
      <c r="J834" s="423" t="str">
        <f t="shared" si="217"/>
        <v/>
      </c>
      <c r="K834" s="424" t="str">
        <f t="shared" si="206"/>
        <v/>
      </c>
      <c r="L834" s="378">
        <v>0</v>
      </c>
      <c r="M834" s="202">
        <f t="shared" si="198"/>
        <v>7</v>
      </c>
    </row>
    <row r="835" s="357" customFormat="1" ht="15.75" spans="1:13">
      <c r="A835" s="386">
        <v>2150517</v>
      </c>
      <c r="B835" s="383" t="s">
        <v>777</v>
      </c>
      <c r="C835" s="384" t="s">
        <v>155</v>
      </c>
      <c r="D835" s="396">
        <v>0</v>
      </c>
      <c r="E835" s="423">
        <v>0</v>
      </c>
      <c r="F835" s="424" t="str">
        <f t="shared" si="213"/>
        <v/>
      </c>
      <c r="G835" s="423">
        <f t="shared" si="218"/>
        <v>0</v>
      </c>
      <c r="H835" s="424" t="str">
        <f t="shared" si="214"/>
        <v/>
      </c>
      <c r="I835" s="384"/>
      <c r="J835" s="423" t="str">
        <f t="shared" si="217"/>
        <v/>
      </c>
      <c r="K835" s="424" t="str">
        <f t="shared" si="206"/>
        <v/>
      </c>
      <c r="L835" s="378">
        <v>0</v>
      </c>
      <c r="M835" s="202">
        <f t="shared" si="198"/>
        <v>7</v>
      </c>
    </row>
    <row r="836" s="357" customFormat="1" ht="15.75" spans="1:13">
      <c r="A836" s="386">
        <v>2150550</v>
      </c>
      <c r="B836" s="383" t="s">
        <v>161</v>
      </c>
      <c r="C836" s="384" t="s">
        <v>155</v>
      </c>
      <c r="D836" s="396">
        <v>0</v>
      </c>
      <c r="E836" s="423">
        <v>0</v>
      </c>
      <c r="F836" s="424" t="str">
        <f t="shared" si="213"/>
        <v/>
      </c>
      <c r="G836" s="423">
        <f t="shared" si="218"/>
        <v>0</v>
      </c>
      <c r="H836" s="424" t="str">
        <f t="shared" si="214"/>
        <v/>
      </c>
      <c r="I836" s="384"/>
      <c r="J836" s="423" t="str">
        <f t="shared" si="217"/>
        <v/>
      </c>
      <c r="K836" s="424" t="str">
        <f t="shared" si="206"/>
        <v/>
      </c>
      <c r="L836" s="378">
        <v>0</v>
      </c>
      <c r="M836" s="202">
        <f t="shared" si="198"/>
        <v>7</v>
      </c>
    </row>
    <row r="837" s="357" customFormat="1" ht="15.75" spans="1:13">
      <c r="A837" s="386">
        <v>2150599</v>
      </c>
      <c r="B837" s="383" t="s">
        <v>778</v>
      </c>
      <c r="C837" s="384" t="s">
        <v>155</v>
      </c>
      <c r="D837" s="396">
        <v>0</v>
      </c>
      <c r="E837" s="423">
        <v>0</v>
      </c>
      <c r="F837" s="424" t="str">
        <f t="shared" si="213"/>
        <v/>
      </c>
      <c r="G837" s="423">
        <f t="shared" si="218"/>
        <v>-60</v>
      </c>
      <c r="H837" s="424">
        <f t="shared" si="214"/>
        <v>-1</v>
      </c>
      <c r="I837" s="384"/>
      <c r="J837" s="423" t="str">
        <f t="shared" si="217"/>
        <v/>
      </c>
      <c r="K837" s="424" t="str">
        <f t="shared" si="206"/>
        <v/>
      </c>
      <c r="L837" s="378">
        <v>60</v>
      </c>
      <c r="M837" s="202">
        <f t="shared" si="198"/>
        <v>7</v>
      </c>
    </row>
    <row r="838" s="357" customFormat="1" ht="15.75" spans="1:13">
      <c r="A838" s="379">
        <v>21507</v>
      </c>
      <c r="B838" s="380" t="s">
        <v>779</v>
      </c>
      <c r="C838" s="387">
        <v>0</v>
      </c>
      <c r="D838" s="381">
        <v>0</v>
      </c>
      <c r="E838" s="378">
        <v>0</v>
      </c>
      <c r="F838" s="422" t="str">
        <f t="shared" si="213"/>
        <v/>
      </c>
      <c r="G838" s="396">
        <f>E838-L838</f>
        <v>0</v>
      </c>
      <c r="H838" s="422" t="str">
        <f t="shared" si="214"/>
        <v/>
      </c>
      <c r="I838" s="387"/>
      <c r="J838" s="378"/>
      <c r="K838" s="422" t="str">
        <f t="shared" si="206"/>
        <v/>
      </c>
      <c r="L838" s="378">
        <v>0</v>
      </c>
      <c r="M838" s="202">
        <f t="shared" si="198"/>
        <v>5</v>
      </c>
    </row>
    <row r="839" s="357" customFormat="1" ht="15.75" spans="1:13">
      <c r="A839" s="379">
        <v>21508</v>
      </c>
      <c r="B839" s="380" t="s">
        <v>780</v>
      </c>
      <c r="C839" s="387">
        <f>SUM(C840:C846)</f>
        <v>0</v>
      </c>
      <c r="D839" s="387">
        <f>SUM(D840:D846)</f>
        <v>70</v>
      </c>
      <c r="E839" s="378">
        <v>0</v>
      </c>
      <c r="F839" s="422">
        <f t="shared" si="213"/>
        <v>0</v>
      </c>
      <c r="G839" s="381">
        <f>E839-L839</f>
        <v>-131</v>
      </c>
      <c r="H839" s="422">
        <f t="shared" si="214"/>
        <v>-1</v>
      </c>
      <c r="I839" s="387">
        <f>SUM(I840:I846)</f>
        <v>0</v>
      </c>
      <c r="J839" s="378">
        <f t="shared" ref="J839:J860" si="219">IFERROR(I839-C839,"")</f>
        <v>0</v>
      </c>
      <c r="K839" s="422" t="str">
        <f t="shared" si="206"/>
        <v/>
      </c>
      <c r="L839" s="378">
        <v>131</v>
      </c>
      <c r="M839" s="202">
        <f t="shared" si="198"/>
        <v>5</v>
      </c>
    </row>
    <row r="840" s="357" customFormat="1" ht="15.75" spans="1:13">
      <c r="A840" s="386">
        <v>2150801</v>
      </c>
      <c r="B840" s="383" t="s">
        <v>152</v>
      </c>
      <c r="C840" s="384" t="s">
        <v>155</v>
      </c>
      <c r="D840" s="396">
        <v>0</v>
      </c>
      <c r="E840" s="423">
        <v>0</v>
      </c>
      <c r="F840" s="424" t="str">
        <f t="shared" si="213"/>
        <v/>
      </c>
      <c r="G840" s="423">
        <f t="shared" ref="G840:G846" si="220">IFERROR(E840-L840,"")</f>
        <v>0</v>
      </c>
      <c r="H840" s="424" t="str">
        <f t="shared" si="214"/>
        <v/>
      </c>
      <c r="I840" s="384"/>
      <c r="J840" s="423" t="str">
        <f t="shared" si="219"/>
        <v/>
      </c>
      <c r="K840" s="424" t="str">
        <f t="shared" si="206"/>
        <v/>
      </c>
      <c r="L840" s="378">
        <v>0</v>
      </c>
      <c r="M840" s="202">
        <f t="shared" si="198"/>
        <v>7</v>
      </c>
    </row>
    <row r="841" s="357" customFormat="1" ht="15.75" spans="1:13">
      <c r="A841" s="386">
        <v>2150802</v>
      </c>
      <c r="B841" s="383" t="s">
        <v>153</v>
      </c>
      <c r="C841" s="384" t="s">
        <v>155</v>
      </c>
      <c r="D841" s="396">
        <v>0</v>
      </c>
      <c r="E841" s="423">
        <v>0</v>
      </c>
      <c r="F841" s="424" t="str">
        <f t="shared" si="213"/>
        <v/>
      </c>
      <c r="G841" s="423">
        <f t="shared" si="220"/>
        <v>0</v>
      </c>
      <c r="H841" s="424" t="str">
        <f t="shared" si="214"/>
        <v/>
      </c>
      <c r="I841" s="384"/>
      <c r="J841" s="423" t="str">
        <f t="shared" si="219"/>
        <v/>
      </c>
      <c r="K841" s="424" t="str">
        <f t="shared" si="206"/>
        <v/>
      </c>
      <c r="L841" s="378">
        <v>0</v>
      </c>
      <c r="M841" s="202">
        <f t="shared" si="198"/>
        <v>7</v>
      </c>
    </row>
    <row r="842" s="357" customFormat="1" ht="15.75" spans="1:13">
      <c r="A842" s="386">
        <v>2150803</v>
      </c>
      <c r="B842" s="383" t="s">
        <v>154</v>
      </c>
      <c r="C842" s="384" t="s">
        <v>155</v>
      </c>
      <c r="D842" s="396">
        <v>0</v>
      </c>
      <c r="E842" s="423">
        <v>0</v>
      </c>
      <c r="F842" s="424" t="str">
        <f t="shared" si="213"/>
        <v/>
      </c>
      <c r="G842" s="423">
        <f t="shared" si="220"/>
        <v>0</v>
      </c>
      <c r="H842" s="424" t="str">
        <f t="shared" si="214"/>
        <v/>
      </c>
      <c r="I842" s="384"/>
      <c r="J842" s="423" t="str">
        <f t="shared" si="219"/>
        <v/>
      </c>
      <c r="K842" s="424" t="str">
        <f t="shared" si="206"/>
        <v/>
      </c>
      <c r="L842" s="378">
        <v>0</v>
      </c>
      <c r="M842" s="202">
        <f t="shared" si="198"/>
        <v>7</v>
      </c>
    </row>
    <row r="843" s="357" customFormat="1" ht="15.75" spans="1:13">
      <c r="A843" s="386">
        <v>2150804</v>
      </c>
      <c r="B843" s="383" t="s">
        <v>781</v>
      </c>
      <c r="C843" s="384" t="s">
        <v>155</v>
      </c>
      <c r="D843" s="396">
        <v>0</v>
      </c>
      <c r="E843" s="423">
        <v>0</v>
      </c>
      <c r="F843" s="424" t="str">
        <f t="shared" si="213"/>
        <v/>
      </c>
      <c r="G843" s="423">
        <f t="shared" si="220"/>
        <v>0</v>
      </c>
      <c r="H843" s="424" t="str">
        <f t="shared" si="214"/>
        <v/>
      </c>
      <c r="I843" s="384"/>
      <c r="J843" s="423" t="str">
        <f t="shared" si="219"/>
        <v/>
      </c>
      <c r="K843" s="424" t="str">
        <f t="shared" si="206"/>
        <v/>
      </c>
      <c r="L843" s="378">
        <v>0</v>
      </c>
      <c r="M843" s="202">
        <f t="shared" si="198"/>
        <v>7</v>
      </c>
    </row>
    <row r="844" s="357" customFormat="1" ht="15.75" spans="1:13">
      <c r="A844" s="386">
        <v>2150805</v>
      </c>
      <c r="B844" s="383" t="s">
        <v>782</v>
      </c>
      <c r="C844" s="384" t="s">
        <v>155</v>
      </c>
      <c r="D844" s="396">
        <v>0</v>
      </c>
      <c r="E844" s="423">
        <v>0</v>
      </c>
      <c r="F844" s="424" t="str">
        <f t="shared" si="213"/>
        <v/>
      </c>
      <c r="G844" s="423">
        <f t="shared" si="220"/>
        <v>0</v>
      </c>
      <c r="H844" s="424" t="str">
        <f t="shared" si="214"/>
        <v/>
      </c>
      <c r="I844" s="384"/>
      <c r="J844" s="423" t="str">
        <f t="shared" si="219"/>
        <v/>
      </c>
      <c r="K844" s="424" t="str">
        <f t="shared" si="206"/>
        <v/>
      </c>
      <c r="L844" s="378">
        <v>0</v>
      </c>
      <c r="M844" s="202">
        <f t="shared" si="198"/>
        <v>7</v>
      </c>
    </row>
    <row r="845" s="357" customFormat="1" ht="15.75" spans="1:13">
      <c r="A845" s="386">
        <v>2150806</v>
      </c>
      <c r="B845" s="383" t="s">
        <v>783</v>
      </c>
      <c r="C845" s="384" t="s">
        <v>155</v>
      </c>
      <c r="D845" s="396">
        <v>0</v>
      </c>
      <c r="E845" s="423">
        <v>0</v>
      </c>
      <c r="F845" s="424" t="str">
        <f t="shared" si="213"/>
        <v/>
      </c>
      <c r="G845" s="423">
        <f t="shared" si="220"/>
        <v>0</v>
      </c>
      <c r="H845" s="424" t="str">
        <f t="shared" si="214"/>
        <v/>
      </c>
      <c r="I845" s="384"/>
      <c r="J845" s="423" t="str">
        <f t="shared" si="219"/>
        <v/>
      </c>
      <c r="K845" s="424" t="str">
        <f t="shared" si="206"/>
        <v/>
      </c>
      <c r="L845" s="378">
        <v>0</v>
      </c>
      <c r="M845" s="202">
        <f t="shared" ref="M845:M908" si="221">LEN(A845)</f>
        <v>7</v>
      </c>
    </row>
    <row r="846" s="357" customFormat="1" ht="15.75" spans="1:13">
      <c r="A846" s="386">
        <v>2150899</v>
      </c>
      <c r="B846" s="383" t="s">
        <v>784</v>
      </c>
      <c r="C846" s="384" t="s">
        <v>155</v>
      </c>
      <c r="D846" s="396">
        <v>70</v>
      </c>
      <c r="E846" s="423">
        <v>0</v>
      </c>
      <c r="F846" s="424">
        <f t="shared" si="213"/>
        <v>0</v>
      </c>
      <c r="G846" s="423">
        <f t="shared" si="220"/>
        <v>-131</v>
      </c>
      <c r="H846" s="424">
        <f t="shared" si="214"/>
        <v>-1</v>
      </c>
      <c r="I846" s="384"/>
      <c r="J846" s="423" t="str">
        <f t="shared" si="219"/>
        <v/>
      </c>
      <c r="K846" s="424" t="str">
        <f t="shared" si="206"/>
        <v/>
      </c>
      <c r="L846" s="378">
        <v>131</v>
      </c>
      <c r="M846" s="202">
        <f t="shared" si="221"/>
        <v>7</v>
      </c>
    </row>
    <row r="847" s="357" customFormat="1" ht="15.75" spans="1:13">
      <c r="A847" s="379">
        <v>21599</v>
      </c>
      <c r="B847" s="380" t="s">
        <v>785</v>
      </c>
      <c r="C847" s="387">
        <f>SUM(C848:C849)</f>
        <v>0</v>
      </c>
      <c r="D847" s="387">
        <f>D849+D848</f>
        <v>200</v>
      </c>
      <c r="E847" s="378">
        <v>200</v>
      </c>
      <c r="F847" s="422">
        <f t="shared" si="213"/>
        <v>1</v>
      </c>
      <c r="G847" s="381">
        <f t="shared" ref="G847:G851" si="222">E847-L847</f>
        <v>-785</v>
      </c>
      <c r="H847" s="422">
        <f t="shared" si="214"/>
        <v>-0.796954314720812</v>
      </c>
      <c r="I847" s="387">
        <f>SUM(I848:I849)</f>
        <v>0</v>
      </c>
      <c r="J847" s="378">
        <f t="shared" si="219"/>
        <v>0</v>
      </c>
      <c r="K847" s="422" t="str">
        <f t="shared" si="206"/>
        <v/>
      </c>
      <c r="L847" s="378">
        <v>985</v>
      </c>
      <c r="M847" s="202">
        <f t="shared" si="221"/>
        <v>5</v>
      </c>
    </row>
    <row r="848" s="357" customFormat="1" ht="15.75" spans="1:13">
      <c r="A848" s="386">
        <v>2159904</v>
      </c>
      <c r="B848" s="383" t="s">
        <v>786</v>
      </c>
      <c r="C848" s="384" t="s">
        <v>155</v>
      </c>
      <c r="D848" s="396">
        <v>0</v>
      </c>
      <c r="E848" s="423">
        <v>0</v>
      </c>
      <c r="F848" s="424" t="str">
        <f t="shared" si="213"/>
        <v/>
      </c>
      <c r="G848" s="423">
        <f t="shared" ref="G848:G860" si="223">IFERROR(E848-L848,"")</f>
        <v>0</v>
      </c>
      <c r="H848" s="424" t="str">
        <f t="shared" si="214"/>
        <v/>
      </c>
      <c r="I848" s="384"/>
      <c r="J848" s="423" t="str">
        <f t="shared" si="219"/>
        <v/>
      </c>
      <c r="K848" s="424" t="str">
        <f t="shared" si="206"/>
        <v/>
      </c>
      <c r="L848" s="378">
        <v>0</v>
      </c>
      <c r="M848" s="202">
        <f t="shared" si="221"/>
        <v>7</v>
      </c>
    </row>
    <row r="849" s="357" customFormat="1" ht="15.75" spans="1:13">
      <c r="A849" s="386">
        <v>2159999</v>
      </c>
      <c r="B849" s="383" t="s">
        <v>787</v>
      </c>
      <c r="C849" s="384" t="s">
        <v>155</v>
      </c>
      <c r="D849" s="396">
        <v>200</v>
      </c>
      <c r="E849" s="423">
        <v>200</v>
      </c>
      <c r="F849" s="424">
        <f t="shared" si="213"/>
        <v>1</v>
      </c>
      <c r="G849" s="423">
        <f t="shared" si="223"/>
        <v>-785</v>
      </c>
      <c r="H849" s="424">
        <f t="shared" si="214"/>
        <v>-0.796954314720812</v>
      </c>
      <c r="I849" s="384"/>
      <c r="J849" s="423" t="str">
        <f t="shared" si="219"/>
        <v/>
      </c>
      <c r="K849" s="424" t="str">
        <f t="shared" si="206"/>
        <v/>
      </c>
      <c r="L849" s="378">
        <v>985</v>
      </c>
      <c r="M849" s="202">
        <f t="shared" si="221"/>
        <v>7</v>
      </c>
    </row>
    <row r="850" s="357" customFormat="1" ht="15.75" spans="1:13">
      <c r="A850" s="390">
        <v>216</v>
      </c>
      <c r="B850" s="377" t="s">
        <v>788</v>
      </c>
      <c r="C850" s="378">
        <f>SUM(C851,C861,C867)</f>
        <v>906</v>
      </c>
      <c r="D850" s="378">
        <f t="shared" ref="D850:I850" si="224">SUM(D851,D861,D867)</f>
        <v>4126</v>
      </c>
      <c r="E850" s="378">
        <f t="shared" si="224"/>
        <v>3964</v>
      </c>
      <c r="F850" s="429">
        <f>E850/D850</f>
        <v>0.96073679108095</v>
      </c>
      <c r="G850" s="381">
        <f t="shared" si="222"/>
        <v>3822</v>
      </c>
      <c r="H850" s="430">
        <f>G850/L850</f>
        <v>26.9154929577465</v>
      </c>
      <c r="I850" s="378">
        <f t="shared" si="224"/>
        <v>121</v>
      </c>
      <c r="J850" s="378">
        <f t="shared" si="219"/>
        <v>-785</v>
      </c>
      <c r="K850" s="422">
        <f t="shared" si="206"/>
        <v>-0.86644591611479</v>
      </c>
      <c r="L850" s="378">
        <v>142</v>
      </c>
      <c r="M850" s="202">
        <f t="shared" si="221"/>
        <v>3</v>
      </c>
    </row>
    <row r="851" s="357" customFormat="1" ht="15.75" spans="1:13">
      <c r="A851" s="379">
        <v>21602</v>
      </c>
      <c r="B851" s="380" t="s">
        <v>789</v>
      </c>
      <c r="C851" s="381">
        <f>SUM(C852:C860)</f>
        <v>906</v>
      </c>
      <c r="D851" s="381">
        <f>SUM(D852:D860)</f>
        <v>246</v>
      </c>
      <c r="E851" s="378">
        <v>261</v>
      </c>
      <c r="F851" s="422">
        <f t="shared" ref="F851:F868" si="225">IFERROR(E851/D851,"")</f>
        <v>1.0609756097561</v>
      </c>
      <c r="G851" s="381">
        <f t="shared" si="222"/>
        <v>123</v>
      </c>
      <c r="H851" s="422">
        <f t="shared" ref="H851:H868" si="226">IFERROR(G851/L851,"")</f>
        <v>0.891304347826087</v>
      </c>
      <c r="I851" s="381">
        <f>SUM(I852:I860)</f>
        <v>121</v>
      </c>
      <c r="J851" s="378">
        <f t="shared" si="219"/>
        <v>-785</v>
      </c>
      <c r="K851" s="422">
        <f t="shared" si="206"/>
        <v>-0.86644591611479</v>
      </c>
      <c r="L851" s="378">
        <v>138</v>
      </c>
      <c r="M851" s="202">
        <f t="shared" si="221"/>
        <v>5</v>
      </c>
    </row>
    <row r="852" s="357" customFormat="1" ht="15.75" spans="1:13">
      <c r="A852" s="386">
        <v>2160201</v>
      </c>
      <c r="B852" s="383" t="s">
        <v>152</v>
      </c>
      <c r="C852" s="384" t="s">
        <v>155</v>
      </c>
      <c r="D852" s="396">
        <v>0</v>
      </c>
      <c r="E852" s="423">
        <v>0</v>
      </c>
      <c r="F852" s="424" t="str">
        <f t="shared" si="225"/>
        <v/>
      </c>
      <c r="G852" s="423">
        <f t="shared" si="223"/>
        <v>-31</v>
      </c>
      <c r="H852" s="424">
        <f t="shared" si="226"/>
        <v>-1</v>
      </c>
      <c r="I852" s="384"/>
      <c r="J852" s="423" t="str">
        <f t="shared" si="219"/>
        <v/>
      </c>
      <c r="K852" s="424" t="str">
        <f t="shared" si="206"/>
        <v/>
      </c>
      <c r="L852" s="378">
        <v>31</v>
      </c>
      <c r="M852" s="202">
        <f t="shared" si="221"/>
        <v>7</v>
      </c>
    </row>
    <row r="853" s="357" customFormat="1" ht="15.75" spans="1:13">
      <c r="A853" s="386">
        <v>2160202</v>
      </c>
      <c r="B853" s="383" t="s">
        <v>153</v>
      </c>
      <c r="C853" s="384">
        <v>3</v>
      </c>
      <c r="D853" s="396">
        <v>3</v>
      </c>
      <c r="E853" s="423">
        <v>1</v>
      </c>
      <c r="F853" s="424">
        <f t="shared" si="225"/>
        <v>0.333333333333333</v>
      </c>
      <c r="G853" s="423">
        <f t="shared" si="223"/>
        <v>0</v>
      </c>
      <c r="H853" s="424">
        <f t="shared" si="226"/>
        <v>0</v>
      </c>
      <c r="I853" s="384"/>
      <c r="J853" s="423">
        <f t="shared" si="219"/>
        <v>-3</v>
      </c>
      <c r="K853" s="424">
        <f t="shared" si="206"/>
        <v>-1</v>
      </c>
      <c r="L853" s="378">
        <v>1</v>
      </c>
      <c r="M853" s="202">
        <f t="shared" si="221"/>
        <v>7</v>
      </c>
    </row>
    <row r="854" s="357" customFormat="1" ht="15.75" spans="1:13">
      <c r="A854" s="386">
        <v>2160203</v>
      </c>
      <c r="B854" s="383" t="s">
        <v>154</v>
      </c>
      <c r="C854" s="384" t="s">
        <v>155</v>
      </c>
      <c r="D854" s="396">
        <v>0</v>
      </c>
      <c r="E854" s="423">
        <v>0</v>
      </c>
      <c r="F854" s="424" t="str">
        <f t="shared" si="225"/>
        <v/>
      </c>
      <c r="G854" s="423">
        <f t="shared" si="223"/>
        <v>0</v>
      </c>
      <c r="H854" s="424" t="str">
        <f t="shared" si="226"/>
        <v/>
      </c>
      <c r="I854" s="384"/>
      <c r="J854" s="423" t="str">
        <f t="shared" si="219"/>
        <v/>
      </c>
      <c r="K854" s="424" t="str">
        <f t="shared" ref="K854:K917" si="227">IFERROR(J854/C854,"")</f>
        <v/>
      </c>
      <c r="L854" s="378">
        <v>0</v>
      </c>
      <c r="M854" s="202">
        <f t="shared" si="221"/>
        <v>7</v>
      </c>
    </row>
    <row r="855" s="357" customFormat="1" ht="15.75" spans="1:13">
      <c r="A855" s="386">
        <v>2160216</v>
      </c>
      <c r="B855" s="383" t="s">
        <v>790</v>
      </c>
      <c r="C855" s="384" t="s">
        <v>155</v>
      </c>
      <c r="D855" s="396">
        <v>0</v>
      </c>
      <c r="E855" s="423">
        <v>0</v>
      </c>
      <c r="F855" s="424" t="str">
        <f t="shared" si="225"/>
        <v/>
      </c>
      <c r="G855" s="423">
        <f t="shared" si="223"/>
        <v>0</v>
      </c>
      <c r="H855" s="424" t="str">
        <f t="shared" si="226"/>
        <v/>
      </c>
      <c r="I855" s="384"/>
      <c r="J855" s="423" t="str">
        <f t="shared" si="219"/>
        <v/>
      </c>
      <c r="K855" s="424" t="str">
        <f t="shared" si="227"/>
        <v/>
      </c>
      <c r="L855" s="378">
        <v>0</v>
      </c>
      <c r="M855" s="202">
        <f t="shared" si="221"/>
        <v>7</v>
      </c>
    </row>
    <row r="856" s="357" customFormat="1" ht="15.75" spans="1:13">
      <c r="A856" s="386">
        <v>2160217</v>
      </c>
      <c r="B856" s="383" t="s">
        <v>791</v>
      </c>
      <c r="C856" s="384" t="s">
        <v>155</v>
      </c>
      <c r="D856" s="396">
        <v>0</v>
      </c>
      <c r="E856" s="423">
        <v>0</v>
      </c>
      <c r="F856" s="424" t="str">
        <f t="shared" si="225"/>
        <v/>
      </c>
      <c r="G856" s="423">
        <f t="shared" si="223"/>
        <v>0</v>
      </c>
      <c r="H856" s="424" t="str">
        <f t="shared" si="226"/>
        <v/>
      </c>
      <c r="I856" s="384"/>
      <c r="J856" s="423" t="str">
        <f t="shared" si="219"/>
        <v/>
      </c>
      <c r="K856" s="424" t="str">
        <f t="shared" si="227"/>
        <v/>
      </c>
      <c r="L856" s="378">
        <v>0</v>
      </c>
      <c r="M856" s="202">
        <f t="shared" si="221"/>
        <v>7</v>
      </c>
    </row>
    <row r="857" s="357" customFormat="1" ht="15.75" spans="1:13">
      <c r="A857" s="386">
        <v>2160218</v>
      </c>
      <c r="B857" s="383" t="s">
        <v>792</v>
      </c>
      <c r="C857" s="384" t="s">
        <v>155</v>
      </c>
      <c r="D857" s="396">
        <v>0</v>
      </c>
      <c r="E857" s="423">
        <v>0</v>
      </c>
      <c r="F857" s="424" t="str">
        <f t="shared" si="225"/>
        <v/>
      </c>
      <c r="G857" s="423">
        <f t="shared" si="223"/>
        <v>0</v>
      </c>
      <c r="H857" s="424" t="str">
        <f t="shared" si="226"/>
        <v/>
      </c>
      <c r="I857" s="384"/>
      <c r="J857" s="423" t="str">
        <f t="shared" si="219"/>
        <v/>
      </c>
      <c r="K857" s="424" t="str">
        <f t="shared" si="227"/>
        <v/>
      </c>
      <c r="L857" s="378">
        <v>0</v>
      </c>
      <c r="M857" s="202">
        <f t="shared" si="221"/>
        <v>7</v>
      </c>
    </row>
    <row r="858" s="357" customFormat="1" ht="15.75" spans="1:13">
      <c r="A858" s="386">
        <v>2160219</v>
      </c>
      <c r="B858" s="383" t="s">
        <v>793</v>
      </c>
      <c r="C858" s="384" t="s">
        <v>155</v>
      </c>
      <c r="D858" s="396">
        <v>0</v>
      </c>
      <c r="E858" s="423">
        <v>0</v>
      </c>
      <c r="F858" s="424" t="str">
        <f t="shared" si="225"/>
        <v/>
      </c>
      <c r="G858" s="423">
        <f t="shared" si="223"/>
        <v>0</v>
      </c>
      <c r="H858" s="424" t="str">
        <f t="shared" si="226"/>
        <v/>
      </c>
      <c r="I858" s="384"/>
      <c r="J858" s="423" t="str">
        <f t="shared" si="219"/>
        <v/>
      </c>
      <c r="K858" s="424" t="str">
        <f t="shared" si="227"/>
        <v/>
      </c>
      <c r="L858" s="378">
        <v>0</v>
      </c>
      <c r="M858" s="202">
        <f t="shared" si="221"/>
        <v>7</v>
      </c>
    </row>
    <row r="859" s="357" customFormat="1" ht="15.75" spans="1:13">
      <c r="A859" s="386">
        <v>2160250</v>
      </c>
      <c r="B859" s="383" t="s">
        <v>161</v>
      </c>
      <c r="C859" s="384">
        <v>143</v>
      </c>
      <c r="D859" s="396">
        <v>143</v>
      </c>
      <c r="E859" s="423">
        <v>128</v>
      </c>
      <c r="F859" s="424">
        <f t="shared" si="225"/>
        <v>0.895104895104895</v>
      </c>
      <c r="G859" s="423">
        <f t="shared" si="223"/>
        <v>27</v>
      </c>
      <c r="H859" s="424">
        <f t="shared" si="226"/>
        <v>0.267326732673267</v>
      </c>
      <c r="I859" s="384">
        <v>121</v>
      </c>
      <c r="J859" s="423">
        <f t="shared" si="219"/>
        <v>-22</v>
      </c>
      <c r="K859" s="424">
        <f t="shared" si="227"/>
        <v>-0.153846153846154</v>
      </c>
      <c r="L859" s="378">
        <v>101</v>
      </c>
      <c r="M859" s="202">
        <f t="shared" si="221"/>
        <v>7</v>
      </c>
    </row>
    <row r="860" s="357" customFormat="1" ht="15.75" spans="1:13">
      <c r="A860" s="386">
        <v>2160299</v>
      </c>
      <c r="B860" s="383" t="s">
        <v>794</v>
      </c>
      <c r="C860" s="384">
        <v>760</v>
      </c>
      <c r="D860" s="396">
        <v>100</v>
      </c>
      <c r="E860" s="423">
        <v>132</v>
      </c>
      <c r="F860" s="424">
        <f t="shared" si="225"/>
        <v>1.32</v>
      </c>
      <c r="G860" s="423">
        <f t="shared" si="223"/>
        <v>127</v>
      </c>
      <c r="H860" s="424">
        <f t="shared" si="226"/>
        <v>25.4</v>
      </c>
      <c r="I860" s="384"/>
      <c r="J860" s="423">
        <f t="shared" si="219"/>
        <v>-760</v>
      </c>
      <c r="K860" s="424">
        <f t="shared" si="227"/>
        <v>-1</v>
      </c>
      <c r="L860" s="378">
        <v>5</v>
      </c>
      <c r="M860" s="202">
        <f t="shared" si="221"/>
        <v>7</v>
      </c>
    </row>
    <row r="861" s="357" customFormat="1" ht="15.75" spans="1:13">
      <c r="A861" s="379">
        <v>21606</v>
      </c>
      <c r="B861" s="380" t="s">
        <v>795</v>
      </c>
      <c r="C861" s="387"/>
      <c r="D861" s="381"/>
      <c r="E861" s="378">
        <v>0</v>
      </c>
      <c r="F861" s="422" t="str">
        <f t="shared" si="225"/>
        <v/>
      </c>
      <c r="G861" s="381">
        <f>E861-L861</f>
        <v>0</v>
      </c>
      <c r="H861" s="422" t="str">
        <f t="shared" si="226"/>
        <v/>
      </c>
      <c r="I861" s="387"/>
      <c r="J861" s="378"/>
      <c r="K861" s="422" t="str">
        <f t="shared" si="227"/>
        <v/>
      </c>
      <c r="L861" s="378">
        <v>0</v>
      </c>
      <c r="M861" s="202">
        <f t="shared" si="221"/>
        <v>5</v>
      </c>
    </row>
    <row r="862" s="357" customFormat="1" ht="15.75" spans="1:13">
      <c r="A862" s="386">
        <v>2160601</v>
      </c>
      <c r="B862" s="383" t="s">
        <v>152</v>
      </c>
      <c r="C862" s="384" t="s">
        <v>155</v>
      </c>
      <c r="D862" s="396">
        <v>0</v>
      </c>
      <c r="E862" s="423">
        <v>0</v>
      </c>
      <c r="F862" s="424" t="str">
        <f t="shared" si="225"/>
        <v/>
      </c>
      <c r="G862" s="423">
        <f t="shared" ref="G862:G866" si="228">IFERROR(E862-L862,"")</f>
        <v>0</v>
      </c>
      <c r="H862" s="424" t="str">
        <f t="shared" si="226"/>
        <v/>
      </c>
      <c r="I862" s="384"/>
      <c r="J862" s="423" t="str">
        <f t="shared" ref="J862:J869" si="229">IFERROR(I862-C862,"")</f>
        <v/>
      </c>
      <c r="K862" s="424" t="str">
        <f t="shared" si="227"/>
        <v/>
      </c>
      <c r="L862" s="378">
        <v>0</v>
      </c>
      <c r="M862" s="202">
        <f t="shared" si="221"/>
        <v>7</v>
      </c>
    </row>
    <row r="863" s="357" customFormat="1" ht="15.75" spans="1:13">
      <c r="A863" s="386">
        <v>2160602</v>
      </c>
      <c r="B863" s="383" t="s">
        <v>153</v>
      </c>
      <c r="C863" s="384" t="s">
        <v>155</v>
      </c>
      <c r="D863" s="396">
        <v>0</v>
      </c>
      <c r="E863" s="423">
        <v>0</v>
      </c>
      <c r="F863" s="424" t="str">
        <f t="shared" si="225"/>
        <v/>
      </c>
      <c r="G863" s="423">
        <f t="shared" si="228"/>
        <v>0</v>
      </c>
      <c r="H863" s="424" t="str">
        <f t="shared" si="226"/>
        <v/>
      </c>
      <c r="I863" s="384"/>
      <c r="J863" s="423" t="str">
        <f t="shared" si="229"/>
        <v/>
      </c>
      <c r="K863" s="424" t="str">
        <f t="shared" si="227"/>
        <v/>
      </c>
      <c r="L863" s="378">
        <v>0</v>
      </c>
      <c r="M863" s="202">
        <f t="shared" si="221"/>
        <v>7</v>
      </c>
    </row>
    <row r="864" s="357" customFormat="1" ht="15.75" spans="1:13">
      <c r="A864" s="386">
        <v>2160603</v>
      </c>
      <c r="B864" s="383" t="s">
        <v>154</v>
      </c>
      <c r="C864" s="384" t="s">
        <v>155</v>
      </c>
      <c r="D864" s="396">
        <v>0</v>
      </c>
      <c r="E864" s="423">
        <v>0</v>
      </c>
      <c r="F864" s="424" t="str">
        <f t="shared" si="225"/>
        <v/>
      </c>
      <c r="G864" s="423">
        <f t="shared" si="228"/>
        <v>0</v>
      </c>
      <c r="H864" s="424" t="str">
        <f t="shared" si="226"/>
        <v/>
      </c>
      <c r="I864" s="384"/>
      <c r="J864" s="423" t="str">
        <f t="shared" si="229"/>
        <v/>
      </c>
      <c r="K864" s="424" t="str">
        <f t="shared" si="227"/>
        <v/>
      </c>
      <c r="L864" s="378">
        <v>0</v>
      </c>
      <c r="M864" s="202">
        <f t="shared" si="221"/>
        <v>7</v>
      </c>
    </row>
    <row r="865" s="357" customFormat="1" ht="15.75" spans="1:13">
      <c r="A865" s="386">
        <v>2160607</v>
      </c>
      <c r="B865" s="383" t="s">
        <v>796</v>
      </c>
      <c r="C865" s="384" t="s">
        <v>155</v>
      </c>
      <c r="D865" s="396">
        <v>0</v>
      </c>
      <c r="E865" s="423">
        <v>0</v>
      </c>
      <c r="F865" s="424" t="str">
        <f t="shared" si="225"/>
        <v/>
      </c>
      <c r="G865" s="423">
        <f t="shared" si="228"/>
        <v>0</v>
      </c>
      <c r="H865" s="424" t="str">
        <f t="shared" si="226"/>
        <v/>
      </c>
      <c r="I865" s="384"/>
      <c r="J865" s="423" t="str">
        <f t="shared" si="229"/>
        <v/>
      </c>
      <c r="K865" s="424" t="str">
        <f t="shared" si="227"/>
        <v/>
      </c>
      <c r="L865" s="378">
        <v>0</v>
      </c>
      <c r="M865" s="202">
        <f t="shared" si="221"/>
        <v>7</v>
      </c>
    </row>
    <row r="866" s="357" customFormat="1" ht="15.75" spans="1:13">
      <c r="A866" s="386">
        <v>2160699</v>
      </c>
      <c r="B866" s="383" t="s">
        <v>797</v>
      </c>
      <c r="C866" s="384" t="s">
        <v>155</v>
      </c>
      <c r="D866" s="396">
        <v>0</v>
      </c>
      <c r="E866" s="423">
        <v>0</v>
      </c>
      <c r="F866" s="424" t="str">
        <f t="shared" si="225"/>
        <v/>
      </c>
      <c r="G866" s="423">
        <f t="shared" si="228"/>
        <v>0</v>
      </c>
      <c r="H866" s="424" t="str">
        <f t="shared" si="226"/>
        <v/>
      </c>
      <c r="I866" s="384"/>
      <c r="J866" s="423" t="str">
        <f t="shared" si="229"/>
        <v/>
      </c>
      <c r="K866" s="424" t="str">
        <f t="shared" si="227"/>
        <v/>
      </c>
      <c r="L866" s="378">
        <v>0</v>
      </c>
      <c r="M866" s="202">
        <f t="shared" si="221"/>
        <v>7</v>
      </c>
    </row>
    <row r="867" s="357" customFormat="1" ht="15.75" spans="1:13">
      <c r="A867" s="379">
        <v>21699</v>
      </c>
      <c r="B867" s="380" t="s">
        <v>798</v>
      </c>
      <c r="C867" s="387" t="str">
        <f>C868</f>
        <v/>
      </c>
      <c r="D867" s="387">
        <f>D868</f>
        <v>3880</v>
      </c>
      <c r="E867" s="378">
        <v>3703</v>
      </c>
      <c r="F867" s="422">
        <f t="shared" si="225"/>
        <v>0.954381443298969</v>
      </c>
      <c r="G867" s="381">
        <f t="shared" ref="G867:G870" si="230">E867-L867</f>
        <v>3699</v>
      </c>
      <c r="H867" s="422">
        <f t="shared" si="226"/>
        <v>924.75</v>
      </c>
      <c r="I867" s="387">
        <f>I868</f>
        <v>0</v>
      </c>
      <c r="J867" s="378" t="str">
        <f t="shared" si="229"/>
        <v/>
      </c>
      <c r="K867" s="422" t="str">
        <f t="shared" si="227"/>
        <v/>
      </c>
      <c r="L867" s="378">
        <v>4</v>
      </c>
      <c r="M867" s="202">
        <f t="shared" si="221"/>
        <v>5</v>
      </c>
    </row>
    <row r="868" s="203" customFormat="1" ht="15.75" spans="1:13">
      <c r="A868" s="386">
        <v>2169999</v>
      </c>
      <c r="B868" s="383" t="s">
        <v>798</v>
      </c>
      <c r="C868" s="384" t="s">
        <v>155</v>
      </c>
      <c r="D868" s="396">
        <v>3880</v>
      </c>
      <c r="E868" s="423">
        <v>3703</v>
      </c>
      <c r="F868" s="424">
        <f t="shared" si="225"/>
        <v>0.954381443298969</v>
      </c>
      <c r="G868" s="423">
        <f t="shared" ref="G868:G876" si="231">IFERROR(E868-L868,"")</f>
        <v>3699</v>
      </c>
      <c r="H868" s="424">
        <f t="shared" si="226"/>
        <v>924.75</v>
      </c>
      <c r="I868" s="384"/>
      <c r="J868" s="423" t="str">
        <f t="shared" si="229"/>
        <v/>
      </c>
      <c r="K868" s="424" t="str">
        <f t="shared" si="227"/>
        <v/>
      </c>
      <c r="L868" s="378">
        <v>4</v>
      </c>
      <c r="M868" s="202">
        <f t="shared" si="221"/>
        <v>7</v>
      </c>
    </row>
    <row r="869" s="357" customFormat="1" ht="15.75" spans="1:13">
      <c r="A869" s="390">
        <v>217</v>
      </c>
      <c r="B869" s="377" t="s">
        <v>799</v>
      </c>
      <c r="C869" s="378">
        <f>SUM(C870,C877,C878,C884,C885)</f>
        <v>0</v>
      </c>
      <c r="D869" s="378">
        <f t="shared" ref="D869:I869" si="232">SUM(D870,D877,D878,D884,D885)</f>
        <v>2049</v>
      </c>
      <c r="E869" s="378">
        <f t="shared" si="232"/>
        <v>1967</v>
      </c>
      <c r="F869" s="429">
        <f>E869/D869</f>
        <v>0.959980478282089</v>
      </c>
      <c r="G869" s="381">
        <f t="shared" si="230"/>
        <v>983</v>
      </c>
      <c r="H869" s="430">
        <f>G869/L869</f>
        <v>0.998983739837398</v>
      </c>
      <c r="I869" s="378">
        <f t="shared" si="232"/>
        <v>0</v>
      </c>
      <c r="J869" s="378">
        <f t="shared" si="229"/>
        <v>0</v>
      </c>
      <c r="K869" s="422" t="str">
        <f t="shared" si="227"/>
        <v/>
      </c>
      <c r="L869" s="378">
        <v>984</v>
      </c>
      <c r="M869" s="202">
        <f t="shared" si="221"/>
        <v>3</v>
      </c>
    </row>
    <row r="870" s="357" customFormat="1" ht="15.75" spans="1:13">
      <c r="A870" s="379">
        <v>21701</v>
      </c>
      <c r="B870" s="380" t="s">
        <v>800</v>
      </c>
      <c r="C870" s="387"/>
      <c r="D870" s="378">
        <f>SUM(D871:D876)</f>
        <v>0</v>
      </c>
      <c r="E870" s="378">
        <v>15</v>
      </c>
      <c r="F870" s="422" t="str">
        <f t="shared" ref="F870:F887" si="233">IFERROR(E870/D870,"")</f>
        <v/>
      </c>
      <c r="G870" s="381">
        <f t="shared" si="230"/>
        <v>-5</v>
      </c>
      <c r="H870" s="422">
        <f t="shared" ref="H870:H887" si="234">IFERROR(G870/L870,"")</f>
        <v>-0.25</v>
      </c>
      <c r="I870" s="387"/>
      <c r="J870" s="378"/>
      <c r="K870" s="422" t="str">
        <f t="shared" si="227"/>
        <v/>
      </c>
      <c r="L870" s="378">
        <v>20</v>
      </c>
      <c r="M870" s="202">
        <f t="shared" si="221"/>
        <v>5</v>
      </c>
    </row>
    <row r="871" s="357" customFormat="1" ht="15.75" spans="1:13">
      <c r="A871" s="386">
        <v>2170101</v>
      </c>
      <c r="B871" s="383" t="s">
        <v>152</v>
      </c>
      <c r="C871" s="384" t="s">
        <v>155</v>
      </c>
      <c r="D871" s="396">
        <v>0</v>
      </c>
      <c r="E871" s="423">
        <v>0</v>
      </c>
      <c r="F871" s="424" t="str">
        <f t="shared" si="233"/>
        <v/>
      </c>
      <c r="G871" s="423">
        <f t="shared" si="231"/>
        <v>0</v>
      </c>
      <c r="H871" s="424" t="str">
        <f t="shared" si="234"/>
        <v/>
      </c>
      <c r="I871" s="384"/>
      <c r="J871" s="423" t="str">
        <f t="shared" ref="J871:J876" si="235">IFERROR(I871-C871,"")</f>
        <v/>
      </c>
      <c r="K871" s="424" t="str">
        <f t="shared" si="227"/>
        <v/>
      </c>
      <c r="L871" s="378">
        <v>0</v>
      </c>
      <c r="M871" s="202">
        <f t="shared" si="221"/>
        <v>7</v>
      </c>
    </row>
    <row r="872" s="357" customFormat="1" ht="15.75" spans="1:13">
      <c r="A872" s="386">
        <v>2170102</v>
      </c>
      <c r="B872" s="383" t="s">
        <v>153</v>
      </c>
      <c r="C872" s="384" t="s">
        <v>155</v>
      </c>
      <c r="D872" s="396">
        <v>0</v>
      </c>
      <c r="E872" s="423">
        <v>0</v>
      </c>
      <c r="F872" s="424" t="str">
        <f t="shared" si="233"/>
        <v/>
      </c>
      <c r="G872" s="423">
        <f t="shared" si="231"/>
        <v>0</v>
      </c>
      <c r="H872" s="424" t="str">
        <f t="shared" si="234"/>
        <v/>
      </c>
      <c r="I872" s="384"/>
      <c r="J872" s="423" t="str">
        <f t="shared" si="235"/>
        <v/>
      </c>
      <c r="K872" s="424" t="str">
        <f t="shared" si="227"/>
        <v/>
      </c>
      <c r="L872" s="378">
        <v>0</v>
      </c>
      <c r="M872" s="202">
        <f t="shared" si="221"/>
        <v>7</v>
      </c>
    </row>
    <row r="873" s="357" customFormat="1" ht="15.75" spans="1:13">
      <c r="A873" s="386">
        <v>2170103</v>
      </c>
      <c r="B873" s="383" t="s">
        <v>154</v>
      </c>
      <c r="C873" s="384" t="s">
        <v>155</v>
      </c>
      <c r="D873" s="396">
        <v>0</v>
      </c>
      <c r="E873" s="423">
        <v>0</v>
      </c>
      <c r="F873" s="424" t="str">
        <f t="shared" si="233"/>
        <v/>
      </c>
      <c r="G873" s="423">
        <f t="shared" si="231"/>
        <v>0</v>
      </c>
      <c r="H873" s="424" t="str">
        <f t="shared" si="234"/>
        <v/>
      </c>
      <c r="I873" s="384"/>
      <c r="J873" s="423" t="str">
        <f t="shared" si="235"/>
        <v/>
      </c>
      <c r="K873" s="424" t="str">
        <f t="shared" si="227"/>
        <v/>
      </c>
      <c r="L873" s="378">
        <v>0</v>
      </c>
      <c r="M873" s="202">
        <f t="shared" si="221"/>
        <v>7</v>
      </c>
    </row>
    <row r="874" s="357" customFormat="1" ht="15.75" spans="1:13">
      <c r="A874" s="386">
        <v>2170104</v>
      </c>
      <c r="B874" s="383" t="s">
        <v>801</v>
      </c>
      <c r="C874" s="384" t="s">
        <v>155</v>
      </c>
      <c r="D874" s="396">
        <v>0</v>
      </c>
      <c r="E874" s="423">
        <v>0</v>
      </c>
      <c r="F874" s="424" t="str">
        <f t="shared" si="233"/>
        <v/>
      </c>
      <c r="G874" s="423">
        <f t="shared" si="231"/>
        <v>0</v>
      </c>
      <c r="H874" s="424" t="str">
        <f t="shared" si="234"/>
        <v/>
      </c>
      <c r="I874" s="384"/>
      <c r="J874" s="423" t="str">
        <f t="shared" si="235"/>
        <v/>
      </c>
      <c r="K874" s="424" t="str">
        <f t="shared" si="227"/>
        <v/>
      </c>
      <c r="L874" s="378">
        <v>0</v>
      </c>
      <c r="M874" s="202">
        <f t="shared" si="221"/>
        <v>7</v>
      </c>
    </row>
    <row r="875" s="357" customFormat="1" ht="15.75" spans="1:13">
      <c r="A875" s="386">
        <v>2170150</v>
      </c>
      <c r="B875" s="383" t="s">
        <v>161</v>
      </c>
      <c r="C875" s="384" t="s">
        <v>155</v>
      </c>
      <c r="D875" s="396">
        <v>0</v>
      </c>
      <c r="E875" s="423">
        <v>0</v>
      </c>
      <c r="F875" s="424" t="str">
        <f t="shared" si="233"/>
        <v/>
      </c>
      <c r="G875" s="423">
        <f t="shared" si="231"/>
        <v>0</v>
      </c>
      <c r="H875" s="424" t="str">
        <f t="shared" si="234"/>
        <v/>
      </c>
      <c r="I875" s="384"/>
      <c r="J875" s="423" t="str">
        <f t="shared" si="235"/>
        <v/>
      </c>
      <c r="K875" s="424" t="str">
        <f t="shared" si="227"/>
        <v/>
      </c>
      <c r="L875" s="378">
        <v>0</v>
      </c>
      <c r="M875" s="202">
        <f t="shared" si="221"/>
        <v>7</v>
      </c>
    </row>
    <row r="876" s="357" customFormat="1" ht="15.75" spans="1:13">
      <c r="A876" s="386">
        <v>2170199</v>
      </c>
      <c r="B876" s="383" t="s">
        <v>802</v>
      </c>
      <c r="C876" s="384" t="s">
        <v>155</v>
      </c>
      <c r="D876" s="396">
        <v>0</v>
      </c>
      <c r="E876" s="423">
        <v>15</v>
      </c>
      <c r="F876" s="424" t="str">
        <f t="shared" si="233"/>
        <v/>
      </c>
      <c r="G876" s="423">
        <f t="shared" si="231"/>
        <v>-5</v>
      </c>
      <c r="H876" s="424">
        <f t="shared" si="234"/>
        <v>-0.25</v>
      </c>
      <c r="I876" s="384"/>
      <c r="J876" s="423" t="str">
        <f t="shared" si="235"/>
        <v/>
      </c>
      <c r="K876" s="424" t="str">
        <f t="shared" si="227"/>
        <v/>
      </c>
      <c r="L876" s="378">
        <v>20</v>
      </c>
      <c r="M876" s="202">
        <f t="shared" si="221"/>
        <v>7</v>
      </c>
    </row>
    <row r="877" s="357" customFormat="1" ht="15.75" spans="1:13">
      <c r="A877" s="379">
        <v>21702</v>
      </c>
      <c r="B877" s="380" t="s">
        <v>803</v>
      </c>
      <c r="C877" s="387">
        <v>0</v>
      </c>
      <c r="D877" s="433">
        <v>0</v>
      </c>
      <c r="E877" s="378">
        <v>0</v>
      </c>
      <c r="F877" s="422" t="str">
        <f t="shared" si="233"/>
        <v/>
      </c>
      <c r="G877" s="381">
        <f>E877-L877</f>
        <v>0</v>
      </c>
      <c r="H877" s="422" t="str">
        <f t="shared" si="234"/>
        <v/>
      </c>
      <c r="I877" s="387">
        <v>0</v>
      </c>
      <c r="J877" s="378"/>
      <c r="K877" s="422" t="str">
        <f t="shared" si="227"/>
        <v/>
      </c>
      <c r="L877" s="378">
        <v>0</v>
      </c>
      <c r="M877" s="202">
        <f t="shared" si="221"/>
        <v>5</v>
      </c>
    </row>
    <row r="878" s="357" customFormat="1" ht="15.75" spans="1:13">
      <c r="A878" s="379">
        <v>21703</v>
      </c>
      <c r="B878" s="380" t="s">
        <v>804</v>
      </c>
      <c r="C878" s="387">
        <f>SUM(C879:C883)</f>
        <v>0</v>
      </c>
      <c r="D878" s="387">
        <f>SUM(D879:D883)</f>
        <v>2049</v>
      </c>
      <c r="E878" s="378">
        <v>1952</v>
      </c>
      <c r="F878" s="422">
        <f t="shared" si="233"/>
        <v>0.952659834065398</v>
      </c>
      <c r="G878" s="381">
        <f>E878-L878</f>
        <v>988</v>
      </c>
      <c r="H878" s="422">
        <f t="shared" si="234"/>
        <v>1.02489626556017</v>
      </c>
      <c r="I878" s="387">
        <f>SUM(I879:I883)</f>
        <v>0</v>
      </c>
      <c r="J878" s="378">
        <f t="shared" ref="J878:J883" si="236">IFERROR(I878-C878,"")</f>
        <v>0</v>
      </c>
      <c r="K878" s="422" t="str">
        <f t="shared" si="227"/>
        <v/>
      </c>
      <c r="L878" s="378">
        <v>964</v>
      </c>
      <c r="M878" s="202">
        <f t="shared" si="221"/>
        <v>5</v>
      </c>
    </row>
    <row r="879" s="357" customFormat="1" ht="15.75" spans="1:13">
      <c r="A879" s="386">
        <v>2170301</v>
      </c>
      <c r="B879" s="383" t="s">
        <v>805</v>
      </c>
      <c r="C879" s="384" t="s">
        <v>155</v>
      </c>
      <c r="D879" s="396">
        <v>0</v>
      </c>
      <c r="E879" s="423">
        <v>0</v>
      </c>
      <c r="F879" s="424" t="str">
        <f t="shared" si="233"/>
        <v/>
      </c>
      <c r="G879" s="423">
        <f t="shared" ref="G879:G883" si="237">IFERROR(E879-L879,"")</f>
        <v>0</v>
      </c>
      <c r="H879" s="424" t="str">
        <f t="shared" si="234"/>
        <v/>
      </c>
      <c r="I879" s="384"/>
      <c r="J879" s="423" t="str">
        <f t="shared" si="236"/>
        <v/>
      </c>
      <c r="K879" s="424" t="str">
        <f t="shared" si="227"/>
        <v/>
      </c>
      <c r="L879" s="378">
        <v>0</v>
      </c>
      <c r="M879" s="202">
        <f t="shared" si="221"/>
        <v>7</v>
      </c>
    </row>
    <row r="880" s="357" customFormat="1" ht="15.75" spans="1:13">
      <c r="A880" s="386">
        <v>2170302</v>
      </c>
      <c r="B880" s="383" t="s">
        <v>806</v>
      </c>
      <c r="C880" s="384" t="s">
        <v>155</v>
      </c>
      <c r="D880" s="396">
        <v>1749</v>
      </c>
      <c r="E880" s="423">
        <v>1749</v>
      </c>
      <c r="F880" s="424">
        <f t="shared" si="233"/>
        <v>1</v>
      </c>
      <c r="G880" s="423">
        <f t="shared" si="237"/>
        <v>825</v>
      </c>
      <c r="H880" s="424">
        <f t="shared" si="234"/>
        <v>0.892857142857143</v>
      </c>
      <c r="I880" s="384"/>
      <c r="J880" s="423" t="str">
        <f t="shared" si="236"/>
        <v/>
      </c>
      <c r="K880" s="424" t="str">
        <f t="shared" si="227"/>
        <v/>
      </c>
      <c r="L880" s="378">
        <v>924</v>
      </c>
      <c r="M880" s="202">
        <f t="shared" si="221"/>
        <v>7</v>
      </c>
    </row>
    <row r="881" s="357" customFormat="1" ht="15.75" spans="1:13">
      <c r="A881" s="386">
        <v>2170303</v>
      </c>
      <c r="B881" s="383" t="s">
        <v>807</v>
      </c>
      <c r="C881" s="384" t="s">
        <v>155</v>
      </c>
      <c r="D881" s="396">
        <v>0</v>
      </c>
      <c r="E881" s="423">
        <v>0</v>
      </c>
      <c r="F881" s="424" t="str">
        <f t="shared" si="233"/>
        <v/>
      </c>
      <c r="G881" s="423">
        <f t="shared" si="237"/>
        <v>0</v>
      </c>
      <c r="H881" s="424" t="str">
        <f t="shared" si="234"/>
        <v/>
      </c>
      <c r="I881" s="384"/>
      <c r="J881" s="423" t="str">
        <f t="shared" si="236"/>
        <v/>
      </c>
      <c r="K881" s="424" t="str">
        <f t="shared" si="227"/>
        <v/>
      </c>
      <c r="L881" s="378">
        <v>0</v>
      </c>
      <c r="M881" s="202">
        <f t="shared" si="221"/>
        <v>7</v>
      </c>
    </row>
    <row r="882" s="357" customFormat="1" ht="15.75" spans="1:13">
      <c r="A882" s="386">
        <v>2170304</v>
      </c>
      <c r="B882" s="383" t="s">
        <v>808</v>
      </c>
      <c r="C882" s="384" t="s">
        <v>155</v>
      </c>
      <c r="D882" s="396">
        <v>0</v>
      </c>
      <c r="E882" s="423">
        <v>0</v>
      </c>
      <c r="F882" s="424" t="str">
        <f t="shared" si="233"/>
        <v/>
      </c>
      <c r="G882" s="423">
        <f t="shared" si="237"/>
        <v>0</v>
      </c>
      <c r="H882" s="424" t="str">
        <f t="shared" si="234"/>
        <v/>
      </c>
      <c r="I882" s="384"/>
      <c r="J882" s="423" t="str">
        <f t="shared" si="236"/>
        <v/>
      </c>
      <c r="K882" s="424" t="str">
        <f t="shared" si="227"/>
        <v/>
      </c>
      <c r="L882" s="378">
        <v>0</v>
      </c>
      <c r="M882" s="202">
        <f t="shared" si="221"/>
        <v>7</v>
      </c>
    </row>
    <row r="883" s="357" customFormat="1" ht="15.75" spans="1:13">
      <c r="A883" s="386">
        <v>2170399</v>
      </c>
      <c r="B883" s="383" t="s">
        <v>809</v>
      </c>
      <c r="C883" s="384" t="s">
        <v>155</v>
      </c>
      <c r="D883" s="396">
        <v>300</v>
      </c>
      <c r="E883" s="423">
        <v>203</v>
      </c>
      <c r="F883" s="424">
        <f t="shared" si="233"/>
        <v>0.676666666666667</v>
      </c>
      <c r="G883" s="423">
        <f t="shared" si="237"/>
        <v>163</v>
      </c>
      <c r="H883" s="424">
        <f t="shared" si="234"/>
        <v>4.075</v>
      </c>
      <c r="I883" s="384"/>
      <c r="J883" s="423" t="str">
        <f t="shared" si="236"/>
        <v/>
      </c>
      <c r="K883" s="424" t="str">
        <f t="shared" si="227"/>
        <v/>
      </c>
      <c r="L883" s="378">
        <v>40</v>
      </c>
      <c r="M883" s="202">
        <f t="shared" si="221"/>
        <v>7</v>
      </c>
    </row>
    <row r="884" s="357" customFormat="1" ht="15.75" spans="1:13">
      <c r="A884" s="379">
        <v>21704</v>
      </c>
      <c r="B884" s="380" t="s">
        <v>810</v>
      </c>
      <c r="C884" s="387"/>
      <c r="D884" s="381"/>
      <c r="E884" s="378">
        <v>0</v>
      </c>
      <c r="F884" s="422" t="str">
        <f t="shared" si="233"/>
        <v/>
      </c>
      <c r="G884" s="381">
        <f t="shared" ref="G884:G889" si="238">E884-L884</f>
        <v>0</v>
      </c>
      <c r="H884" s="422" t="str">
        <f t="shared" si="234"/>
        <v/>
      </c>
      <c r="I884" s="387"/>
      <c r="J884" s="378"/>
      <c r="K884" s="422" t="str">
        <f t="shared" si="227"/>
        <v/>
      </c>
      <c r="L884" s="378">
        <v>0</v>
      </c>
      <c r="M884" s="202">
        <f t="shared" si="221"/>
        <v>5</v>
      </c>
    </row>
    <row r="885" s="357" customFormat="1" ht="15.75" spans="1:13">
      <c r="A885" s="379">
        <v>21799</v>
      </c>
      <c r="B885" s="380" t="s">
        <v>811</v>
      </c>
      <c r="C885" s="387">
        <f>SUM(C886,C887)</f>
        <v>0</v>
      </c>
      <c r="D885" s="387">
        <f>D886+D887</f>
        <v>0</v>
      </c>
      <c r="E885" s="378">
        <v>0</v>
      </c>
      <c r="F885" s="422" t="str">
        <f t="shared" si="233"/>
        <v/>
      </c>
      <c r="G885" s="381">
        <f t="shared" si="238"/>
        <v>0</v>
      </c>
      <c r="H885" s="422" t="str">
        <f t="shared" si="234"/>
        <v/>
      </c>
      <c r="I885" s="387">
        <f>SUM(I886,I887)</f>
        <v>0</v>
      </c>
      <c r="J885" s="378"/>
      <c r="K885" s="422" t="str">
        <f t="shared" si="227"/>
        <v/>
      </c>
      <c r="L885" s="378">
        <v>0</v>
      </c>
      <c r="M885" s="202">
        <f t="shared" si="221"/>
        <v>5</v>
      </c>
    </row>
    <row r="886" s="357" customFormat="1" ht="15.75" spans="1:13">
      <c r="A886" s="386">
        <v>2179902</v>
      </c>
      <c r="B886" s="383" t="s">
        <v>812</v>
      </c>
      <c r="C886" s="384" t="s">
        <v>155</v>
      </c>
      <c r="D886" s="396">
        <v>0</v>
      </c>
      <c r="E886" s="423">
        <v>0</v>
      </c>
      <c r="F886" s="424" t="str">
        <f t="shared" si="233"/>
        <v/>
      </c>
      <c r="G886" s="423">
        <f t="shared" ref="G886:G900" si="239">IFERROR(E886-L886,"")</f>
        <v>0</v>
      </c>
      <c r="H886" s="424" t="str">
        <f t="shared" si="234"/>
        <v/>
      </c>
      <c r="I886" s="384"/>
      <c r="J886" s="423" t="str">
        <f t="shared" ref="J886:J907" si="240">IFERROR(I886-C886,"")</f>
        <v/>
      </c>
      <c r="K886" s="424" t="str">
        <f t="shared" si="227"/>
        <v/>
      </c>
      <c r="L886" s="378">
        <v>0</v>
      </c>
      <c r="M886" s="202">
        <f t="shared" si="221"/>
        <v>7</v>
      </c>
    </row>
    <row r="887" s="357" customFormat="1" ht="15.75" spans="1:13">
      <c r="A887" s="386">
        <v>2179999</v>
      </c>
      <c r="B887" s="383" t="s">
        <v>811</v>
      </c>
      <c r="C887" s="384" t="s">
        <v>155</v>
      </c>
      <c r="D887" s="396">
        <v>0</v>
      </c>
      <c r="E887" s="423">
        <v>0</v>
      </c>
      <c r="F887" s="424" t="str">
        <f t="shared" si="233"/>
        <v/>
      </c>
      <c r="G887" s="423">
        <f t="shared" si="239"/>
        <v>0</v>
      </c>
      <c r="H887" s="424" t="str">
        <f t="shared" si="234"/>
        <v/>
      </c>
      <c r="I887" s="384"/>
      <c r="J887" s="423" t="str">
        <f t="shared" si="240"/>
        <v/>
      </c>
      <c r="K887" s="424" t="str">
        <f t="shared" si="227"/>
        <v/>
      </c>
      <c r="L887" s="378">
        <v>0</v>
      </c>
      <c r="M887" s="202">
        <f t="shared" si="221"/>
        <v>7</v>
      </c>
    </row>
    <row r="888" s="357" customFormat="1" ht="15.75" spans="1:13">
      <c r="A888" s="390">
        <v>220</v>
      </c>
      <c r="B888" s="377" t="s">
        <v>813</v>
      </c>
      <c r="C888" s="378">
        <f>C889+C901+C908</f>
        <v>706</v>
      </c>
      <c r="D888" s="378">
        <f t="shared" ref="D888:I888" si="241">D889+D901+D908</f>
        <v>1226</v>
      </c>
      <c r="E888" s="378">
        <f t="shared" si="241"/>
        <v>1703</v>
      </c>
      <c r="F888" s="429">
        <f>E888/D888</f>
        <v>1.38907014681892</v>
      </c>
      <c r="G888" s="381">
        <f t="shared" si="238"/>
        <v>78</v>
      </c>
      <c r="H888" s="430">
        <f>G888/L888</f>
        <v>0.048</v>
      </c>
      <c r="I888" s="378">
        <f t="shared" si="241"/>
        <v>1140</v>
      </c>
      <c r="J888" s="378">
        <f t="shared" si="240"/>
        <v>434</v>
      </c>
      <c r="K888" s="422">
        <f t="shared" si="227"/>
        <v>0.614730878186969</v>
      </c>
      <c r="L888" s="378">
        <v>1625</v>
      </c>
      <c r="M888" s="202">
        <f t="shared" si="221"/>
        <v>3</v>
      </c>
    </row>
    <row r="889" s="357" customFormat="1" ht="15.75" spans="1:13">
      <c r="A889" s="379">
        <v>22001</v>
      </c>
      <c r="B889" s="388" t="s">
        <v>814</v>
      </c>
      <c r="C889" s="381">
        <f>SUM(C890:C900)</f>
        <v>706</v>
      </c>
      <c r="D889" s="381">
        <f>SUM(D890:D900)</f>
        <v>1226</v>
      </c>
      <c r="E889" s="378">
        <v>1693</v>
      </c>
      <c r="F889" s="422">
        <f t="shared" ref="F889:F908" si="242">IFERROR(E889/D889,"")</f>
        <v>1.38091353996737</v>
      </c>
      <c r="G889" s="381">
        <f t="shared" si="238"/>
        <v>115</v>
      </c>
      <c r="H889" s="422">
        <f t="shared" ref="H889:H908" si="243">IFERROR(G889/L889,"")</f>
        <v>0.0728770595690748</v>
      </c>
      <c r="I889" s="381">
        <f>SUM(I890:I900)</f>
        <v>1140</v>
      </c>
      <c r="J889" s="378">
        <f t="shared" si="240"/>
        <v>434</v>
      </c>
      <c r="K889" s="422">
        <f t="shared" si="227"/>
        <v>0.614730878186969</v>
      </c>
      <c r="L889" s="378">
        <v>1578</v>
      </c>
      <c r="M889" s="202">
        <f t="shared" si="221"/>
        <v>5</v>
      </c>
    </row>
    <row r="890" s="357" customFormat="1" ht="15.75" spans="1:13">
      <c r="A890" s="386">
        <v>2200101</v>
      </c>
      <c r="B890" s="383" t="s">
        <v>152</v>
      </c>
      <c r="C890" s="384">
        <v>578</v>
      </c>
      <c r="D890" s="396">
        <v>580</v>
      </c>
      <c r="E890" s="423">
        <v>541</v>
      </c>
      <c r="F890" s="424">
        <f t="shared" si="242"/>
        <v>0.932758620689655</v>
      </c>
      <c r="G890" s="423">
        <f t="shared" si="239"/>
        <v>19</v>
      </c>
      <c r="H890" s="424">
        <f t="shared" si="243"/>
        <v>0.0363984674329502</v>
      </c>
      <c r="I890" s="384">
        <v>390</v>
      </c>
      <c r="J890" s="423">
        <f t="shared" si="240"/>
        <v>-188</v>
      </c>
      <c r="K890" s="424">
        <f t="shared" si="227"/>
        <v>-0.325259515570934</v>
      </c>
      <c r="L890" s="378">
        <v>522</v>
      </c>
      <c r="M890" s="202">
        <f t="shared" si="221"/>
        <v>7</v>
      </c>
    </row>
    <row r="891" s="357" customFormat="1" ht="15.75" spans="1:13">
      <c r="A891" s="386">
        <v>2200102</v>
      </c>
      <c r="B891" s="383" t="s">
        <v>153</v>
      </c>
      <c r="C891" s="384">
        <v>19</v>
      </c>
      <c r="D891" s="396">
        <v>19</v>
      </c>
      <c r="E891" s="423">
        <v>19</v>
      </c>
      <c r="F891" s="424">
        <f t="shared" si="242"/>
        <v>1</v>
      </c>
      <c r="G891" s="423">
        <f t="shared" si="239"/>
        <v>3</v>
      </c>
      <c r="H891" s="424">
        <f t="shared" si="243"/>
        <v>0.1875</v>
      </c>
      <c r="I891" s="384">
        <v>46</v>
      </c>
      <c r="J891" s="423">
        <f t="shared" si="240"/>
        <v>27</v>
      </c>
      <c r="K891" s="424">
        <f t="shared" si="227"/>
        <v>1.42105263157895</v>
      </c>
      <c r="L891" s="378">
        <v>16</v>
      </c>
      <c r="M891" s="202">
        <f t="shared" si="221"/>
        <v>7</v>
      </c>
    </row>
    <row r="892" s="357" customFormat="1" ht="15.75" spans="1:13">
      <c r="A892" s="386">
        <v>2200103</v>
      </c>
      <c r="B892" s="383" t="s">
        <v>154</v>
      </c>
      <c r="C892" s="384" t="s">
        <v>155</v>
      </c>
      <c r="D892" s="396">
        <v>0</v>
      </c>
      <c r="E892" s="423">
        <v>0</v>
      </c>
      <c r="F892" s="424" t="str">
        <f t="shared" si="242"/>
        <v/>
      </c>
      <c r="G892" s="423">
        <f t="shared" si="239"/>
        <v>0</v>
      </c>
      <c r="H892" s="424" t="str">
        <f t="shared" si="243"/>
        <v/>
      </c>
      <c r="I892" s="384"/>
      <c r="J892" s="423" t="str">
        <f t="shared" si="240"/>
        <v/>
      </c>
      <c r="K892" s="424" t="str">
        <f t="shared" si="227"/>
        <v/>
      </c>
      <c r="L892" s="378">
        <v>0</v>
      </c>
      <c r="M892" s="202">
        <f t="shared" si="221"/>
        <v>7</v>
      </c>
    </row>
    <row r="893" s="357" customFormat="1" ht="15.75" spans="1:13">
      <c r="A893" s="386">
        <v>2200104</v>
      </c>
      <c r="B893" s="383" t="s">
        <v>815</v>
      </c>
      <c r="C893" s="384" t="s">
        <v>155</v>
      </c>
      <c r="D893" s="396">
        <v>179</v>
      </c>
      <c r="E893" s="423">
        <v>199</v>
      </c>
      <c r="F893" s="424">
        <f t="shared" si="242"/>
        <v>1.11173184357542</v>
      </c>
      <c r="G893" s="423">
        <f t="shared" si="239"/>
        <v>40</v>
      </c>
      <c r="H893" s="424">
        <f t="shared" si="243"/>
        <v>0.251572327044025</v>
      </c>
      <c r="I893" s="384"/>
      <c r="J893" s="423" t="str">
        <f t="shared" si="240"/>
        <v/>
      </c>
      <c r="K893" s="424" t="str">
        <f t="shared" si="227"/>
        <v/>
      </c>
      <c r="L893" s="378">
        <v>159</v>
      </c>
      <c r="M893" s="202">
        <f t="shared" si="221"/>
        <v>7</v>
      </c>
    </row>
    <row r="894" s="357" customFormat="1" ht="15.75" spans="1:13">
      <c r="A894" s="386">
        <v>2200106</v>
      </c>
      <c r="B894" s="383" t="s">
        <v>816</v>
      </c>
      <c r="C894" s="384">
        <v>109</v>
      </c>
      <c r="D894" s="396">
        <v>154</v>
      </c>
      <c r="E894" s="423">
        <v>63</v>
      </c>
      <c r="F894" s="424">
        <f t="shared" si="242"/>
        <v>0.409090909090909</v>
      </c>
      <c r="G894" s="423">
        <f t="shared" si="239"/>
        <v>-532</v>
      </c>
      <c r="H894" s="424">
        <f t="shared" si="243"/>
        <v>-0.894117647058824</v>
      </c>
      <c r="I894" s="384">
        <v>600</v>
      </c>
      <c r="J894" s="423">
        <f t="shared" si="240"/>
        <v>491</v>
      </c>
      <c r="K894" s="424">
        <f t="shared" si="227"/>
        <v>4.5045871559633</v>
      </c>
      <c r="L894" s="378">
        <v>595</v>
      </c>
      <c r="M894" s="202">
        <f t="shared" si="221"/>
        <v>7</v>
      </c>
    </row>
    <row r="895" s="357" customFormat="1" ht="15.75" spans="1:13">
      <c r="A895" s="386">
        <v>2200107</v>
      </c>
      <c r="B895" s="383" t="s">
        <v>817</v>
      </c>
      <c r="C895" s="384" t="s">
        <v>155</v>
      </c>
      <c r="D895" s="396">
        <v>10</v>
      </c>
      <c r="E895" s="423">
        <v>10</v>
      </c>
      <c r="F895" s="424">
        <f t="shared" si="242"/>
        <v>1</v>
      </c>
      <c r="G895" s="423">
        <f t="shared" si="239"/>
        <v>10</v>
      </c>
      <c r="H895" s="424" t="str">
        <f t="shared" si="243"/>
        <v/>
      </c>
      <c r="I895" s="384"/>
      <c r="J895" s="423" t="str">
        <f t="shared" si="240"/>
        <v/>
      </c>
      <c r="K895" s="424" t="str">
        <f t="shared" si="227"/>
        <v/>
      </c>
      <c r="L895" s="378">
        <v>0</v>
      </c>
      <c r="M895" s="202">
        <f t="shared" si="221"/>
        <v>7</v>
      </c>
    </row>
    <row r="896" s="357" customFormat="1" ht="15.75" spans="1:13">
      <c r="A896" s="386">
        <v>2200109</v>
      </c>
      <c r="B896" s="383" t="s">
        <v>818</v>
      </c>
      <c r="C896" s="384" t="s">
        <v>155</v>
      </c>
      <c r="D896" s="396">
        <v>200</v>
      </c>
      <c r="E896" s="423">
        <v>217</v>
      </c>
      <c r="F896" s="424">
        <f t="shared" si="242"/>
        <v>1.085</v>
      </c>
      <c r="G896" s="423">
        <f t="shared" si="239"/>
        <v>129</v>
      </c>
      <c r="H896" s="424">
        <f t="shared" si="243"/>
        <v>1.46590909090909</v>
      </c>
      <c r="I896" s="384">
        <v>50</v>
      </c>
      <c r="J896" s="423" t="str">
        <f t="shared" si="240"/>
        <v/>
      </c>
      <c r="K896" s="424" t="str">
        <f t="shared" si="227"/>
        <v/>
      </c>
      <c r="L896" s="378">
        <v>88</v>
      </c>
      <c r="M896" s="202">
        <f t="shared" si="221"/>
        <v>7</v>
      </c>
    </row>
    <row r="897" s="357" customFormat="1" ht="15.75" spans="1:13">
      <c r="A897" s="386">
        <v>2200112</v>
      </c>
      <c r="B897" s="383" t="s">
        <v>819</v>
      </c>
      <c r="C897" s="384" t="s">
        <v>155</v>
      </c>
      <c r="D897" s="396">
        <v>0</v>
      </c>
      <c r="E897" s="423">
        <v>0</v>
      </c>
      <c r="F897" s="424" t="str">
        <f t="shared" si="242"/>
        <v/>
      </c>
      <c r="G897" s="423">
        <f t="shared" si="239"/>
        <v>-7</v>
      </c>
      <c r="H897" s="424">
        <f t="shared" si="243"/>
        <v>-1</v>
      </c>
      <c r="I897" s="384"/>
      <c r="J897" s="423" t="str">
        <f t="shared" si="240"/>
        <v/>
      </c>
      <c r="K897" s="424" t="str">
        <f t="shared" si="227"/>
        <v/>
      </c>
      <c r="L897" s="378">
        <v>7</v>
      </c>
      <c r="M897" s="202">
        <f t="shared" si="221"/>
        <v>7</v>
      </c>
    </row>
    <row r="898" s="357" customFormat="1" ht="15.75" spans="1:13">
      <c r="A898" s="386">
        <v>2200114</v>
      </c>
      <c r="B898" s="383" t="s">
        <v>820</v>
      </c>
      <c r="C898" s="384" t="s">
        <v>155</v>
      </c>
      <c r="D898" s="396">
        <v>36</v>
      </c>
      <c r="E898" s="423">
        <v>36</v>
      </c>
      <c r="F898" s="424">
        <f t="shared" si="242"/>
        <v>1</v>
      </c>
      <c r="G898" s="423">
        <f t="shared" si="239"/>
        <v>-15</v>
      </c>
      <c r="H898" s="424">
        <f t="shared" si="243"/>
        <v>-0.294117647058824</v>
      </c>
      <c r="I898" s="384"/>
      <c r="J898" s="423" t="str">
        <f t="shared" si="240"/>
        <v/>
      </c>
      <c r="K898" s="424" t="str">
        <f t="shared" si="227"/>
        <v/>
      </c>
      <c r="L898" s="378">
        <v>51</v>
      </c>
      <c r="M898" s="202">
        <f t="shared" si="221"/>
        <v>7</v>
      </c>
    </row>
    <row r="899" s="357" customFormat="1" ht="15.75" spans="1:13">
      <c r="A899" s="386">
        <v>2200150</v>
      </c>
      <c r="B899" s="383" t="s">
        <v>161</v>
      </c>
      <c r="C899" s="384" t="s">
        <v>155</v>
      </c>
      <c r="D899" s="396">
        <v>0</v>
      </c>
      <c r="E899" s="423">
        <v>0</v>
      </c>
      <c r="F899" s="424" t="str">
        <f t="shared" si="242"/>
        <v/>
      </c>
      <c r="G899" s="423">
        <f t="shared" si="239"/>
        <v>-23</v>
      </c>
      <c r="H899" s="424">
        <f t="shared" si="243"/>
        <v>-1</v>
      </c>
      <c r="I899" s="384">
        <v>54</v>
      </c>
      <c r="J899" s="423" t="str">
        <f t="shared" si="240"/>
        <v/>
      </c>
      <c r="K899" s="424" t="str">
        <f t="shared" si="227"/>
        <v/>
      </c>
      <c r="L899" s="378">
        <v>23</v>
      </c>
      <c r="M899" s="202">
        <f t="shared" si="221"/>
        <v>7</v>
      </c>
    </row>
    <row r="900" s="357" customFormat="1" ht="15.75" spans="1:13">
      <c r="A900" s="386">
        <v>2200199</v>
      </c>
      <c r="B900" s="383" t="s">
        <v>821</v>
      </c>
      <c r="C900" s="384" t="s">
        <v>155</v>
      </c>
      <c r="D900" s="396">
        <v>48</v>
      </c>
      <c r="E900" s="423">
        <v>608</v>
      </c>
      <c r="F900" s="424">
        <f t="shared" si="242"/>
        <v>12.6666666666667</v>
      </c>
      <c r="G900" s="423">
        <f t="shared" si="239"/>
        <v>491</v>
      </c>
      <c r="H900" s="424">
        <f t="shared" si="243"/>
        <v>4.1965811965812</v>
      </c>
      <c r="I900" s="384"/>
      <c r="J900" s="423" t="str">
        <f t="shared" si="240"/>
        <v/>
      </c>
      <c r="K900" s="424" t="str">
        <f t="shared" si="227"/>
        <v/>
      </c>
      <c r="L900" s="378">
        <v>117</v>
      </c>
      <c r="M900" s="202">
        <f t="shared" si="221"/>
        <v>7</v>
      </c>
    </row>
    <row r="901" s="357" customFormat="1" ht="15.75" spans="1:13">
      <c r="A901" s="379">
        <v>22005</v>
      </c>
      <c r="B901" s="380" t="s">
        <v>822</v>
      </c>
      <c r="C901" s="381">
        <f>SUM(C902:C907)</f>
        <v>0</v>
      </c>
      <c r="D901" s="381">
        <f>SUM(D902:D907)</f>
        <v>0</v>
      </c>
      <c r="E901" s="378">
        <v>10</v>
      </c>
      <c r="F901" s="422" t="str">
        <f t="shared" si="242"/>
        <v/>
      </c>
      <c r="G901" s="381">
        <f>E901-L901</f>
        <v>-37</v>
      </c>
      <c r="H901" s="422">
        <f t="shared" si="243"/>
        <v>-0.787234042553192</v>
      </c>
      <c r="I901" s="381">
        <f>SUM(I902:I907)</f>
        <v>0</v>
      </c>
      <c r="J901" s="378">
        <f t="shared" si="240"/>
        <v>0</v>
      </c>
      <c r="K901" s="422" t="str">
        <f t="shared" si="227"/>
        <v/>
      </c>
      <c r="L901" s="378">
        <v>47</v>
      </c>
      <c r="M901" s="202">
        <f t="shared" si="221"/>
        <v>5</v>
      </c>
    </row>
    <row r="902" s="357" customFormat="1" ht="15.75" spans="1:13">
      <c r="A902" s="386">
        <v>2200501</v>
      </c>
      <c r="B902" s="383" t="s">
        <v>152</v>
      </c>
      <c r="C902" s="384" t="s">
        <v>155</v>
      </c>
      <c r="D902" s="396">
        <v>0</v>
      </c>
      <c r="E902" s="423">
        <v>0</v>
      </c>
      <c r="F902" s="424" t="str">
        <f t="shared" si="242"/>
        <v/>
      </c>
      <c r="G902" s="423">
        <f t="shared" ref="G902:G907" si="244">IFERROR(E902-L902,"")</f>
        <v>0</v>
      </c>
      <c r="H902" s="424" t="str">
        <f t="shared" si="243"/>
        <v/>
      </c>
      <c r="I902" s="384"/>
      <c r="J902" s="423" t="str">
        <f t="shared" si="240"/>
        <v/>
      </c>
      <c r="K902" s="424" t="str">
        <f t="shared" si="227"/>
        <v/>
      </c>
      <c r="L902" s="378">
        <v>0</v>
      </c>
      <c r="M902" s="202">
        <f t="shared" si="221"/>
        <v>7</v>
      </c>
    </row>
    <row r="903" s="357" customFormat="1" ht="15.75" spans="1:13">
      <c r="A903" s="386">
        <v>2200504</v>
      </c>
      <c r="B903" s="383" t="s">
        <v>823</v>
      </c>
      <c r="C903" s="384" t="s">
        <v>155</v>
      </c>
      <c r="D903" s="396">
        <v>0</v>
      </c>
      <c r="E903" s="423">
        <v>0</v>
      </c>
      <c r="F903" s="424" t="str">
        <f t="shared" si="242"/>
        <v/>
      </c>
      <c r="G903" s="423">
        <f t="shared" si="244"/>
        <v>0</v>
      </c>
      <c r="H903" s="424" t="str">
        <f t="shared" si="243"/>
        <v/>
      </c>
      <c r="I903" s="384"/>
      <c r="J903" s="423" t="str">
        <f t="shared" si="240"/>
        <v/>
      </c>
      <c r="K903" s="424" t="str">
        <f t="shared" si="227"/>
        <v/>
      </c>
      <c r="L903" s="378">
        <v>0</v>
      </c>
      <c r="M903" s="202">
        <f t="shared" si="221"/>
        <v>7</v>
      </c>
    </row>
    <row r="904" s="357" customFormat="1" ht="15.75" spans="1:13">
      <c r="A904" s="386">
        <v>2200507</v>
      </c>
      <c r="B904" s="383" t="s">
        <v>824</v>
      </c>
      <c r="C904" s="384" t="s">
        <v>155</v>
      </c>
      <c r="D904" s="396">
        <v>0</v>
      </c>
      <c r="E904" s="423">
        <v>0</v>
      </c>
      <c r="F904" s="424" t="str">
        <f t="shared" si="242"/>
        <v/>
      </c>
      <c r="G904" s="423">
        <f t="shared" si="244"/>
        <v>0</v>
      </c>
      <c r="H904" s="424" t="str">
        <f t="shared" si="243"/>
        <v/>
      </c>
      <c r="I904" s="384"/>
      <c r="J904" s="423" t="str">
        <f t="shared" si="240"/>
        <v/>
      </c>
      <c r="K904" s="424" t="str">
        <f t="shared" si="227"/>
        <v/>
      </c>
      <c r="L904" s="378">
        <v>0</v>
      </c>
      <c r="M904" s="202">
        <f t="shared" si="221"/>
        <v>7</v>
      </c>
    </row>
    <row r="905" s="357" customFormat="1" ht="15.75" spans="1:13">
      <c r="A905" s="386">
        <v>2200508</v>
      </c>
      <c r="B905" s="383" t="s">
        <v>825</v>
      </c>
      <c r="C905" s="384" t="s">
        <v>155</v>
      </c>
      <c r="D905" s="396">
        <v>0</v>
      </c>
      <c r="E905" s="423">
        <v>0</v>
      </c>
      <c r="F905" s="424" t="str">
        <f t="shared" si="242"/>
        <v/>
      </c>
      <c r="G905" s="423">
        <f t="shared" si="244"/>
        <v>-5</v>
      </c>
      <c r="H905" s="424">
        <f t="shared" si="243"/>
        <v>-1</v>
      </c>
      <c r="I905" s="384"/>
      <c r="J905" s="423" t="str">
        <f t="shared" si="240"/>
        <v/>
      </c>
      <c r="K905" s="424" t="str">
        <f t="shared" si="227"/>
        <v/>
      </c>
      <c r="L905" s="378">
        <v>5</v>
      </c>
      <c r="M905" s="202">
        <f t="shared" si="221"/>
        <v>7</v>
      </c>
    </row>
    <row r="906" s="357" customFormat="1" ht="15.75" spans="1:13">
      <c r="A906" s="386">
        <v>2200509</v>
      </c>
      <c r="B906" s="383" t="s">
        <v>826</v>
      </c>
      <c r="C906" s="384" t="s">
        <v>155</v>
      </c>
      <c r="D906" s="396">
        <v>0</v>
      </c>
      <c r="E906" s="423">
        <v>10</v>
      </c>
      <c r="F906" s="424" t="str">
        <f t="shared" si="242"/>
        <v/>
      </c>
      <c r="G906" s="423">
        <f t="shared" si="244"/>
        <v>-32</v>
      </c>
      <c r="H906" s="424">
        <f t="shared" si="243"/>
        <v>-0.761904761904762</v>
      </c>
      <c r="I906" s="384"/>
      <c r="J906" s="423" t="str">
        <f t="shared" si="240"/>
        <v/>
      </c>
      <c r="K906" s="424" t="str">
        <f t="shared" si="227"/>
        <v/>
      </c>
      <c r="L906" s="378">
        <v>42</v>
      </c>
      <c r="M906" s="202">
        <f t="shared" si="221"/>
        <v>7</v>
      </c>
    </row>
    <row r="907" s="357" customFormat="1" ht="15.75" spans="1:13">
      <c r="A907" s="386">
        <v>2200599</v>
      </c>
      <c r="B907" s="383" t="s">
        <v>827</v>
      </c>
      <c r="C907" s="384" t="s">
        <v>155</v>
      </c>
      <c r="D907" s="396">
        <v>0</v>
      </c>
      <c r="E907" s="423">
        <v>0</v>
      </c>
      <c r="F907" s="424" t="str">
        <f t="shared" si="242"/>
        <v/>
      </c>
      <c r="G907" s="423">
        <f t="shared" si="244"/>
        <v>0</v>
      </c>
      <c r="H907" s="424" t="str">
        <f t="shared" si="243"/>
        <v/>
      </c>
      <c r="I907" s="384"/>
      <c r="J907" s="423" t="str">
        <f t="shared" si="240"/>
        <v/>
      </c>
      <c r="K907" s="424" t="str">
        <f t="shared" si="227"/>
        <v/>
      </c>
      <c r="L907" s="378">
        <v>0</v>
      </c>
      <c r="M907" s="202">
        <f t="shared" si="221"/>
        <v>7</v>
      </c>
    </row>
    <row r="908" s="357" customFormat="1" ht="15.75" spans="1:13">
      <c r="A908" s="379">
        <v>22099</v>
      </c>
      <c r="B908" s="380" t="s">
        <v>828</v>
      </c>
      <c r="C908" s="387"/>
      <c r="D908" s="378"/>
      <c r="E908" s="378">
        <v>0</v>
      </c>
      <c r="F908" s="422" t="str">
        <f t="shared" si="242"/>
        <v/>
      </c>
      <c r="G908" s="381">
        <f t="shared" ref="G908:G910" si="245">E908-L908</f>
        <v>0</v>
      </c>
      <c r="H908" s="422" t="str">
        <f t="shared" si="243"/>
        <v/>
      </c>
      <c r="I908" s="387"/>
      <c r="J908" s="378"/>
      <c r="K908" s="422" t="str">
        <f t="shared" si="227"/>
        <v/>
      </c>
      <c r="L908" s="378">
        <v>0</v>
      </c>
      <c r="M908" s="202">
        <f t="shared" si="221"/>
        <v>5</v>
      </c>
    </row>
    <row r="909" s="357" customFormat="1" ht="15.75" spans="1:13">
      <c r="A909" s="390">
        <v>221</v>
      </c>
      <c r="B909" s="377" t="s">
        <v>829</v>
      </c>
      <c r="C909" s="378">
        <f>C910+C923+C927</f>
        <v>5124</v>
      </c>
      <c r="D909" s="378">
        <f t="shared" ref="D909:I909" si="246">D910+D923+D927</f>
        <v>7036</v>
      </c>
      <c r="E909" s="378">
        <f t="shared" si="246"/>
        <v>7122</v>
      </c>
      <c r="F909" s="429">
        <f>E909/D909</f>
        <v>1.01222285389426</v>
      </c>
      <c r="G909" s="381">
        <f t="shared" si="245"/>
        <v>-2248</v>
      </c>
      <c r="H909" s="430">
        <f>G909/L909</f>
        <v>-0.23991462113127</v>
      </c>
      <c r="I909" s="378">
        <f t="shared" si="246"/>
        <v>4977</v>
      </c>
      <c r="J909" s="378">
        <f t="shared" ref="J909:J926" si="247">IFERROR(I909-C909,"")</f>
        <v>-147</v>
      </c>
      <c r="K909" s="422">
        <f t="shared" si="227"/>
        <v>-0.0286885245901639</v>
      </c>
      <c r="L909" s="378">
        <v>9370</v>
      </c>
      <c r="M909" s="202">
        <f t="shared" ref="M909:M972" si="248">LEN(A909)</f>
        <v>3</v>
      </c>
    </row>
    <row r="910" s="357" customFormat="1" ht="15.75" spans="1:13">
      <c r="A910" s="379">
        <v>22101</v>
      </c>
      <c r="B910" s="380" t="s">
        <v>830</v>
      </c>
      <c r="C910" s="381">
        <f>SUM(C911:C922)</f>
        <v>533</v>
      </c>
      <c r="D910" s="381">
        <f>SUM(D911:D922)</f>
        <v>2377</v>
      </c>
      <c r="E910" s="378">
        <v>2584</v>
      </c>
      <c r="F910" s="422">
        <f t="shared" ref="F910:F930" si="249">IFERROR(E910/D910,"")</f>
        <v>1.08708456037021</v>
      </c>
      <c r="G910" s="381">
        <f t="shared" si="245"/>
        <v>-1367</v>
      </c>
      <c r="H910" s="422">
        <f t="shared" ref="H910:H930" si="250">IFERROR(G910/L910,"")</f>
        <v>-0.345988357377879</v>
      </c>
      <c r="I910" s="381">
        <f>SUM(I911:I922)</f>
        <v>406</v>
      </c>
      <c r="J910" s="378">
        <f t="shared" si="247"/>
        <v>-127</v>
      </c>
      <c r="K910" s="422">
        <f t="shared" si="227"/>
        <v>-0.23827392120075</v>
      </c>
      <c r="L910" s="378">
        <v>3951</v>
      </c>
      <c r="M910" s="202">
        <f t="shared" si="248"/>
        <v>5</v>
      </c>
    </row>
    <row r="911" s="357" customFormat="1" ht="15.75" spans="1:14">
      <c r="A911" s="386">
        <v>2210101</v>
      </c>
      <c r="B911" s="383" t="s">
        <v>831</v>
      </c>
      <c r="C911" s="384" t="s">
        <v>155</v>
      </c>
      <c r="D911" s="396">
        <v>0</v>
      </c>
      <c r="E911" s="423">
        <v>0</v>
      </c>
      <c r="F911" s="424" t="str">
        <f t="shared" si="249"/>
        <v/>
      </c>
      <c r="G911" s="423">
        <f t="shared" ref="G911:G922" si="251">IFERROR(E911-L911,"")</f>
        <v>-10</v>
      </c>
      <c r="H911" s="424">
        <f t="shared" si="250"/>
        <v>-1</v>
      </c>
      <c r="I911" s="384"/>
      <c r="J911" s="423" t="str">
        <f t="shared" si="247"/>
        <v/>
      </c>
      <c r="K911" s="424" t="str">
        <f t="shared" si="227"/>
        <v/>
      </c>
      <c r="L911" s="378">
        <v>10</v>
      </c>
      <c r="M911" s="202">
        <f t="shared" si="248"/>
        <v>7</v>
      </c>
      <c r="N911" s="357" t="s">
        <v>412</v>
      </c>
    </row>
    <row r="912" s="357" customFormat="1" ht="15.75" spans="1:13">
      <c r="A912" s="386">
        <v>2210102</v>
      </c>
      <c r="B912" s="383" t="s">
        <v>832</v>
      </c>
      <c r="C912" s="384" t="s">
        <v>155</v>
      </c>
      <c r="D912" s="396">
        <v>0</v>
      </c>
      <c r="E912" s="423">
        <v>0</v>
      </c>
      <c r="F912" s="424" t="str">
        <f t="shared" si="249"/>
        <v/>
      </c>
      <c r="G912" s="423">
        <f t="shared" si="251"/>
        <v>0</v>
      </c>
      <c r="H912" s="424" t="str">
        <f t="shared" si="250"/>
        <v/>
      </c>
      <c r="I912" s="384"/>
      <c r="J912" s="423" t="str">
        <f t="shared" si="247"/>
        <v/>
      </c>
      <c r="K912" s="424" t="str">
        <f t="shared" si="227"/>
        <v/>
      </c>
      <c r="L912" s="378">
        <v>0</v>
      </c>
      <c r="M912" s="202">
        <f t="shared" si="248"/>
        <v>7</v>
      </c>
    </row>
    <row r="913" s="357" customFormat="1" ht="15.75" spans="1:13">
      <c r="A913" s="386">
        <v>2210103</v>
      </c>
      <c r="B913" s="383" t="s">
        <v>833</v>
      </c>
      <c r="C913" s="384">
        <v>32</v>
      </c>
      <c r="D913" s="396">
        <v>1162</v>
      </c>
      <c r="E913" s="423">
        <v>1196</v>
      </c>
      <c r="F913" s="424">
        <f t="shared" si="249"/>
        <v>1.02925989672978</v>
      </c>
      <c r="G913" s="423">
        <f t="shared" si="251"/>
        <v>26</v>
      </c>
      <c r="H913" s="424">
        <f t="shared" si="250"/>
        <v>0.0222222222222222</v>
      </c>
      <c r="I913" s="384">
        <v>57</v>
      </c>
      <c r="J913" s="423">
        <f t="shared" si="247"/>
        <v>25</v>
      </c>
      <c r="K913" s="424">
        <f t="shared" si="227"/>
        <v>0.78125</v>
      </c>
      <c r="L913" s="378">
        <v>1170</v>
      </c>
      <c r="M913" s="202">
        <f t="shared" si="248"/>
        <v>7</v>
      </c>
    </row>
    <row r="914" s="357" customFormat="1" ht="15.75" spans="1:13">
      <c r="A914" s="386">
        <v>2210104</v>
      </c>
      <c r="B914" s="383" t="s">
        <v>834</v>
      </c>
      <c r="C914" s="384" t="s">
        <v>155</v>
      </c>
      <c r="D914" s="396">
        <v>0</v>
      </c>
      <c r="E914" s="423">
        <v>0</v>
      </c>
      <c r="F914" s="424" t="str">
        <f t="shared" si="249"/>
        <v/>
      </c>
      <c r="G914" s="423">
        <f t="shared" si="251"/>
        <v>0</v>
      </c>
      <c r="H914" s="424" t="str">
        <f t="shared" si="250"/>
        <v/>
      </c>
      <c r="I914" s="384"/>
      <c r="J914" s="423" t="str">
        <f t="shared" si="247"/>
        <v/>
      </c>
      <c r="K914" s="424" t="str">
        <f t="shared" si="227"/>
        <v/>
      </c>
      <c r="L914" s="378">
        <v>0</v>
      </c>
      <c r="M914" s="202">
        <f t="shared" si="248"/>
        <v>7</v>
      </c>
    </row>
    <row r="915" s="357" customFormat="1" ht="15.75" spans="1:13">
      <c r="A915" s="386">
        <v>2210105</v>
      </c>
      <c r="B915" s="383" t="s">
        <v>835</v>
      </c>
      <c r="C915" s="384">
        <v>92</v>
      </c>
      <c r="D915" s="396">
        <v>269</v>
      </c>
      <c r="E915" s="423">
        <v>270</v>
      </c>
      <c r="F915" s="424">
        <f t="shared" si="249"/>
        <v>1.00371747211896</v>
      </c>
      <c r="G915" s="423">
        <f t="shared" si="251"/>
        <v>-197</v>
      </c>
      <c r="H915" s="424">
        <f t="shared" si="250"/>
        <v>-0.421841541755889</v>
      </c>
      <c r="I915" s="384">
        <v>324</v>
      </c>
      <c r="J915" s="423">
        <f t="shared" si="247"/>
        <v>232</v>
      </c>
      <c r="K915" s="424">
        <f t="shared" si="227"/>
        <v>2.52173913043478</v>
      </c>
      <c r="L915" s="378">
        <v>467</v>
      </c>
      <c r="M915" s="202">
        <f t="shared" si="248"/>
        <v>7</v>
      </c>
    </row>
    <row r="916" s="357" customFormat="1" ht="15.75" spans="1:14">
      <c r="A916" s="386">
        <v>2210106</v>
      </c>
      <c r="B916" s="383" t="s">
        <v>836</v>
      </c>
      <c r="C916" s="384" t="s">
        <v>155</v>
      </c>
      <c r="D916" s="396">
        <v>3</v>
      </c>
      <c r="E916" s="423">
        <v>3</v>
      </c>
      <c r="F916" s="424">
        <f t="shared" si="249"/>
        <v>1</v>
      </c>
      <c r="G916" s="423">
        <f t="shared" si="251"/>
        <v>2</v>
      </c>
      <c r="H916" s="424">
        <f t="shared" si="250"/>
        <v>2</v>
      </c>
      <c r="I916" s="384"/>
      <c r="J916" s="423" t="str">
        <f t="shared" si="247"/>
        <v/>
      </c>
      <c r="K916" s="424" t="str">
        <f t="shared" si="227"/>
        <v/>
      </c>
      <c r="L916" s="378">
        <v>1</v>
      </c>
      <c r="M916" s="202">
        <f t="shared" si="248"/>
        <v>7</v>
      </c>
      <c r="N916" s="357" t="s">
        <v>837</v>
      </c>
    </row>
    <row r="917" s="357" customFormat="1" ht="15.75" spans="1:14">
      <c r="A917" s="386">
        <v>2210107</v>
      </c>
      <c r="B917" s="383" t="s">
        <v>838</v>
      </c>
      <c r="C917" s="384" t="s">
        <v>155</v>
      </c>
      <c r="D917" s="396">
        <v>0</v>
      </c>
      <c r="E917" s="423">
        <v>0</v>
      </c>
      <c r="F917" s="424" t="str">
        <f t="shared" si="249"/>
        <v/>
      </c>
      <c r="G917" s="423">
        <f t="shared" si="251"/>
        <v>0</v>
      </c>
      <c r="H917" s="424" t="str">
        <f t="shared" si="250"/>
        <v/>
      </c>
      <c r="I917" s="384"/>
      <c r="J917" s="423" t="str">
        <f t="shared" si="247"/>
        <v/>
      </c>
      <c r="K917" s="424" t="str">
        <f t="shared" si="227"/>
        <v/>
      </c>
      <c r="L917" s="378">
        <v>0</v>
      </c>
      <c r="M917" s="202">
        <f t="shared" si="248"/>
        <v>7</v>
      </c>
      <c r="N917" s="357" t="s">
        <v>837</v>
      </c>
    </row>
    <row r="918" s="357" customFormat="1" ht="15.75" spans="1:13">
      <c r="A918" s="386">
        <v>2210108</v>
      </c>
      <c r="B918" s="383" t="s">
        <v>839</v>
      </c>
      <c r="C918" s="384">
        <v>409</v>
      </c>
      <c r="D918" s="396">
        <v>800</v>
      </c>
      <c r="E918" s="423">
        <v>949</v>
      </c>
      <c r="F918" s="424">
        <f t="shared" si="249"/>
        <v>1.18625</v>
      </c>
      <c r="G918" s="423">
        <f t="shared" si="251"/>
        <v>264</v>
      </c>
      <c r="H918" s="424">
        <f t="shared" si="250"/>
        <v>0.385401459854015</v>
      </c>
      <c r="I918" s="384"/>
      <c r="J918" s="423">
        <f t="shared" si="247"/>
        <v>-409</v>
      </c>
      <c r="K918" s="424">
        <f t="shared" ref="K918:K981" si="252">IFERROR(J918/C918,"")</f>
        <v>-1</v>
      </c>
      <c r="L918" s="378">
        <v>685</v>
      </c>
      <c r="M918" s="202">
        <f t="shared" si="248"/>
        <v>7</v>
      </c>
    </row>
    <row r="919" s="357" customFormat="1" ht="15.75" spans="1:14">
      <c r="A919" s="386">
        <v>2210109</v>
      </c>
      <c r="B919" s="383" t="s">
        <v>840</v>
      </c>
      <c r="C919" s="384" t="s">
        <v>155</v>
      </c>
      <c r="D919" s="396">
        <v>0</v>
      </c>
      <c r="E919" s="423">
        <v>0</v>
      </c>
      <c r="F919" s="424" t="str">
        <f t="shared" si="249"/>
        <v/>
      </c>
      <c r="G919" s="423">
        <f t="shared" si="251"/>
        <v>0</v>
      </c>
      <c r="H919" s="424" t="str">
        <f t="shared" si="250"/>
        <v/>
      </c>
      <c r="I919" s="384"/>
      <c r="J919" s="423" t="str">
        <f t="shared" si="247"/>
        <v/>
      </c>
      <c r="K919" s="424" t="str">
        <f t="shared" si="252"/>
        <v/>
      </c>
      <c r="L919" s="378">
        <v>0</v>
      </c>
      <c r="M919" s="202">
        <f t="shared" si="248"/>
        <v>7</v>
      </c>
      <c r="N919" s="357" t="s">
        <v>412</v>
      </c>
    </row>
    <row r="920" s="357" customFormat="1" ht="15.75" spans="1:14">
      <c r="A920" s="386">
        <v>2210110</v>
      </c>
      <c r="B920" s="383" t="s">
        <v>841</v>
      </c>
      <c r="C920" s="384" t="s">
        <v>155</v>
      </c>
      <c r="D920" s="396">
        <v>143</v>
      </c>
      <c r="E920" s="423">
        <v>166</v>
      </c>
      <c r="F920" s="424">
        <f t="shared" si="249"/>
        <v>1.16083916083916</v>
      </c>
      <c r="G920" s="423">
        <f t="shared" si="251"/>
        <v>-771</v>
      </c>
      <c r="H920" s="424">
        <f t="shared" si="250"/>
        <v>-0.822838847385272</v>
      </c>
      <c r="I920" s="384"/>
      <c r="J920" s="423" t="str">
        <f t="shared" si="247"/>
        <v/>
      </c>
      <c r="K920" s="424" t="str">
        <f t="shared" si="252"/>
        <v/>
      </c>
      <c r="L920" s="378">
        <v>937</v>
      </c>
      <c r="M920" s="202">
        <f t="shared" si="248"/>
        <v>7</v>
      </c>
      <c r="N920" s="357" t="s">
        <v>837</v>
      </c>
    </row>
    <row r="921" s="357" customFormat="1" ht="15.75" spans="1:14">
      <c r="A921" s="386">
        <v>2210111</v>
      </c>
      <c r="B921" s="383" t="s">
        <v>842</v>
      </c>
      <c r="C921" s="384"/>
      <c r="D921" s="396"/>
      <c r="E921" s="423"/>
      <c r="F921" s="424" t="str">
        <f t="shared" si="249"/>
        <v/>
      </c>
      <c r="G921" s="423">
        <f t="shared" si="251"/>
        <v>0</v>
      </c>
      <c r="H921" s="424" t="str">
        <f t="shared" si="250"/>
        <v/>
      </c>
      <c r="I921" s="384">
        <v>25</v>
      </c>
      <c r="J921" s="423">
        <f t="shared" si="247"/>
        <v>25</v>
      </c>
      <c r="K921" s="424" t="str">
        <f t="shared" si="252"/>
        <v/>
      </c>
      <c r="L921" s="378"/>
      <c r="M921" s="202">
        <f t="shared" si="248"/>
        <v>7</v>
      </c>
      <c r="N921" s="357" t="s">
        <v>253</v>
      </c>
    </row>
    <row r="922" s="357" customFormat="1" ht="15.75" spans="1:13">
      <c r="A922" s="386">
        <v>2210199</v>
      </c>
      <c r="B922" s="383" t="s">
        <v>843</v>
      </c>
      <c r="C922" s="384" t="s">
        <v>155</v>
      </c>
      <c r="D922" s="396">
        <v>0</v>
      </c>
      <c r="E922" s="423">
        <v>0</v>
      </c>
      <c r="F922" s="424" t="str">
        <f t="shared" si="249"/>
        <v/>
      </c>
      <c r="G922" s="423">
        <f t="shared" si="251"/>
        <v>-681</v>
      </c>
      <c r="H922" s="424">
        <f t="shared" si="250"/>
        <v>-1</v>
      </c>
      <c r="I922" s="384"/>
      <c r="J922" s="423" t="str">
        <f t="shared" si="247"/>
        <v/>
      </c>
      <c r="K922" s="424" t="str">
        <f t="shared" si="252"/>
        <v/>
      </c>
      <c r="L922" s="378">
        <v>681</v>
      </c>
      <c r="M922" s="202">
        <f t="shared" si="248"/>
        <v>7</v>
      </c>
    </row>
    <row r="923" s="357" customFormat="1" ht="15.75" spans="1:13">
      <c r="A923" s="379">
        <v>22102</v>
      </c>
      <c r="B923" s="380" t="s">
        <v>844</v>
      </c>
      <c r="C923" s="381">
        <f>SUM(C924:C926)</f>
        <v>4591</v>
      </c>
      <c r="D923" s="381">
        <f>SUM(D924:D926)</f>
        <v>4593</v>
      </c>
      <c r="E923" s="378">
        <v>4538</v>
      </c>
      <c r="F923" s="422">
        <f t="shared" si="249"/>
        <v>0.98802525582408</v>
      </c>
      <c r="G923" s="381">
        <f>E923-L923</f>
        <v>-881</v>
      </c>
      <c r="H923" s="422">
        <f t="shared" si="250"/>
        <v>-0.162576121055545</v>
      </c>
      <c r="I923" s="381">
        <f>SUM(I924:I926)</f>
        <v>4571</v>
      </c>
      <c r="J923" s="378">
        <f t="shared" si="247"/>
        <v>-20</v>
      </c>
      <c r="K923" s="422">
        <f t="shared" si="252"/>
        <v>-0.00435634937922021</v>
      </c>
      <c r="L923" s="378">
        <v>5419</v>
      </c>
      <c r="M923" s="202">
        <f t="shared" si="248"/>
        <v>5</v>
      </c>
    </row>
    <row r="924" s="357" customFormat="1" ht="15.75" spans="1:13">
      <c r="A924" s="386">
        <v>2210201</v>
      </c>
      <c r="B924" s="383" t="s">
        <v>845</v>
      </c>
      <c r="C924" s="384">
        <v>4591</v>
      </c>
      <c r="D924" s="396">
        <v>4593</v>
      </c>
      <c r="E924" s="423">
        <v>4538</v>
      </c>
      <c r="F924" s="424">
        <f t="shared" si="249"/>
        <v>0.98802525582408</v>
      </c>
      <c r="G924" s="423">
        <f t="shared" ref="G924:G926" si="253">IFERROR(E924-L924,"")</f>
        <v>-881</v>
      </c>
      <c r="H924" s="424">
        <f t="shared" si="250"/>
        <v>-0.162576121055545</v>
      </c>
      <c r="I924" s="384">
        <v>4571</v>
      </c>
      <c r="J924" s="423">
        <f t="shared" si="247"/>
        <v>-20</v>
      </c>
      <c r="K924" s="424">
        <f t="shared" si="252"/>
        <v>-0.00435634937922021</v>
      </c>
      <c r="L924" s="378">
        <v>5419</v>
      </c>
      <c r="M924" s="202">
        <f t="shared" si="248"/>
        <v>7</v>
      </c>
    </row>
    <row r="925" s="357" customFormat="1" ht="15.75" spans="1:13">
      <c r="A925" s="386">
        <v>2210202</v>
      </c>
      <c r="B925" s="383" t="s">
        <v>846</v>
      </c>
      <c r="C925" s="384" t="s">
        <v>155</v>
      </c>
      <c r="D925" s="396">
        <v>0</v>
      </c>
      <c r="E925" s="423">
        <v>0</v>
      </c>
      <c r="F925" s="424" t="str">
        <f t="shared" si="249"/>
        <v/>
      </c>
      <c r="G925" s="423">
        <f t="shared" si="253"/>
        <v>0</v>
      </c>
      <c r="H925" s="424" t="str">
        <f t="shared" si="250"/>
        <v/>
      </c>
      <c r="I925" s="384"/>
      <c r="J925" s="423" t="str">
        <f t="shared" si="247"/>
        <v/>
      </c>
      <c r="K925" s="424" t="str">
        <f t="shared" si="252"/>
        <v/>
      </c>
      <c r="L925" s="378">
        <v>0</v>
      </c>
      <c r="M925" s="202">
        <f t="shared" si="248"/>
        <v>7</v>
      </c>
    </row>
    <row r="926" s="357" customFormat="1" ht="15.75" spans="1:13">
      <c r="A926" s="386">
        <v>2210203</v>
      </c>
      <c r="B926" s="383" t="s">
        <v>847</v>
      </c>
      <c r="C926" s="384" t="s">
        <v>155</v>
      </c>
      <c r="D926" s="396">
        <v>0</v>
      </c>
      <c r="E926" s="423">
        <v>0</v>
      </c>
      <c r="F926" s="424" t="str">
        <f t="shared" si="249"/>
        <v/>
      </c>
      <c r="G926" s="423">
        <f t="shared" si="253"/>
        <v>0</v>
      </c>
      <c r="H926" s="424" t="str">
        <f t="shared" si="250"/>
        <v/>
      </c>
      <c r="I926" s="384"/>
      <c r="J926" s="423" t="str">
        <f t="shared" si="247"/>
        <v/>
      </c>
      <c r="K926" s="424" t="str">
        <f t="shared" si="252"/>
        <v/>
      </c>
      <c r="L926" s="378">
        <v>0</v>
      </c>
      <c r="M926" s="202">
        <f t="shared" si="248"/>
        <v>7</v>
      </c>
    </row>
    <row r="927" s="357" customFormat="1" ht="15.75" spans="1:13">
      <c r="A927" s="379">
        <v>22103</v>
      </c>
      <c r="B927" s="380" t="s">
        <v>848</v>
      </c>
      <c r="C927" s="381">
        <f>SUM(C928:C930)</f>
        <v>0</v>
      </c>
      <c r="D927" s="381">
        <f>SUM(D928:D930)</f>
        <v>66</v>
      </c>
      <c r="E927" s="378">
        <v>0</v>
      </c>
      <c r="F927" s="422">
        <f t="shared" si="249"/>
        <v>0</v>
      </c>
      <c r="G927" s="381"/>
      <c r="H927" s="422" t="str">
        <f t="shared" si="250"/>
        <v/>
      </c>
      <c r="I927" s="387"/>
      <c r="J927" s="378"/>
      <c r="K927" s="422" t="str">
        <f t="shared" si="252"/>
        <v/>
      </c>
      <c r="L927" s="378">
        <v>0</v>
      </c>
      <c r="M927" s="202">
        <f t="shared" si="248"/>
        <v>5</v>
      </c>
    </row>
    <row r="928" s="357" customFormat="1" ht="15.75" spans="1:13">
      <c r="A928" s="386">
        <v>2210301</v>
      </c>
      <c r="B928" s="383" t="s">
        <v>849</v>
      </c>
      <c r="C928" s="384" t="s">
        <v>155</v>
      </c>
      <c r="D928" s="396">
        <v>0</v>
      </c>
      <c r="E928" s="423">
        <v>0</v>
      </c>
      <c r="F928" s="424" t="str">
        <f t="shared" si="249"/>
        <v/>
      </c>
      <c r="G928" s="423">
        <f t="shared" ref="G928:G930" si="254">IFERROR(E928-L928,"")</f>
        <v>0</v>
      </c>
      <c r="H928" s="424" t="str">
        <f t="shared" si="250"/>
        <v/>
      </c>
      <c r="I928" s="384"/>
      <c r="J928" s="423" t="str">
        <f t="shared" ref="J928:J944" si="255">IFERROR(I928-C928,"")</f>
        <v/>
      </c>
      <c r="K928" s="424" t="str">
        <f t="shared" si="252"/>
        <v/>
      </c>
      <c r="L928" s="378">
        <v>0</v>
      </c>
      <c r="M928" s="202">
        <f t="shared" si="248"/>
        <v>7</v>
      </c>
    </row>
    <row r="929" s="357" customFormat="1" ht="15.75" spans="1:13">
      <c r="A929" s="386">
        <v>2210302</v>
      </c>
      <c r="B929" s="383" t="s">
        <v>850</v>
      </c>
      <c r="C929" s="384" t="s">
        <v>155</v>
      </c>
      <c r="D929" s="396">
        <v>0</v>
      </c>
      <c r="E929" s="423">
        <v>0</v>
      </c>
      <c r="F929" s="424" t="str">
        <f t="shared" si="249"/>
        <v/>
      </c>
      <c r="G929" s="423">
        <f t="shared" si="254"/>
        <v>0</v>
      </c>
      <c r="H929" s="424" t="str">
        <f t="shared" si="250"/>
        <v/>
      </c>
      <c r="I929" s="384"/>
      <c r="J929" s="423" t="str">
        <f t="shared" si="255"/>
        <v/>
      </c>
      <c r="K929" s="424" t="str">
        <f t="shared" si="252"/>
        <v/>
      </c>
      <c r="L929" s="378">
        <v>0</v>
      </c>
      <c r="M929" s="202">
        <f t="shared" si="248"/>
        <v>7</v>
      </c>
    </row>
    <row r="930" s="357" customFormat="1" ht="15.75" spans="1:13">
      <c r="A930" s="386">
        <v>2210399</v>
      </c>
      <c r="B930" s="383" t="s">
        <v>851</v>
      </c>
      <c r="C930" s="384" t="s">
        <v>155</v>
      </c>
      <c r="D930" s="396">
        <v>66</v>
      </c>
      <c r="E930" s="423">
        <v>0</v>
      </c>
      <c r="F930" s="424">
        <f t="shared" si="249"/>
        <v>0</v>
      </c>
      <c r="G930" s="423">
        <f t="shared" si="254"/>
        <v>0</v>
      </c>
      <c r="H930" s="424" t="str">
        <f t="shared" si="250"/>
        <v/>
      </c>
      <c r="I930" s="384"/>
      <c r="J930" s="423" t="str">
        <f t="shared" si="255"/>
        <v/>
      </c>
      <c r="K930" s="424" t="str">
        <f t="shared" si="252"/>
        <v/>
      </c>
      <c r="L930" s="378">
        <v>0</v>
      </c>
      <c r="M930" s="202">
        <f t="shared" si="248"/>
        <v>7</v>
      </c>
    </row>
    <row r="931" s="357" customFormat="1" ht="15.75" spans="1:13">
      <c r="A931" s="390">
        <v>222</v>
      </c>
      <c r="B931" s="377" t="s">
        <v>852</v>
      </c>
      <c r="C931" s="378">
        <f>SUM(C932,,C942,C945)</f>
        <v>106</v>
      </c>
      <c r="D931" s="378">
        <f t="shared" ref="D931:I931" si="256">SUM(D932,,D942,D945)</f>
        <v>116</v>
      </c>
      <c r="E931" s="378">
        <f t="shared" si="256"/>
        <v>51</v>
      </c>
      <c r="F931" s="429">
        <f>E931/D931</f>
        <v>0.439655172413793</v>
      </c>
      <c r="G931" s="381">
        <f>E931-L931</f>
        <v>-119</v>
      </c>
      <c r="H931" s="430">
        <f>G931/L931</f>
        <v>-0.7</v>
      </c>
      <c r="I931" s="378">
        <f t="shared" si="256"/>
        <v>51</v>
      </c>
      <c r="J931" s="378">
        <f t="shared" si="255"/>
        <v>-55</v>
      </c>
      <c r="K931" s="422">
        <f t="shared" si="252"/>
        <v>-0.518867924528302</v>
      </c>
      <c r="L931" s="378">
        <v>170</v>
      </c>
      <c r="M931" s="202">
        <f t="shared" si="248"/>
        <v>3</v>
      </c>
    </row>
    <row r="932" s="357" customFormat="1" ht="15.75" spans="1:13">
      <c r="A932" s="379">
        <v>22201</v>
      </c>
      <c r="B932" s="380" t="s">
        <v>853</v>
      </c>
      <c r="C932" s="381">
        <f>SUM(C933:C941)</f>
        <v>106</v>
      </c>
      <c r="D932" s="381">
        <f>SUM(D933:D941)</f>
        <v>116</v>
      </c>
      <c r="E932" s="378">
        <v>51</v>
      </c>
      <c r="F932" s="422">
        <f t="shared" ref="F932:F947" si="257">IFERROR(E932/D932,"")</f>
        <v>0.439655172413793</v>
      </c>
      <c r="G932" s="381">
        <f>E932-L932</f>
        <v>4</v>
      </c>
      <c r="H932" s="422">
        <f t="shared" ref="H932:H947" si="258">IFERROR(G932/L932,"")</f>
        <v>0.0851063829787234</v>
      </c>
      <c r="I932" s="381">
        <f>SUM(I933:I941)</f>
        <v>51</v>
      </c>
      <c r="J932" s="378">
        <f t="shared" si="255"/>
        <v>-55</v>
      </c>
      <c r="K932" s="422">
        <f t="shared" si="252"/>
        <v>-0.518867924528302</v>
      </c>
      <c r="L932" s="378">
        <v>47</v>
      </c>
      <c r="M932" s="202">
        <f t="shared" si="248"/>
        <v>5</v>
      </c>
    </row>
    <row r="933" s="357" customFormat="1" ht="15.75" spans="1:13">
      <c r="A933" s="386">
        <v>2220101</v>
      </c>
      <c r="B933" s="383" t="s">
        <v>152</v>
      </c>
      <c r="C933" s="384" t="s">
        <v>155</v>
      </c>
      <c r="D933" s="396">
        <v>10</v>
      </c>
      <c r="E933" s="423">
        <v>40</v>
      </c>
      <c r="F933" s="424">
        <f t="shared" si="257"/>
        <v>4</v>
      </c>
      <c r="G933" s="423">
        <f t="shared" ref="G933:G941" si="259">IFERROR(E933-L933,"")</f>
        <v>40</v>
      </c>
      <c r="H933" s="424" t="str">
        <f t="shared" si="258"/>
        <v/>
      </c>
      <c r="I933" s="384"/>
      <c r="J933" s="423" t="str">
        <f t="shared" si="255"/>
        <v/>
      </c>
      <c r="K933" s="424" t="str">
        <f t="shared" si="252"/>
        <v/>
      </c>
      <c r="L933" s="378">
        <v>0</v>
      </c>
      <c r="M933" s="202">
        <f t="shared" si="248"/>
        <v>7</v>
      </c>
    </row>
    <row r="934" s="357" customFormat="1" ht="15.75" spans="1:13">
      <c r="A934" s="386">
        <v>2220102</v>
      </c>
      <c r="B934" s="383" t="s">
        <v>153</v>
      </c>
      <c r="C934" s="384" t="s">
        <v>155</v>
      </c>
      <c r="D934" s="396">
        <v>0</v>
      </c>
      <c r="E934" s="423">
        <v>0</v>
      </c>
      <c r="F934" s="424" t="str">
        <f t="shared" si="257"/>
        <v/>
      </c>
      <c r="G934" s="423">
        <f t="shared" si="259"/>
        <v>0</v>
      </c>
      <c r="H934" s="424" t="str">
        <f t="shared" si="258"/>
        <v/>
      </c>
      <c r="I934" s="384"/>
      <c r="J934" s="423" t="str">
        <f t="shared" si="255"/>
        <v/>
      </c>
      <c r="K934" s="424" t="str">
        <f t="shared" si="252"/>
        <v/>
      </c>
      <c r="L934" s="378">
        <v>0</v>
      </c>
      <c r="M934" s="202">
        <f t="shared" si="248"/>
        <v>7</v>
      </c>
    </row>
    <row r="935" s="357" customFormat="1" ht="15.75" spans="1:13">
      <c r="A935" s="386">
        <v>2220103</v>
      </c>
      <c r="B935" s="383" t="s">
        <v>154</v>
      </c>
      <c r="C935" s="384" t="s">
        <v>155</v>
      </c>
      <c r="D935" s="396">
        <v>0</v>
      </c>
      <c r="E935" s="423">
        <v>0</v>
      </c>
      <c r="F935" s="424" t="str">
        <f t="shared" si="257"/>
        <v/>
      </c>
      <c r="G935" s="423">
        <f t="shared" si="259"/>
        <v>0</v>
      </c>
      <c r="H935" s="424" t="str">
        <f t="shared" si="258"/>
        <v/>
      </c>
      <c r="I935" s="384"/>
      <c r="J935" s="423" t="str">
        <f t="shared" si="255"/>
        <v/>
      </c>
      <c r="K935" s="424" t="str">
        <f t="shared" si="252"/>
        <v/>
      </c>
      <c r="L935" s="378">
        <v>0</v>
      </c>
      <c r="M935" s="202">
        <f t="shared" si="248"/>
        <v>7</v>
      </c>
    </row>
    <row r="936" s="357" customFormat="1" ht="15.75" spans="1:13">
      <c r="A936" s="386">
        <v>2220104</v>
      </c>
      <c r="B936" s="383" t="s">
        <v>854</v>
      </c>
      <c r="C936" s="384" t="s">
        <v>155</v>
      </c>
      <c r="D936" s="396">
        <v>0</v>
      </c>
      <c r="E936" s="423">
        <v>0</v>
      </c>
      <c r="F936" s="424" t="str">
        <f t="shared" si="257"/>
        <v/>
      </c>
      <c r="G936" s="423">
        <f t="shared" si="259"/>
        <v>0</v>
      </c>
      <c r="H936" s="424" t="str">
        <f t="shared" si="258"/>
        <v/>
      </c>
      <c r="I936" s="384"/>
      <c r="J936" s="423" t="str">
        <f t="shared" si="255"/>
        <v/>
      </c>
      <c r="K936" s="424" t="str">
        <f t="shared" si="252"/>
        <v/>
      </c>
      <c r="L936" s="378">
        <v>0</v>
      </c>
      <c r="M936" s="202">
        <f t="shared" si="248"/>
        <v>7</v>
      </c>
    </row>
    <row r="937" s="357" customFormat="1" ht="15.75" spans="1:13">
      <c r="A937" s="386">
        <v>2220105</v>
      </c>
      <c r="B937" s="383" t="s">
        <v>855</v>
      </c>
      <c r="C937" s="384" t="s">
        <v>155</v>
      </c>
      <c r="D937" s="396">
        <v>0</v>
      </c>
      <c r="E937" s="423">
        <v>0</v>
      </c>
      <c r="F937" s="424" t="str">
        <f t="shared" si="257"/>
        <v/>
      </c>
      <c r="G937" s="423">
        <f t="shared" si="259"/>
        <v>0</v>
      </c>
      <c r="H937" s="424" t="str">
        <f t="shared" si="258"/>
        <v/>
      </c>
      <c r="I937" s="384"/>
      <c r="J937" s="423" t="str">
        <f t="shared" si="255"/>
        <v/>
      </c>
      <c r="K937" s="424" t="str">
        <f t="shared" si="252"/>
        <v/>
      </c>
      <c r="L937" s="378">
        <v>0</v>
      </c>
      <c r="M937" s="202">
        <f t="shared" si="248"/>
        <v>7</v>
      </c>
    </row>
    <row r="938" s="357" customFormat="1" ht="15.75" spans="1:13">
      <c r="A938" s="386">
        <v>2220106</v>
      </c>
      <c r="B938" s="383" t="s">
        <v>856</v>
      </c>
      <c r="C938" s="384">
        <v>1</v>
      </c>
      <c r="D938" s="396">
        <v>1</v>
      </c>
      <c r="E938" s="423">
        <v>1</v>
      </c>
      <c r="F938" s="424">
        <f t="shared" si="257"/>
        <v>1</v>
      </c>
      <c r="G938" s="423">
        <f t="shared" si="259"/>
        <v>-19</v>
      </c>
      <c r="H938" s="424">
        <f t="shared" si="258"/>
        <v>-0.95</v>
      </c>
      <c r="I938" s="384">
        <v>1</v>
      </c>
      <c r="J938" s="423">
        <f t="shared" si="255"/>
        <v>0</v>
      </c>
      <c r="K938" s="424">
        <f t="shared" si="252"/>
        <v>0</v>
      </c>
      <c r="L938" s="378">
        <v>20</v>
      </c>
      <c r="M938" s="202">
        <f t="shared" si="248"/>
        <v>7</v>
      </c>
    </row>
    <row r="939" s="357" customFormat="1" ht="15.75" spans="1:13">
      <c r="A939" s="386">
        <v>2220115</v>
      </c>
      <c r="B939" s="383" t="s">
        <v>857</v>
      </c>
      <c r="C939" s="384">
        <v>95</v>
      </c>
      <c r="D939" s="396">
        <v>95</v>
      </c>
      <c r="E939" s="423">
        <v>0</v>
      </c>
      <c r="F939" s="424">
        <f t="shared" si="257"/>
        <v>0</v>
      </c>
      <c r="G939" s="423">
        <f t="shared" si="259"/>
        <v>0</v>
      </c>
      <c r="H939" s="424" t="str">
        <f t="shared" si="258"/>
        <v/>
      </c>
      <c r="I939" s="384">
        <v>50</v>
      </c>
      <c r="J939" s="423">
        <f t="shared" si="255"/>
        <v>-45</v>
      </c>
      <c r="K939" s="424">
        <f t="shared" si="252"/>
        <v>-0.473684210526316</v>
      </c>
      <c r="L939" s="378">
        <v>0</v>
      </c>
      <c r="M939" s="202">
        <f t="shared" si="248"/>
        <v>7</v>
      </c>
    </row>
    <row r="940" s="357" customFormat="1" ht="15.75" spans="1:13">
      <c r="A940" s="386">
        <v>2220150</v>
      </c>
      <c r="B940" s="383" t="s">
        <v>161</v>
      </c>
      <c r="C940" s="384" t="s">
        <v>155</v>
      </c>
      <c r="D940" s="396">
        <v>0</v>
      </c>
      <c r="E940" s="423">
        <v>0</v>
      </c>
      <c r="F940" s="424" t="str">
        <f t="shared" si="257"/>
        <v/>
      </c>
      <c r="G940" s="423">
        <f t="shared" si="259"/>
        <v>-26</v>
      </c>
      <c r="H940" s="424">
        <f t="shared" si="258"/>
        <v>-1</v>
      </c>
      <c r="I940" s="384"/>
      <c r="J940" s="423" t="str">
        <f t="shared" si="255"/>
        <v/>
      </c>
      <c r="K940" s="424" t="str">
        <f t="shared" si="252"/>
        <v/>
      </c>
      <c r="L940" s="378">
        <v>26</v>
      </c>
      <c r="M940" s="202">
        <f t="shared" si="248"/>
        <v>7</v>
      </c>
    </row>
    <row r="941" s="357" customFormat="1" ht="15.75" spans="1:13">
      <c r="A941" s="386">
        <v>2220199</v>
      </c>
      <c r="B941" s="383" t="s">
        <v>858</v>
      </c>
      <c r="C941" s="384">
        <v>10</v>
      </c>
      <c r="D941" s="396">
        <v>10</v>
      </c>
      <c r="E941" s="423">
        <v>10</v>
      </c>
      <c r="F941" s="424">
        <f t="shared" si="257"/>
        <v>1</v>
      </c>
      <c r="G941" s="423">
        <f t="shared" si="259"/>
        <v>9</v>
      </c>
      <c r="H941" s="424">
        <f t="shared" si="258"/>
        <v>9</v>
      </c>
      <c r="I941" s="384"/>
      <c r="J941" s="423">
        <f t="shared" si="255"/>
        <v>-10</v>
      </c>
      <c r="K941" s="424">
        <f t="shared" si="252"/>
        <v>-1</v>
      </c>
      <c r="L941" s="378">
        <v>1</v>
      </c>
      <c r="M941" s="202">
        <f t="shared" si="248"/>
        <v>7</v>
      </c>
    </row>
    <row r="942" s="357" customFormat="1" ht="15.75" spans="1:13">
      <c r="A942" s="379">
        <v>22204</v>
      </c>
      <c r="B942" s="388" t="s">
        <v>859</v>
      </c>
      <c r="C942" s="381">
        <f>SUM(C943:C944)</f>
        <v>0</v>
      </c>
      <c r="D942" s="381">
        <f>D943+D944</f>
        <v>0</v>
      </c>
      <c r="E942" s="378">
        <v>0</v>
      </c>
      <c r="F942" s="422" t="str">
        <f t="shared" si="257"/>
        <v/>
      </c>
      <c r="G942" s="381">
        <f>E942-L942</f>
        <v>-50</v>
      </c>
      <c r="H942" s="422">
        <f t="shared" si="258"/>
        <v>-1</v>
      </c>
      <c r="I942" s="381">
        <f>SUM(I943:I944)</f>
        <v>0</v>
      </c>
      <c r="J942" s="378">
        <f t="shared" si="255"/>
        <v>0</v>
      </c>
      <c r="K942" s="422" t="str">
        <f t="shared" si="252"/>
        <v/>
      </c>
      <c r="L942" s="378">
        <v>50</v>
      </c>
      <c r="M942" s="202">
        <f t="shared" si="248"/>
        <v>5</v>
      </c>
    </row>
    <row r="943" s="357" customFormat="1" ht="15.75" spans="1:13">
      <c r="A943" s="386">
        <v>2220403</v>
      </c>
      <c r="B943" s="383" t="s">
        <v>860</v>
      </c>
      <c r="C943" s="384" t="s">
        <v>155</v>
      </c>
      <c r="D943" s="396">
        <v>0</v>
      </c>
      <c r="E943" s="423">
        <v>0</v>
      </c>
      <c r="F943" s="424" t="str">
        <f t="shared" si="257"/>
        <v/>
      </c>
      <c r="G943" s="423">
        <f t="shared" ref="G943:G947" si="260">IFERROR(E943-L943,"")</f>
        <v>-50</v>
      </c>
      <c r="H943" s="424">
        <f t="shared" si="258"/>
        <v>-1</v>
      </c>
      <c r="I943" s="384"/>
      <c r="J943" s="423" t="str">
        <f t="shared" si="255"/>
        <v/>
      </c>
      <c r="K943" s="424" t="str">
        <f t="shared" si="252"/>
        <v/>
      </c>
      <c r="L943" s="378">
        <v>50</v>
      </c>
      <c r="M943" s="202">
        <f t="shared" si="248"/>
        <v>7</v>
      </c>
    </row>
    <row r="944" s="357" customFormat="1" ht="15.75" spans="1:13">
      <c r="A944" s="386">
        <v>2220499</v>
      </c>
      <c r="B944" s="383" t="s">
        <v>861</v>
      </c>
      <c r="C944" s="384" t="s">
        <v>155</v>
      </c>
      <c r="D944" s="396">
        <v>0</v>
      </c>
      <c r="E944" s="423">
        <v>0</v>
      </c>
      <c r="F944" s="424" t="str">
        <f t="shared" si="257"/>
        <v/>
      </c>
      <c r="G944" s="423">
        <f t="shared" si="260"/>
        <v>0</v>
      </c>
      <c r="H944" s="424" t="str">
        <f t="shared" si="258"/>
        <v/>
      </c>
      <c r="I944" s="384"/>
      <c r="J944" s="423" t="str">
        <f t="shared" si="255"/>
        <v/>
      </c>
      <c r="K944" s="424" t="str">
        <f t="shared" si="252"/>
        <v/>
      </c>
      <c r="L944" s="378">
        <v>0</v>
      </c>
      <c r="M944" s="202">
        <f t="shared" si="248"/>
        <v>7</v>
      </c>
    </row>
    <row r="945" s="357" customFormat="1" ht="15.75" spans="1:13">
      <c r="A945" s="379">
        <v>22205</v>
      </c>
      <c r="B945" s="380" t="s">
        <v>862</v>
      </c>
      <c r="C945" s="381">
        <f>SUM(C946:C947)</f>
        <v>0</v>
      </c>
      <c r="D945" s="387">
        <f>D947+D946</f>
        <v>0</v>
      </c>
      <c r="E945" s="378">
        <v>0</v>
      </c>
      <c r="F945" s="422" t="str">
        <f t="shared" si="257"/>
        <v/>
      </c>
      <c r="G945" s="381">
        <f t="shared" ref="G945:G949" si="261">E945-L945</f>
        <v>-73</v>
      </c>
      <c r="H945" s="422">
        <f t="shared" si="258"/>
        <v>-1</v>
      </c>
      <c r="I945" s="381">
        <f>SUM(I946:I947)</f>
        <v>0</v>
      </c>
      <c r="J945" s="378"/>
      <c r="K945" s="422" t="str">
        <f t="shared" si="252"/>
        <v/>
      </c>
      <c r="L945" s="378">
        <v>73</v>
      </c>
      <c r="M945" s="202">
        <f t="shared" si="248"/>
        <v>5</v>
      </c>
    </row>
    <row r="946" s="357" customFormat="1" ht="15.75" spans="1:13">
      <c r="A946" s="386">
        <v>2220511</v>
      </c>
      <c r="B946" s="383" t="s">
        <v>863</v>
      </c>
      <c r="C946" s="384" t="s">
        <v>155</v>
      </c>
      <c r="D946" s="396">
        <v>0</v>
      </c>
      <c r="E946" s="423">
        <v>0</v>
      </c>
      <c r="F946" s="424" t="str">
        <f t="shared" si="257"/>
        <v/>
      </c>
      <c r="G946" s="423">
        <f t="shared" si="260"/>
        <v>-73</v>
      </c>
      <c r="H946" s="424">
        <f t="shared" si="258"/>
        <v>-1</v>
      </c>
      <c r="I946" s="384"/>
      <c r="J946" s="423" t="str">
        <f t="shared" ref="J946:J993" si="262">IFERROR(I946-C946,"")</f>
        <v/>
      </c>
      <c r="K946" s="424" t="str">
        <f t="shared" si="252"/>
        <v/>
      </c>
      <c r="L946" s="378">
        <v>73</v>
      </c>
      <c r="M946" s="202">
        <f t="shared" si="248"/>
        <v>7</v>
      </c>
    </row>
    <row r="947" s="203" customFormat="1" ht="15.75" spans="1:13">
      <c r="A947" s="386">
        <v>2220599</v>
      </c>
      <c r="B947" s="383" t="s">
        <v>864</v>
      </c>
      <c r="C947" s="384" t="s">
        <v>155</v>
      </c>
      <c r="D947" s="396">
        <v>0</v>
      </c>
      <c r="E947" s="423">
        <v>0</v>
      </c>
      <c r="F947" s="424" t="str">
        <f t="shared" si="257"/>
        <v/>
      </c>
      <c r="G947" s="423">
        <f t="shared" si="260"/>
        <v>0</v>
      </c>
      <c r="H947" s="424" t="str">
        <f t="shared" si="258"/>
        <v/>
      </c>
      <c r="I947" s="384"/>
      <c r="J947" s="423" t="str">
        <f t="shared" si="262"/>
        <v/>
      </c>
      <c r="K947" s="424" t="str">
        <f t="shared" si="252"/>
        <v/>
      </c>
      <c r="L947" s="378">
        <v>0</v>
      </c>
      <c r="M947" s="202">
        <f t="shared" si="248"/>
        <v>7</v>
      </c>
    </row>
    <row r="948" s="357" customFormat="1" ht="15.75" spans="1:13">
      <c r="A948" s="390">
        <v>224</v>
      </c>
      <c r="B948" s="377" t="s">
        <v>865</v>
      </c>
      <c r="C948" s="395">
        <f>SUM(C949,C960,C966,C979,C983,C987)</f>
        <v>1294</v>
      </c>
      <c r="D948" s="395">
        <f t="shared" ref="D948:I948" si="263">SUM(D949,D960,D966,D979,D983,D987)</f>
        <v>2192</v>
      </c>
      <c r="E948" s="395">
        <f t="shared" si="263"/>
        <v>1588</v>
      </c>
      <c r="F948" s="429">
        <f>E948/D948</f>
        <v>0.724452554744526</v>
      </c>
      <c r="G948" s="381">
        <f t="shared" si="261"/>
        <v>-2102</v>
      </c>
      <c r="H948" s="430">
        <f>G948/L948</f>
        <v>-0.569647696476965</v>
      </c>
      <c r="I948" s="395">
        <f t="shared" si="263"/>
        <v>971</v>
      </c>
      <c r="J948" s="378">
        <f t="shared" si="262"/>
        <v>-323</v>
      </c>
      <c r="K948" s="422">
        <f t="shared" si="252"/>
        <v>-0.249613601236476</v>
      </c>
      <c r="L948" s="378">
        <v>3690</v>
      </c>
      <c r="M948" s="202">
        <f t="shared" si="248"/>
        <v>3</v>
      </c>
    </row>
    <row r="949" s="357" customFormat="1" ht="15.75" spans="1:13">
      <c r="A949" s="379">
        <v>22401</v>
      </c>
      <c r="B949" s="388" t="s">
        <v>866</v>
      </c>
      <c r="C949" s="387">
        <f>SUM(C950:C959)</f>
        <v>461</v>
      </c>
      <c r="D949" s="387">
        <f>SUM(D950:D959)</f>
        <v>461</v>
      </c>
      <c r="E949" s="378">
        <v>442</v>
      </c>
      <c r="F949" s="422">
        <f t="shared" ref="F949:F988" si="264">IFERROR(E949/D949,"")</f>
        <v>0.958785249457701</v>
      </c>
      <c r="G949" s="381">
        <f t="shared" si="261"/>
        <v>-8</v>
      </c>
      <c r="H949" s="422">
        <f t="shared" ref="H949:H988" si="265">IFERROR(G949/L949,"")</f>
        <v>-0.0177777777777778</v>
      </c>
      <c r="I949" s="387">
        <f>SUM(I950:I959)</f>
        <v>455</v>
      </c>
      <c r="J949" s="378">
        <f t="shared" si="262"/>
        <v>-6</v>
      </c>
      <c r="K949" s="422">
        <f t="shared" si="252"/>
        <v>-0.0130151843817787</v>
      </c>
      <c r="L949" s="378">
        <v>450</v>
      </c>
      <c r="M949" s="202">
        <f t="shared" si="248"/>
        <v>5</v>
      </c>
    </row>
    <row r="950" s="357" customFormat="1" ht="15.75" spans="1:13">
      <c r="A950" s="386">
        <v>2240101</v>
      </c>
      <c r="B950" s="383" t="s">
        <v>152</v>
      </c>
      <c r="C950" s="384">
        <v>267</v>
      </c>
      <c r="D950" s="396">
        <v>267</v>
      </c>
      <c r="E950" s="423">
        <v>262</v>
      </c>
      <c r="F950" s="424">
        <f t="shared" si="264"/>
        <v>0.9812734082397</v>
      </c>
      <c r="G950" s="423">
        <f t="shared" ref="G950:G959" si="266">IFERROR(E950-L950,"")</f>
        <v>-18</v>
      </c>
      <c r="H950" s="424">
        <f t="shared" si="265"/>
        <v>-0.0642857142857143</v>
      </c>
      <c r="I950" s="384">
        <v>298</v>
      </c>
      <c r="J950" s="423">
        <f t="shared" si="262"/>
        <v>31</v>
      </c>
      <c r="K950" s="424">
        <f t="shared" si="252"/>
        <v>0.116104868913858</v>
      </c>
      <c r="L950" s="378">
        <v>280</v>
      </c>
      <c r="M950" s="202">
        <f t="shared" si="248"/>
        <v>7</v>
      </c>
    </row>
    <row r="951" s="357" customFormat="1" ht="15.75" spans="1:13">
      <c r="A951" s="386">
        <v>2240102</v>
      </c>
      <c r="B951" s="383" t="s">
        <v>153</v>
      </c>
      <c r="C951" s="384">
        <v>18</v>
      </c>
      <c r="D951" s="396">
        <v>18</v>
      </c>
      <c r="E951" s="423">
        <v>17</v>
      </c>
      <c r="F951" s="424">
        <f t="shared" si="264"/>
        <v>0.944444444444444</v>
      </c>
      <c r="G951" s="423">
        <f t="shared" si="266"/>
        <v>9</v>
      </c>
      <c r="H951" s="424">
        <f t="shared" si="265"/>
        <v>1.125</v>
      </c>
      <c r="I951" s="384">
        <v>18</v>
      </c>
      <c r="J951" s="423">
        <f t="shared" si="262"/>
        <v>0</v>
      </c>
      <c r="K951" s="424">
        <f t="shared" si="252"/>
        <v>0</v>
      </c>
      <c r="L951" s="378">
        <v>8</v>
      </c>
      <c r="M951" s="202">
        <f t="shared" si="248"/>
        <v>7</v>
      </c>
    </row>
    <row r="952" s="357" customFormat="1" ht="15.75" spans="1:13">
      <c r="A952" s="386">
        <v>2240103</v>
      </c>
      <c r="B952" s="383" t="s">
        <v>154</v>
      </c>
      <c r="C952" s="384" t="s">
        <v>155</v>
      </c>
      <c r="D952" s="396">
        <v>0</v>
      </c>
      <c r="E952" s="423">
        <v>0</v>
      </c>
      <c r="F952" s="424" t="str">
        <f t="shared" si="264"/>
        <v/>
      </c>
      <c r="G952" s="423">
        <f t="shared" si="266"/>
        <v>0</v>
      </c>
      <c r="H952" s="424" t="str">
        <f t="shared" si="265"/>
        <v/>
      </c>
      <c r="I952" s="384"/>
      <c r="J952" s="423" t="str">
        <f t="shared" si="262"/>
        <v/>
      </c>
      <c r="K952" s="424" t="str">
        <f t="shared" si="252"/>
        <v/>
      </c>
      <c r="L952" s="378">
        <v>0</v>
      </c>
      <c r="M952" s="202">
        <f t="shared" si="248"/>
        <v>7</v>
      </c>
    </row>
    <row r="953" s="357" customFormat="1" ht="15.75" spans="1:13">
      <c r="A953" s="386">
        <v>2240104</v>
      </c>
      <c r="B953" s="383" t="s">
        <v>867</v>
      </c>
      <c r="C953" s="384" t="s">
        <v>155</v>
      </c>
      <c r="D953" s="396">
        <v>0</v>
      </c>
      <c r="E953" s="423">
        <v>0</v>
      </c>
      <c r="F953" s="424" t="str">
        <f t="shared" si="264"/>
        <v/>
      </c>
      <c r="G953" s="423">
        <f t="shared" si="266"/>
        <v>0</v>
      </c>
      <c r="H953" s="424" t="str">
        <f t="shared" si="265"/>
        <v/>
      </c>
      <c r="I953" s="384"/>
      <c r="J953" s="423" t="str">
        <f t="shared" si="262"/>
        <v/>
      </c>
      <c r="K953" s="424" t="str">
        <f t="shared" si="252"/>
        <v/>
      </c>
      <c r="L953" s="378">
        <v>0</v>
      </c>
      <c r="M953" s="202">
        <f t="shared" si="248"/>
        <v>7</v>
      </c>
    </row>
    <row r="954" s="357" customFormat="1" ht="15.75" spans="1:13">
      <c r="A954" s="386">
        <v>2240105</v>
      </c>
      <c r="B954" s="383" t="s">
        <v>868</v>
      </c>
      <c r="C954" s="384" t="s">
        <v>155</v>
      </c>
      <c r="D954" s="396">
        <v>0</v>
      </c>
      <c r="E954" s="423">
        <v>0</v>
      </c>
      <c r="F954" s="424" t="str">
        <f t="shared" si="264"/>
        <v/>
      </c>
      <c r="G954" s="423">
        <f t="shared" si="266"/>
        <v>0</v>
      </c>
      <c r="H954" s="424" t="str">
        <f t="shared" si="265"/>
        <v/>
      </c>
      <c r="I954" s="384"/>
      <c r="J954" s="423" t="str">
        <f t="shared" si="262"/>
        <v/>
      </c>
      <c r="K954" s="424" t="str">
        <f t="shared" si="252"/>
        <v/>
      </c>
      <c r="L954" s="378">
        <v>0</v>
      </c>
      <c r="M954" s="202">
        <f t="shared" si="248"/>
        <v>7</v>
      </c>
    </row>
    <row r="955" s="357" customFormat="1" ht="15.75" spans="1:13">
      <c r="A955" s="386">
        <v>2240106</v>
      </c>
      <c r="B955" s="383" t="s">
        <v>869</v>
      </c>
      <c r="C955" s="384" t="s">
        <v>155</v>
      </c>
      <c r="D955" s="396">
        <v>0</v>
      </c>
      <c r="E955" s="423">
        <v>0</v>
      </c>
      <c r="F955" s="424" t="str">
        <f t="shared" si="264"/>
        <v/>
      </c>
      <c r="G955" s="423">
        <f t="shared" si="266"/>
        <v>-12</v>
      </c>
      <c r="H955" s="424">
        <f t="shared" si="265"/>
        <v>-1</v>
      </c>
      <c r="I955" s="384"/>
      <c r="J955" s="423" t="str">
        <f t="shared" si="262"/>
        <v/>
      </c>
      <c r="K955" s="424" t="str">
        <f t="shared" si="252"/>
        <v/>
      </c>
      <c r="L955" s="378">
        <v>12</v>
      </c>
      <c r="M955" s="202">
        <f t="shared" si="248"/>
        <v>7</v>
      </c>
    </row>
    <row r="956" s="357" customFormat="1" ht="15.75" spans="1:13">
      <c r="A956" s="386">
        <v>2240108</v>
      </c>
      <c r="B956" s="383" t="s">
        <v>870</v>
      </c>
      <c r="C956" s="384" t="s">
        <v>155</v>
      </c>
      <c r="D956" s="396">
        <v>0</v>
      </c>
      <c r="E956" s="423">
        <v>0</v>
      </c>
      <c r="F956" s="424" t="str">
        <f t="shared" si="264"/>
        <v/>
      </c>
      <c r="G956" s="423">
        <f t="shared" si="266"/>
        <v>0</v>
      </c>
      <c r="H956" s="424" t="str">
        <f t="shared" si="265"/>
        <v/>
      </c>
      <c r="I956" s="384"/>
      <c r="J956" s="423" t="str">
        <f t="shared" si="262"/>
        <v/>
      </c>
      <c r="K956" s="424" t="str">
        <f t="shared" si="252"/>
        <v/>
      </c>
      <c r="L956" s="378">
        <v>0</v>
      </c>
      <c r="M956" s="202">
        <f t="shared" si="248"/>
        <v>7</v>
      </c>
    </row>
    <row r="957" s="357" customFormat="1" ht="15.75" spans="1:13">
      <c r="A957" s="386">
        <v>2240109</v>
      </c>
      <c r="B957" s="383" t="s">
        <v>871</v>
      </c>
      <c r="C957" s="384" t="s">
        <v>155</v>
      </c>
      <c r="D957" s="396">
        <v>0</v>
      </c>
      <c r="E957" s="423">
        <v>0</v>
      </c>
      <c r="F957" s="424" t="str">
        <f t="shared" si="264"/>
        <v/>
      </c>
      <c r="G957" s="423">
        <f t="shared" si="266"/>
        <v>0</v>
      </c>
      <c r="H957" s="424" t="str">
        <f t="shared" si="265"/>
        <v/>
      </c>
      <c r="I957" s="384"/>
      <c r="J957" s="423" t="str">
        <f t="shared" si="262"/>
        <v/>
      </c>
      <c r="K957" s="424" t="str">
        <f t="shared" si="252"/>
        <v/>
      </c>
      <c r="L957" s="378">
        <v>0</v>
      </c>
      <c r="M957" s="202">
        <f t="shared" si="248"/>
        <v>7</v>
      </c>
    </row>
    <row r="958" s="357" customFormat="1" ht="15.75" spans="1:13">
      <c r="A958" s="386">
        <v>2240150</v>
      </c>
      <c r="B958" s="383" t="s">
        <v>161</v>
      </c>
      <c r="C958" s="384">
        <v>38</v>
      </c>
      <c r="D958" s="396">
        <v>38</v>
      </c>
      <c r="E958" s="423">
        <v>35</v>
      </c>
      <c r="F958" s="424">
        <f t="shared" si="264"/>
        <v>0.921052631578947</v>
      </c>
      <c r="G958" s="423">
        <f t="shared" si="266"/>
        <v>35</v>
      </c>
      <c r="H958" s="424" t="str">
        <f t="shared" si="265"/>
        <v/>
      </c>
      <c r="I958" s="384"/>
      <c r="J958" s="423">
        <f t="shared" si="262"/>
        <v>-38</v>
      </c>
      <c r="K958" s="424">
        <f t="shared" si="252"/>
        <v>-1</v>
      </c>
      <c r="L958" s="378">
        <v>0</v>
      </c>
      <c r="M958" s="202">
        <f t="shared" si="248"/>
        <v>7</v>
      </c>
    </row>
    <row r="959" s="357" customFormat="1" ht="15.75" spans="1:13">
      <c r="A959" s="386">
        <v>2240199</v>
      </c>
      <c r="B959" s="383" t="s">
        <v>872</v>
      </c>
      <c r="C959" s="384">
        <v>138</v>
      </c>
      <c r="D959" s="396">
        <v>138</v>
      </c>
      <c r="E959" s="423">
        <v>128</v>
      </c>
      <c r="F959" s="424">
        <f t="shared" si="264"/>
        <v>0.927536231884058</v>
      </c>
      <c r="G959" s="423">
        <f t="shared" si="266"/>
        <v>-22</v>
      </c>
      <c r="H959" s="424">
        <f t="shared" si="265"/>
        <v>-0.146666666666667</v>
      </c>
      <c r="I959" s="384">
        <v>139</v>
      </c>
      <c r="J959" s="423">
        <f t="shared" si="262"/>
        <v>1</v>
      </c>
      <c r="K959" s="424">
        <f t="shared" si="252"/>
        <v>0.0072463768115942</v>
      </c>
      <c r="L959" s="378">
        <v>150</v>
      </c>
      <c r="M959" s="202">
        <f t="shared" si="248"/>
        <v>7</v>
      </c>
    </row>
    <row r="960" s="357" customFormat="1" ht="15.75" spans="1:13">
      <c r="A960" s="379">
        <v>22402</v>
      </c>
      <c r="B960" s="388" t="s">
        <v>873</v>
      </c>
      <c r="C960" s="387">
        <f>SUM(C961:C965)</f>
        <v>498</v>
      </c>
      <c r="D960" s="387">
        <f>SUM(D961:D965)</f>
        <v>498</v>
      </c>
      <c r="E960" s="378">
        <v>490</v>
      </c>
      <c r="F960" s="422">
        <f t="shared" si="264"/>
        <v>0.983935742971888</v>
      </c>
      <c r="G960" s="381">
        <f>E960-L960</f>
        <v>-32</v>
      </c>
      <c r="H960" s="422">
        <f t="shared" si="265"/>
        <v>-0.0613026819923372</v>
      </c>
      <c r="I960" s="387">
        <f>SUM(I961:I965)</f>
        <v>482</v>
      </c>
      <c r="J960" s="378">
        <f t="shared" si="262"/>
        <v>-16</v>
      </c>
      <c r="K960" s="422">
        <f t="shared" si="252"/>
        <v>-0.0321285140562249</v>
      </c>
      <c r="L960" s="378">
        <v>522</v>
      </c>
      <c r="M960" s="202">
        <f t="shared" si="248"/>
        <v>5</v>
      </c>
    </row>
    <row r="961" s="357" customFormat="1" ht="15.75" spans="1:13">
      <c r="A961" s="386">
        <v>2240201</v>
      </c>
      <c r="B961" s="383" t="s">
        <v>152</v>
      </c>
      <c r="C961" s="384">
        <v>248</v>
      </c>
      <c r="D961" s="396">
        <v>248</v>
      </c>
      <c r="E961" s="423">
        <v>248</v>
      </c>
      <c r="F961" s="424">
        <f t="shared" si="264"/>
        <v>1</v>
      </c>
      <c r="G961" s="423">
        <f t="shared" ref="G961:G965" si="267">IFERROR(E961-L961,"")</f>
        <v>104</v>
      </c>
      <c r="H961" s="424">
        <f t="shared" si="265"/>
        <v>0.722222222222222</v>
      </c>
      <c r="I961" s="384">
        <v>195</v>
      </c>
      <c r="J961" s="423">
        <f t="shared" si="262"/>
        <v>-53</v>
      </c>
      <c r="K961" s="424">
        <f t="shared" si="252"/>
        <v>-0.213709677419355</v>
      </c>
      <c r="L961" s="378">
        <v>144</v>
      </c>
      <c r="M961" s="202">
        <f t="shared" si="248"/>
        <v>7</v>
      </c>
    </row>
    <row r="962" s="357" customFormat="1" ht="15.75" spans="1:13">
      <c r="A962" s="386">
        <v>2240202</v>
      </c>
      <c r="B962" s="383" t="s">
        <v>153</v>
      </c>
      <c r="C962" s="384">
        <v>44</v>
      </c>
      <c r="D962" s="396">
        <v>44</v>
      </c>
      <c r="E962" s="423">
        <v>44</v>
      </c>
      <c r="F962" s="424">
        <f t="shared" si="264"/>
        <v>1</v>
      </c>
      <c r="G962" s="423">
        <f t="shared" si="267"/>
        <v>10</v>
      </c>
      <c r="H962" s="424">
        <f t="shared" si="265"/>
        <v>0.294117647058824</v>
      </c>
      <c r="I962" s="384">
        <v>287</v>
      </c>
      <c r="J962" s="423">
        <f t="shared" si="262"/>
        <v>243</v>
      </c>
      <c r="K962" s="424">
        <f t="shared" si="252"/>
        <v>5.52272727272727</v>
      </c>
      <c r="L962" s="378">
        <v>34</v>
      </c>
      <c r="M962" s="202">
        <f t="shared" si="248"/>
        <v>7</v>
      </c>
    </row>
    <row r="963" s="357" customFormat="1" ht="15.75" spans="1:13">
      <c r="A963" s="386">
        <v>2240203</v>
      </c>
      <c r="B963" s="383" t="s">
        <v>154</v>
      </c>
      <c r="C963" s="384" t="s">
        <v>155</v>
      </c>
      <c r="D963" s="396">
        <v>0</v>
      </c>
      <c r="E963" s="423">
        <v>0</v>
      </c>
      <c r="F963" s="424" t="str">
        <f t="shared" si="264"/>
        <v/>
      </c>
      <c r="G963" s="423">
        <f t="shared" si="267"/>
        <v>0</v>
      </c>
      <c r="H963" s="424" t="str">
        <f t="shared" si="265"/>
        <v/>
      </c>
      <c r="I963" s="384"/>
      <c r="J963" s="423" t="str">
        <f t="shared" si="262"/>
        <v/>
      </c>
      <c r="K963" s="424" t="str">
        <f t="shared" si="252"/>
        <v/>
      </c>
      <c r="L963" s="378">
        <v>0</v>
      </c>
      <c r="M963" s="202">
        <f t="shared" si="248"/>
        <v>7</v>
      </c>
    </row>
    <row r="964" s="357" customFormat="1" ht="15.75" spans="1:13">
      <c r="A964" s="386">
        <v>2240204</v>
      </c>
      <c r="B964" s="383" t="s">
        <v>874</v>
      </c>
      <c r="C964" s="384" t="s">
        <v>155</v>
      </c>
      <c r="D964" s="396">
        <v>0</v>
      </c>
      <c r="E964" s="423">
        <v>0</v>
      </c>
      <c r="F964" s="424" t="str">
        <f t="shared" si="264"/>
        <v/>
      </c>
      <c r="G964" s="423">
        <f t="shared" si="267"/>
        <v>-50</v>
      </c>
      <c r="H964" s="424">
        <f t="shared" si="265"/>
        <v>-1</v>
      </c>
      <c r="I964" s="384"/>
      <c r="J964" s="423" t="str">
        <f t="shared" si="262"/>
        <v/>
      </c>
      <c r="K964" s="424" t="str">
        <f t="shared" si="252"/>
        <v/>
      </c>
      <c r="L964" s="378">
        <v>50</v>
      </c>
      <c r="M964" s="202">
        <f t="shared" si="248"/>
        <v>7</v>
      </c>
    </row>
    <row r="965" s="357" customFormat="1" ht="15.75" spans="1:13">
      <c r="A965" s="386">
        <v>2240299</v>
      </c>
      <c r="B965" s="383" t="s">
        <v>875</v>
      </c>
      <c r="C965" s="384">
        <v>206</v>
      </c>
      <c r="D965" s="396">
        <v>206</v>
      </c>
      <c r="E965" s="423">
        <v>198</v>
      </c>
      <c r="F965" s="424">
        <f t="shared" si="264"/>
        <v>0.961165048543689</v>
      </c>
      <c r="G965" s="423">
        <f t="shared" si="267"/>
        <v>-96</v>
      </c>
      <c r="H965" s="424">
        <f t="shared" si="265"/>
        <v>-0.326530612244898</v>
      </c>
      <c r="I965" s="384"/>
      <c r="J965" s="423">
        <f t="shared" si="262"/>
        <v>-206</v>
      </c>
      <c r="K965" s="424">
        <f t="shared" si="252"/>
        <v>-1</v>
      </c>
      <c r="L965" s="378">
        <v>294</v>
      </c>
      <c r="M965" s="202">
        <f t="shared" si="248"/>
        <v>7</v>
      </c>
    </row>
    <row r="966" s="357" customFormat="1" ht="15.75" spans="1:13">
      <c r="A966" s="379">
        <v>22405</v>
      </c>
      <c r="B966" s="388" t="s">
        <v>876</v>
      </c>
      <c r="C966" s="387">
        <f>SUM(C967:C978)</f>
        <v>2</v>
      </c>
      <c r="D966" s="387">
        <f>SUM(D967:D978)</f>
        <v>2</v>
      </c>
      <c r="E966" s="378">
        <v>1</v>
      </c>
      <c r="F966" s="422">
        <f t="shared" si="264"/>
        <v>0.5</v>
      </c>
      <c r="G966" s="381">
        <f>E966-L966</f>
        <v>-18</v>
      </c>
      <c r="H966" s="422">
        <f t="shared" si="265"/>
        <v>-0.947368421052632</v>
      </c>
      <c r="I966" s="387">
        <f>SUM(I967:I978)</f>
        <v>2</v>
      </c>
      <c r="J966" s="378">
        <f t="shared" si="262"/>
        <v>0</v>
      </c>
      <c r="K966" s="422">
        <f t="shared" si="252"/>
        <v>0</v>
      </c>
      <c r="L966" s="378">
        <v>19</v>
      </c>
      <c r="M966" s="202">
        <f t="shared" si="248"/>
        <v>5</v>
      </c>
    </row>
    <row r="967" s="357" customFormat="1" ht="15.75" spans="1:13">
      <c r="A967" s="386">
        <v>2240501</v>
      </c>
      <c r="B967" s="383" t="s">
        <v>152</v>
      </c>
      <c r="C967" s="384" t="s">
        <v>155</v>
      </c>
      <c r="D967" s="396">
        <v>0</v>
      </c>
      <c r="E967" s="423">
        <v>0</v>
      </c>
      <c r="F967" s="424" t="str">
        <f t="shared" si="264"/>
        <v/>
      </c>
      <c r="G967" s="423">
        <f t="shared" ref="G967:G978" si="268">IFERROR(E967-L967,"")</f>
        <v>0</v>
      </c>
      <c r="H967" s="424" t="str">
        <f t="shared" si="265"/>
        <v/>
      </c>
      <c r="I967" s="384"/>
      <c r="J967" s="423" t="str">
        <f t="shared" si="262"/>
        <v/>
      </c>
      <c r="K967" s="424" t="str">
        <f t="shared" si="252"/>
        <v/>
      </c>
      <c r="L967" s="378">
        <v>0</v>
      </c>
      <c r="M967" s="202">
        <f t="shared" si="248"/>
        <v>7</v>
      </c>
    </row>
    <row r="968" s="357" customFormat="1" ht="15.75" spans="1:13">
      <c r="A968" s="386">
        <v>2240502</v>
      </c>
      <c r="B968" s="383" t="s">
        <v>153</v>
      </c>
      <c r="C968" s="384" t="s">
        <v>155</v>
      </c>
      <c r="D968" s="396">
        <v>0</v>
      </c>
      <c r="E968" s="423">
        <v>0</v>
      </c>
      <c r="F968" s="424" t="str">
        <f t="shared" si="264"/>
        <v/>
      </c>
      <c r="G968" s="423">
        <f t="shared" si="268"/>
        <v>-2</v>
      </c>
      <c r="H968" s="424">
        <f t="shared" si="265"/>
        <v>-1</v>
      </c>
      <c r="I968" s="384"/>
      <c r="J968" s="423" t="str">
        <f t="shared" si="262"/>
        <v/>
      </c>
      <c r="K968" s="424" t="str">
        <f t="shared" si="252"/>
        <v/>
      </c>
      <c r="L968" s="378">
        <v>2</v>
      </c>
      <c r="M968" s="202">
        <f t="shared" si="248"/>
        <v>7</v>
      </c>
    </row>
    <row r="969" s="357" customFormat="1" ht="15.75" spans="1:13">
      <c r="A969" s="386">
        <v>2240503</v>
      </c>
      <c r="B969" s="383" t="s">
        <v>154</v>
      </c>
      <c r="C969" s="384" t="s">
        <v>155</v>
      </c>
      <c r="D969" s="396">
        <v>0</v>
      </c>
      <c r="E969" s="423">
        <v>0</v>
      </c>
      <c r="F969" s="424" t="str">
        <f t="shared" si="264"/>
        <v/>
      </c>
      <c r="G969" s="423">
        <f t="shared" si="268"/>
        <v>0</v>
      </c>
      <c r="H969" s="424" t="str">
        <f t="shared" si="265"/>
        <v/>
      </c>
      <c r="I969" s="384"/>
      <c r="J969" s="423" t="str">
        <f t="shared" si="262"/>
        <v/>
      </c>
      <c r="K969" s="424" t="str">
        <f t="shared" si="252"/>
        <v/>
      </c>
      <c r="L969" s="378">
        <v>0</v>
      </c>
      <c r="M969" s="202">
        <f t="shared" si="248"/>
        <v>7</v>
      </c>
    </row>
    <row r="970" s="357" customFormat="1" ht="15.75" spans="1:13">
      <c r="A970" s="386">
        <v>2240504</v>
      </c>
      <c r="B970" s="383" t="s">
        <v>877</v>
      </c>
      <c r="C970" s="384" t="s">
        <v>155</v>
      </c>
      <c r="D970" s="396">
        <v>0</v>
      </c>
      <c r="E970" s="423">
        <v>0</v>
      </c>
      <c r="F970" s="424" t="str">
        <f t="shared" si="264"/>
        <v/>
      </c>
      <c r="G970" s="423">
        <f t="shared" si="268"/>
        <v>-1</v>
      </c>
      <c r="H970" s="424">
        <f t="shared" si="265"/>
        <v>-1</v>
      </c>
      <c r="I970" s="384"/>
      <c r="J970" s="423" t="str">
        <f t="shared" si="262"/>
        <v/>
      </c>
      <c r="K970" s="424" t="str">
        <f t="shared" si="252"/>
        <v/>
      </c>
      <c r="L970" s="378">
        <v>1</v>
      </c>
      <c r="M970" s="202">
        <f t="shared" si="248"/>
        <v>7</v>
      </c>
    </row>
    <row r="971" s="357" customFormat="1" ht="15.75" spans="1:13">
      <c r="A971" s="386">
        <v>2240505</v>
      </c>
      <c r="B971" s="383" t="s">
        <v>878</v>
      </c>
      <c r="C971" s="384" t="s">
        <v>155</v>
      </c>
      <c r="D971" s="396">
        <v>0</v>
      </c>
      <c r="E971" s="423">
        <v>0</v>
      </c>
      <c r="F971" s="424" t="str">
        <f t="shared" si="264"/>
        <v/>
      </c>
      <c r="G971" s="423">
        <f t="shared" si="268"/>
        <v>-6</v>
      </c>
      <c r="H971" s="424">
        <f t="shared" si="265"/>
        <v>-1</v>
      </c>
      <c r="I971" s="384"/>
      <c r="J971" s="423" t="str">
        <f t="shared" si="262"/>
        <v/>
      </c>
      <c r="K971" s="424" t="str">
        <f t="shared" si="252"/>
        <v/>
      </c>
      <c r="L971" s="378">
        <v>6</v>
      </c>
      <c r="M971" s="202">
        <f t="shared" si="248"/>
        <v>7</v>
      </c>
    </row>
    <row r="972" s="357" customFormat="1" ht="15.75" spans="1:13">
      <c r="A972" s="386">
        <v>2240506</v>
      </c>
      <c r="B972" s="383" t="s">
        <v>879</v>
      </c>
      <c r="C972" s="384" t="s">
        <v>155</v>
      </c>
      <c r="D972" s="396">
        <v>0</v>
      </c>
      <c r="E972" s="423">
        <v>0</v>
      </c>
      <c r="F972" s="424" t="str">
        <f t="shared" si="264"/>
        <v/>
      </c>
      <c r="G972" s="423">
        <f t="shared" si="268"/>
        <v>0</v>
      </c>
      <c r="H972" s="424" t="str">
        <f t="shared" si="265"/>
        <v/>
      </c>
      <c r="I972" s="384"/>
      <c r="J972" s="423" t="str">
        <f t="shared" si="262"/>
        <v/>
      </c>
      <c r="K972" s="424" t="str">
        <f t="shared" si="252"/>
        <v/>
      </c>
      <c r="L972" s="378">
        <v>0</v>
      </c>
      <c r="M972" s="202">
        <f t="shared" si="248"/>
        <v>7</v>
      </c>
    </row>
    <row r="973" s="357" customFormat="1" ht="15.75" spans="1:13">
      <c r="A973" s="386">
        <v>2240507</v>
      </c>
      <c r="B973" s="383" t="s">
        <v>880</v>
      </c>
      <c r="C973" s="384" t="s">
        <v>155</v>
      </c>
      <c r="D973" s="396">
        <v>0</v>
      </c>
      <c r="E973" s="423">
        <v>0</v>
      </c>
      <c r="F973" s="424" t="str">
        <f t="shared" si="264"/>
        <v/>
      </c>
      <c r="G973" s="423">
        <f t="shared" si="268"/>
        <v>0</v>
      </c>
      <c r="H973" s="424" t="str">
        <f t="shared" si="265"/>
        <v/>
      </c>
      <c r="I973" s="384"/>
      <c r="J973" s="423" t="str">
        <f t="shared" si="262"/>
        <v/>
      </c>
      <c r="K973" s="424" t="str">
        <f t="shared" si="252"/>
        <v/>
      </c>
      <c r="L973" s="378">
        <v>0</v>
      </c>
      <c r="M973" s="202">
        <f t="shared" ref="M973:M1015" si="269">LEN(A973)</f>
        <v>7</v>
      </c>
    </row>
    <row r="974" s="357" customFormat="1" ht="15.75" spans="1:13">
      <c r="A974" s="386">
        <v>2240508</v>
      </c>
      <c r="B974" s="383" t="s">
        <v>881</v>
      </c>
      <c r="C974" s="384" t="s">
        <v>155</v>
      </c>
      <c r="D974" s="396">
        <v>0</v>
      </c>
      <c r="E974" s="423">
        <v>0</v>
      </c>
      <c r="F974" s="424" t="str">
        <f t="shared" si="264"/>
        <v/>
      </c>
      <c r="G974" s="423">
        <f t="shared" si="268"/>
        <v>0</v>
      </c>
      <c r="H974" s="424" t="str">
        <f t="shared" si="265"/>
        <v/>
      </c>
      <c r="I974" s="384"/>
      <c r="J974" s="423" t="str">
        <f t="shared" si="262"/>
        <v/>
      </c>
      <c r="K974" s="424" t="str">
        <f t="shared" si="252"/>
        <v/>
      </c>
      <c r="L974" s="378">
        <v>0</v>
      </c>
      <c r="M974" s="202">
        <f t="shared" si="269"/>
        <v>7</v>
      </c>
    </row>
    <row r="975" s="357" customFormat="1" ht="15.75" spans="1:13">
      <c r="A975" s="386">
        <v>2240509</v>
      </c>
      <c r="B975" s="383" t="s">
        <v>882</v>
      </c>
      <c r="C975" s="384">
        <v>2</v>
      </c>
      <c r="D975" s="396">
        <v>2</v>
      </c>
      <c r="E975" s="423">
        <v>1</v>
      </c>
      <c r="F975" s="424">
        <f t="shared" si="264"/>
        <v>0.5</v>
      </c>
      <c r="G975" s="423">
        <f t="shared" si="268"/>
        <v>-7</v>
      </c>
      <c r="H975" s="424">
        <f t="shared" si="265"/>
        <v>-0.875</v>
      </c>
      <c r="I975" s="384">
        <v>2</v>
      </c>
      <c r="J975" s="423">
        <f t="shared" si="262"/>
        <v>0</v>
      </c>
      <c r="K975" s="424">
        <f t="shared" si="252"/>
        <v>0</v>
      </c>
      <c r="L975" s="378">
        <v>8</v>
      </c>
      <c r="M975" s="202">
        <f t="shared" si="269"/>
        <v>7</v>
      </c>
    </row>
    <row r="976" s="357" customFormat="1" ht="15.75" spans="1:13">
      <c r="A976" s="386">
        <v>2240510</v>
      </c>
      <c r="B976" s="383" t="s">
        <v>883</v>
      </c>
      <c r="C976" s="384" t="s">
        <v>155</v>
      </c>
      <c r="D976" s="396">
        <v>0</v>
      </c>
      <c r="E976" s="423">
        <v>0</v>
      </c>
      <c r="F976" s="424" t="str">
        <f t="shared" si="264"/>
        <v/>
      </c>
      <c r="G976" s="423">
        <f t="shared" si="268"/>
        <v>0</v>
      </c>
      <c r="H976" s="424" t="str">
        <f t="shared" si="265"/>
        <v/>
      </c>
      <c r="I976" s="384"/>
      <c r="J976" s="423" t="str">
        <f t="shared" si="262"/>
        <v/>
      </c>
      <c r="K976" s="424" t="str">
        <f t="shared" si="252"/>
        <v/>
      </c>
      <c r="L976" s="378">
        <v>0</v>
      </c>
      <c r="M976" s="202">
        <f t="shared" si="269"/>
        <v>7</v>
      </c>
    </row>
    <row r="977" s="357" customFormat="1" ht="15.75" spans="1:13">
      <c r="A977" s="386">
        <v>2240550</v>
      </c>
      <c r="B977" s="383" t="s">
        <v>884</v>
      </c>
      <c r="C977" s="384" t="s">
        <v>155</v>
      </c>
      <c r="D977" s="396">
        <v>0</v>
      </c>
      <c r="E977" s="423">
        <v>0</v>
      </c>
      <c r="F977" s="424" t="str">
        <f t="shared" si="264"/>
        <v/>
      </c>
      <c r="G977" s="423">
        <f t="shared" si="268"/>
        <v>0</v>
      </c>
      <c r="H977" s="424" t="str">
        <f t="shared" si="265"/>
        <v/>
      </c>
      <c r="I977" s="384"/>
      <c r="J977" s="423" t="str">
        <f t="shared" si="262"/>
        <v/>
      </c>
      <c r="K977" s="424" t="str">
        <f t="shared" si="252"/>
        <v/>
      </c>
      <c r="L977" s="378">
        <v>0</v>
      </c>
      <c r="M977" s="202">
        <f t="shared" si="269"/>
        <v>7</v>
      </c>
    </row>
    <row r="978" s="357" customFormat="1" ht="15.75" spans="1:13">
      <c r="A978" s="386">
        <v>2240599</v>
      </c>
      <c r="B978" s="383" t="s">
        <v>885</v>
      </c>
      <c r="C978" s="384" t="s">
        <v>155</v>
      </c>
      <c r="D978" s="396">
        <v>0</v>
      </c>
      <c r="E978" s="423">
        <v>0</v>
      </c>
      <c r="F978" s="424" t="str">
        <f t="shared" si="264"/>
        <v/>
      </c>
      <c r="G978" s="423">
        <f t="shared" si="268"/>
        <v>-2</v>
      </c>
      <c r="H978" s="424">
        <f t="shared" si="265"/>
        <v>-1</v>
      </c>
      <c r="I978" s="384"/>
      <c r="J978" s="423" t="str">
        <f t="shared" si="262"/>
        <v/>
      </c>
      <c r="K978" s="424" t="str">
        <f t="shared" si="252"/>
        <v/>
      </c>
      <c r="L978" s="378">
        <v>2</v>
      </c>
      <c r="M978" s="202">
        <f t="shared" si="269"/>
        <v>7</v>
      </c>
    </row>
    <row r="979" s="357" customFormat="1" ht="15.75" spans="1:13">
      <c r="A979" s="379">
        <v>22406</v>
      </c>
      <c r="B979" s="388" t="s">
        <v>886</v>
      </c>
      <c r="C979" s="387">
        <f>SUM(C980:C982)</f>
        <v>12</v>
      </c>
      <c r="D979" s="387">
        <f>SUM(D980:D982)</f>
        <v>19</v>
      </c>
      <c r="E979" s="378">
        <v>7</v>
      </c>
      <c r="F979" s="422">
        <f t="shared" si="264"/>
        <v>0.368421052631579</v>
      </c>
      <c r="G979" s="381">
        <f>E979-L979</f>
        <v>-126</v>
      </c>
      <c r="H979" s="422">
        <f t="shared" si="265"/>
        <v>-0.947368421052632</v>
      </c>
      <c r="I979" s="387">
        <f>SUM(I980:I982)</f>
        <v>32</v>
      </c>
      <c r="J979" s="378">
        <f t="shared" si="262"/>
        <v>20</v>
      </c>
      <c r="K979" s="422">
        <f t="shared" si="252"/>
        <v>1.66666666666667</v>
      </c>
      <c r="L979" s="378">
        <v>133</v>
      </c>
      <c r="M979" s="202">
        <f t="shared" si="269"/>
        <v>5</v>
      </c>
    </row>
    <row r="980" s="357" customFormat="1" ht="15.75" spans="1:13">
      <c r="A980" s="386">
        <v>2240601</v>
      </c>
      <c r="B980" s="383" t="s">
        <v>887</v>
      </c>
      <c r="C980" s="384" t="s">
        <v>155</v>
      </c>
      <c r="D980" s="396">
        <v>7</v>
      </c>
      <c r="E980" s="423">
        <v>7</v>
      </c>
      <c r="F980" s="424">
        <f t="shared" si="264"/>
        <v>1</v>
      </c>
      <c r="G980" s="423">
        <f t="shared" ref="G980:G982" si="270">IFERROR(E980-L980,"")</f>
        <v>-15</v>
      </c>
      <c r="H980" s="424">
        <f t="shared" si="265"/>
        <v>-0.681818181818182</v>
      </c>
      <c r="I980" s="384">
        <v>20</v>
      </c>
      <c r="J980" s="423" t="str">
        <f t="shared" si="262"/>
        <v/>
      </c>
      <c r="K980" s="424" t="str">
        <f t="shared" si="252"/>
        <v/>
      </c>
      <c r="L980" s="378">
        <v>22</v>
      </c>
      <c r="M980" s="202">
        <f t="shared" si="269"/>
        <v>7</v>
      </c>
    </row>
    <row r="981" s="357" customFormat="1" ht="15.75" spans="1:13">
      <c r="A981" s="386">
        <v>2240602</v>
      </c>
      <c r="B981" s="383" t="s">
        <v>888</v>
      </c>
      <c r="C981" s="384" t="s">
        <v>155</v>
      </c>
      <c r="D981" s="396">
        <v>0</v>
      </c>
      <c r="E981" s="423">
        <v>0</v>
      </c>
      <c r="F981" s="424" t="str">
        <f t="shared" si="264"/>
        <v/>
      </c>
      <c r="G981" s="423">
        <f t="shared" si="270"/>
        <v>0</v>
      </c>
      <c r="H981" s="424" t="str">
        <f t="shared" si="265"/>
        <v/>
      </c>
      <c r="I981" s="384"/>
      <c r="J981" s="423" t="str">
        <f t="shared" si="262"/>
        <v/>
      </c>
      <c r="K981" s="424" t="str">
        <f t="shared" si="252"/>
        <v/>
      </c>
      <c r="L981" s="378">
        <v>0</v>
      </c>
      <c r="M981" s="202">
        <f t="shared" si="269"/>
        <v>7</v>
      </c>
    </row>
    <row r="982" s="357" customFormat="1" ht="15.75" spans="1:13">
      <c r="A982" s="386">
        <v>2240699</v>
      </c>
      <c r="B982" s="383" t="s">
        <v>889</v>
      </c>
      <c r="C982" s="384">
        <v>12</v>
      </c>
      <c r="D982" s="396">
        <v>12</v>
      </c>
      <c r="E982" s="423">
        <v>0</v>
      </c>
      <c r="F982" s="424">
        <f t="shared" si="264"/>
        <v>0</v>
      </c>
      <c r="G982" s="423">
        <f t="shared" si="270"/>
        <v>-111</v>
      </c>
      <c r="H982" s="424">
        <f t="shared" si="265"/>
        <v>-1</v>
      </c>
      <c r="I982" s="384">
        <v>12</v>
      </c>
      <c r="J982" s="423">
        <f t="shared" si="262"/>
        <v>0</v>
      </c>
      <c r="K982" s="424">
        <f t="shared" ref="K982:K1016" si="271">IFERROR(J982/C982,"")</f>
        <v>0</v>
      </c>
      <c r="L982" s="378">
        <v>111</v>
      </c>
      <c r="M982" s="202">
        <f t="shared" si="269"/>
        <v>7</v>
      </c>
    </row>
    <row r="983" s="357" customFormat="1" ht="15.75" spans="1:13">
      <c r="A983" s="379">
        <v>22407</v>
      </c>
      <c r="B983" s="388" t="s">
        <v>890</v>
      </c>
      <c r="C983" s="387">
        <f>SUM(C984:C986)</f>
        <v>321</v>
      </c>
      <c r="D983" s="387">
        <f>SUM(D984:D986)</f>
        <v>900</v>
      </c>
      <c r="E983" s="378">
        <v>386</v>
      </c>
      <c r="F983" s="422">
        <f t="shared" si="264"/>
        <v>0.428888888888889</v>
      </c>
      <c r="G983" s="381">
        <f>E983-L983</f>
        <v>-2133</v>
      </c>
      <c r="H983" s="422">
        <f t="shared" si="265"/>
        <v>-0.846764589122668</v>
      </c>
      <c r="I983" s="387">
        <f>SUM(I984:I986)</f>
        <v>0</v>
      </c>
      <c r="J983" s="378">
        <f t="shared" si="262"/>
        <v>-321</v>
      </c>
      <c r="K983" s="422">
        <f t="shared" si="271"/>
        <v>-1</v>
      </c>
      <c r="L983" s="378">
        <v>2519</v>
      </c>
      <c r="M983" s="202">
        <f t="shared" si="269"/>
        <v>5</v>
      </c>
    </row>
    <row r="984" s="357" customFormat="1" ht="15.75" spans="1:13">
      <c r="A984" s="386">
        <v>2240703</v>
      </c>
      <c r="B984" s="383" t="s">
        <v>891</v>
      </c>
      <c r="C984" s="384">
        <v>321</v>
      </c>
      <c r="D984" s="396">
        <v>350</v>
      </c>
      <c r="E984" s="423">
        <v>226</v>
      </c>
      <c r="F984" s="424">
        <f t="shared" si="264"/>
        <v>0.645714285714286</v>
      </c>
      <c r="G984" s="423">
        <f t="shared" ref="G984:G986" si="272">IFERROR(E984-L984,"")</f>
        <v>-1041</v>
      </c>
      <c r="H984" s="424">
        <f t="shared" si="265"/>
        <v>-0.82162588792423</v>
      </c>
      <c r="I984" s="384"/>
      <c r="J984" s="423">
        <f t="shared" si="262"/>
        <v>-321</v>
      </c>
      <c r="K984" s="424">
        <f t="shared" si="271"/>
        <v>-1</v>
      </c>
      <c r="L984" s="378">
        <v>1267</v>
      </c>
      <c r="M984" s="202">
        <f t="shared" si="269"/>
        <v>7</v>
      </c>
    </row>
    <row r="985" s="357" customFormat="1" ht="15.75" spans="1:13">
      <c r="A985" s="386">
        <v>2240704</v>
      </c>
      <c r="B985" s="383" t="s">
        <v>892</v>
      </c>
      <c r="C985" s="384" t="s">
        <v>155</v>
      </c>
      <c r="D985" s="396">
        <v>250</v>
      </c>
      <c r="E985" s="423">
        <v>108</v>
      </c>
      <c r="F985" s="424">
        <f t="shared" si="264"/>
        <v>0.432</v>
      </c>
      <c r="G985" s="423">
        <f t="shared" si="272"/>
        <v>-1141</v>
      </c>
      <c r="H985" s="424">
        <f t="shared" si="265"/>
        <v>-0.913530824659728</v>
      </c>
      <c r="I985" s="384"/>
      <c r="J985" s="423" t="str">
        <f t="shared" si="262"/>
        <v/>
      </c>
      <c r="K985" s="424" t="str">
        <f t="shared" si="271"/>
        <v/>
      </c>
      <c r="L985" s="378">
        <v>1249</v>
      </c>
      <c r="M985" s="202">
        <f t="shared" si="269"/>
        <v>7</v>
      </c>
    </row>
    <row r="986" s="357" customFormat="1" ht="15.75" spans="1:13">
      <c r="A986" s="386">
        <v>2240799</v>
      </c>
      <c r="B986" s="383" t="s">
        <v>893</v>
      </c>
      <c r="C986" s="384" t="s">
        <v>155</v>
      </c>
      <c r="D986" s="396">
        <v>300</v>
      </c>
      <c r="E986" s="423">
        <v>52</v>
      </c>
      <c r="F986" s="424">
        <f t="shared" si="264"/>
        <v>0.173333333333333</v>
      </c>
      <c r="G986" s="423">
        <f t="shared" si="272"/>
        <v>49</v>
      </c>
      <c r="H986" s="424">
        <f t="shared" si="265"/>
        <v>16.3333333333333</v>
      </c>
      <c r="I986" s="384"/>
      <c r="J986" s="423" t="str">
        <f t="shared" si="262"/>
        <v/>
      </c>
      <c r="K986" s="424" t="str">
        <f t="shared" si="271"/>
        <v/>
      </c>
      <c r="L986" s="378">
        <v>3</v>
      </c>
      <c r="M986" s="202">
        <f t="shared" si="269"/>
        <v>7</v>
      </c>
    </row>
    <row r="987" s="357" customFormat="1" ht="15.75" spans="1:13">
      <c r="A987" s="379">
        <v>22499</v>
      </c>
      <c r="B987" s="388" t="s">
        <v>894</v>
      </c>
      <c r="C987" s="387" t="str">
        <f>C988</f>
        <v/>
      </c>
      <c r="D987" s="387">
        <f>D988</f>
        <v>312</v>
      </c>
      <c r="E987" s="378">
        <v>262</v>
      </c>
      <c r="F987" s="422">
        <f t="shared" si="264"/>
        <v>0.83974358974359</v>
      </c>
      <c r="G987" s="381">
        <f t="shared" ref="G987:G991" si="273">E987-L987</f>
        <v>215</v>
      </c>
      <c r="H987" s="422">
        <f t="shared" si="265"/>
        <v>4.57446808510638</v>
      </c>
      <c r="I987" s="387">
        <f>I988</f>
        <v>0</v>
      </c>
      <c r="J987" s="378" t="str">
        <f t="shared" si="262"/>
        <v/>
      </c>
      <c r="K987" s="422" t="str">
        <f t="shared" si="271"/>
        <v/>
      </c>
      <c r="L987" s="378">
        <v>47</v>
      </c>
      <c r="M987" s="202">
        <f t="shared" si="269"/>
        <v>5</v>
      </c>
    </row>
    <row r="988" s="357" customFormat="1" ht="15.75" spans="1:13">
      <c r="A988" s="386">
        <v>2249999</v>
      </c>
      <c r="B988" s="383" t="s">
        <v>894</v>
      </c>
      <c r="C988" s="384" t="s">
        <v>155</v>
      </c>
      <c r="D988" s="396">
        <v>312</v>
      </c>
      <c r="E988" s="423">
        <v>262</v>
      </c>
      <c r="F988" s="424">
        <f t="shared" si="264"/>
        <v>0.83974358974359</v>
      </c>
      <c r="G988" s="423">
        <f t="shared" ref="G988:G993" si="274">IFERROR(E988-L988,"")</f>
        <v>215</v>
      </c>
      <c r="H988" s="424">
        <f t="shared" si="265"/>
        <v>4.57446808510638</v>
      </c>
      <c r="I988" s="384">
        <v>0</v>
      </c>
      <c r="J988" s="423" t="str">
        <f t="shared" si="262"/>
        <v/>
      </c>
      <c r="K988" s="424" t="str">
        <f t="shared" si="271"/>
        <v/>
      </c>
      <c r="L988" s="378">
        <v>47</v>
      </c>
      <c r="M988" s="202">
        <f t="shared" si="269"/>
        <v>7</v>
      </c>
    </row>
    <row r="989" s="202" customFormat="1" ht="15" customHeight="1" spans="1:13">
      <c r="A989" s="390">
        <v>227</v>
      </c>
      <c r="B989" s="377" t="s">
        <v>895</v>
      </c>
      <c r="C989" s="381">
        <v>2500</v>
      </c>
      <c r="D989" s="378">
        <v>0</v>
      </c>
      <c r="E989" s="378">
        <v>0</v>
      </c>
      <c r="F989" s="429"/>
      <c r="G989" s="381">
        <f t="shared" si="273"/>
        <v>0</v>
      </c>
      <c r="H989" s="430"/>
      <c r="I989" s="381">
        <v>2500</v>
      </c>
      <c r="J989" s="378">
        <f t="shared" si="262"/>
        <v>0</v>
      </c>
      <c r="K989" s="422">
        <f t="shared" si="271"/>
        <v>0</v>
      </c>
      <c r="L989" s="378"/>
      <c r="M989" s="202">
        <f t="shared" si="269"/>
        <v>3</v>
      </c>
    </row>
    <row r="990" s="202" customFormat="1" ht="15.75" spans="1:13">
      <c r="A990" s="379">
        <v>232</v>
      </c>
      <c r="B990" s="377" t="s">
        <v>896</v>
      </c>
      <c r="C990" s="378">
        <f>C991</f>
        <v>2890</v>
      </c>
      <c r="D990" s="378">
        <f t="shared" ref="D990:I990" si="275">D991</f>
        <v>3037</v>
      </c>
      <c r="E990" s="378">
        <f t="shared" si="275"/>
        <v>3025</v>
      </c>
      <c r="F990" s="429">
        <f>E990/D990</f>
        <v>0.996048732301613</v>
      </c>
      <c r="G990" s="381">
        <f t="shared" si="273"/>
        <v>147</v>
      </c>
      <c r="H990" s="430">
        <f>G990/L990</f>
        <v>0.0510771369006254</v>
      </c>
      <c r="I990" s="378">
        <f t="shared" si="275"/>
        <v>2803</v>
      </c>
      <c r="J990" s="378">
        <f t="shared" si="262"/>
        <v>-87</v>
      </c>
      <c r="K990" s="422">
        <f t="shared" si="271"/>
        <v>-0.0301038062283737</v>
      </c>
      <c r="L990" s="378">
        <v>2878</v>
      </c>
      <c r="M990" s="202">
        <f t="shared" si="269"/>
        <v>3</v>
      </c>
    </row>
    <row r="991" s="357" customFormat="1" ht="15.75" spans="1:13">
      <c r="A991" s="379">
        <v>23203</v>
      </c>
      <c r="B991" s="380" t="s">
        <v>897</v>
      </c>
      <c r="C991" s="381">
        <f>SUM(C992:C993)</f>
        <v>2890</v>
      </c>
      <c r="D991" s="381">
        <f>SUM(D992:D993)</f>
        <v>3037</v>
      </c>
      <c r="E991" s="378">
        <v>3025</v>
      </c>
      <c r="F991" s="422">
        <f t="shared" ref="F991:F993" si="276">IFERROR(E991/D991,"")</f>
        <v>0.996048732301613</v>
      </c>
      <c r="G991" s="381">
        <f t="shared" si="273"/>
        <v>147</v>
      </c>
      <c r="H991" s="422">
        <f t="shared" ref="H991:H993" si="277">IFERROR(G991/L991,"")</f>
        <v>0.0510771369006254</v>
      </c>
      <c r="I991" s="381">
        <f>SUM(I992:I993)</f>
        <v>2803</v>
      </c>
      <c r="J991" s="378">
        <f t="shared" si="262"/>
        <v>-87</v>
      </c>
      <c r="K991" s="422">
        <f t="shared" si="271"/>
        <v>-0.0301038062283737</v>
      </c>
      <c r="L991" s="378">
        <v>2878</v>
      </c>
      <c r="M991" s="202">
        <f t="shared" si="269"/>
        <v>5</v>
      </c>
    </row>
    <row r="992" s="357" customFormat="1" ht="15.75" spans="1:13">
      <c r="A992" s="386">
        <v>2320301</v>
      </c>
      <c r="B992" s="383" t="s">
        <v>898</v>
      </c>
      <c r="C992" s="384">
        <v>2800</v>
      </c>
      <c r="D992" s="396">
        <v>2947</v>
      </c>
      <c r="E992" s="423">
        <v>2947</v>
      </c>
      <c r="F992" s="424">
        <f t="shared" si="276"/>
        <v>1</v>
      </c>
      <c r="G992" s="423">
        <f t="shared" si="274"/>
        <v>158</v>
      </c>
      <c r="H992" s="424">
        <f t="shared" si="277"/>
        <v>0.0566511294370742</v>
      </c>
      <c r="I992" s="384">
        <v>2743</v>
      </c>
      <c r="J992" s="423">
        <f t="shared" si="262"/>
        <v>-57</v>
      </c>
      <c r="K992" s="424">
        <f t="shared" si="271"/>
        <v>-0.0203571428571429</v>
      </c>
      <c r="L992" s="378">
        <v>2789</v>
      </c>
      <c r="M992" s="202">
        <f t="shared" si="269"/>
        <v>7</v>
      </c>
    </row>
    <row r="993" s="357" customFormat="1" ht="15.75" spans="1:13">
      <c r="A993" s="386">
        <v>2320303</v>
      </c>
      <c r="B993" s="383" t="s">
        <v>899</v>
      </c>
      <c r="C993" s="384">
        <v>90</v>
      </c>
      <c r="D993" s="396">
        <v>90</v>
      </c>
      <c r="E993" s="423">
        <v>78</v>
      </c>
      <c r="F993" s="424">
        <f t="shared" si="276"/>
        <v>0.866666666666667</v>
      </c>
      <c r="G993" s="423">
        <f t="shared" si="274"/>
        <v>-11</v>
      </c>
      <c r="H993" s="424">
        <f t="shared" si="277"/>
        <v>-0.123595505617978</v>
      </c>
      <c r="I993" s="384">
        <v>60</v>
      </c>
      <c r="J993" s="423">
        <f t="shared" si="262"/>
        <v>-30</v>
      </c>
      <c r="K993" s="424">
        <f t="shared" si="271"/>
        <v>-0.333333333333333</v>
      </c>
      <c r="L993" s="378">
        <v>89</v>
      </c>
      <c r="M993" s="202">
        <f t="shared" si="269"/>
        <v>7</v>
      </c>
    </row>
    <row r="994" s="357" customFormat="1" ht="15.75" spans="1:13">
      <c r="A994" s="379">
        <v>233</v>
      </c>
      <c r="B994" s="377" t="s">
        <v>900</v>
      </c>
      <c r="C994" s="378">
        <f>C995</f>
        <v>30</v>
      </c>
      <c r="D994" s="378">
        <f t="shared" ref="D994:I994" si="278">D995</f>
        <v>30</v>
      </c>
      <c r="E994" s="378">
        <f t="shared" si="278"/>
        <v>16</v>
      </c>
      <c r="F994" s="429">
        <f>E994/D994</f>
        <v>0.533333333333333</v>
      </c>
      <c r="G994" s="381">
        <f t="shared" ref="G994:G998" si="279">E994-L994</f>
        <v>-10</v>
      </c>
      <c r="H994" s="430">
        <f>G994/L994</f>
        <v>-0.384615384615385</v>
      </c>
      <c r="I994" s="378">
        <f t="shared" si="278"/>
        <v>30</v>
      </c>
      <c r="J994" s="378"/>
      <c r="K994" s="422">
        <f t="shared" si="271"/>
        <v>0</v>
      </c>
      <c r="L994" s="378">
        <v>26</v>
      </c>
      <c r="M994" s="202">
        <f t="shared" si="269"/>
        <v>3</v>
      </c>
    </row>
    <row r="995" s="357" customFormat="1" ht="15.75" spans="1:13">
      <c r="A995" s="379">
        <v>23303</v>
      </c>
      <c r="B995" s="380" t="s">
        <v>901</v>
      </c>
      <c r="C995" s="387">
        <v>30</v>
      </c>
      <c r="D995" s="378">
        <v>30</v>
      </c>
      <c r="E995" s="378">
        <v>16</v>
      </c>
      <c r="F995" s="422">
        <f t="shared" ref="F995:F1001" si="280">IFERROR(E995/D995,"")</f>
        <v>0.533333333333333</v>
      </c>
      <c r="G995" s="381">
        <f t="shared" si="279"/>
        <v>-10</v>
      </c>
      <c r="H995" s="422">
        <f t="shared" ref="H995:H1001" si="281">IFERROR(G995/L995,"")</f>
        <v>-0.384615384615385</v>
      </c>
      <c r="I995" s="387">
        <f>SUM(I996)</f>
        <v>30</v>
      </c>
      <c r="J995" s="378"/>
      <c r="K995" s="422">
        <f t="shared" si="271"/>
        <v>0</v>
      </c>
      <c r="L995" s="378">
        <v>26</v>
      </c>
      <c r="M995" s="202">
        <f t="shared" si="269"/>
        <v>5</v>
      </c>
    </row>
    <row r="996" s="357" customFormat="1" ht="15.75" spans="1:13">
      <c r="A996" s="386">
        <v>2330301</v>
      </c>
      <c r="B996" s="383" t="s">
        <v>901</v>
      </c>
      <c r="C996" s="401">
        <v>30</v>
      </c>
      <c r="D996" s="396">
        <v>30</v>
      </c>
      <c r="E996" s="423">
        <v>16</v>
      </c>
      <c r="F996" s="424">
        <f t="shared" si="280"/>
        <v>0.533333333333333</v>
      </c>
      <c r="G996" s="423">
        <f t="shared" ref="G996:G1001" si="282">IFERROR(E996-L996,"")</f>
        <v>-10</v>
      </c>
      <c r="H996" s="424">
        <f t="shared" si="281"/>
        <v>-0.384615384615385</v>
      </c>
      <c r="I996" s="384">
        <v>30</v>
      </c>
      <c r="J996" s="423">
        <f t="shared" ref="J996:J999" si="283">IFERROR(I996-C996,"")</f>
        <v>0</v>
      </c>
      <c r="K996" s="424">
        <f t="shared" si="271"/>
        <v>0</v>
      </c>
      <c r="L996" s="378">
        <v>26</v>
      </c>
      <c r="M996" s="202">
        <f t="shared" si="269"/>
        <v>7</v>
      </c>
    </row>
    <row r="997" s="357" customFormat="1" ht="15.75" spans="1:13">
      <c r="A997" s="390">
        <v>229</v>
      </c>
      <c r="B997" s="377" t="s">
        <v>902</v>
      </c>
      <c r="C997" s="378">
        <f>C998+C1000</f>
        <v>8219</v>
      </c>
      <c r="D997" s="378"/>
      <c r="E997" s="378">
        <v>0</v>
      </c>
      <c r="F997" s="429"/>
      <c r="G997" s="381">
        <f t="shared" si="279"/>
        <v>0</v>
      </c>
      <c r="H997" s="430"/>
      <c r="I997" s="378">
        <f>I998+I1000</f>
        <v>22888</v>
      </c>
      <c r="J997" s="378">
        <f t="shared" si="283"/>
        <v>14669</v>
      </c>
      <c r="K997" s="422">
        <f t="shared" si="271"/>
        <v>1.78476700328507</v>
      </c>
      <c r="L997" s="378">
        <v>0</v>
      </c>
      <c r="M997" s="202">
        <f t="shared" si="269"/>
        <v>3</v>
      </c>
    </row>
    <row r="998" s="357" customFormat="1" ht="15.75" spans="1:13">
      <c r="A998" s="379">
        <v>22902</v>
      </c>
      <c r="B998" s="380" t="s">
        <v>903</v>
      </c>
      <c r="C998" s="381">
        <f>SUM(C999)</f>
        <v>8219</v>
      </c>
      <c r="D998" s="378"/>
      <c r="E998" s="378"/>
      <c r="F998" s="422" t="str">
        <f t="shared" si="280"/>
        <v/>
      </c>
      <c r="G998" s="381">
        <f t="shared" si="279"/>
        <v>0</v>
      </c>
      <c r="H998" s="422" t="str">
        <f t="shared" si="281"/>
        <v/>
      </c>
      <c r="I998" s="381">
        <f>SUM(I999)</f>
        <v>22888</v>
      </c>
      <c r="J998" s="378">
        <f t="shared" si="283"/>
        <v>14669</v>
      </c>
      <c r="K998" s="422">
        <f t="shared" si="271"/>
        <v>1.78476700328507</v>
      </c>
      <c r="L998" s="378"/>
      <c r="M998" s="202">
        <f t="shared" si="269"/>
        <v>5</v>
      </c>
    </row>
    <row r="999" s="357" customFormat="1" ht="15.75" spans="1:13">
      <c r="A999" s="386">
        <v>2290201</v>
      </c>
      <c r="B999" s="383" t="s">
        <v>903</v>
      </c>
      <c r="C999" s="396">
        <f>7678+12+1029-500</f>
        <v>8219</v>
      </c>
      <c r="D999" s="378"/>
      <c r="E999" s="423"/>
      <c r="F999" s="424" t="str">
        <f t="shared" si="280"/>
        <v/>
      </c>
      <c r="G999" s="423">
        <f t="shared" si="282"/>
        <v>0</v>
      </c>
      <c r="H999" s="424" t="str">
        <f t="shared" si="281"/>
        <v/>
      </c>
      <c r="I999" s="396">
        <f>22988-100</f>
        <v>22888</v>
      </c>
      <c r="J999" s="423">
        <f t="shared" si="283"/>
        <v>14669</v>
      </c>
      <c r="K999" s="424">
        <f t="shared" si="271"/>
        <v>1.78476700328507</v>
      </c>
      <c r="L999" s="378"/>
      <c r="M999" s="202">
        <f t="shared" si="269"/>
        <v>7</v>
      </c>
    </row>
    <row r="1000" s="357" customFormat="1" ht="15.75" spans="1:13">
      <c r="A1000" s="379">
        <v>22999</v>
      </c>
      <c r="B1000" s="380" t="s">
        <v>904</v>
      </c>
      <c r="C1000" s="381">
        <f>C1001</f>
        <v>0</v>
      </c>
      <c r="D1000" s="378"/>
      <c r="E1000" s="378">
        <v>0</v>
      </c>
      <c r="F1000" s="422" t="str">
        <f t="shared" si="280"/>
        <v/>
      </c>
      <c r="G1000" s="381">
        <f t="shared" ref="G1000:G1005" si="284">E1000-L1000</f>
        <v>0</v>
      </c>
      <c r="H1000" s="422" t="str">
        <f t="shared" si="281"/>
        <v/>
      </c>
      <c r="I1000" s="381">
        <f>I1001</f>
        <v>0</v>
      </c>
      <c r="J1000" s="378"/>
      <c r="K1000" s="422" t="str">
        <f t="shared" si="271"/>
        <v/>
      </c>
      <c r="L1000" s="378">
        <v>0</v>
      </c>
      <c r="M1000" s="202">
        <f t="shared" si="269"/>
        <v>5</v>
      </c>
    </row>
    <row r="1001" s="357" customFormat="1" ht="15.75" spans="1:13">
      <c r="A1001" s="386">
        <v>2299999</v>
      </c>
      <c r="B1001" s="383" t="s">
        <v>902</v>
      </c>
      <c r="C1001" s="381"/>
      <c r="D1001" s="378"/>
      <c r="E1001" s="423">
        <v>0</v>
      </c>
      <c r="F1001" s="424" t="str">
        <f t="shared" si="280"/>
        <v/>
      </c>
      <c r="G1001" s="423">
        <f t="shared" si="282"/>
        <v>0</v>
      </c>
      <c r="H1001" s="424" t="str">
        <f t="shared" si="281"/>
        <v/>
      </c>
      <c r="I1001" s="381"/>
      <c r="J1001" s="423">
        <f t="shared" ref="J1001:J1007" si="285">IFERROR(I1001-C1001,"")</f>
        <v>0</v>
      </c>
      <c r="K1001" s="424" t="str">
        <f t="shared" si="271"/>
        <v/>
      </c>
      <c r="L1001" s="378">
        <v>0</v>
      </c>
      <c r="M1001" s="202">
        <f t="shared" si="269"/>
        <v>7</v>
      </c>
    </row>
    <row r="1002" s="202" customFormat="1" ht="15.75" spans="1:13">
      <c r="A1002" s="390"/>
      <c r="B1002" s="377" t="s">
        <v>905</v>
      </c>
      <c r="C1002" s="378">
        <v>14900</v>
      </c>
      <c r="D1002" s="434"/>
      <c r="E1002" s="423"/>
      <c r="F1002" s="429"/>
      <c r="G1002" s="381">
        <f t="shared" si="284"/>
        <v>0</v>
      </c>
      <c r="H1002" s="430"/>
      <c r="I1002" s="378">
        <v>23602</v>
      </c>
      <c r="J1002" s="378">
        <f t="shared" si="285"/>
        <v>8702</v>
      </c>
      <c r="K1002" s="422">
        <f t="shared" si="271"/>
        <v>0.584026845637584</v>
      </c>
      <c r="L1002" s="378"/>
      <c r="M1002" s="202">
        <f t="shared" si="269"/>
        <v>0</v>
      </c>
    </row>
    <row r="1003" s="202" customFormat="1" ht="15.75" spans="1:13">
      <c r="A1003" s="397"/>
      <c r="B1003" s="398" t="s">
        <v>906</v>
      </c>
      <c r="C1003" s="378">
        <f>C1000+C997+C994+C990+C989+C948+C931+C909+C888+C869+C850+C815+C787+C679++C656+C600+C527+C407++C350+C309+C268+C215+C204+C7+C1002</f>
        <v>205100</v>
      </c>
      <c r="D1003" s="378">
        <f t="shared" ref="D1003:I1003" si="286">D1000+D997+D994+D990+D989+D948+D931+D909+D888+D869+D850+D815+D787+D679++D656+D600+D527+D407++D350+D309+D268+D215+D204+D7+D1002</f>
        <v>244665</v>
      </c>
      <c r="E1003" s="378">
        <f t="shared" si="286"/>
        <v>241844</v>
      </c>
      <c r="F1003" s="429">
        <f t="shared" ref="F1002:F1004" si="287">E1003/D1003</f>
        <v>0.988469948705373</v>
      </c>
      <c r="G1003" s="381">
        <f t="shared" si="284"/>
        <v>6626</v>
      </c>
      <c r="H1003" s="430">
        <f t="shared" ref="H1002:H1004" si="288">G1003/L1003</f>
        <v>0.0281696128697634</v>
      </c>
      <c r="I1003" s="378">
        <f t="shared" si="286"/>
        <v>237153</v>
      </c>
      <c r="J1003" s="378">
        <f t="shared" si="285"/>
        <v>32053</v>
      </c>
      <c r="K1003" s="422">
        <f t="shared" si="271"/>
        <v>0.156279863481229</v>
      </c>
      <c r="L1003" s="378">
        <f>L997+L994+L990+L989+L948+L931+L909+L888+L869+L850+L815+L787+L679+L656+L600+L527+L407+L350+L309+L268+L204+L215+L7</f>
        <v>235218</v>
      </c>
      <c r="M1003" s="202">
        <f t="shared" si="269"/>
        <v>0</v>
      </c>
    </row>
    <row r="1004" s="203" customFormat="1" ht="15.75" spans="1:13">
      <c r="A1004" s="397">
        <v>230</v>
      </c>
      <c r="B1004" s="377" t="s">
        <v>907</v>
      </c>
      <c r="C1004" s="378">
        <f>C1005+C1009+C1008+C1011+C1010</f>
        <v>1633</v>
      </c>
      <c r="D1004" s="378">
        <f>D1005+D1009+D1008+D1011+D1010</f>
        <v>7432</v>
      </c>
      <c r="E1004" s="378">
        <f>E1005+E1008+E1009+E1010+E1011</f>
        <v>35146</v>
      </c>
      <c r="F1004" s="429">
        <f t="shared" si="287"/>
        <v>4.72900968783638</v>
      </c>
      <c r="G1004" s="381">
        <f t="shared" si="284"/>
        <v>13518</v>
      </c>
      <c r="H1004" s="430">
        <f t="shared" si="288"/>
        <v>0.625023118180137</v>
      </c>
      <c r="I1004" s="378">
        <f>I1005+I1009+I1008+I1011+I1010</f>
        <v>1000</v>
      </c>
      <c r="J1004" s="378">
        <f t="shared" si="285"/>
        <v>-633</v>
      </c>
      <c r="K1004" s="422">
        <f t="shared" si="271"/>
        <v>-0.387630128597673</v>
      </c>
      <c r="L1004" s="378">
        <f>L1005+L1009+L1008+L1011+L1010</f>
        <v>21628</v>
      </c>
      <c r="M1004" s="202">
        <f t="shared" si="269"/>
        <v>3</v>
      </c>
    </row>
    <row r="1005" s="202" customFormat="1" ht="15.75" spans="1:13">
      <c r="A1005" s="379">
        <v>23006</v>
      </c>
      <c r="B1005" s="399" t="s">
        <v>908</v>
      </c>
      <c r="C1005" s="378">
        <f>SUM(C1006:C1007)</f>
        <v>1633</v>
      </c>
      <c r="D1005" s="378">
        <f t="shared" ref="D1005:I1005" si="289">SUM(D1006:D1007)</f>
        <v>4080</v>
      </c>
      <c r="E1005" s="378">
        <f t="shared" si="289"/>
        <v>4094</v>
      </c>
      <c r="F1005" s="422">
        <f t="shared" ref="F1005:F1011" si="290">IFERROR(E1005/D1005,"")</f>
        <v>1.00343137254902</v>
      </c>
      <c r="G1005" s="381">
        <f t="shared" si="284"/>
        <v>1247</v>
      </c>
      <c r="H1005" s="422">
        <f t="shared" ref="H1005:H1011" si="291">IFERROR(G1005/L1005,"")</f>
        <v>0.438004917456972</v>
      </c>
      <c r="I1005" s="378">
        <f t="shared" si="289"/>
        <v>1000</v>
      </c>
      <c r="J1005" s="378">
        <f t="shared" si="285"/>
        <v>-633</v>
      </c>
      <c r="K1005" s="422">
        <f t="shared" si="271"/>
        <v>-0.387630128597673</v>
      </c>
      <c r="L1005" s="378">
        <f>SUM(L1006:L1007)</f>
        <v>2847</v>
      </c>
      <c r="M1005" s="202">
        <f t="shared" si="269"/>
        <v>5</v>
      </c>
    </row>
    <row r="1006" s="202" customFormat="1" ht="15" spans="1:13">
      <c r="A1006" s="382">
        <v>2300601</v>
      </c>
      <c r="B1006" s="400" t="s">
        <v>909</v>
      </c>
      <c r="C1006" s="401">
        <v>257</v>
      </c>
      <c r="D1006" s="423">
        <v>257</v>
      </c>
      <c r="E1006" s="423">
        <v>257</v>
      </c>
      <c r="F1006" s="424">
        <f t="shared" si="290"/>
        <v>1</v>
      </c>
      <c r="G1006" s="423">
        <f>IFERROR(E1006-L1006,"")</f>
        <v>0</v>
      </c>
      <c r="H1006" s="424">
        <f t="shared" si="291"/>
        <v>0</v>
      </c>
      <c r="I1006" s="401">
        <v>257</v>
      </c>
      <c r="J1006" s="423">
        <f t="shared" si="285"/>
        <v>0</v>
      </c>
      <c r="K1006" s="424">
        <f t="shared" si="271"/>
        <v>0</v>
      </c>
      <c r="L1006" s="423">
        <v>257</v>
      </c>
      <c r="M1006" s="202">
        <f t="shared" si="269"/>
        <v>7</v>
      </c>
    </row>
    <row r="1007" s="202" customFormat="1" ht="15" spans="1:13">
      <c r="A1007" s="382">
        <v>2300602</v>
      </c>
      <c r="B1007" s="400" t="s">
        <v>910</v>
      </c>
      <c r="C1007" s="401">
        <v>1376</v>
      </c>
      <c r="D1007" s="423">
        <v>3823</v>
      </c>
      <c r="E1007" s="423">
        <v>3837</v>
      </c>
      <c r="F1007" s="424">
        <f t="shared" si="290"/>
        <v>1.00366204551399</v>
      </c>
      <c r="G1007" s="423">
        <f>IFERROR(E1007-L1007,"")</f>
        <v>1247</v>
      </c>
      <c r="H1007" s="424">
        <f t="shared" si="291"/>
        <v>0.481467181467181</v>
      </c>
      <c r="I1007" s="401">
        <v>743</v>
      </c>
      <c r="J1007" s="423">
        <f t="shared" si="285"/>
        <v>-633</v>
      </c>
      <c r="K1007" s="424">
        <f t="shared" si="271"/>
        <v>-0.460029069767442</v>
      </c>
      <c r="L1007" s="423">
        <v>2590</v>
      </c>
      <c r="M1007" s="202">
        <f t="shared" si="269"/>
        <v>7</v>
      </c>
    </row>
    <row r="1008" s="357" customFormat="1" ht="15.75" spans="1:13">
      <c r="A1008" s="379">
        <v>23008</v>
      </c>
      <c r="B1008" s="399" t="s">
        <v>911</v>
      </c>
      <c r="C1008" s="387"/>
      <c r="D1008" s="378"/>
      <c r="E1008" s="378"/>
      <c r="F1008" s="422" t="str">
        <f t="shared" si="290"/>
        <v/>
      </c>
      <c r="G1008" s="396">
        <f t="shared" ref="G1008:G1013" si="292">E1008-L1008</f>
        <v>0</v>
      </c>
      <c r="H1008" s="422" t="str">
        <f t="shared" si="291"/>
        <v/>
      </c>
      <c r="I1008" s="387"/>
      <c r="J1008" s="378"/>
      <c r="K1008" s="422" t="str">
        <f t="shared" si="271"/>
        <v/>
      </c>
      <c r="L1008" s="378"/>
      <c r="M1008" s="202">
        <f t="shared" si="269"/>
        <v>5</v>
      </c>
    </row>
    <row r="1009" s="357" customFormat="1" ht="15.75" spans="1:13">
      <c r="A1009" s="379">
        <v>23009</v>
      </c>
      <c r="B1009" s="399" t="s">
        <v>912</v>
      </c>
      <c r="C1009" s="387"/>
      <c r="D1009" s="378">
        <v>3352</v>
      </c>
      <c r="E1009" s="378">
        <v>23602</v>
      </c>
      <c r="F1009" s="422">
        <f t="shared" si="290"/>
        <v>7.04116945107399</v>
      </c>
      <c r="G1009" s="381">
        <f t="shared" si="292"/>
        <v>6090</v>
      </c>
      <c r="H1009" s="422">
        <f t="shared" si="291"/>
        <v>0.347761534947465</v>
      </c>
      <c r="I1009" s="387"/>
      <c r="J1009" s="378"/>
      <c r="K1009" s="422" t="str">
        <f t="shared" si="271"/>
        <v/>
      </c>
      <c r="L1009" s="378">
        <v>17512</v>
      </c>
      <c r="M1009" s="202">
        <f t="shared" si="269"/>
        <v>5</v>
      </c>
    </row>
    <row r="1010" s="357" customFormat="1" ht="15.75" spans="1:13">
      <c r="A1010" s="379">
        <v>23015</v>
      </c>
      <c r="B1010" s="399" t="s">
        <v>913</v>
      </c>
      <c r="C1010" s="387"/>
      <c r="D1010" s="378"/>
      <c r="E1010" s="378">
        <v>7450</v>
      </c>
      <c r="F1010" s="422" t="str">
        <f t="shared" si="290"/>
        <v/>
      </c>
      <c r="G1010" s="381">
        <f t="shared" si="292"/>
        <v>6181</v>
      </c>
      <c r="H1010" s="422">
        <f t="shared" si="291"/>
        <v>4.87076438140268</v>
      </c>
      <c r="I1010" s="387"/>
      <c r="J1010" s="378"/>
      <c r="K1010" s="422" t="str">
        <f t="shared" si="271"/>
        <v/>
      </c>
      <c r="L1010" s="378">
        <v>1269</v>
      </c>
      <c r="M1010" s="202">
        <f t="shared" si="269"/>
        <v>5</v>
      </c>
    </row>
    <row r="1011" s="357" customFormat="1" ht="15.75" spans="1:13">
      <c r="A1011" s="379">
        <v>23016</v>
      </c>
      <c r="B1011" s="399" t="s">
        <v>914</v>
      </c>
      <c r="C1011" s="387"/>
      <c r="D1011" s="378"/>
      <c r="E1011" s="378"/>
      <c r="F1011" s="422" t="str">
        <f t="shared" si="290"/>
        <v/>
      </c>
      <c r="G1011" s="381">
        <f t="shared" si="292"/>
        <v>0</v>
      </c>
      <c r="H1011" s="422" t="str">
        <f t="shared" si="291"/>
        <v/>
      </c>
      <c r="I1011" s="387"/>
      <c r="J1011" s="378"/>
      <c r="K1011" s="422" t="str">
        <f t="shared" si="271"/>
        <v/>
      </c>
      <c r="L1011" s="378"/>
      <c r="M1011" s="202">
        <f t="shared" si="269"/>
        <v>5</v>
      </c>
    </row>
    <row r="1012" s="357" customFormat="1" ht="15.75" spans="1:13">
      <c r="A1012" s="397">
        <v>231</v>
      </c>
      <c r="B1012" s="377" t="s">
        <v>915</v>
      </c>
      <c r="C1012" s="387">
        <f>SUM(C1013)</f>
        <v>8750</v>
      </c>
      <c r="D1012" s="387">
        <f t="shared" ref="D1012:I1012" si="293">SUM(D1013)</f>
        <v>11443</v>
      </c>
      <c r="E1012" s="387">
        <f t="shared" si="293"/>
        <v>11325</v>
      </c>
      <c r="F1012" s="429">
        <f>E1012/D1012</f>
        <v>0.989688018876169</v>
      </c>
      <c r="G1012" s="381">
        <f t="shared" si="292"/>
        <v>-2705</v>
      </c>
      <c r="H1012" s="430"/>
      <c r="I1012" s="387">
        <f t="shared" si="293"/>
        <v>10400</v>
      </c>
      <c r="J1012" s="378">
        <f t="shared" ref="J1012:J1016" si="294">IFERROR(I1012-C1012,"")</f>
        <v>1650</v>
      </c>
      <c r="K1012" s="422">
        <f t="shared" si="271"/>
        <v>0.188571428571429</v>
      </c>
      <c r="L1012" s="387">
        <f>SUM(L1013)</f>
        <v>14030</v>
      </c>
      <c r="M1012" s="202">
        <f t="shared" si="269"/>
        <v>3</v>
      </c>
    </row>
    <row r="1013" s="357" customFormat="1" ht="15.75" spans="1:13">
      <c r="A1013" s="379">
        <v>23103</v>
      </c>
      <c r="B1013" s="399" t="s">
        <v>916</v>
      </c>
      <c r="C1013" s="378">
        <f>SUM(C1014:C1016)</f>
        <v>8750</v>
      </c>
      <c r="D1013" s="378">
        <f>SUM(D1014:D1016)</f>
        <v>11443</v>
      </c>
      <c r="E1013" s="378">
        <f>SUM(E1014:E1015)</f>
        <v>11325</v>
      </c>
      <c r="F1013" s="422">
        <f t="shared" ref="F1013:F1015" si="295">IFERROR(E1013/D1013,"")</f>
        <v>0.989688018876169</v>
      </c>
      <c r="G1013" s="381">
        <f t="shared" si="292"/>
        <v>-2705</v>
      </c>
      <c r="H1013" s="422">
        <f t="shared" ref="H1013:H1015" si="296">IFERROR(G1013/L1013,"")</f>
        <v>-0.1928011404134</v>
      </c>
      <c r="I1013" s="378">
        <f>SUM(I1014:I1016)</f>
        <v>10400</v>
      </c>
      <c r="J1013" s="378">
        <f t="shared" si="294"/>
        <v>1650</v>
      </c>
      <c r="K1013" s="422">
        <f t="shared" si="271"/>
        <v>0.188571428571429</v>
      </c>
      <c r="L1013" s="378">
        <f>SUM(L1014:L1015)</f>
        <v>14030</v>
      </c>
      <c r="M1013" s="202">
        <f t="shared" si="269"/>
        <v>5</v>
      </c>
    </row>
    <row r="1014" s="202" customFormat="1" ht="15" spans="1:13">
      <c r="A1014" s="382">
        <v>2310301</v>
      </c>
      <c r="B1014" s="400" t="s">
        <v>917</v>
      </c>
      <c r="C1014" s="401">
        <v>8300</v>
      </c>
      <c r="D1014" s="423">
        <v>8300</v>
      </c>
      <c r="E1014" s="423">
        <v>10993</v>
      </c>
      <c r="F1014" s="424">
        <f t="shared" si="295"/>
        <v>1.3244578313253</v>
      </c>
      <c r="G1014" s="423">
        <f>IFERROR(E1014-L1014,"")</f>
        <v>-2607</v>
      </c>
      <c r="H1014" s="424">
        <f t="shared" si="296"/>
        <v>-0.191691176470588</v>
      </c>
      <c r="I1014" s="401">
        <v>10000</v>
      </c>
      <c r="J1014" s="423">
        <f t="shared" si="294"/>
        <v>1700</v>
      </c>
      <c r="K1014" s="424">
        <f t="shared" si="271"/>
        <v>0.204819277108434</v>
      </c>
      <c r="L1014" s="423">
        <v>13600</v>
      </c>
      <c r="M1014" s="202">
        <f t="shared" si="269"/>
        <v>7</v>
      </c>
    </row>
    <row r="1015" s="202" customFormat="1" ht="15" spans="1:13">
      <c r="A1015" s="382">
        <v>2310303</v>
      </c>
      <c r="B1015" s="400" t="s">
        <v>918</v>
      </c>
      <c r="C1015" s="401">
        <v>450</v>
      </c>
      <c r="D1015" s="423">
        <v>450</v>
      </c>
      <c r="E1015" s="423">
        <v>332</v>
      </c>
      <c r="F1015" s="424">
        <f t="shared" si="295"/>
        <v>0.737777777777778</v>
      </c>
      <c r="G1015" s="423">
        <f>IFERROR(E1015-L1015,"")</f>
        <v>-98</v>
      </c>
      <c r="H1015" s="424">
        <f t="shared" si="296"/>
        <v>-0.227906976744186</v>
      </c>
      <c r="I1015" s="401">
        <v>400</v>
      </c>
      <c r="J1015" s="423">
        <f t="shared" si="294"/>
        <v>-50</v>
      </c>
      <c r="K1015" s="424">
        <f t="shared" si="271"/>
        <v>-0.111111111111111</v>
      </c>
      <c r="L1015" s="423">
        <v>430</v>
      </c>
      <c r="M1015" s="202">
        <f t="shared" si="269"/>
        <v>7</v>
      </c>
    </row>
    <row r="1016" s="202" customFormat="1" ht="15.75" spans="1:12">
      <c r="A1016" s="402">
        <v>2310399</v>
      </c>
      <c r="B1016" s="403" t="s">
        <v>919</v>
      </c>
      <c r="C1016" s="401"/>
      <c r="D1016" s="435">
        <v>2693</v>
      </c>
      <c r="E1016" s="395"/>
      <c r="F1016" s="429"/>
      <c r="G1016" s="381"/>
      <c r="H1016" s="430"/>
      <c r="I1016" s="401"/>
      <c r="J1016" s="423">
        <f t="shared" si="294"/>
        <v>0</v>
      </c>
      <c r="K1016" s="424" t="str">
        <f t="shared" si="271"/>
        <v/>
      </c>
      <c r="L1016" s="395"/>
    </row>
    <row r="1017" s="202" customFormat="1" ht="15.75" spans="1:12">
      <c r="A1017" s="404"/>
      <c r="B1017" s="405" t="s">
        <v>920</v>
      </c>
      <c r="C1017" s="378">
        <f>C1013+C1004+C1003</f>
        <v>215483</v>
      </c>
      <c r="D1017" s="378">
        <f>D1003+D1004+D1012</f>
        <v>263540</v>
      </c>
      <c r="E1017" s="378">
        <f>E1012+E1004+E1003</f>
        <v>288315</v>
      </c>
      <c r="F1017" s="429">
        <f>E1017/D1017</f>
        <v>1.0940084996585</v>
      </c>
      <c r="G1017" s="381">
        <f>E1017-L1017</f>
        <v>17439</v>
      </c>
      <c r="H1017" s="430">
        <f>G1017/L1017</f>
        <v>0.0643800115181854</v>
      </c>
      <c r="I1017" s="378">
        <f>I1013+I1004+I1003</f>
        <v>248553</v>
      </c>
      <c r="J1017" s="378">
        <f>I1017-C1017</f>
        <v>33070</v>
      </c>
      <c r="K1017" s="422">
        <f>J1017/C1017</f>
        <v>0.153469183183824</v>
      </c>
      <c r="L1017" s="378">
        <f>L1003+L1004+L1012</f>
        <v>270876</v>
      </c>
    </row>
  </sheetData>
  <autoFilter ref="A6:N1017">
    <extLst/>
  </autoFilter>
  <mergeCells count="14">
    <mergeCell ref="A2:K2"/>
    <mergeCell ref="J3:K3"/>
    <mergeCell ref="C4:H4"/>
    <mergeCell ref="I4:K4"/>
    <mergeCell ref="G5:H5"/>
    <mergeCell ref="J5:K5"/>
    <mergeCell ref="A4:A6"/>
    <mergeCell ref="B4:B6"/>
    <mergeCell ref="C5:C6"/>
    <mergeCell ref="D5:D6"/>
    <mergeCell ref="E5:E6"/>
    <mergeCell ref="F5:F6"/>
    <mergeCell ref="I5:I6"/>
    <mergeCell ref="L4:L6"/>
  </mergeCells>
  <printOptions horizontalCentered="1"/>
  <pageMargins left="0.590277777777778" right="0.590277777777778" top="0.550694444444444" bottom="0.550694444444444" header="0.310416666666667" footer="0.310416666666667"/>
  <pageSetup paperSize="9" scale="97" fitToHeight="0" orientation="landscape" horizontalDpi="600"/>
  <headerFooter alignWithMargins="0" scaleWithDoc="0">
    <oddFooter>&amp;C第 &amp;P 页，共 &amp;N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018"/>
  <sheetViews>
    <sheetView workbookViewId="0">
      <pane xSplit="2" ySplit="6" topLeftCell="C7" activePane="bottomRight" state="frozen"/>
      <selection/>
      <selection pane="topRight"/>
      <selection pane="bottomLeft"/>
      <selection pane="bottomRight" activeCell="C12" sqref="C12"/>
    </sheetView>
  </sheetViews>
  <sheetFormatPr defaultColWidth="9" defaultRowHeight="14.25" outlineLevelCol="6"/>
  <cols>
    <col min="1" max="1" width="8.625" style="358" customWidth="1"/>
    <col min="2" max="2" width="31.3" style="203" customWidth="1"/>
    <col min="3" max="3" width="23.6" style="359" customWidth="1"/>
    <col min="4" max="4" width="4.2" style="203" hidden="1" customWidth="1"/>
    <col min="5" max="5" width="21.4" style="203" customWidth="1"/>
    <col min="6" max="6" width="9" style="202" hidden="1" customWidth="1"/>
    <col min="7" max="7" width="9.2" style="202" hidden="1" customWidth="1"/>
    <col min="8" max="16377" width="9" style="202"/>
  </cols>
  <sheetData>
    <row r="1" ht="18" customHeight="1" spans="1:1">
      <c r="A1" s="358" t="s">
        <v>921</v>
      </c>
    </row>
    <row r="2" ht="58" customHeight="1" spans="1:5">
      <c r="A2" s="360" t="s">
        <v>922</v>
      </c>
      <c r="B2" s="361"/>
      <c r="C2" s="361"/>
      <c r="D2" s="361"/>
      <c r="E2" s="361"/>
    </row>
    <row r="3" spans="1:5">
      <c r="A3" s="362"/>
      <c r="B3" s="363"/>
      <c r="C3" s="364"/>
      <c r="D3" s="131" t="s">
        <v>30</v>
      </c>
      <c r="E3" s="131"/>
    </row>
    <row r="4" ht="21" customHeight="1" spans="1:5">
      <c r="A4" s="365" t="s">
        <v>138</v>
      </c>
      <c r="B4" s="366" t="s">
        <v>139</v>
      </c>
      <c r="C4" s="367" t="s">
        <v>141</v>
      </c>
      <c r="D4" s="368"/>
      <c r="E4" s="368"/>
    </row>
    <row r="5" ht="25.5" customHeight="1" spans="1:5">
      <c r="A5" s="369"/>
      <c r="B5" s="370"/>
      <c r="C5" s="371" t="s">
        <v>39</v>
      </c>
      <c r="D5" s="372" t="s">
        <v>923</v>
      </c>
      <c r="E5" s="372" t="s">
        <v>924</v>
      </c>
    </row>
    <row r="6" spans="1:5">
      <c r="A6" s="373"/>
      <c r="B6" s="373"/>
      <c r="C6" s="374"/>
      <c r="D6" s="375"/>
      <c r="E6" s="375"/>
    </row>
    <row r="7" s="202" customFormat="1" ht="15.75" spans="1:6">
      <c r="A7" s="376">
        <v>201</v>
      </c>
      <c r="B7" s="377" t="s">
        <v>150</v>
      </c>
      <c r="C7" s="378">
        <f>C8+C19+C27+C36+C42+C53+C64+C72+C81+C90+C109+C97+C114+C122+C128+C133+C140+C147+C154+C161+C169+C175+C201+C194+C187</f>
        <v>22074</v>
      </c>
      <c r="D7" s="378">
        <f>D8+D19+D27+D36+D42+D53+D64+D72+D81+D90+D109+D97+D114+D122+D128+D133+D140+D147+D154+D161+D169+D175+D201+D194+D187</f>
        <v>21809</v>
      </c>
      <c r="E7" s="378">
        <f>E8+E19+E27+E36+E42+E53+E64+E72+E81+E90+E109+E97+E114+E122+E128+E133+E140+E147+E154+E161+E169+E175+E201+E194+E187</f>
        <v>265</v>
      </c>
      <c r="F7" s="202">
        <f t="shared" ref="F7:F70" si="0">LEN(A7)</f>
        <v>3</v>
      </c>
    </row>
    <row r="8" s="357" customFormat="1" ht="15.75" spans="1:6">
      <c r="A8" s="379">
        <v>20101</v>
      </c>
      <c r="B8" s="380" t="s">
        <v>151</v>
      </c>
      <c r="C8" s="381">
        <f>SUM(C9:C18)</f>
        <v>720</v>
      </c>
      <c r="D8" s="381">
        <f>SUM(D9:D18)</f>
        <v>720</v>
      </c>
      <c r="E8" s="381">
        <f>SUM(E9:E18)</f>
        <v>0</v>
      </c>
      <c r="F8" s="202">
        <f t="shared" si="0"/>
        <v>5</v>
      </c>
    </row>
    <row r="9" ht="15" spans="1:6">
      <c r="A9" s="382">
        <v>2010101</v>
      </c>
      <c r="B9" s="383" t="s">
        <v>152</v>
      </c>
      <c r="C9" s="384">
        <f t="shared" ref="C9:C18" si="1">D9+E9</f>
        <v>450</v>
      </c>
      <c r="D9" s="384">
        <v>450</v>
      </c>
      <c r="E9" s="384">
        <v>0</v>
      </c>
      <c r="F9" s="202">
        <f t="shared" si="0"/>
        <v>7</v>
      </c>
    </row>
    <row r="10" ht="15" spans="1:6">
      <c r="A10" s="382">
        <v>2010102</v>
      </c>
      <c r="B10" s="383" t="s">
        <v>153</v>
      </c>
      <c r="C10" s="384">
        <f t="shared" si="1"/>
        <v>44</v>
      </c>
      <c r="D10" s="384">
        <v>44</v>
      </c>
      <c r="E10" s="384">
        <v>0</v>
      </c>
      <c r="F10" s="202">
        <f t="shared" si="0"/>
        <v>7</v>
      </c>
    </row>
    <row r="11" ht="15" spans="1:6">
      <c r="A11" s="382">
        <v>2010103</v>
      </c>
      <c r="B11" s="383" t="s">
        <v>154</v>
      </c>
      <c r="C11" s="384">
        <f t="shared" si="1"/>
        <v>0</v>
      </c>
      <c r="D11" s="384"/>
      <c r="E11" s="384"/>
      <c r="F11" s="202">
        <f t="shared" si="0"/>
        <v>7</v>
      </c>
    </row>
    <row r="12" ht="15" spans="1:6">
      <c r="A12" s="382">
        <v>2010104</v>
      </c>
      <c r="B12" s="383" t="s">
        <v>156</v>
      </c>
      <c r="C12" s="384">
        <f t="shared" si="1"/>
        <v>65</v>
      </c>
      <c r="D12" s="384">
        <v>65</v>
      </c>
      <c r="E12" s="384">
        <v>0</v>
      </c>
      <c r="F12" s="202">
        <f t="shared" si="0"/>
        <v>7</v>
      </c>
    </row>
    <row r="13" ht="15" spans="1:6">
      <c r="A13" s="382">
        <v>2010105</v>
      </c>
      <c r="B13" s="383" t="s">
        <v>157</v>
      </c>
      <c r="C13" s="384">
        <f t="shared" si="1"/>
        <v>0</v>
      </c>
      <c r="D13" s="384"/>
      <c r="E13" s="384"/>
      <c r="F13" s="202">
        <f t="shared" si="0"/>
        <v>7</v>
      </c>
    </row>
    <row r="14" ht="15" spans="1:6">
      <c r="A14" s="382">
        <v>2010106</v>
      </c>
      <c r="B14" s="383" t="s">
        <v>158</v>
      </c>
      <c r="C14" s="384">
        <f t="shared" si="1"/>
        <v>0</v>
      </c>
      <c r="D14" s="384"/>
      <c r="E14" s="384"/>
      <c r="F14" s="202">
        <f t="shared" si="0"/>
        <v>7</v>
      </c>
    </row>
    <row r="15" ht="15" spans="1:6">
      <c r="A15" s="382">
        <v>2010107</v>
      </c>
      <c r="B15" s="383" t="s">
        <v>159</v>
      </c>
      <c r="C15" s="384">
        <f t="shared" si="1"/>
        <v>8</v>
      </c>
      <c r="D15" s="384">
        <v>8</v>
      </c>
      <c r="E15" s="384">
        <v>0</v>
      </c>
      <c r="F15" s="202">
        <f t="shared" si="0"/>
        <v>7</v>
      </c>
    </row>
    <row r="16" ht="15" spans="1:6">
      <c r="A16" s="382">
        <v>2010108</v>
      </c>
      <c r="B16" s="383" t="s">
        <v>160</v>
      </c>
      <c r="C16" s="384">
        <f t="shared" si="1"/>
        <v>146</v>
      </c>
      <c r="D16" s="384">
        <v>146</v>
      </c>
      <c r="E16" s="384">
        <v>0</v>
      </c>
      <c r="F16" s="202">
        <f t="shared" si="0"/>
        <v>7</v>
      </c>
    </row>
    <row r="17" ht="15" spans="1:6">
      <c r="A17" s="382">
        <v>2010150</v>
      </c>
      <c r="B17" s="383" t="s">
        <v>161</v>
      </c>
      <c r="C17" s="384">
        <f t="shared" si="1"/>
        <v>4</v>
      </c>
      <c r="D17" s="384">
        <v>4</v>
      </c>
      <c r="E17" s="384">
        <v>0</v>
      </c>
      <c r="F17" s="202">
        <f t="shared" si="0"/>
        <v>7</v>
      </c>
    </row>
    <row r="18" ht="15" spans="1:6">
      <c r="A18" s="382">
        <v>2010199</v>
      </c>
      <c r="B18" s="383" t="s">
        <v>162</v>
      </c>
      <c r="C18" s="384">
        <f t="shared" si="1"/>
        <v>3</v>
      </c>
      <c r="D18" s="384">
        <v>3</v>
      </c>
      <c r="E18" s="384">
        <v>0</v>
      </c>
      <c r="F18" s="202">
        <f t="shared" si="0"/>
        <v>7</v>
      </c>
    </row>
    <row r="19" s="357" customFormat="1" ht="15.75" spans="1:6">
      <c r="A19" s="379">
        <v>20102</v>
      </c>
      <c r="B19" s="380" t="s">
        <v>163</v>
      </c>
      <c r="C19" s="381">
        <f>SUM(C20:C26)</f>
        <v>432</v>
      </c>
      <c r="D19" s="381">
        <f>SUM(D20:D26)</f>
        <v>432</v>
      </c>
      <c r="E19" s="385">
        <f>SUM(E20:E26)</f>
        <v>0</v>
      </c>
      <c r="F19" s="202">
        <f t="shared" si="0"/>
        <v>5</v>
      </c>
    </row>
    <row r="20" s="357" customFormat="1" ht="15" spans="1:6">
      <c r="A20" s="382">
        <v>2010201</v>
      </c>
      <c r="B20" s="383" t="s">
        <v>152</v>
      </c>
      <c r="C20" s="384">
        <f t="shared" ref="C20:C26" si="2">D20+E20</f>
        <v>301</v>
      </c>
      <c r="D20" s="384">
        <v>301</v>
      </c>
      <c r="E20" s="384">
        <v>0</v>
      </c>
      <c r="F20" s="202">
        <f t="shared" si="0"/>
        <v>7</v>
      </c>
    </row>
    <row r="21" s="357" customFormat="1" ht="15" spans="1:6">
      <c r="A21" s="382">
        <v>2010202</v>
      </c>
      <c r="B21" s="383" t="s">
        <v>153</v>
      </c>
      <c r="C21" s="384">
        <f t="shared" si="2"/>
        <v>127</v>
      </c>
      <c r="D21" s="384">
        <v>127</v>
      </c>
      <c r="E21" s="384">
        <v>0</v>
      </c>
      <c r="F21" s="202">
        <f t="shared" si="0"/>
        <v>7</v>
      </c>
    </row>
    <row r="22" s="357" customFormat="1" ht="15" spans="1:6">
      <c r="A22" s="382">
        <v>2010203</v>
      </c>
      <c r="B22" s="383" t="s">
        <v>154</v>
      </c>
      <c r="C22" s="384">
        <f t="shared" si="2"/>
        <v>0</v>
      </c>
      <c r="D22" s="384"/>
      <c r="E22" s="384"/>
      <c r="F22" s="202">
        <f t="shared" si="0"/>
        <v>7</v>
      </c>
    </row>
    <row r="23" s="357" customFormat="1" ht="15" spans="1:6">
      <c r="A23" s="382">
        <v>2010204</v>
      </c>
      <c r="B23" s="383" t="s">
        <v>164</v>
      </c>
      <c r="C23" s="384">
        <f t="shared" si="2"/>
        <v>0</v>
      </c>
      <c r="D23" s="384"/>
      <c r="E23" s="384"/>
      <c r="F23" s="202">
        <f t="shared" si="0"/>
        <v>7</v>
      </c>
    </row>
    <row r="24" s="357" customFormat="1" ht="15" spans="1:6">
      <c r="A24" s="382">
        <v>2010205</v>
      </c>
      <c r="B24" s="383" t="s">
        <v>165</v>
      </c>
      <c r="C24" s="384">
        <f t="shared" si="2"/>
        <v>0</v>
      </c>
      <c r="D24" s="384"/>
      <c r="E24" s="384"/>
      <c r="F24" s="202">
        <f t="shared" si="0"/>
        <v>7</v>
      </c>
    </row>
    <row r="25" s="357" customFormat="1" ht="15" spans="1:6">
      <c r="A25" s="382">
        <v>2010250</v>
      </c>
      <c r="B25" s="383" t="s">
        <v>161</v>
      </c>
      <c r="C25" s="384">
        <f t="shared" si="2"/>
        <v>4</v>
      </c>
      <c r="D25" s="384">
        <v>4</v>
      </c>
      <c r="E25" s="384">
        <v>0</v>
      </c>
      <c r="F25" s="202">
        <f t="shared" si="0"/>
        <v>7</v>
      </c>
    </row>
    <row r="26" s="357" customFormat="1" ht="15" spans="1:6">
      <c r="A26" s="382">
        <v>2010299</v>
      </c>
      <c r="B26" s="383" t="s">
        <v>166</v>
      </c>
      <c r="C26" s="384">
        <f t="shared" si="2"/>
        <v>0</v>
      </c>
      <c r="D26" s="384"/>
      <c r="E26" s="384"/>
      <c r="F26" s="202">
        <f t="shared" si="0"/>
        <v>7</v>
      </c>
    </row>
    <row r="27" s="357" customFormat="1" ht="15.75" spans="1:6">
      <c r="A27" s="379">
        <v>20103</v>
      </c>
      <c r="B27" s="380" t="s">
        <v>167</v>
      </c>
      <c r="C27" s="381">
        <f>SUM(C28:C35)</f>
        <v>8564</v>
      </c>
      <c r="D27" s="381">
        <f>SUM(D28:D35)</f>
        <v>8564</v>
      </c>
      <c r="E27" s="385">
        <f>SUM(E28:E35)</f>
        <v>0</v>
      </c>
      <c r="F27" s="202">
        <f t="shared" si="0"/>
        <v>5</v>
      </c>
    </row>
    <row r="28" s="357" customFormat="1" ht="15" spans="1:6">
      <c r="A28" s="382">
        <v>2010301</v>
      </c>
      <c r="B28" s="383" t="s">
        <v>152</v>
      </c>
      <c r="C28" s="384">
        <f t="shared" ref="C28:C35" si="3">D28+E28</f>
        <v>6056</v>
      </c>
      <c r="D28" s="384">
        <v>6056</v>
      </c>
      <c r="E28" s="384">
        <v>0</v>
      </c>
      <c r="F28" s="202">
        <f t="shared" si="0"/>
        <v>7</v>
      </c>
    </row>
    <row r="29" s="357" customFormat="1" ht="15" spans="1:6">
      <c r="A29" s="382">
        <v>2010302</v>
      </c>
      <c r="B29" s="383" t="s">
        <v>153</v>
      </c>
      <c r="C29" s="384">
        <f t="shared" si="3"/>
        <v>573</v>
      </c>
      <c r="D29" s="384">
        <f>473+100</f>
        <v>573</v>
      </c>
      <c r="E29" s="384">
        <v>0</v>
      </c>
      <c r="F29" s="202">
        <f t="shared" si="0"/>
        <v>7</v>
      </c>
    </row>
    <row r="30" s="357" customFormat="1" ht="15" spans="1:6">
      <c r="A30" s="382">
        <v>2010303</v>
      </c>
      <c r="B30" s="383" t="s">
        <v>154</v>
      </c>
      <c r="C30" s="384">
        <f t="shared" si="3"/>
        <v>705</v>
      </c>
      <c r="D30" s="384">
        <v>705</v>
      </c>
      <c r="E30" s="384">
        <v>0</v>
      </c>
      <c r="F30" s="202">
        <f t="shared" si="0"/>
        <v>7</v>
      </c>
    </row>
    <row r="31" s="357" customFormat="1" ht="15" spans="1:6">
      <c r="A31" s="382">
        <v>2010304</v>
      </c>
      <c r="B31" s="383" t="s">
        <v>168</v>
      </c>
      <c r="C31" s="384">
        <f t="shared" si="3"/>
        <v>0</v>
      </c>
      <c r="D31" s="384"/>
      <c r="E31" s="384"/>
      <c r="F31" s="202">
        <f t="shared" si="0"/>
        <v>7</v>
      </c>
    </row>
    <row r="32" s="357" customFormat="1" ht="15" spans="1:6">
      <c r="A32" s="382">
        <v>2010305</v>
      </c>
      <c r="B32" s="383" t="s">
        <v>169</v>
      </c>
      <c r="C32" s="384">
        <f t="shared" si="3"/>
        <v>0</v>
      </c>
      <c r="D32" s="384"/>
      <c r="E32" s="384"/>
      <c r="F32" s="202">
        <f t="shared" si="0"/>
        <v>7</v>
      </c>
    </row>
    <row r="33" s="357" customFormat="1" ht="15" spans="1:6">
      <c r="A33" s="382">
        <v>2010306</v>
      </c>
      <c r="B33" s="383" t="s">
        <v>170</v>
      </c>
      <c r="C33" s="384">
        <f t="shared" si="3"/>
        <v>310</v>
      </c>
      <c r="D33" s="384">
        <v>310</v>
      </c>
      <c r="E33" s="384">
        <v>0</v>
      </c>
      <c r="F33" s="202">
        <f t="shared" si="0"/>
        <v>7</v>
      </c>
    </row>
    <row r="34" s="357" customFormat="1" ht="15" spans="1:6">
      <c r="A34" s="382">
        <v>2010350</v>
      </c>
      <c r="B34" s="383" t="s">
        <v>161</v>
      </c>
      <c r="C34" s="384">
        <f t="shared" si="3"/>
        <v>67</v>
      </c>
      <c r="D34" s="384">
        <v>67</v>
      </c>
      <c r="E34" s="384">
        <v>0</v>
      </c>
      <c r="F34" s="202">
        <f t="shared" si="0"/>
        <v>7</v>
      </c>
    </row>
    <row r="35" s="357" customFormat="1" ht="15" spans="1:6">
      <c r="A35" s="382">
        <v>2010399</v>
      </c>
      <c r="B35" s="383" t="s">
        <v>171</v>
      </c>
      <c r="C35" s="384">
        <f t="shared" si="3"/>
        <v>853</v>
      </c>
      <c r="D35" s="384">
        <v>853</v>
      </c>
      <c r="E35" s="384">
        <v>0</v>
      </c>
      <c r="F35" s="202">
        <f t="shared" si="0"/>
        <v>7</v>
      </c>
    </row>
    <row r="36" s="357" customFormat="1" ht="15.75" spans="1:6">
      <c r="A36" s="379">
        <v>20104</v>
      </c>
      <c r="B36" s="380" t="s">
        <v>172</v>
      </c>
      <c r="C36" s="381">
        <f>SUM(C37:C41)</f>
        <v>455</v>
      </c>
      <c r="D36" s="381">
        <f>SUM(D37:D41)</f>
        <v>396</v>
      </c>
      <c r="E36" s="385">
        <f>SUM(E37:E41)</f>
        <v>59</v>
      </c>
      <c r="F36" s="202">
        <f t="shared" si="0"/>
        <v>5</v>
      </c>
    </row>
    <row r="37" s="357" customFormat="1" ht="15" spans="1:6">
      <c r="A37" s="382">
        <v>2010401</v>
      </c>
      <c r="B37" s="383" t="s">
        <v>152</v>
      </c>
      <c r="C37" s="384">
        <f t="shared" ref="C37:C41" si="4">D37+E37</f>
        <v>396</v>
      </c>
      <c r="D37" s="384">
        <v>396</v>
      </c>
      <c r="E37" s="384">
        <v>0</v>
      </c>
      <c r="F37" s="202">
        <f t="shared" si="0"/>
        <v>7</v>
      </c>
    </row>
    <row r="38" s="357" customFormat="1" ht="15" spans="1:6">
      <c r="A38" s="382">
        <v>2010402</v>
      </c>
      <c r="B38" s="383" t="s">
        <v>153</v>
      </c>
      <c r="C38" s="384">
        <f t="shared" si="4"/>
        <v>0</v>
      </c>
      <c r="D38" s="384"/>
      <c r="E38" s="384">
        <v>0</v>
      </c>
      <c r="F38" s="202">
        <f t="shared" si="0"/>
        <v>7</v>
      </c>
    </row>
    <row r="39" s="357" customFormat="1" ht="15" spans="1:6">
      <c r="A39" s="382">
        <v>2010408</v>
      </c>
      <c r="B39" s="383" t="s">
        <v>173</v>
      </c>
      <c r="C39" s="384">
        <f t="shared" si="4"/>
        <v>0</v>
      </c>
      <c r="D39" s="384"/>
      <c r="E39" s="384"/>
      <c r="F39" s="202">
        <f t="shared" si="0"/>
        <v>7</v>
      </c>
    </row>
    <row r="40" s="357" customFormat="1" ht="15" spans="1:6">
      <c r="A40" s="382">
        <v>2010450</v>
      </c>
      <c r="B40" s="383" t="s">
        <v>161</v>
      </c>
      <c r="C40" s="384">
        <f t="shared" si="4"/>
        <v>0</v>
      </c>
      <c r="D40" s="384"/>
      <c r="E40" s="384"/>
      <c r="F40" s="202">
        <f t="shared" si="0"/>
        <v>7</v>
      </c>
    </row>
    <row r="41" s="357" customFormat="1" ht="15" spans="1:6">
      <c r="A41" s="382">
        <v>2010499</v>
      </c>
      <c r="B41" s="383" t="s">
        <v>174</v>
      </c>
      <c r="C41" s="384">
        <f t="shared" si="4"/>
        <v>59</v>
      </c>
      <c r="D41" s="384"/>
      <c r="E41" s="384">
        <v>59</v>
      </c>
      <c r="F41" s="202">
        <f t="shared" si="0"/>
        <v>7</v>
      </c>
    </row>
    <row r="42" s="357" customFormat="1" ht="15.75" spans="1:6">
      <c r="A42" s="379">
        <v>20105</v>
      </c>
      <c r="B42" s="380" t="s">
        <v>175</v>
      </c>
      <c r="C42" s="381">
        <f>SUM(C43:C52)</f>
        <v>488</v>
      </c>
      <c r="D42" s="381">
        <f>SUM(D43:D52)</f>
        <v>488</v>
      </c>
      <c r="E42" s="385">
        <f>SUM(E43:E52)</f>
        <v>0</v>
      </c>
      <c r="F42" s="202">
        <f t="shared" si="0"/>
        <v>5</v>
      </c>
    </row>
    <row r="43" s="357" customFormat="1" ht="15" spans="1:6">
      <c r="A43" s="382">
        <v>2010501</v>
      </c>
      <c r="B43" s="383" t="s">
        <v>152</v>
      </c>
      <c r="C43" s="384">
        <f t="shared" ref="C43:C52" si="5">D43+E43</f>
        <v>293</v>
      </c>
      <c r="D43" s="384">
        <v>293</v>
      </c>
      <c r="E43" s="384">
        <v>0</v>
      </c>
      <c r="F43" s="202">
        <f t="shared" si="0"/>
        <v>7</v>
      </c>
    </row>
    <row r="44" s="357" customFormat="1" ht="15" spans="1:6">
      <c r="A44" s="382">
        <v>2010502</v>
      </c>
      <c r="B44" s="383" t="s">
        <v>153</v>
      </c>
      <c r="C44" s="384">
        <f t="shared" si="5"/>
        <v>65</v>
      </c>
      <c r="D44" s="384">
        <v>65</v>
      </c>
      <c r="E44" s="384">
        <v>0</v>
      </c>
      <c r="F44" s="202">
        <f t="shared" si="0"/>
        <v>7</v>
      </c>
    </row>
    <row r="45" s="357" customFormat="1" ht="15" spans="1:6">
      <c r="A45" s="382">
        <v>2010503</v>
      </c>
      <c r="B45" s="383" t="s">
        <v>154</v>
      </c>
      <c r="C45" s="384">
        <f t="shared" si="5"/>
        <v>0</v>
      </c>
      <c r="D45" s="384"/>
      <c r="E45" s="384"/>
      <c r="F45" s="202">
        <f t="shared" si="0"/>
        <v>7</v>
      </c>
    </row>
    <row r="46" s="357" customFormat="1" ht="15" spans="1:6">
      <c r="A46" s="382">
        <v>2010504</v>
      </c>
      <c r="B46" s="383" t="s">
        <v>176</v>
      </c>
      <c r="C46" s="384">
        <f t="shared" si="5"/>
        <v>0</v>
      </c>
      <c r="D46" s="384"/>
      <c r="E46" s="384"/>
      <c r="F46" s="202">
        <f t="shared" si="0"/>
        <v>7</v>
      </c>
    </row>
    <row r="47" s="357" customFormat="1" ht="15" spans="1:6">
      <c r="A47" s="382">
        <v>2010505</v>
      </c>
      <c r="B47" s="383" t="s">
        <v>177</v>
      </c>
      <c r="C47" s="384">
        <f t="shared" si="5"/>
        <v>84</v>
      </c>
      <c r="D47" s="384">
        <v>84</v>
      </c>
      <c r="E47" s="384">
        <v>0</v>
      </c>
      <c r="F47" s="202">
        <f t="shared" si="0"/>
        <v>7</v>
      </c>
    </row>
    <row r="48" s="357" customFormat="1" ht="15" spans="1:6">
      <c r="A48" s="382">
        <v>2010506</v>
      </c>
      <c r="B48" s="383" t="s">
        <v>178</v>
      </c>
      <c r="C48" s="384">
        <f t="shared" si="5"/>
        <v>28</v>
      </c>
      <c r="D48" s="384">
        <v>28</v>
      </c>
      <c r="E48" s="384">
        <v>0</v>
      </c>
      <c r="F48" s="202">
        <f t="shared" si="0"/>
        <v>7</v>
      </c>
    </row>
    <row r="49" s="357" customFormat="1" ht="15" spans="1:6">
      <c r="A49" s="382">
        <v>2010507</v>
      </c>
      <c r="B49" s="383" t="s">
        <v>179</v>
      </c>
      <c r="C49" s="384">
        <f t="shared" si="5"/>
        <v>18</v>
      </c>
      <c r="D49" s="384">
        <v>18</v>
      </c>
      <c r="E49" s="384">
        <v>0</v>
      </c>
      <c r="F49" s="202">
        <f t="shared" si="0"/>
        <v>7</v>
      </c>
    </row>
    <row r="50" s="357" customFormat="1" ht="15" spans="1:6">
      <c r="A50" s="382">
        <v>2010508</v>
      </c>
      <c r="B50" s="383" t="s">
        <v>180</v>
      </c>
      <c r="C50" s="384">
        <f t="shared" si="5"/>
        <v>0</v>
      </c>
      <c r="D50" s="384"/>
      <c r="E50" s="384"/>
      <c r="F50" s="202">
        <f t="shared" si="0"/>
        <v>7</v>
      </c>
    </row>
    <row r="51" s="357" customFormat="1" ht="15" spans="1:6">
      <c r="A51" s="382">
        <v>2010550</v>
      </c>
      <c r="B51" s="383" t="s">
        <v>161</v>
      </c>
      <c r="C51" s="384">
        <f t="shared" si="5"/>
        <v>0</v>
      </c>
      <c r="D51" s="384"/>
      <c r="E51" s="384">
        <v>0</v>
      </c>
      <c r="F51" s="202">
        <f t="shared" si="0"/>
        <v>7</v>
      </c>
    </row>
    <row r="52" s="357" customFormat="1" ht="15" spans="1:6">
      <c r="A52" s="382">
        <v>2010599</v>
      </c>
      <c r="B52" s="383" t="s">
        <v>181</v>
      </c>
      <c r="C52" s="384">
        <f t="shared" si="5"/>
        <v>0</v>
      </c>
      <c r="D52" s="384"/>
      <c r="E52" s="384"/>
      <c r="F52" s="202">
        <f t="shared" si="0"/>
        <v>7</v>
      </c>
    </row>
    <row r="53" s="357" customFormat="1" ht="15.75" spans="1:6">
      <c r="A53" s="379">
        <v>20106</v>
      </c>
      <c r="B53" s="380" t="s">
        <v>182</v>
      </c>
      <c r="C53" s="381">
        <f>SUM(C54:C63)</f>
        <v>1608</v>
      </c>
      <c r="D53" s="381">
        <f>SUM(D54:D63)</f>
        <v>1484</v>
      </c>
      <c r="E53" s="385">
        <f>SUM(E54:E63)</f>
        <v>124</v>
      </c>
      <c r="F53" s="202">
        <f t="shared" si="0"/>
        <v>5</v>
      </c>
    </row>
    <row r="54" s="357" customFormat="1" ht="15" spans="1:6">
      <c r="A54" s="382">
        <v>2010601</v>
      </c>
      <c r="B54" s="383" t="s">
        <v>152</v>
      </c>
      <c r="C54" s="384">
        <f t="shared" ref="C54:C63" si="6">D54+E54</f>
        <v>865</v>
      </c>
      <c r="D54" s="384">
        <v>865</v>
      </c>
      <c r="E54" s="384">
        <v>0</v>
      </c>
      <c r="F54" s="202">
        <f t="shared" si="0"/>
        <v>7</v>
      </c>
    </row>
    <row r="55" s="357" customFormat="1" ht="15" spans="1:6">
      <c r="A55" s="382">
        <v>2010602</v>
      </c>
      <c r="B55" s="383" t="s">
        <v>153</v>
      </c>
      <c r="C55" s="384">
        <f t="shared" si="6"/>
        <v>31</v>
      </c>
      <c r="D55" s="384">
        <v>31</v>
      </c>
      <c r="E55" s="384">
        <v>0</v>
      </c>
      <c r="F55" s="202">
        <f t="shared" si="0"/>
        <v>7</v>
      </c>
    </row>
    <row r="56" s="357" customFormat="1" ht="15" spans="1:6">
      <c r="A56" s="382">
        <v>2010603</v>
      </c>
      <c r="B56" s="383" t="s">
        <v>154</v>
      </c>
      <c r="C56" s="384">
        <f t="shared" si="6"/>
        <v>0</v>
      </c>
      <c r="D56" s="384"/>
      <c r="E56" s="384"/>
      <c r="F56" s="202">
        <f t="shared" si="0"/>
        <v>7</v>
      </c>
    </row>
    <row r="57" s="357" customFormat="1" ht="15" spans="1:6">
      <c r="A57" s="382">
        <v>2010604</v>
      </c>
      <c r="B57" s="383" t="s">
        <v>183</v>
      </c>
      <c r="C57" s="384">
        <f t="shared" si="6"/>
        <v>0</v>
      </c>
      <c r="D57" s="384"/>
      <c r="E57" s="384">
        <v>0</v>
      </c>
      <c r="F57" s="202">
        <f t="shared" si="0"/>
        <v>7</v>
      </c>
    </row>
    <row r="58" s="357" customFormat="1" ht="15" spans="1:6">
      <c r="A58" s="382">
        <v>2010605</v>
      </c>
      <c r="B58" s="383" t="s">
        <v>184</v>
      </c>
      <c r="C58" s="384">
        <f t="shared" si="6"/>
        <v>0</v>
      </c>
      <c r="D58" s="384"/>
      <c r="E58" s="384"/>
      <c r="F58" s="202">
        <f t="shared" si="0"/>
        <v>7</v>
      </c>
    </row>
    <row r="59" s="357" customFormat="1" ht="15" spans="1:6">
      <c r="A59" s="382">
        <v>2010606</v>
      </c>
      <c r="B59" s="383" t="s">
        <v>185</v>
      </c>
      <c r="C59" s="384">
        <f t="shared" si="6"/>
        <v>0</v>
      </c>
      <c r="D59" s="384"/>
      <c r="E59" s="384"/>
      <c r="F59" s="202">
        <f t="shared" si="0"/>
        <v>7</v>
      </c>
    </row>
    <row r="60" s="357" customFormat="1" ht="15" spans="1:6">
      <c r="A60" s="382">
        <v>2010607</v>
      </c>
      <c r="B60" s="383" t="s">
        <v>186</v>
      </c>
      <c r="C60" s="384">
        <f t="shared" si="6"/>
        <v>120</v>
      </c>
      <c r="D60" s="384">
        <v>120</v>
      </c>
      <c r="E60" s="384">
        <v>0</v>
      </c>
      <c r="F60" s="202">
        <f t="shared" si="0"/>
        <v>7</v>
      </c>
    </row>
    <row r="61" s="357" customFormat="1" ht="15" spans="1:6">
      <c r="A61" s="382">
        <v>2010608</v>
      </c>
      <c r="B61" s="383" t="s">
        <v>187</v>
      </c>
      <c r="C61" s="384">
        <f t="shared" si="6"/>
        <v>207</v>
      </c>
      <c r="D61" s="384">
        <v>102</v>
      </c>
      <c r="E61" s="384">
        <v>105</v>
      </c>
      <c r="F61" s="202">
        <f t="shared" si="0"/>
        <v>7</v>
      </c>
    </row>
    <row r="62" s="357" customFormat="1" ht="15" spans="1:6">
      <c r="A62" s="382">
        <v>2010650</v>
      </c>
      <c r="B62" s="383" t="s">
        <v>161</v>
      </c>
      <c r="C62" s="384">
        <f t="shared" si="6"/>
        <v>31</v>
      </c>
      <c r="D62" s="384">
        <v>31</v>
      </c>
      <c r="E62" s="384">
        <v>0</v>
      </c>
      <c r="F62" s="202">
        <f t="shared" si="0"/>
        <v>7</v>
      </c>
    </row>
    <row r="63" s="357" customFormat="1" ht="15" spans="1:6">
      <c r="A63" s="382">
        <v>2010699</v>
      </c>
      <c r="B63" s="383" t="s">
        <v>188</v>
      </c>
      <c r="C63" s="384">
        <f t="shared" si="6"/>
        <v>354</v>
      </c>
      <c r="D63" s="384">
        <v>335</v>
      </c>
      <c r="E63" s="384">
        <v>19</v>
      </c>
      <c r="F63" s="202">
        <f t="shared" si="0"/>
        <v>7</v>
      </c>
    </row>
    <row r="64" s="357" customFormat="1" ht="15.75" spans="1:6">
      <c r="A64" s="379">
        <v>20107</v>
      </c>
      <c r="B64" s="380" t="s">
        <v>189</v>
      </c>
      <c r="C64" s="381">
        <f>SUM(C65:C71)</f>
        <v>650</v>
      </c>
      <c r="D64" s="381">
        <f>SUM(D65:D71)</f>
        <v>650</v>
      </c>
      <c r="E64" s="385">
        <f>SUM(E65:E71)</f>
        <v>0</v>
      </c>
      <c r="F64" s="202">
        <f t="shared" si="0"/>
        <v>5</v>
      </c>
    </row>
    <row r="65" s="357" customFormat="1" ht="15" spans="1:6">
      <c r="A65" s="382">
        <v>2010701</v>
      </c>
      <c r="B65" s="383" t="s">
        <v>152</v>
      </c>
      <c r="C65" s="384">
        <f t="shared" ref="C65:C71" si="7">D65+E65</f>
        <v>0</v>
      </c>
      <c r="D65" s="384"/>
      <c r="E65" s="384"/>
      <c r="F65" s="202">
        <f t="shared" si="0"/>
        <v>7</v>
      </c>
    </row>
    <row r="66" s="357" customFormat="1" ht="15" spans="1:6">
      <c r="A66" s="382">
        <v>2010702</v>
      </c>
      <c r="B66" s="383" t="s">
        <v>153</v>
      </c>
      <c r="C66" s="384">
        <f t="shared" si="7"/>
        <v>0</v>
      </c>
      <c r="D66" s="384"/>
      <c r="E66" s="384"/>
      <c r="F66" s="202">
        <f t="shared" si="0"/>
        <v>7</v>
      </c>
    </row>
    <row r="67" s="357" customFormat="1" ht="15" spans="1:6">
      <c r="A67" s="382">
        <v>2010703</v>
      </c>
      <c r="B67" s="383" t="s">
        <v>154</v>
      </c>
      <c r="C67" s="384">
        <f t="shared" si="7"/>
        <v>0</v>
      </c>
      <c r="D67" s="384"/>
      <c r="E67" s="384"/>
      <c r="F67" s="202">
        <f t="shared" si="0"/>
        <v>7</v>
      </c>
    </row>
    <row r="68" s="357" customFormat="1" ht="15" spans="1:6">
      <c r="A68" s="382">
        <v>2010709</v>
      </c>
      <c r="B68" s="383" t="s">
        <v>186</v>
      </c>
      <c r="C68" s="384">
        <f t="shared" si="7"/>
        <v>0</v>
      </c>
      <c r="D68" s="384"/>
      <c r="E68" s="384"/>
      <c r="F68" s="202">
        <f t="shared" si="0"/>
        <v>7</v>
      </c>
    </row>
    <row r="69" s="357" customFormat="1" ht="15" spans="1:6">
      <c r="A69" s="382">
        <v>2010710</v>
      </c>
      <c r="B69" s="383" t="s">
        <v>190</v>
      </c>
      <c r="C69" s="384">
        <f t="shared" si="7"/>
        <v>650</v>
      </c>
      <c r="D69" s="384">
        <v>650</v>
      </c>
      <c r="E69" s="384">
        <v>0</v>
      </c>
      <c r="F69" s="202">
        <f t="shared" si="0"/>
        <v>7</v>
      </c>
    </row>
    <row r="70" s="357" customFormat="1" ht="15" spans="1:6">
      <c r="A70" s="382">
        <v>2010750</v>
      </c>
      <c r="B70" s="383" t="s">
        <v>161</v>
      </c>
      <c r="C70" s="384">
        <f t="shared" si="7"/>
        <v>0</v>
      </c>
      <c r="D70" s="384"/>
      <c r="E70" s="384"/>
      <c r="F70" s="202">
        <f t="shared" si="0"/>
        <v>7</v>
      </c>
    </row>
    <row r="71" s="357" customFormat="1" ht="15" spans="1:6">
      <c r="A71" s="382">
        <v>2010799</v>
      </c>
      <c r="B71" s="383" t="s">
        <v>191</v>
      </c>
      <c r="C71" s="384">
        <f t="shared" si="7"/>
        <v>0</v>
      </c>
      <c r="D71" s="384"/>
      <c r="E71" s="384"/>
      <c r="F71" s="202">
        <f t="shared" ref="F71:F134" si="8">LEN(A71)</f>
        <v>7</v>
      </c>
    </row>
    <row r="72" s="357" customFormat="1" ht="15.75" spans="1:6">
      <c r="A72" s="379">
        <v>20108</v>
      </c>
      <c r="B72" s="380" t="s">
        <v>192</v>
      </c>
      <c r="C72" s="381">
        <f>SUM(C73:C80)</f>
        <v>227</v>
      </c>
      <c r="D72" s="381">
        <f>SUM(D73:D80)</f>
        <v>227</v>
      </c>
      <c r="E72" s="385">
        <f>SUM(E73:E80)</f>
        <v>0</v>
      </c>
      <c r="F72" s="202">
        <f t="shared" si="8"/>
        <v>5</v>
      </c>
    </row>
    <row r="73" s="357" customFormat="1" ht="15" spans="1:6">
      <c r="A73" s="386">
        <v>2010801</v>
      </c>
      <c r="B73" s="383" t="s">
        <v>152</v>
      </c>
      <c r="C73" s="384">
        <f t="shared" ref="C73:C80" si="9">D73+E73</f>
        <v>194</v>
      </c>
      <c r="D73" s="384">
        <v>194</v>
      </c>
      <c r="E73" s="384">
        <v>0</v>
      </c>
      <c r="F73" s="202">
        <f t="shared" si="8"/>
        <v>7</v>
      </c>
    </row>
    <row r="74" s="357" customFormat="1" ht="15" spans="1:6">
      <c r="A74" s="386">
        <v>2010802</v>
      </c>
      <c r="B74" s="383" t="s">
        <v>153</v>
      </c>
      <c r="C74" s="384">
        <f t="shared" si="9"/>
        <v>18</v>
      </c>
      <c r="D74" s="384">
        <v>18</v>
      </c>
      <c r="E74" s="384">
        <v>0</v>
      </c>
      <c r="F74" s="202">
        <f t="shared" si="8"/>
        <v>7</v>
      </c>
    </row>
    <row r="75" s="357" customFormat="1" ht="15" spans="1:6">
      <c r="A75" s="386">
        <v>2010803</v>
      </c>
      <c r="B75" s="383" t="s">
        <v>154</v>
      </c>
      <c r="C75" s="384">
        <f t="shared" si="9"/>
        <v>0</v>
      </c>
      <c r="D75" s="384"/>
      <c r="E75" s="384"/>
      <c r="F75" s="202">
        <f t="shared" si="8"/>
        <v>7</v>
      </c>
    </row>
    <row r="76" s="357" customFormat="1" ht="15" spans="1:6">
      <c r="A76" s="386">
        <v>2010804</v>
      </c>
      <c r="B76" s="383" t="s">
        <v>193</v>
      </c>
      <c r="C76" s="384">
        <f t="shared" si="9"/>
        <v>0</v>
      </c>
      <c r="D76" s="384"/>
      <c r="E76" s="384"/>
      <c r="F76" s="202">
        <f t="shared" si="8"/>
        <v>7</v>
      </c>
    </row>
    <row r="77" s="357" customFormat="1" ht="15" spans="1:6">
      <c r="A77" s="386">
        <v>2010805</v>
      </c>
      <c r="B77" s="383" t="s">
        <v>194</v>
      </c>
      <c r="C77" s="384">
        <f t="shared" si="9"/>
        <v>0</v>
      </c>
      <c r="D77" s="384"/>
      <c r="E77" s="384"/>
      <c r="F77" s="202">
        <f t="shared" si="8"/>
        <v>7</v>
      </c>
    </row>
    <row r="78" s="357" customFormat="1" ht="15" spans="1:6">
      <c r="A78" s="386">
        <v>2010806</v>
      </c>
      <c r="B78" s="383" t="s">
        <v>186</v>
      </c>
      <c r="C78" s="384">
        <f t="shared" si="9"/>
        <v>0</v>
      </c>
      <c r="D78" s="384"/>
      <c r="E78" s="384"/>
      <c r="F78" s="202">
        <f t="shared" si="8"/>
        <v>7</v>
      </c>
    </row>
    <row r="79" s="357" customFormat="1" ht="15" spans="1:6">
      <c r="A79" s="386">
        <v>2010850</v>
      </c>
      <c r="B79" s="383" t="s">
        <v>161</v>
      </c>
      <c r="C79" s="384">
        <f t="shared" si="9"/>
        <v>0</v>
      </c>
      <c r="D79" s="384"/>
      <c r="E79" s="384"/>
      <c r="F79" s="202">
        <f t="shared" si="8"/>
        <v>7</v>
      </c>
    </row>
    <row r="80" s="357" customFormat="1" ht="15" spans="1:6">
      <c r="A80" s="386">
        <v>2010899</v>
      </c>
      <c r="B80" s="383" t="s">
        <v>195</v>
      </c>
      <c r="C80" s="384">
        <f t="shared" si="9"/>
        <v>15</v>
      </c>
      <c r="D80" s="384">
        <v>15</v>
      </c>
      <c r="E80" s="384">
        <v>0</v>
      </c>
      <c r="F80" s="202">
        <f t="shared" si="8"/>
        <v>7</v>
      </c>
    </row>
    <row r="81" s="357" customFormat="1" ht="15.75" spans="1:6">
      <c r="A81" s="379">
        <v>20111</v>
      </c>
      <c r="B81" s="380" t="s">
        <v>196</v>
      </c>
      <c r="C81" s="381">
        <f>SUM(C82:C89)</f>
        <v>1311</v>
      </c>
      <c r="D81" s="381">
        <f>SUM(D82:D89)</f>
        <v>1235</v>
      </c>
      <c r="E81" s="385">
        <f>SUM(E82:E89)</f>
        <v>76</v>
      </c>
      <c r="F81" s="202">
        <f t="shared" si="8"/>
        <v>5</v>
      </c>
    </row>
    <row r="82" s="357" customFormat="1" ht="15" spans="1:6">
      <c r="A82" s="386">
        <v>2011101</v>
      </c>
      <c r="B82" s="383" t="s">
        <v>152</v>
      </c>
      <c r="C82" s="384">
        <f t="shared" ref="C82:C89" si="10">D82+E82</f>
        <v>995</v>
      </c>
      <c r="D82" s="384">
        <v>995</v>
      </c>
      <c r="E82" s="384">
        <v>0</v>
      </c>
      <c r="F82" s="202">
        <f t="shared" si="8"/>
        <v>7</v>
      </c>
    </row>
    <row r="83" s="357" customFormat="1" ht="15" spans="1:6">
      <c r="A83" s="386">
        <v>2011102</v>
      </c>
      <c r="B83" s="383" t="s">
        <v>153</v>
      </c>
      <c r="C83" s="384">
        <f t="shared" si="10"/>
        <v>297</v>
      </c>
      <c r="D83" s="384">
        <v>221</v>
      </c>
      <c r="E83" s="384">
        <v>76</v>
      </c>
      <c r="F83" s="202">
        <f t="shared" si="8"/>
        <v>7</v>
      </c>
    </row>
    <row r="84" s="357" customFormat="1" ht="15" spans="1:6">
      <c r="A84" s="386">
        <v>2011103</v>
      </c>
      <c r="B84" s="383" t="s">
        <v>154</v>
      </c>
      <c r="C84" s="384">
        <f t="shared" si="10"/>
        <v>0</v>
      </c>
      <c r="D84" s="384"/>
      <c r="E84" s="384"/>
      <c r="F84" s="202">
        <f t="shared" si="8"/>
        <v>7</v>
      </c>
    </row>
    <row r="85" s="357" customFormat="1" ht="15" spans="1:6">
      <c r="A85" s="386">
        <v>2011104</v>
      </c>
      <c r="B85" s="383" t="s">
        <v>197</v>
      </c>
      <c r="C85" s="384">
        <f t="shared" si="10"/>
        <v>0</v>
      </c>
      <c r="D85" s="384"/>
      <c r="E85" s="384"/>
      <c r="F85" s="202">
        <f t="shared" si="8"/>
        <v>7</v>
      </c>
    </row>
    <row r="86" s="357" customFormat="1" ht="15" spans="1:6">
      <c r="A86" s="386">
        <v>2011105</v>
      </c>
      <c r="B86" s="383" t="s">
        <v>198</v>
      </c>
      <c r="C86" s="384">
        <f t="shared" si="10"/>
        <v>0</v>
      </c>
      <c r="D86" s="384"/>
      <c r="E86" s="384"/>
      <c r="F86" s="202">
        <f t="shared" si="8"/>
        <v>7</v>
      </c>
    </row>
    <row r="87" s="357" customFormat="1" ht="15" spans="1:6">
      <c r="A87" s="386">
        <v>2011106</v>
      </c>
      <c r="B87" s="383" t="s">
        <v>199</v>
      </c>
      <c r="C87" s="384">
        <f t="shared" si="10"/>
        <v>19</v>
      </c>
      <c r="D87" s="384">
        <v>19</v>
      </c>
      <c r="E87" s="384">
        <v>0</v>
      </c>
      <c r="F87" s="202">
        <f t="shared" si="8"/>
        <v>7</v>
      </c>
    </row>
    <row r="88" s="357" customFormat="1" ht="15" spans="1:6">
      <c r="A88" s="386">
        <v>2011150</v>
      </c>
      <c r="B88" s="383" t="s">
        <v>161</v>
      </c>
      <c r="C88" s="384">
        <f t="shared" si="10"/>
        <v>0</v>
      </c>
      <c r="D88" s="384"/>
      <c r="E88" s="384"/>
      <c r="F88" s="202">
        <f t="shared" si="8"/>
        <v>7</v>
      </c>
    </row>
    <row r="89" s="357" customFormat="1" ht="15" spans="1:6">
      <c r="A89" s="386">
        <v>2011199</v>
      </c>
      <c r="B89" s="383" t="s">
        <v>200</v>
      </c>
      <c r="C89" s="384">
        <f t="shared" si="10"/>
        <v>0</v>
      </c>
      <c r="D89" s="384"/>
      <c r="E89" s="384">
        <v>0</v>
      </c>
      <c r="F89" s="202">
        <f t="shared" si="8"/>
        <v>7</v>
      </c>
    </row>
    <row r="90" s="357" customFormat="1" ht="15.75" spans="1:6">
      <c r="A90" s="379">
        <v>20113</v>
      </c>
      <c r="B90" s="380" t="s">
        <v>201</v>
      </c>
      <c r="C90" s="381">
        <f>SUM(C91:C96)</f>
        <v>0</v>
      </c>
      <c r="D90" s="381">
        <f>SUM(D91:D96)</f>
        <v>0</v>
      </c>
      <c r="E90" s="385">
        <f>SUM(E91:E96)</f>
        <v>0</v>
      </c>
      <c r="F90" s="202">
        <f t="shared" si="8"/>
        <v>5</v>
      </c>
    </row>
    <row r="91" s="357" customFormat="1" ht="15" spans="1:6">
      <c r="A91" s="382">
        <v>2011301</v>
      </c>
      <c r="B91" s="383" t="s">
        <v>152</v>
      </c>
      <c r="C91" s="384">
        <f t="shared" ref="C91:C96" si="11">D91+E91</f>
        <v>0</v>
      </c>
      <c r="D91" s="384"/>
      <c r="E91" s="384"/>
      <c r="F91" s="202">
        <f t="shared" si="8"/>
        <v>7</v>
      </c>
    </row>
    <row r="92" s="357" customFormat="1" ht="15" spans="1:6">
      <c r="A92" s="386">
        <v>2011302</v>
      </c>
      <c r="B92" s="383" t="s">
        <v>153</v>
      </c>
      <c r="C92" s="384">
        <f t="shared" si="11"/>
        <v>0</v>
      </c>
      <c r="D92" s="384"/>
      <c r="E92" s="384"/>
      <c r="F92" s="202">
        <f t="shared" si="8"/>
        <v>7</v>
      </c>
    </row>
    <row r="93" s="357" customFormat="1" ht="15" spans="1:6">
      <c r="A93" s="386">
        <v>2011303</v>
      </c>
      <c r="B93" s="383" t="s">
        <v>154</v>
      </c>
      <c r="C93" s="384">
        <f t="shared" si="11"/>
        <v>0</v>
      </c>
      <c r="D93" s="384"/>
      <c r="E93" s="384"/>
      <c r="F93" s="202">
        <f t="shared" si="8"/>
        <v>7</v>
      </c>
    </row>
    <row r="94" s="357" customFormat="1" ht="15" spans="1:6">
      <c r="A94" s="386">
        <v>2011308</v>
      </c>
      <c r="B94" s="383" t="s">
        <v>202</v>
      </c>
      <c r="C94" s="384">
        <f t="shared" si="11"/>
        <v>0</v>
      </c>
      <c r="D94" s="384"/>
      <c r="E94" s="384"/>
      <c r="F94" s="202">
        <f t="shared" si="8"/>
        <v>7</v>
      </c>
    </row>
    <row r="95" s="357" customFormat="1" ht="15" spans="1:6">
      <c r="A95" s="386">
        <v>2011350</v>
      </c>
      <c r="B95" s="383" t="s">
        <v>161</v>
      </c>
      <c r="C95" s="384">
        <f t="shared" si="11"/>
        <v>0</v>
      </c>
      <c r="D95" s="384"/>
      <c r="E95" s="384"/>
      <c r="F95" s="202">
        <f t="shared" si="8"/>
        <v>7</v>
      </c>
    </row>
    <row r="96" s="357" customFormat="1" ht="15" spans="1:6">
      <c r="A96" s="386">
        <v>2011399</v>
      </c>
      <c r="B96" s="383" t="s">
        <v>203</v>
      </c>
      <c r="C96" s="384">
        <f t="shared" si="11"/>
        <v>0</v>
      </c>
      <c r="D96" s="384"/>
      <c r="E96" s="384"/>
      <c r="F96" s="202">
        <f t="shared" si="8"/>
        <v>7</v>
      </c>
    </row>
    <row r="97" s="357" customFormat="1" ht="15.75" spans="1:6">
      <c r="A97" s="379">
        <v>20114</v>
      </c>
      <c r="B97" s="380" t="s">
        <v>204</v>
      </c>
      <c r="C97" s="387">
        <v>0</v>
      </c>
      <c r="D97" s="387">
        <v>0</v>
      </c>
      <c r="E97" s="385">
        <v>0</v>
      </c>
      <c r="F97" s="202">
        <f t="shared" si="8"/>
        <v>5</v>
      </c>
    </row>
    <row r="98" s="357" customFormat="1" ht="15" spans="1:6">
      <c r="A98" s="386">
        <v>2011401</v>
      </c>
      <c r="B98" s="383" t="s">
        <v>152</v>
      </c>
      <c r="C98" s="384">
        <f t="shared" ref="C98:C108" si="12">D98+E98</f>
        <v>0</v>
      </c>
      <c r="D98" s="384"/>
      <c r="E98" s="384"/>
      <c r="F98" s="202">
        <f t="shared" si="8"/>
        <v>7</v>
      </c>
    </row>
    <row r="99" s="357" customFormat="1" ht="15" spans="1:6">
      <c r="A99" s="386">
        <v>2011402</v>
      </c>
      <c r="B99" s="383" t="s">
        <v>153</v>
      </c>
      <c r="C99" s="384">
        <f t="shared" si="12"/>
        <v>0</v>
      </c>
      <c r="D99" s="384"/>
      <c r="E99" s="384"/>
      <c r="F99" s="202">
        <f t="shared" si="8"/>
        <v>7</v>
      </c>
    </row>
    <row r="100" s="357" customFormat="1" ht="15" spans="1:6">
      <c r="A100" s="386">
        <v>2011403</v>
      </c>
      <c r="B100" s="383" t="s">
        <v>154</v>
      </c>
      <c r="C100" s="384">
        <f t="shared" si="12"/>
        <v>0</v>
      </c>
      <c r="D100" s="384"/>
      <c r="E100" s="384"/>
      <c r="F100" s="202">
        <f t="shared" si="8"/>
        <v>7</v>
      </c>
    </row>
    <row r="101" s="357" customFormat="1" ht="15" spans="1:6">
      <c r="A101" s="386">
        <v>2011404</v>
      </c>
      <c r="B101" s="383" t="s">
        <v>205</v>
      </c>
      <c r="C101" s="384">
        <f t="shared" si="12"/>
        <v>0</v>
      </c>
      <c r="D101" s="384"/>
      <c r="E101" s="384"/>
      <c r="F101" s="202">
        <f t="shared" si="8"/>
        <v>7</v>
      </c>
    </row>
    <row r="102" s="357" customFormat="1" ht="15" spans="1:6">
      <c r="A102" s="386">
        <v>2011405</v>
      </c>
      <c r="B102" s="383" t="s">
        <v>206</v>
      </c>
      <c r="C102" s="384">
        <f t="shared" si="12"/>
        <v>0</v>
      </c>
      <c r="D102" s="384"/>
      <c r="E102" s="384"/>
      <c r="F102" s="202">
        <f t="shared" si="8"/>
        <v>7</v>
      </c>
    </row>
    <row r="103" s="357" customFormat="1" ht="15" spans="1:6">
      <c r="A103" s="386">
        <v>2011408</v>
      </c>
      <c r="B103" s="383" t="s">
        <v>207</v>
      </c>
      <c r="C103" s="384">
        <f t="shared" si="12"/>
        <v>0</v>
      </c>
      <c r="D103" s="384"/>
      <c r="E103" s="384"/>
      <c r="F103" s="202">
        <f t="shared" si="8"/>
        <v>7</v>
      </c>
    </row>
    <row r="104" s="357" customFormat="1" ht="15" spans="1:6">
      <c r="A104" s="386">
        <v>2011409</v>
      </c>
      <c r="B104" s="383" t="s">
        <v>208</v>
      </c>
      <c r="C104" s="384">
        <f t="shared" si="12"/>
        <v>0</v>
      </c>
      <c r="D104" s="384"/>
      <c r="E104" s="384"/>
      <c r="F104" s="202">
        <f t="shared" si="8"/>
        <v>7</v>
      </c>
    </row>
    <row r="105" s="357" customFormat="1" ht="15" spans="1:6">
      <c r="A105" s="386">
        <v>2011410</v>
      </c>
      <c r="B105" s="383" t="s">
        <v>209</v>
      </c>
      <c r="C105" s="384">
        <f t="shared" si="12"/>
        <v>0</v>
      </c>
      <c r="D105" s="384"/>
      <c r="E105" s="384"/>
      <c r="F105" s="202">
        <f t="shared" si="8"/>
        <v>7</v>
      </c>
    </row>
    <row r="106" s="357" customFormat="1" ht="15" spans="1:6">
      <c r="A106" s="386">
        <v>2011411</v>
      </c>
      <c r="B106" s="383" t="s">
        <v>210</v>
      </c>
      <c r="C106" s="384">
        <f t="shared" si="12"/>
        <v>0</v>
      </c>
      <c r="D106" s="384"/>
      <c r="E106" s="384"/>
      <c r="F106" s="202">
        <f t="shared" si="8"/>
        <v>7</v>
      </c>
    </row>
    <row r="107" s="357" customFormat="1" ht="15" spans="1:6">
      <c r="A107" s="386">
        <v>2011450</v>
      </c>
      <c r="B107" s="383" t="s">
        <v>161</v>
      </c>
      <c r="C107" s="384">
        <f t="shared" si="12"/>
        <v>0</v>
      </c>
      <c r="D107" s="384"/>
      <c r="E107" s="384"/>
      <c r="F107" s="202">
        <f t="shared" si="8"/>
        <v>7</v>
      </c>
    </row>
    <row r="108" s="357" customFormat="1" ht="15" spans="1:6">
      <c r="A108" s="386">
        <v>2011499</v>
      </c>
      <c r="B108" s="383" t="s">
        <v>211</v>
      </c>
      <c r="C108" s="384">
        <f t="shared" si="12"/>
        <v>0</v>
      </c>
      <c r="D108" s="384"/>
      <c r="E108" s="384"/>
      <c r="F108" s="202">
        <f t="shared" si="8"/>
        <v>7</v>
      </c>
    </row>
    <row r="109" s="357" customFormat="1" ht="15.75" spans="1:6">
      <c r="A109" s="379">
        <v>20123</v>
      </c>
      <c r="B109" s="380" t="s">
        <v>212</v>
      </c>
      <c r="C109" s="381">
        <f>SUM(C110:C113)</f>
        <v>0</v>
      </c>
      <c r="D109" s="381">
        <f>SUM(D110:D113)</f>
        <v>0</v>
      </c>
      <c r="E109" s="385">
        <f>SUM(E110:E113)</f>
        <v>0</v>
      </c>
      <c r="F109" s="202">
        <f t="shared" si="8"/>
        <v>5</v>
      </c>
    </row>
    <row r="110" s="357" customFormat="1" ht="15" spans="1:6">
      <c r="A110" s="386">
        <v>2012301</v>
      </c>
      <c r="B110" s="383" t="s">
        <v>152</v>
      </c>
      <c r="C110" s="384">
        <f t="shared" ref="C110:C113" si="13">D110+E110</f>
        <v>0</v>
      </c>
      <c r="D110" s="384"/>
      <c r="E110" s="384"/>
      <c r="F110" s="202">
        <f t="shared" si="8"/>
        <v>7</v>
      </c>
    </row>
    <row r="111" s="357" customFormat="1" ht="15" spans="1:6">
      <c r="A111" s="386">
        <v>2012302</v>
      </c>
      <c r="B111" s="383" t="s">
        <v>153</v>
      </c>
      <c r="C111" s="384">
        <f t="shared" si="13"/>
        <v>0</v>
      </c>
      <c r="D111" s="384"/>
      <c r="E111" s="384"/>
      <c r="F111" s="202">
        <f t="shared" si="8"/>
        <v>7</v>
      </c>
    </row>
    <row r="112" s="357" customFormat="1" ht="15" spans="1:6">
      <c r="A112" s="386">
        <v>2012303</v>
      </c>
      <c r="B112" s="383" t="s">
        <v>154</v>
      </c>
      <c r="C112" s="384">
        <f t="shared" si="13"/>
        <v>0</v>
      </c>
      <c r="D112" s="384"/>
      <c r="E112" s="384"/>
      <c r="F112" s="202">
        <f t="shared" si="8"/>
        <v>7</v>
      </c>
    </row>
    <row r="113" s="357" customFormat="1" ht="15" spans="1:6">
      <c r="A113" s="386">
        <v>2012399</v>
      </c>
      <c r="B113" s="383" t="s">
        <v>213</v>
      </c>
      <c r="C113" s="384">
        <f t="shared" si="13"/>
        <v>0</v>
      </c>
      <c r="D113" s="384"/>
      <c r="E113" s="384"/>
      <c r="F113" s="202">
        <f t="shared" si="8"/>
        <v>7</v>
      </c>
    </row>
    <row r="114" s="357" customFormat="1" ht="15.75" spans="1:6">
      <c r="A114" s="379">
        <v>20125</v>
      </c>
      <c r="B114" s="380" t="s">
        <v>214</v>
      </c>
      <c r="C114" s="381">
        <f>SUM(C115:C121)</f>
        <v>0</v>
      </c>
      <c r="D114" s="381">
        <f>SUM(D115:D121)</f>
        <v>0</v>
      </c>
      <c r="E114" s="385">
        <f>SUM(E115:E121)</f>
        <v>0</v>
      </c>
      <c r="F114" s="202">
        <f t="shared" si="8"/>
        <v>5</v>
      </c>
    </row>
    <row r="115" s="357" customFormat="1" ht="15" spans="1:6">
      <c r="A115" s="386">
        <v>2012501</v>
      </c>
      <c r="B115" s="383" t="s">
        <v>152</v>
      </c>
      <c r="C115" s="384">
        <f t="shared" ref="C115:C121" si="14">D115+E115</f>
        <v>0</v>
      </c>
      <c r="D115" s="384"/>
      <c r="E115" s="384"/>
      <c r="F115" s="202">
        <f t="shared" si="8"/>
        <v>7</v>
      </c>
    </row>
    <row r="116" s="357" customFormat="1" ht="15" spans="1:6">
      <c r="A116" s="386">
        <v>2012502</v>
      </c>
      <c r="B116" s="383" t="s">
        <v>153</v>
      </c>
      <c r="C116" s="384">
        <f t="shared" si="14"/>
        <v>0</v>
      </c>
      <c r="D116" s="384"/>
      <c r="E116" s="384"/>
      <c r="F116" s="202">
        <f t="shared" si="8"/>
        <v>7</v>
      </c>
    </row>
    <row r="117" s="357" customFormat="1" ht="15" spans="1:6">
      <c r="A117" s="386">
        <v>2012503</v>
      </c>
      <c r="B117" s="383" t="s">
        <v>154</v>
      </c>
      <c r="C117" s="384">
        <f t="shared" si="14"/>
        <v>0</v>
      </c>
      <c r="D117" s="384"/>
      <c r="E117" s="384"/>
      <c r="F117" s="202">
        <f t="shared" si="8"/>
        <v>7</v>
      </c>
    </row>
    <row r="118" s="357" customFormat="1" ht="15" spans="1:6">
      <c r="A118" s="386">
        <v>2012504</v>
      </c>
      <c r="B118" s="383" t="s">
        <v>215</v>
      </c>
      <c r="C118" s="384">
        <f t="shared" si="14"/>
        <v>0</v>
      </c>
      <c r="D118" s="384"/>
      <c r="E118" s="384"/>
      <c r="F118" s="202">
        <f t="shared" si="8"/>
        <v>7</v>
      </c>
    </row>
    <row r="119" s="357" customFormat="1" ht="15" spans="1:6">
      <c r="A119" s="386">
        <v>2012505</v>
      </c>
      <c r="B119" s="383" t="s">
        <v>216</v>
      </c>
      <c r="C119" s="384">
        <f t="shared" si="14"/>
        <v>0</v>
      </c>
      <c r="D119" s="384"/>
      <c r="E119" s="384"/>
      <c r="F119" s="202">
        <f t="shared" si="8"/>
        <v>7</v>
      </c>
    </row>
    <row r="120" s="357" customFormat="1" ht="15" spans="1:6">
      <c r="A120" s="386">
        <v>2012550</v>
      </c>
      <c r="B120" s="383" t="s">
        <v>161</v>
      </c>
      <c r="C120" s="384">
        <f t="shared" si="14"/>
        <v>0</v>
      </c>
      <c r="D120" s="384"/>
      <c r="E120" s="384"/>
      <c r="F120" s="202">
        <f t="shared" si="8"/>
        <v>7</v>
      </c>
    </row>
    <row r="121" s="357" customFormat="1" ht="15" spans="1:6">
      <c r="A121" s="386">
        <v>2012599</v>
      </c>
      <c r="B121" s="383" t="s">
        <v>217</v>
      </c>
      <c r="C121" s="384">
        <f t="shared" si="14"/>
        <v>0</v>
      </c>
      <c r="D121" s="384"/>
      <c r="E121" s="384"/>
      <c r="F121" s="202">
        <f t="shared" si="8"/>
        <v>7</v>
      </c>
    </row>
    <row r="122" s="357" customFormat="1" ht="15.75" spans="1:6">
      <c r="A122" s="379">
        <v>20126</v>
      </c>
      <c r="B122" s="380" t="s">
        <v>218</v>
      </c>
      <c r="C122" s="381">
        <f>SUM(C123:C127)</f>
        <v>84</v>
      </c>
      <c r="D122" s="381">
        <f>SUM(D123:D127)</f>
        <v>84</v>
      </c>
      <c r="E122" s="385">
        <f>SUM(E123:E127)</f>
        <v>0</v>
      </c>
      <c r="F122" s="202">
        <f t="shared" si="8"/>
        <v>5</v>
      </c>
    </row>
    <row r="123" s="357" customFormat="1" ht="15" spans="1:6">
      <c r="A123" s="386">
        <v>2012601</v>
      </c>
      <c r="B123" s="383" t="s">
        <v>152</v>
      </c>
      <c r="C123" s="384">
        <f t="shared" ref="C123:C127" si="15">D123+E123</f>
        <v>76</v>
      </c>
      <c r="D123" s="384">
        <v>76</v>
      </c>
      <c r="E123" s="384">
        <v>0</v>
      </c>
      <c r="F123" s="202">
        <f t="shared" si="8"/>
        <v>7</v>
      </c>
    </row>
    <row r="124" s="357" customFormat="1" ht="15" spans="1:6">
      <c r="A124" s="386">
        <v>2012602</v>
      </c>
      <c r="B124" s="383" t="s">
        <v>153</v>
      </c>
      <c r="C124" s="384">
        <f t="shared" si="15"/>
        <v>8</v>
      </c>
      <c r="D124" s="384">
        <v>8</v>
      </c>
      <c r="E124" s="384">
        <v>0</v>
      </c>
      <c r="F124" s="202">
        <f t="shared" si="8"/>
        <v>7</v>
      </c>
    </row>
    <row r="125" s="357" customFormat="1" ht="15" spans="1:6">
      <c r="A125" s="386">
        <v>2012603</v>
      </c>
      <c r="B125" s="383" t="s">
        <v>154</v>
      </c>
      <c r="C125" s="384">
        <f t="shared" si="15"/>
        <v>0</v>
      </c>
      <c r="D125" s="384"/>
      <c r="E125" s="384"/>
      <c r="F125" s="202">
        <f t="shared" si="8"/>
        <v>7</v>
      </c>
    </row>
    <row r="126" s="357" customFormat="1" ht="15" spans="1:6">
      <c r="A126" s="386">
        <v>2012604</v>
      </c>
      <c r="B126" s="383" t="s">
        <v>219</v>
      </c>
      <c r="C126" s="384">
        <f t="shared" si="15"/>
        <v>0</v>
      </c>
      <c r="D126" s="384"/>
      <c r="E126" s="384"/>
      <c r="F126" s="202">
        <f t="shared" si="8"/>
        <v>7</v>
      </c>
    </row>
    <row r="127" s="357" customFormat="1" ht="15" spans="1:6">
      <c r="A127" s="386">
        <v>2012699</v>
      </c>
      <c r="B127" s="383" t="s">
        <v>220</v>
      </c>
      <c r="C127" s="384">
        <f t="shared" si="15"/>
        <v>0</v>
      </c>
      <c r="D127" s="384"/>
      <c r="E127" s="384">
        <v>0</v>
      </c>
      <c r="F127" s="202">
        <f t="shared" si="8"/>
        <v>7</v>
      </c>
    </row>
    <row r="128" s="357" customFormat="1" ht="15.75" spans="1:6">
      <c r="A128" s="379">
        <v>20128</v>
      </c>
      <c r="B128" s="380" t="s">
        <v>221</v>
      </c>
      <c r="C128" s="381">
        <f>SUM(C129:C132)</f>
        <v>38</v>
      </c>
      <c r="D128" s="381">
        <f>SUM(D129:D132)</f>
        <v>38</v>
      </c>
      <c r="E128" s="385">
        <f>SUM(E129:E132)</f>
        <v>0</v>
      </c>
      <c r="F128" s="202">
        <f t="shared" si="8"/>
        <v>5</v>
      </c>
    </row>
    <row r="129" s="357" customFormat="1" ht="15" spans="1:6">
      <c r="A129" s="386">
        <v>2012801</v>
      </c>
      <c r="B129" s="383" t="s">
        <v>152</v>
      </c>
      <c r="C129" s="384">
        <f t="shared" ref="C129:C132" si="16">D129+E129</f>
        <v>35</v>
      </c>
      <c r="D129" s="384">
        <v>35</v>
      </c>
      <c r="E129" s="384">
        <v>0</v>
      </c>
      <c r="F129" s="202">
        <f t="shared" si="8"/>
        <v>7</v>
      </c>
    </row>
    <row r="130" s="357" customFormat="1" ht="15" spans="1:6">
      <c r="A130" s="386">
        <v>2012802</v>
      </c>
      <c r="B130" s="383" t="s">
        <v>153</v>
      </c>
      <c r="C130" s="384">
        <f t="shared" si="16"/>
        <v>3</v>
      </c>
      <c r="D130" s="384">
        <v>3</v>
      </c>
      <c r="E130" s="384">
        <v>0</v>
      </c>
      <c r="F130" s="202">
        <f t="shared" si="8"/>
        <v>7</v>
      </c>
    </row>
    <row r="131" s="357" customFormat="1" ht="15" spans="1:6">
      <c r="A131" s="386">
        <v>2012803</v>
      </c>
      <c r="B131" s="383" t="s">
        <v>154</v>
      </c>
      <c r="C131" s="384">
        <f t="shared" si="16"/>
        <v>0</v>
      </c>
      <c r="D131" s="384"/>
      <c r="E131" s="384"/>
      <c r="F131" s="202">
        <f t="shared" si="8"/>
        <v>7</v>
      </c>
    </row>
    <row r="132" s="357" customFormat="1" ht="15" spans="1:6">
      <c r="A132" s="386">
        <v>2012899</v>
      </c>
      <c r="B132" s="383" t="s">
        <v>222</v>
      </c>
      <c r="C132" s="384">
        <f t="shared" si="16"/>
        <v>0</v>
      </c>
      <c r="D132" s="384"/>
      <c r="E132" s="384"/>
      <c r="F132" s="202">
        <f t="shared" si="8"/>
        <v>7</v>
      </c>
    </row>
    <row r="133" s="357" customFormat="1" ht="15.75" spans="1:6">
      <c r="A133" s="379">
        <v>20129</v>
      </c>
      <c r="B133" s="380" t="s">
        <v>223</v>
      </c>
      <c r="C133" s="381">
        <f>SUM(C134:C139)</f>
        <v>975</v>
      </c>
      <c r="D133" s="381">
        <f>SUM(D134:D139)</f>
        <v>972</v>
      </c>
      <c r="E133" s="385">
        <f>SUM(E134:E139)</f>
        <v>3</v>
      </c>
      <c r="F133" s="202">
        <f t="shared" si="8"/>
        <v>5</v>
      </c>
    </row>
    <row r="134" s="357" customFormat="1" ht="15" spans="1:6">
      <c r="A134" s="386">
        <v>2012901</v>
      </c>
      <c r="B134" s="383" t="s">
        <v>152</v>
      </c>
      <c r="C134" s="384">
        <f t="shared" ref="C134:C139" si="17">D134+E134</f>
        <v>82</v>
      </c>
      <c r="D134" s="384">
        <v>82</v>
      </c>
      <c r="E134" s="384">
        <v>0</v>
      </c>
      <c r="F134" s="202">
        <f t="shared" si="8"/>
        <v>7</v>
      </c>
    </row>
    <row r="135" s="357" customFormat="1" ht="15" spans="1:6">
      <c r="A135" s="386">
        <v>2012902</v>
      </c>
      <c r="B135" s="383" t="s">
        <v>153</v>
      </c>
      <c r="C135" s="384">
        <f t="shared" si="17"/>
        <v>145</v>
      </c>
      <c r="D135" s="384">
        <v>142</v>
      </c>
      <c r="E135" s="384">
        <v>3</v>
      </c>
      <c r="F135" s="202">
        <f t="shared" ref="F135:F198" si="18">LEN(A135)</f>
        <v>7</v>
      </c>
    </row>
    <row r="136" s="357" customFormat="1" ht="15" spans="1:6">
      <c r="A136" s="386">
        <v>2012903</v>
      </c>
      <c r="B136" s="383" t="s">
        <v>154</v>
      </c>
      <c r="C136" s="384">
        <f t="shared" si="17"/>
        <v>0</v>
      </c>
      <c r="D136" s="384"/>
      <c r="E136" s="384"/>
      <c r="F136" s="202">
        <f t="shared" si="18"/>
        <v>7</v>
      </c>
    </row>
    <row r="137" s="357" customFormat="1" ht="15" spans="1:6">
      <c r="A137" s="386">
        <v>2012906</v>
      </c>
      <c r="B137" s="383" t="s">
        <v>224</v>
      </c>
      <c r="C137" s="384">
        <f t="shared" si="17"/>
        <v>0</v>
      </c>
      <c r="D137" s="384"/>
      <c r="E137" s="384">
        <v>0</v>
      </c>
      <c r="F137" s="202">
        <f t="shared" si="18"/>
        <v>7</v>
      </c>
    </row>
    <row r="138" s="357" customFormat="1" ht="15" spans="1:6">
      <c r="A138" s="386">
        <v>2012950</v>
      </c>
      <c r="B138" s="383" t="s">
        <v>161</v>
      </c>
      <c r="C138" s="384">
        <f t="shared" si="17"/>
        <v>0</v>
      </c>
      <c r="D138" s="384"/>
      <c r="E138" s="384"/>
      <c r="F138" s="202">
        <f t="shared" si="18"/>
        <v>7</v>
      </c>
    </row>
    <row r="139" s="357" customFormat="1" ht="15" spans="1:6">
      <c r="A139" s="386">
        <v>2012999</v>
      </c>
      <c r="B139" s="383" t="s">
        <v>225</v>
      </c>
      <c r="C139" s="384">
        <f t="shared" si="17"/>
        <v>748</v>
      </c>
      <c r="D139" s="384">
        <v>748</v>
      </c>
      <c r="E139" s="384">
        <v>0</v>
      </c>
      <c r="F139" s="202">
        <f t="shared" si="18"/>
        <v>7</v>
      </c>
    </row>
    <row r="140" s="357" customFormat="1" ht="15.75" spans="1:6">
      <c r="A140" s="379">
        <v>20131</v>
      </c>
      <c r="B140" s="380" t="s">
        <v>226</v>
      </c>
      <c r="C140" s="381">
        <f>SUM(C141:C146)</f>
        <v>1724</v>
      </c>
      <c r="D140" s="381">
        <f>SUM(D141:D146)</f>
        <v>1724</v>
      </c>
      <c r="E140" s="385">
        <f>SUM(E141:E146)</f>
        <v>0</v>
      </c>
      <c r="F140" s="202">
        <f t="shared" si="18"/>
        <v>5</v>
      </c>
    </row>
    <row r="141" s="357" customFormat="1" ht="15" spans="1:6">
      <c r="A141" s="386">
        <v>2013101</v>
      </c>
      <c r="B141" s="383" t="s">
        <v>152</v>
      </c>
      <c r="C141" s="384">
        <f t="shared" ref="C141:C146" si="19">D141+E141</f>
        <v>1175</v>
      </c>
      <c r="D141" s="384">
        <v>1175</v>
      </c>
      <c r="E141" s="384">
        <v>0</v>
      </c>
      <c r="F141" s="202">
        <f t="shared" si="18"/>
        <v>7</v>
      </c>
    </row>
    <row r="142" s="357" customFormat="1" ht="15" spans="1:6">
      <c r="A142" s="386">
        <v>2013102</v>
      </c>
      <c r="B142" s="383" t="s">
        <v>153</v>
      </c>
      <c r="C142" s="384">
        <f t="shared" si="19"/>
        <v>412</v>
      </c>
      <c r="D142" s="384">
        <v>412</v>
      </c>
      <c r="E142" s="384">
        <v>0</v>
      </c>
      <c r="F142" s="202">
        <f t="shared" si="18"/>
        <v>7</v>
      </c>
    </row>
    <row r="143" s="357" customFormat="1" ht="15" spans="1:6">
      <c r="A143" s="386">
        <v>2013103</v>
      </c>
      <c r="B143" s="383" t="s">
        <v>154</v>
      </c>
      <c r="C143" s="384">
        <f t="shared" si="19"/>
        <v>0</v>
      </c>
      <c r="D143" s="384"/>
      <c r="E143" s="384"/>
      <c r="F143" s="202">
        <f t="shared" si="18"/>
        <v>7</v>
      </c>
    </row>
    <row r="144" s="357" customFormat="1" ht="15" spans="1:6">
      <c r="A144" s="386">
        <v>2013105</v>
      </c>
      <c r="B144" s="383" t="s">
        <v>227</v>
      </c>
      <c r="C144" s="384">
        <f t="shared" si="19"/>
        <v>9</v>
      </c>
      <c r="D144" s="384">
        <v>9</v>
      </c>
      <c r="E144" s="384">
        <v>0</v>
      </c>
      <c r="F144" s="202">
        <f t="shared" si="18"/>
        <v>7</v>
      </c>
    </row>
    <row r="145" s="357" customFormat="1" ht="15" spans="1:6">
      <c r="A145" s="386">
        <v>2013150</v>
      </c>
      <c r="B145" s="383" t="s">
        <v>161</v>
      </c>
      <c r="C145" s="384">
        <f t="shared" si="19"/>
        <v>32</v>
      </c>
      <c r="D145" s="384">
        <v>32</v>
      </c>
      <c r="E145" s="384">
        <v>0</v>
      </c>
      <c r="F145" s="202">
        <f t="shared" si="18"/>
        <v>7</v>
      </c>
    </row>
    <row r="146" s="357" customFormat="1" ht="15" spans="1:6">
      <c r="A146" s="386">
        <v>2013199</v>
      </c>
      <c r="B146" s="383" t="s">
        <v>228</v>
      </c>
      <c r="C146" s="384">
        <f t="shared" si="19"/>
        <v>96</v>
      </c>
      <c r="D146" s="384">
        <v>96</v>
      </c>
      <c r="E146" s="384">
        <v>0</v>
      </c>
      <c r="F146" s="202">
        <f t="shared" si="18"/>
        <v>7</v>
      </c>
    </row>
    <row r="147" s="357" customFormat="1" ht="15.75" spans="1:6">
      <c r="A147" s="379">
        <v>20132</v>
      </c>
      <c r="B147" s="380" t="s">
        <v>229</v>
      </c>
      <c r="C147" s="381">
        <f>SUM(C148:C153)</f>
        <v>2750</v>
      </c>
      <c r="D147" s="381">
        <f>SUM(D148:D153)</f>
        <v>2750</v>
      </c>
      <c r="E147" s="385">
        <f>SUM(E148:E153)</f>
        <v>0</v>
      </c>
      <c r="F147" s="202">
        <f t="shared" si="18"/>
        <v>5</v>
      </c>
    </row>
    <row r="148" s="357" customFormat="1" ht="15" spans="1:6">
      <c r="A148" s="386">
        <v>2013201</v>
      </c>
      <c r="B148" s="383" t="s">
        <v>152</v>
      </c>
      <c r="C148" s="384">
        <f t="shared" ref="C148:C153" si="20">D148+E148</f>
        <v>2426</v>
      </c>
      <c r="D148" s="384">
        <v>2426</v>
      </c>
      <c r="E148" s="384">
        <v>0</v>
      </c>
      <c r="F148" s="202">
        <f t="shared" si="18"/>
        <v>7</v>
      </c>
    </row>
    <row r="149" s="357" customFormat="1" ht="15" spans="1:6">
      <c r="A149" s="386">
        <v>2013202</v>
      </c>
      <c r="B149" s="383" t="s">
        <v>153</v>
      </c>
      <c r="C149" s="384">
        <f t="shared" si="20"/>
        <v>229</v>
      </c>
      <c r="D149" s="384">
        <v>229</v>
      </c>
      <c r="E149" s="384">
        <v>0</v>
      </c>
      <c r="F149" s="202">
        <f t="shared" si="18"/>
        <v>7</v>
      </c>
    </row>
    <row r="150" s="357" customFormat="1" ht="15" spans="1:6">
      <c r="A150" s="386">
        <v>2013203</v>
      </c>
      <c r="B150" s="383" t="s">
        <v>154</v>
      </c>
      <c r="C150" s="384">
        <f t="shared" si="20"/>
        <v>0</v>
      </c>
      <c r="D150" s="384"/>
      <c r="E150" s="384"/>
      <c r="F150" s="202">
        <f t="shared" si="18"/>
        <v>7</v>
      </c>
    </row>
    <row r="151" s="357" customFormat="1" ht="15" spans="1:6">
      <c r="A151" s="386">
        <v>2013204</v>
      </c>
      <c r="B151" s="383" t="s">
        <v>230</v>
      </c>
      <c r="C151" s="384">
        <f t="shared" si="20"/>
        <v>0</v>
      </c>
      <c r="D151" s="384"/>
      <c r="E151" s="384"/>
      <c r="F151" s="202">
        <f t="shared" si="18"/>
        <v>7</v>
      </c>
    </row>
    <row r="152" s="357" customFormat="1" ht="15" spans="1:6">
      <c r="A152" s="386">
        <v>2013250</v>
      </c>
      <c r="B152" s="383" t="s">
        <v>161</v>
      </c>
      <c r="C152" s="384">
        <f t="shared" si="20"/>
        <v>5</v>
      </c>
      <c r="D152" s="384">
        <v>5</v>
      </c>
      <c r="E152" s="384">
        <v>0</v>
      </c>
      <c r="F152" s="202">
        <f t="shared" si="18"/>
        <v>7</v>
      </c>
    </row>
    <row r="153" s="357" customFormat="1" ht="15" spans="1:6">
      <c r="A153" s="386">
        <v>2013299</v>
      </c>
      <c r="B153" s="383" t="s">
        <v>231</v>
      </c>
      <c r="C153" s="384">
        <f t="shared" si="20"/>
        <v>90</v>
      </c>
      <c r="D153" s="384">
        <v>90</v>
      </c>
      <c r="E153" s="384">
        <v>0</v>
      </c>
      <c r="F153" s="202">
        <f t="shared" si="18"/>
        <v>7</v>
      </c>
    </row>
    <row r="154" s="357" customFormat="1" ht="15.75" spans="1:6">
      <c r="A154" s="379">
        <v>20133</v>
      </c>
      <c r="B154" s="380" t="s">
        <v>232</v>
      </c>
      <c r="C154" s="381">
        <f>SUM(C155:C160)</f>
        <v>380</v>
      </c>
      <c r="D154" s="381">
        <f>SUM(D155:D160)</f>
        <v>380</v>
      </c>
      <c r="E154" s="385">
        <f>SUM(E155:E160)</f>
        <v>0</v>
      </c>
      <c r="F154" s="202">
        <f t="shared" si="18"/>
        <v>5</v>
      </c>
    </row>
    <row r="155" s="357" customFormat="1" ht="15" spans="1:6">
      <c r="A155" s="386">
        <v>2013301</v>
      </c>
      <c r="B155" s="383" t="s">
        <v>152</v>
      </c>
      <c r="C155" s="384">
        <f t="shared" ref="C155:C160" si="21">D155+E155</f>
        <v>222</v>
      </c>
      <c r="D155" s="384">
        <v>222</v>
      </c>
      <c r="E155" s="384">
        <v>0</v>
      </c>
      <c r="F155" s="202">
        <f t="shared" si="18"/>
        <v>7</v>
      </c>
    </row>
    <row r="156" s="357" customFormat="1" ht="15" spans="1:6">
      <c r="A156" s="386">
        <v>2013302</v>
      </c>
      <c r="B156" s="383" t="s">
        <v>153</v>
      </c>
      <c r="C156" s="384">
        <f t="shared" si="21"/>
        <v>144</v>
      </c>
      <c r="D156" s="384">
        <v>144</v>
      </c>
      <c r="E156" s="384">
        <v>0</v>
      </c>
      <c r="F156" s="202">
        <f t="shared" si="18"/>
        <v>7</v>
      </c>
    </row>
    <row r="157" s="357" customFormat="1" ht="15" spans="1:6">
      <c r="A157" s="386">
        <v>2013303</v>
      </c>
      <c r="B157" s="383" t="s">
        <v>154</v>
      </c>
      <c r="C157" s="384">
        <f t="shared" si="21"/>
        <v>0</v>
      </c>
      <c r="D157" s="384"/>
      <c r="E157" s="384"/>
      <c r="F157" s="202">
        <f t="shared" si="18"/>
        <v>7</v>
      </c>
    </row>
    <row r="158" s="357" customFormat="1" ht="15" spans="1:6">
      <c r="A158" s="386">
        <v>2013304</v>
      </c>
      <c r="B158" s="383" t="s">
        <v>233</v>
      </c>
      <c r="C158" s="384">
        <f t="shared" si="21"/>
        <v>0</v>
      </c>
      <c r="D158" s="384"/>
      <c r="E158" s="384"/>
      <c r="F158" s="202">
        <f t="shared" si="18"/>
        <v>7</v>
      </c>
    </row>
    <row r="159" s="357" customFormat="1" ht="15" spans="1:6">
      <c r="A159" s="386">
        <v>2013350</v>
      </c>
      <c r="B159" s="383" t="s">
        <v>161</v>
      </c>
      <c r="C159" s="384">
        <f t="shared" si="21"/>
        <v>4</v>
      </c>
      <c r="D159" s="384">
        <v>4</v>
      </c>
      <c r="E159" s="384">
        <v>0</v>
      </c>
      <c r="F159" s="202">
        <f t="shared" si="18"/>
        <v>7</v>
      </c>
    </row>
    <row r="160" s="357" customFormat="1" ht="15" spans="1:6">
      <c r="A160" s="386">
        <v>2013399</v>
      </c>
      <c r="B160" s="383" t="s">
        <v>234</v>
      </c>
      <c r="C160" s="384">
        <f t="shared" si="21"/>
        <v>10</v>
      </c>
      <c r="D160" s="384">
        <v>10</v>
      </c>
      <c r="E160" s="384">
        <v>0</v>
      </c>
      <c r="F160" s="202">
        <f t="shared" si="18"/>
        <v>7</v>
      </c>
    </row>
    <row r="161" s="357" customFormat="1" ht="15.75" spans="1:6">
      <c r="A161" s="379">
        <v>20134</v>
      </c>
      <c r="B161" s="380" t="s">
        <v>235</v>
      </c>
      <c r="C161" s="381">
        <f>SUM(C162:C168)</f>
        <v>182</v>
      </c>
      <c r="D161" s="381">
        <f>SUM(D162:D168)</f>
        <v>182</v>
      </c>
      <c r="E161" s="385">
        <f>SUM(E162:E168)</f>
        <v>0</v>
      </c>
      <c r="F161" s="202">
        <f t="shared" si="18"/>
        <v>5</v>
      </c>
    </row>
    <row r="162" s="357" customFormat="1" ht="15" spans="1:6">
      <c r="A162" s="386">
        <v>2013401</v>
      </c>
      <c r="B162" s="383" t="s">
        <v>152</v>
      </c>
      <c r="C162" s="384">
        <f t="shared" ref="C162:C168" si="22">D162+E162</f>
        <v>112</v>
      </c>
      <c r="D162" s="384">
        <v>112</v>
      </c>
      <c r="E162" s="384">
        <v>0</v>
      </c>
      <c r="F162" s="202">
        <f t="shared" si="18"/>
        <v>7</v>
      </c>
    </row>
    <row r="163" s="357" customFormat="1" ht="15" spans="1:6">
      <c r="A163" s="386">
        <v>2013402</v>
      </c>
      <c r="B163" s="383" t="s">
        <v>153</v>
      </c>
      <c r="C163" s="384">
        <f t="shared" si="22"/>
        <v>50</v>
      </c>
      <c r="D163" s="384">
        <v>50</v>
      </c>
      <c r="E163" s="384">
        <v>0</v>
      </c>
      <c r="F163" s="202">
        <f t="shared" si="18"/>
        <v>7</v>
      </c>
    </row>
    <row r="164" s="357" customFormat="1" ht="15" spans="1:6">
      <c r="A164" s="386">
        <v>2013403</v>
      </c>
      <c r="B164" s="383" t="s">
        <v>154</v>
      </c>
      <c r="C164" s="384">
        <f t="shared" si="22"/>
        <v>0</v>
      </c>
      <c r="D164" s="384"/>
      <c r="E164" s="384"/>
      <c r="F164" s="202">
        <f t="shared" si="18"/>
        <v>7</v>
      </c>
    </row>
    <row r="165" s="357" customFormat="1" ht="15" spans="1:6">
      <c r="A165" s="386">
        <v>2013404</v>
      </c>
      <c r="B165" s="383" t="s">
        <v>236</v>
      </c>
      <c r="C165" s="384">
        <f t="shared" si="22"/>
        <v>20</v>
      </c>
      <c r="D165" s="384">
        <v>20</v>
      </c>
      <c r="E165" s="384">
        <v>0</v>
      </c>
      <c r="F165" s="202">
        <f t="shared" si="18"/>
        <v>7</v>
      </c>
    </row>
    <row r="166" s="357" customFormat="1" ht="15" spans="1:6">
      <c r="A166" s="386">
        <v>2013405</v>
      </c>
      <c r="B166" s="383" t="s">
        <v>237</v>
      </c>
      <c r="C166" s="384">
        <f t="shared" si="22"/>
        <v>0</v>
      </c>
      <c r="D166" s="384"/>
      <c r="E166" s="384"/>
      <c r="F166" s="202">
        <f t="shared" si="18"/>
        <v>7</v>
      </c>
    </row>
    <row r="167" s="357" customFormat="1" ht="15" spans="1:6">
      <c r="A167" s="386">
        <v>2013450</v>
      </c>
      <c r="B167" s="383" t="s">
        <v>161</v>
      </c>
      <c r="C167" s="384">
        <f t="shared" si="22"/>
        <v>0</v>
      </c>
      <c r="D167" s="384"/>
      <c r="E167" s="384"/>
      <c r="F167" s="202">
        <f t="shared" si="18"/>
        <v>7</v>
      </c>
    </row>
    <row r="168" s="357" customFormat="1" ht="15" spans="1:6">
      <c r="A168" s="386">
        <v>2013499</v>
      </c>
      <c r="B168" s="383" t="s">
        <v>238</v>
      </c>
      <c r="C168" s="384">
        <f t="shared" si="22"/>
        <v>0</v>
      </c>
      <c r="D168" s="384"/>
      <c r="E168" s="384"/>
      <c r="F168" s="202">
        <f t="shared" si="18"/>
        <v>7</v>
      </c>
    </row>
    <row r="169" s="357" customFormat="1" ht="15.75" spans="1:6">
      <c r="A169" s="379">
        <v>20136</v>
      </c>
      <c r="B169" s="380" t="s">
        <v>239</v>
      </c>
      <c r="C169" s="381">
        <f>SUM(C170:C174)</f>
        <v>50</v>
      </c>
      <c r="D169" s="381">
        <f>SUM(D170:D174)</f>
        <v>50</v>
      </c>
      <c r="E169" s="385">
        <f>SUM(E170:E174)</f>
        <v>0</v>
      </c>
      <c r="F169" s="202">
        <f t="shared" si="18"/>
        <v>5</v>
      </c>
    </row>
    <row r="170" s="357" customFormat="1" ht="15" spans="1:6">
      <c r="A170" s="386">
        <v>2013601</v>
      </c>
      <c r="B170" s="383" t="s">
        <v>152</v>
      </c>
      <c r="C170" s="384">
        <f t="shared" ref="C170:C174" si="23">D170+E170</f>
        <v>0</v>
      </c>
      <c r="D170" s="384"/>
      <c r="E170" s="384"/>
      <c r="F170" s="202">
        <f t="shared" si="18"/>
        <v>7</v>
      </c>
    </row>
    <row r="171" s="357" customFormat="1" ht="15" spans="1:6">
      <c r="A171" s="386">
        <v>2013602</v>
      </c>
      <c r="B171" s="383" t="s">
        <v>153</v>
      </c>
      <c r="C171" s="384">
        <f t="shared" si="23"/>
        <v>11</v>
      </c>
      <c r="D171" s="384">
        <v>11</v>
      </c>
      <c r="E171" s="384">
        <v>0</v>
      </c>
      <c r="F171" s="202">
        <f t="shared" si="18"/>
        <v>7</v>
      </c>
    </row>
    <row r="172" s="357" customFormat="1" ht="15" spans="1:6">
      <c r="A172" s="386">
        <v>2013603</v>
      </c>
      <c r="B172" s="383" t="s">
        <v>154</v>
      </c>
      <c r="C172" s="384">
        <f t="shared" si="23"/>
        <v>0</v>
      </c>
      <c r="D172" s="384"/>
      <c r="E172" s="384"/>
      <c r="F172" s="202">
        <f t="shared" si="18"/>
        <v>7</v>
      </c>
    </row>
    <row r="173" s="357" customFormat="1" ht="15" spans="1:6">
      <c r="A173" s="386">
        <v>2013650</v>
      </c>
      <c r="B173" s="383" t="s">
        <v>161</v>
      </c>
      <c r="C173" s="384">
        <f t="shared" si="23"/>
        <v>0</v>
      </c>
      <c r="D173" s="384"/>
      <c r="E173" s="384"/>
      <c r="F173" s="202">
        <f t="shared" si="18"/>
        <v>7</v>
      </c>
    </row>
    <row r="174" s="357" customFormat="1" ht="15" spans="1:6">
      <c r="A174" s="386">
        <v>2013699</v>
      </c>
      <c r="B174" s="383" t="s">
        <v>239</v>
      </c>
      <c r="C174" s="384">
        <f t="shared" si="23"/>
        <v>39</v>
      </c>
      <c r="D174" s="384">
        <v>39</v>
      </c>
      <c r="E174" s="384">
        <v>0</v>
      </c>
      <c r="F174" s="202">
        <f t="shared" si="18"/>
        <v>7</v>
      </c>
    </row>
    <row r="175" s="357" customFormat="1" ht="15.75" spans="1:6">
      <c r="A175" s="379">
        <v>20138</v>
      </c>
      <c r="B175" s="388" t="s">
        <v>240</v>
      </c>
      <c r="C175" s="381">
        <f>SUM(C176:C186)</f>
        <v>1146</v>
      </c>
      <c r="D175" s="381">
        <f>SUM(D176:D186)</f>
        <v>1143</v>
      </c>
      <c r="E175" s="385">
        <f>SUM(E176:E186)</f>
        <v>3</v>
      </c>
      <c r="F175" s="202">
        <f t="shared" si="18"/>
        <v>5</v>
      </c>
    </row>
    <row r="176" s="357" customFormat="1" ht="15" spans="1:6">
      <c r="A176" s="386">
        <v>2013801</v>
      </c>
      <c r="B176" s="383" t="s">
        <v>152</v>
      </c>
      <c r="C176" s="384">
        <f t="shared" ref="C176:C186" si="24">D176+E176</f>
        <v>978</v>
      </c>
      <c r="D176" s="384">
        <v>975</v>
      </c>
      <c r="E176" s="384">
        <v>3</v>
      </c>
      <c r="F176" s="202">
        <f t="shared" si="18"/>
        <v>7</v>
      </c>
    </row>
    <row r="177" s="357" customFormat="1" ht="15" spans="1:6">
      <c r="A177" s="386">
        <v>2013802</v>
      </c>
      <c r="B177" s="383" t="s">
        <v>153</v>
      </c>
      <c r="C177" s="384">
        <f t="shared" si="24"/>
        <v>39</v>
      </c>
      <c r="D177" s="384">
        <v>39</v>
      </c>
      <c r="E177" s="384">
        <v>0</v>
      </c>
      <c r="F177" s="202">
        <f t="shared" si="18"/>
        <v>7</v>
      </c>
    </row>
    <row r="178" s="357" customFormat="1" ht="15" spans="1:6">
      <c r="A178" s="386">
        <v>2013803</v>
      </c>
      <c r="B178" s="383" t="s">
        <v>154</v>
      </c>
      <c r="C178" s="384">
        <f t="shared" si="24"/>
        <v>0</v>
      </c>
      <c r="D178" s="384"/>
      <c r="E178" s="384"/>
      <c r="F178" s="202">
        <f t="shared" si="18"/>
        <v>7</v>
      </c>
    </row>
    <row r="179" s="357" customFormat="1" ht="15" spans="1:6">
      <c r="A179" s="386">
        <v>2013804</v>
      </c>
      <c r="B179" s="383" t="s">
        <v>241</v>
      </c>
      <c r="C179" s="384">
        <f t="shared" si="24"/>
        <v>0</v>
      </c>
      <c r="D179" s="384"/>
      <c r="E179" s="384">
        <v>0</v>
      </c>
      <c r="F179" s="202">
        <f t="shared" si="18"/>
        <v>7</v>
      </c>
    </row>
    <row r="180" s="357" customFormat="1" ht="15" spans="1:6">
      <c r="A180" s="386">
        <v>2013805</v>
      </c>
      <c r="B180" s="383" t="s">
        <v>242</v>
      </c>
      <c r="C180" s="384">
        <f t="shared" si="24"/>
        <v>30</v>
      </c>
      <c r="D180" s="384">
        <v>30</v>
      </c>
      <c r="E180" s="384">
        <v>0</v>
      </c>
      <c r="F180" s="202">
        <f t="shared" si="18"/>
        <v>7</v>
      </c>
    </row>
    <row r="181" s="357" customFormat="1" ht="15" spans="1:6">
      <c r="A181" s="386">
        <v>2013808</v>
      </c>
      <c r="B181" s="383" t="s">
        <v>186</v>
      </c>
      <c r="C181" s="384">
        <f t="shared" si="24"/>
        <v>0</v>
      </c>
      <c r="D181" s="384"/>
      <c r="E181" s="384"/>
      <c r="F181" s="202">
        <f t="shared" si="18"/>
        <v>7</v>
      </c>
    </row>
    <row r="182" s="357" customFormat="1" ht="15" spans="1:6">
      <c r="A182" s="386">
        <v>2013812</v>
      </c>
      <c r="B182" s="383" t="s">
        <v>243</v>
      </c>
      <c r="C182" s="384">
        <f t="shared" si="24"/>
        <v>3</v>
      </c>
      <c r="D182" s="384">
        <v>3</v>
      </c>
      <c r="E182" s="384">
        <v>0</v>
      </c>
      <c r="F182" s="202">
        <f t="shared" si="18"/>
        <v>7</v>
      </c>
    </row>
    <row r="183" s="357" customFormat="1" ht="15" spans="1:6">
      <c r="A183" s="389">
        <v>2013815</v>
      </c>
      <c r="B183" s="383" t="s">
        <v>244</v>
      </c>
      <c r="C183" s="384">
        <f t="shared" si="24"/>
        <v>0</v>
      </c>
      <c r="D183" s="384"/>
      <c r="E183" s="384"/>
      <c r="F183" s="202">
        <f t="shared" si="18"/>
        <v>7</v>
      </c>
    </row>
    <row r="184" s="357" customFormat="1" ht="15" spans="1:6">
      <c r="A184" s="386">
        <v>2013816</v>
      </c>
      <c r="B184" s="383" t="s">
        <v>245</v>
      </c>
      <c r="C184" s="384">
        <f t="shared" si="24"/>
        <v>13</v>
      </c>
      <c r="D184" s="384">
        <v>13</v>
      </c>
      <c r="E184" s="384">
        <v>0</v>
      </c>
      <c r="F184" s="202">
        <f t="shared" si="18"/>
        <v>7</v>
      </c>
    </row>
    <row r="185" s="357" customFormat="1" ht="15" spans="1:6">
      <c r="A185" s="386">
        <v>2013850</v>
      </c>
      <c r="B185" s="383" t="s">
        <v>161</v>
      </c>
      <c r="C185" s="384">
        <f t="shared" si="24"/>
        <v>83</v>
      </c>
      <c r="D185" s="384">
        <v>83</v>
      </c>
      <c r="E185" s="384">
        <v>0</v>
      </c>
      <c r="F185" s="202">
        <f t="shared" si="18"/>
        <v>7</v>
      </c>
    </row>
    <row r="186" s="357" customFormat="1" ht="15" spans="1:6">
      <c r="A186" s="386">
        <v>2013899</v>
      </c>
      <c r="B186" s="383" t="s">
        <v>246</v>
      </c>
      <c r="C186" s="384">
        <f t="shared" si="24"/>
        <v>0</v>
      </c>
      <c r="D186" s="384"/>
      <c r="E186" s="384">
        <v>0</v>
      </c>
      <c r="F186" s="202">
        <f t="shared" si="18"/>
        <v>7</v>
      </c>
    </row>
    <row r="187" s="357" customFormat="1" ht="15.75" spans="1:7">
      <c r="A187" s="379">
        <v>20139</v>
      </c>
      <c r="B187" s="388" t="s">
        <v>247</v>
      </c>
      <c r="C187" s="385">
        <f>SUM(C188:C193)</f>
        <v>96</v>
      </c>
      <c r="D187" s="385">
        <f>SUM(D188:D193)</f>
        <v>96</v>
      </c>
      <c r="E187" s="385">
        <f>SUM(E188:E193)</f>
        <v>0</v>
      </c>
      <c r="F187" s="202">
        <f t="shared" si="18"/>
        <v>5</v>
      </c>
      <c r="G187" s="357" t="s">
        <v>248</v>
      </c>
    </row>
    <row r="188" s="357" customFormat="1" ht="15" spans="1:6">
      <c r="A188" s="386">
        <v>2013901</v>
      </c>
      <c r="B188" s="383" t="s">
        <v>152</v>
      </c>
      <c r="C188" s="384">
        <f t="shared" ref="C188:C193" si="25">D188+E188</f>
        <v>87</v>
      </c>
      <c r="D188" s="384">
        <v>87</v>
      </c>
      <c r="E188" s="384">
        <v>0</v>
      </c>
      <c r="F188" s="202">
        <f t="shared" si="18"/>
        <v>7</v>
      </c>
    </row>
    <row r="189" s="357" customFormat="1" ht="15" spans="1:6">
      <c r="A189" s="386">
        <v>2013902</v>
      </c>
      <c r="B189" s="383" t="s">
        <v>153</v>
      </c>
      <c r="C189" s="384">
        <f t="shared" si="25"/>
        <v>9</v>
      </c>
      <c r="D189" s="384">
        <v>9</v>
      </c>
      <c r="E189" s="384">
        <v>0</v>
      </c>
      <c r="F189" s="202">
        <f t="shared" si="18"/>
        <v>7</v>
      </c>
    </row>
    <row r="190" s="357" customFormat="1" ht="15" spans="1:6">
      <c r="A190" s="386">
        <v>2013903</v>
      </c>
      <c r="B190" s="383" t="s">
        <v>154</v>
      </c>
      <c r="C190" s="384">
        <f t="shared" si="25"/>
        <v>0</v>
      </c>
      <c r="D190" s="384"/>
      <c r="E190" s="384"/>
      <c r="F190" s="202">
        <f t="shared" si="18"/>
        <v>7</v>
      </c>
    </row>
    <row r="191" s="357" customFormat="1" ht="15" spans="1:6">
      <c r="A191" s="386">
        <v>2013904</v>
      </c>
      <c r="B191" s="383" t="s">
        <v>227</v>
      </c>
      <c r="C191" s="384">
        <f t="shared" si="25"/>
        <v>0</v>
      </c>
      <c r="D191" s="384"/>
      <c r="E191" s="384"/>
      <c r="F191" s="202">
        <f t="shared" si="18"/>
        <v>7</v>
      </c>
    </row>
    <row r="192" s="357" customFormat="1" ht="15" spans="1:6">
      <c r="A192" s="386">
        <v>2013950</v>
      </c>
      <c r="B192" s="383" t="s">
        <v>161</v>
      </c>
      <c r="C192" s="384">
        <f t="shared" si="25"/>
        <v>0</v>
      </c>
      <c r="D192" s="384"/>
      <c r="E192" s="384"/>
      <c r="F192" s="202">
        <f t="shared" si="18"/>
        <v>7</v>
      </c>
    </row>
    <row r="193" s="357" customFormat="1" ht="15" spans="1:6">
      <c r="A193" s="386">
        <v>2013999</v>
      </c>
      <c r="B193" s="383" t="s">
        <v>249</v>
      </c>
      <c r="C193" s="384">
        <f t="shared" si="25"/>
        <v>0</v>
      </c>
      <c r="D193" s="384"/>
      <c r="E193" s="384"/>
      <c r="F193" s="202">
        <f t="shared" si="18"/>
        <v>7</v>
      </c>
    </row>
    <row r="194" s="357" customFormat="1" ht="15.75" spans="1:7">
      <c r="A194" s="379">
        <v>20140</v>
      </c>
      <c r="B194" s="388" t="s">
        <v>250</v>
      </c>
      <c r="C194" s="385">
        <f>SUM(C195:C200)</f>
        <v>94</v>
      </c>
      <c r="D194" s="385">
        <f>SUM(D195:D200)</f>
        <v>94</v>
      </c>
      <c r="E194" s="385">
        <f>SUM(E195:E200)</f>
        <v>0</v>
      </c>
      <c r="F194" s="202">
        <f t="shared" si="18"/>
        <v>5</v>
      </c>
      <c r="G194" s="357" t="s">
        <v>248</v>
      </c>
    </row>
    <row r="195" s="357" customFormat="1" ht="15" spans="1:6">
      <c r="A195" s="386">
        <v>2014001</v>
      </c>
      <c r="B195" s="383" t="s">
        <v>152</v>
      </c>
      <c r="C195" s="384">
        <f t="shared" ref="C195:C200" si="26">D195+E195</f>
        <v>62</v>
      </c>
      <c r="D195" s="384">
        <v>62</v>
      </c>
      <c r="E195" s="384">
        <v>0</v>
      </c>
      <c r="F195" s="202">
        <f t="shared" si="18"/>
        <v>7</v>
      </c>
    </row>
    <row r="196" s="357" customFormat="1" ht="15" spans="1:6">
      <c r="A196" s="386">
        <v>2014002</v>
      </c>
      <c r="B196" s="383" t="s">
        <v>153</v>
      </c>
      <c r="C196" s="384">
        <f t="shared" si="26"/>
        <v>32</v>
      </c>
      <c r="D196" s="384">
        <v>32</v>
      </c>
      <c r="E196" s="384">
        <v>0</v>
      </c>
      <c r="F196" s="202">
        <f t="shared" si="18"/>
        <v>7</v>
      </c>
    </row>
    <row r="197" s="357" customFormat="1" ht="15" spans="1:6">
      <c r="A197" s="386">
        <v>2014003</v>
      </c>
      <c r="B197" s="383" t="s">
        <v>154</v>
      </c>
      <c r="C197" s="384">
        <f t="shared" si="26"/>
        <v>0</v>
      </c>
      <c r="D197" s="384"/>
      <c r="E197" s="384"/>
      <c r="F197" s="202">
        <f t="shared" si="18"/>
        <v>7</v>
      </c>
    </row>
    <row r="198" s="357" customFormat="1" ht="15" spans="1:7">
      <c r="A198" s="386">
        <v>2014004</v>
      </c>
      <c r="B198" s="383" t="s">
        <v>251</v>
      </c>
      <c r="C198" s="384">
        <f t="shared" si="26"/>
        <v>0</v>
      </c>
      <c r="D198" s="384"/>
      <c r="E198" s="384"/>
      <c r="F198" s="202">
        <f t="shared" si="18"/>
        <v>7</v>
      </c>
      <c r="G198" s="357" t="s">
        <v>252</v>
      </c>
    </row>
    <row r="199" s="357" customFormat="1" ht="15" spans="1:7">
      <c r="A199" s="386">
        <v>2014050</v>
      </c>
      <c r="B199" s="383" t="s">
        <v>161</v>
      </c>
      <c r="C199" s="384">
        <f t="shared" si="26"/>
        <v>0</v>
      </c>
      <c r="D199" s="384"/>
      <c r="E199" s="384"/>
      <c r="F199" s="202">
        <f t="shared" ref="F199:F262" si="27">LEN(A199)</f>
        <v>7</v>
      </c>
      <c r="G199" s="357" t="s">
        <v>253</v>
      </c>
    </row>
    <row r="200" s="357" customFormat="1" ht="15" spans="1:6">
      <c r="A200" s="386">
        <v>2014099</v>
      </c>
      <c r="B200" s="383" t="s">
        <v>254</v>
      </c>
      <c r="C200" s="384">
        <f t="shared" si="26"/>
        <v>0</v>
      </c>
      <c r="D200" s="384"/>
      <c r="E200" s="384"/>
      <c r="F200" s="202">
        <f t="shared" si="27"/>
        <v>7</v>
      </c>
    </row>
    <row r="201" s="357" customFormat="1" ht="15.75" spans="1:6">
      <c r="A201" s="379">
        <v>20199</v>
      </c>
      <c r="B201" s="380" t="s">
        <v>255</v>
      </c>
      <c r="C201" s="381">
        <f>C203+C202</f>
        <v>100</v>
      </c>
      <c r="D201" s="381">
        <f>D203+D202</f>
        <v>100</v>
      </c>
      <c r="E201" s="385">
        <f>E203+E202</f>
        <v>0</v>
      </c>
      <c r="F201" s="202">
        <f t="shared" si="27"/>
        <v>5</v>
      </c>
    </row>
    <row r="202" s="357" customFormat="1" ht="15" spans="1:6">
      <c r="A202" s="386">
        <v>2019901</v>
      </c>
      <c r="B202" s="383" t="s">
        <v>256</v>
      </c>
      <c r="C202" s="384">
        <f t="shared" ref="C202:C212" si="28">D202+E202</f>
        <v>0</v>
      </c>
      <c r="D202" s="384"/>
      <c r="E202" s="384"/>
      <c r="F202" s="202">
        <f t="shared" si="27"/>
        <v>7</v>
      </c>
    </row>
    <row r="203" s="357" customFormat="1" ht="15" spans="1:6">
      <c r="A203" s="386">
        <v>2019999</v>
      </c>
      <c r="B203" s="383" t="s">
        <v>255</v>
      </c>
      <c r="C203" s="384">
        <f t="shared" si="28"/>
        <v>100</v>
      </c>
      <c r="D203" s="384">
        <v>100</v>
      </c>
      <c r="E203" s="384">
        <v>0</v>
      </c>
      <c r="F203" s="202">
        <f t="shared" si="27"/>
        <v>7</v>
      </c>
    </row>
    <row r="204" s="357" customFormat="1" ht="15.75" spans="1:6">
      <c r="A204" s="390">
        <v>203</v>
      </c>
      <c r="B204" s="377" t="s">
        <v>257</v>
      </c>
      <c r="C204" s="378">
        <f>C205+C213</f>
        <v>476</v>
      </c>
      <c r="D204" s="378">
        <f>D205+D213</f>
        <v>389</v>
      </c>
      <c r="E204" s="385">
        <f>E205+E213</f>
        <v>87</v>
      </c>
      <c r="F204" s="202">
        <f t="shared" si="27"/>
        <v>3</v>
      </c>
    </row>
    <row r="205" s="357" customFormat="1" ht="15.75" spans="1:6">
      <c r="A205" s="379">
        <v>20306</v>
      </c>
      <c r="B205" s="380" t="s">
        <v>258</v>
      </c>
      <c r="C205" s="381">
        <f>SUM(C206:C212)</f>
        <v>44</v>
      </c>
      <c r="D205" s="381">
        <f>SUM(D206:D212)</f>
        <v>44</v>
      </c>
      <c r="E205" s="385">
        <f>SUM(E206:E212)</f>
        <v>0</v>
      </c>
      <c r="F205" s="202">
        <f t="shared" si="27"/>
        <v>5</v>
      </c>
    </row>
    <row r="206" s="357" customFormat="1" ht="15" spans="1:6">
      <c r="A206" s="386">
        <v>2030601</v>
      </c>
      <c r="B206" s="383" t="s">
        <v>259</v>
      </c>
      <c r="C206" s="384">
        <f t="shared" si="28"/>
        <v>0</v>
      </c>
      <c r="D206" s="384"/>
      <c r="E206" s="384"/>
      <c r="F206" s="202">
        <f t="shared" si="27"/>
        <v>7</v>
      </c>
    </row>
    <row r="207" s="357" customFormat="1" ht="15" spans="1:6">
      <c r="A207" s="386">
        <v>2030602</v>
      </c>
      <c r="B207" s="383" t="s">
        <v>260</v>
      </c>
      <c r="C207" s="384">
        <f t="shared" si="28"/>
        <v>0</v>
      </c>
      <c r="D207" s="384"/>
      <c r="E207" s="384"/>
      <c r="F207" s="202">
        <f t="shared" si="27"/>
        <v>7</v>
      </c>
    </row>
    <row r="208" s="357" customFormat="1" ht="15" spans="1:6">
      <c r="A208" s="386">
        <v>2030603</v>
      </c>
      <c r="B208" s="383" t="s">
        <v>261</v>
      </c>
      <c r="C208" s="384">
        <f t="shared" si="28"/>
        <v>0</v>
      </c>
      <c r="D208" s="384"/>
      <c r="E208" s="384"/>
      <c r="F208" s="202">
        <f t="shared" si="27"/>
        <v>7</v>
      </c>
    </row>
    <row r="209" s="357" customFormat="1" ht="15" spans="1:6">
      <c r="A209" s="386">
        <v>2030604</v>
      </c>
      <c r="B209" s="383" t="s">
        <v>262</v>
      </c>
      <c r="C209" s="384">
        <f t="shared" si="28"/>
        <v>0</v>
      </c>
      <c r="D209" s="384"/>
      <c r="E209" s="384"/>
      <c r="F209" s="202">
        <f t="shared" si="27"/>
        <v>7</v>
      </c>
    </row>
    <row r="210" s="357" customFormat="1" ht="15" spans="1:6">
      <c r="A210" s="386">
        <v>2030607</v>
      </c>
      <c r="B210" s="383" t="s">
        <v>263</v>
      </c>
      <c r="C210" s="384">
        <f t="shared" si="28"/>
        <v>44</v>
      </c>
      <c r="D210" s="384">
        <v>44</v>
      </c>
      <c r="E210" s="384">
        <v>0</v>
      </c>
      <c r="F210" s="202">
        <f t="shared" si="27"/>
        <v>7</v>
      </c>
    </row>
    <row r="211" s="357" customFormat="1" ht="15" spans="1:6">
      <c r="A211" s="386">
        <v>2030608</v>
      </c>
      <c r="B211" s="383" t="s">
        <v>264</v>
      </c>
      <c r="C211" s="384">
        <f t="shared" si="28"/>
        <v>0</v>
      </c>
      <c r="D211" s="384"/>
      <c r="E211" s="384"/>
      <c r="F211" s="202">
        <f t="shared" si="27"/>
        <v>7</v>
      </c>
    </row>
    <row r="212" s="357" customFormat="1" ht="15" spans="1:6">
      <c r="A212" s="386">
        <v>2030699</v>
      </c>
      <c r="B212" s="383" t="s">
        <v>265</v>
      </c>
      <c r="C212" s="384">
        <f t="shared" si="28"/>
        <v>0</v>
      </c>
      <c r="D212" s="384"/>
      <c r="E212" s="384"/>
      <c r="F212" s="202">
        <f t="shared" si="27"/>
        <v>7</v>
      </c>
    </row>
    <row r="213" s="357" customFormat="1" ht="15.75" spans="1:6">
      <c r="A213" s="379">
        <v>20399</v>
      </c>
      <c r="B213" s="380" t="s">
        <v>266</v>
      </c>
      <c r="C213" s="381">
        <f>C214</f>
        <v>432</v>
      </c>
      <c r="D213" s="381">
        <f>D214</f>
        <v>345</v>
      </c>
      <c r="E213" s="385">
        <f>E214</f>
        <v>87</v>
      </c>
      <c r="F213" s="202">
        <f t="shared" si="27"/>
        <v>5</v>
      </c>
    </row>
    <row r="214" s="203" customFormat="1" ht="15" spans="1:6">
      <c r="A214" s="386">
        <v>2039999</v>
      </c>
      <c r="B214" s="383" t="s">
        <v>266</v>
      </c>
      <c r="C214" s="384">
        <f t="shared" ref="C214:C218" si="29">D214+E214</f>
        <v>432</v>
      </c>
      <c r="D214" s="384">
        <v>345</v>
      </c>
      <c r="E214" s="384">
        <v>87</v>
      </c>
      <c r="F214" s="202">
        <f t="shared" si="27"/>
        <v>7</v>
      </c>
    </row>
    <row r="215" s="357" customFormat="1" ht="15.75" spans="1:6">
      <c r="A215" s="390">
        <v>204</v>
      </c>
      <c r="B215" s="377" t="s">
        <v>267</v>
      </c>
      <c r="C215" s="378">
        <f>C216+C219+C230+C238+C247+C261+C262+C263+C264+C265</f>
        <v>7418</v>
      </c>
      <c r="D215" s="378">
        <f>D216+D219+D230+D238+D247+D261+D262+D263+D264+D265</f>
        <v>7309</v>
      </c>
      <c r="E215" s="385">
        <f>E216+E219+E230+E238+E247+E261+E262+E263+E264+E265</f>
        <v>109</v>
      </c>
      <c r="F215" s="202">
        <f t="shared" si="27"/>
        <v>3</v>
      </c>
    </row>
    <row r="216" s="357" customFormat="1" ht="15.75" spans="1:6">
      <c r="A216" s="379">
        <v>20401</v>
      </c>
      <c r="B216" s="380" t="s">
        <v>268</v>
      </c>
      <c r="C216" s="381">
        <f>SUM(C217:C218)</f>
        <v>171</v>
      </c>
      <c r="D216" s="381">
        <f>SUM(D217:D218)</f>
        <v>171</v>
      </c>
      <c r="E216" s="385">
        <f>SUM(E217:E218)</f>
        <v>0</v>
      </c>
      <c r="F216" s="202">
        <f t="shared" si="27"/>
        <v>5</v>
      </c>
    </row>
    <row r="217" s="357" customFormat="1" ht="15" spans="1:6">
      <c r="A217" s="386">
        <v>2040101</v>
      </c>
      <c r="B217" s="383" t="s">
        <v>269</v>
      </c>
      <c r="C217" s="384">
        <f t="shared" si="29"/>
        <v>171</v>
      </c>
      <c r="D217" s="384">
        <v>171</v>
      </c>
      <c r="E217" s="384">
        <v>0</v>
      </c>
      <c r="F217" s="202">
        <f t="shared" si="27"/>
        <v>7</v>
      </c>
    </row>
    <row r="218" s="357" customFormat="1" ht="15" spans="1:6">
      <c r="A218" s="386">
        <v>2040199</v>
      </c>
      <c r="B218" s="383" t="s">
        <v>270</v>
      </c>
      <c r="C218" s="384">
        <f t="shared" si="29"/>
        <v>0</v>
      </c>
      <c r="D218" s="384"/>
      <c r="E218" s="384"/>
      <c r="F218" s="202">
        <f t="shared" si="27"/>
        <v>7</v>
      </c>
    </row>
    <row r="219" s="357" customFormat="1" ht="15.75" spans="1:6">
      <c r="A219" s="379">
        <v>20402</v>
      </c>
      <c r="B219" s="380" t="s">
        <v>271</v>
      </c>
      <c r="C219" s="381">
        <f>SUM(C220:C229)</f>
        <v>5794</v>
      </c>
      <c r="D219" s="381">
        <f>SUM(D220:D229)</f>
        <v>5794</v>
      </c>
      <c r="E219" s="385">
        <f>SUM(E220:E229)</f>
        <v>0</v>
      </c>
      <c r="F219" s="202">
        <f t="shared" si="27"/>
        <v>5</v>
      </c>
    </row>
    <row r="220" s="357" customFormat="1" ht="15" spans="1:6">
      <c r="A220" s="386">
        <v>2040201</v>
      </c>
      <c r="B220" s="383" t="s">
        <v>152</v>
      </c>
      <c r="C220" s="384">
        <f t="shared" ref="C220:C229" si="30">D220+E220</f>
        <v>5520</v>
      </c>
      <c r="D220" s="384">
        <v>5520</v>
      </c>
      <c r="E220" s="384">
        <v>0</v>
      </c>
      <c r="F220" s="202">
        <f t="shared" si="27"/>
        <v>7</v>
      </c>
    </row>
    <row r="221" s="357" customFormat="1" ht="15" spans="1:6">
      <c r="A221" s="386">
        <v>2040202</v>
      </c>
      <c r="B221" s="383" t="s">
        <v>153</v>
      </c>
      <c r="C221" s="384">
        <f t="shared" si="30"/>
        <v>274</v>
      </c>
      <c r="D221" s="384">
        <v>274</v>
      </c>
      <c r="E221" s="384">
        <v>0</v>
      </c>
      <c r="F221" s="202">
        <f t="shared" si="27"/>
        <v>7</v>
      </c>
    </row>
    <row r="222" s="357" customFormat="1" ht="15" spans="1:6">
      <c r="A222" s="386">
        <v>2040203</v>
      </c>
      <c r="B222" s="383" t="s">
        <v>154</v>
      </c>
      <c r="C222" s="384">
        <f t="shared" si="30"/>
        <v>0</v>
      </c>
      <c r="D222" s="384"/>
      <c r="E222" s="384"/>
      <c r="F222" s="202">
        <f t="shared" si="27"/>
        <v>7</v>
      </c>
    </row>
    <row r="223" s="357" customFormat="1" ht="15" spans="1:6">
      <c r="A223" s="386">
        <v>2040219</v>
      </c>
      <c r="B223" s="383" t="s">
        <v>186</v>
      </c>
      <c r="C223" s="384">
        <f t="shared" si="30"/>
        <v>0</v>
      </c>
      <c r="D223" s="384"/>
      <c r="E223" s="384"/>
      <c r="F223" s="202">
        <f t="shared" si="27"/>
        <v>7</v>
      </c>
    </row>
    <row r="224" s="357" customFormat="1" ht="15" spans="1:6">
      <c r="A224" s="386">
        <v>2040220</v>
      </c>
      <c r="B224" s="383" t="s">
        <v>272</v>
      </c>
      <c r="C224" s="384">
        <f t="shared" si="30"/>
        <v>0</v>
      </c>
      <c r="D224" s="384"/>
      <c r="E224" s="384"/>
      <c r="F224" s="202">
        <f t="shared" si="27"/>
        <v>7</v>
      </c>
    </row>
    <row r="225" s="357" customFormat="1" ht="15" spans="1:6">
      <c r="A225" s="386">
        <v>2040221</v>
      </c>
      <c r="B225" s="383" t="s">
        <v>273</v>
      </c>
      <c r="C225" s="384">
        <f t="shared" si="30"/>
        <v>0</v>
      </c>
      <c r="D225" s="384"/>
      <c r="E225" s="384"/>
      <c r="F225" s="202">
        <f t="shared" si="27"/>
        <v>7</v>
      </c>
    </row>
    <row r="226" s="357" customFormat="1" ht="15" spans="1:6">
      <c r="A226" s="386">
        <v>2040222</v>
      </c>
      <c r="B226" s="383" t="s">
        <v>274</v>
      </c>
      <c r="C226" s="384">
        <f t="shared" si="30"/>
        <v>0</v>
      </c>
      <c r="D226" s="384"/>
      <c r="E226" s="384"/>
      <c r="F226" s="202">
        <f t="shared" si="27"/>
        <v>7</v>
      </c>
    </row>
    <row r="227" s="357" customFormat="1" ht="15" spans="1:6">
      <c r="A227" s="386">
        <v>2040223</v>
      </c>
      <c r="B227" s="383" t="s">
        <v>275</v>
      </c>
      <c r="C227" s="384">
        <f t="shared" si="30"/>
        <v>0</v>
      </c>
      <c r="D227" s="384"/>
      <c r="E227" s="384"/>
      <c r="F227" s="202">
        <f t="shared" si="27"/>
        <v>7</v>
      </c>
    </row>
    <row r="228" s="357" customFormat="1" ht="15" spans="1:6">
      <c r="A228" s="386">
        <v>2040250</v>
      </c>
      <c r="B228" s="383" t="s">
        <v>161</v>
      </c>
      <c r="C228" s="384">
        <f t="shared" si="30"/>
        <v>0</v>
      </c>
      <c r="D228" s="384"/>
      <c r="E228" s="384"/>
      <c r="F228" s="202">
        <f t="shared" si="27"/>
        <v>7</v>
      </c>
    </row>
    <row r="229" s="357" customFormat="1" ht="15" spans="1:6">
      <c r="A229" s="386">
        <v>2040299</v>
      </c>
      <c r="B229" s="383" t="s">
        <v>276</v>
      </c>
      <c r="C229" s="384">
        <f t="shared" si="30"/>
        <v>0</v>
      </c>
      <c r="D229" s="384"/>
      <c r="E229" s="384"/>
      <c r="F229" s="202">
        <f t="shared" si="27"/>
        <v>7</v>
      </c>
    </row>
    <row r="230" s="357" customFormat="1" ht="15.75" spans="1:6">
      <c r="A230" s="379">
        <v>20404</v>
      </c>
      <c r="B230" s="380" t="s">
        <v>277</v>
      </c>
      <c r="C230" s="381">
        <f>SUM(C231:C237)</f>
        <v>0</v>
      </c>
      <c r="D230" s="381">
        <f>SUM(D231:D237)</f>
        <v>0</v>
      </c>
      <c r="E230" s="385">
        <f>SUM(E231:E237)</f>
        <v>0</v>
      </c>
      <c r="F230" s="202">
        <f t="shared" si="27"/>
        <v>5</v>
      </c>
    </row>
    <row r="231" s="357" customFormat="1" ht="15" spans="1:6">
      <c r="A231" s="386">
        <v>2040401</v>
      </c>
      <c r="B231" s="383" t="s">
        <v>152</v>
      </c>
      <c r="C231" s="384">
        <f t="shared" ref="C231:C237" si="31">D231+E231</f>
        <v>0</v>
      </c>
      <c r="D231" s="384"/>
      <c r="E231" s="384"/>
      <c r="F231" s="202">
        <f t="shared" si="27"/>
        <v>7</v>
      </c>
    </row>
    <row r="232" s="357" customFormat="1" ht="15" spans="1:6">
      <c r="A232" s="386">
        <v>2040402</v>
      </c>
      <c r="B232" s="383" t="s">
        <v>153</v>
      </c>
      <c r="C232" s="384">
        <f t="shared" si="31"/>
        <v>0</v>
      </c>
      <c r="D232" s="384"/>
      <c r="E232" s="384"/>
      <c r="F232" s="202">
        <f t="shared" si="27"/>
        <v>7</v>
      </c>
    </row>
    <row r="233" s="357" customFormat="1" ht="15" spans="1:6">
      <c r="A233" s="386">
        <v>2040403</v>
      </c>
      <c r="B233" s="383" t="s">
        <v>154</v>
      </c>
      <c r="C233" s="384">
        <f t="shared" si="31"/>
        <v>0</v>
      </c>
      <c r="D233" s="384"/>
      <c r="E233" s="384"/>
      <c r="F233" s="202">
        <f t="shared" si="27"/>
        <v>7</v>
      </c>
    </row>
    <row r="234" s="357" customFormat="1" ht="15" spans="1:6">
      <c r="A234" s="386">
        <v>2040409</v>
      </c>
      <c r="B234" s="383" t="s">
        <v>278</v>
      </c>
      <c r="C234" s="384">
        <f t="shared" si="31"/>
        <v>0</v>
      </c>
      <c r="D234" s="384"/>
      <c r="E234" s="384"/>
      <c r="F234" s="202">
        <f t="shared" si="27"/>
        <v>7</v>
      </c>
    </row>
    <row r="235" s="357" customFormat="1" ht="15" spans="1:6">
      <c r="A235" s="386">
        <v>2040410</v>
      </c>
      <c r="B235" s="383" t="s">
        <v>279</v>
      </c>
      <c r="C235" s="384">
        <f t="shared" si="31"/>
        <v>0</v>
      </c>
      <c r="D235" s="384"/>
      <c r="E235" s="384"/>
      <c r="F235" s="202">
        <f t="shared" si="27"/>
        <v>7</v>
      </c>
    </row>
    <row r="236" s="357" customFormat="1" ht="15" spans="1:6">
      <c r="A236" s="386">
        <v>2040450</v>
      </c>
      <c r="B236" s="383" t="s">
        <v>161</v>
      </c>
      <c r="C236" s="384">
        <f t="shared" si="31"/>
        <v>0</v>
      </c>
      <c r="D236" s="384"/>
      <c r="E236" s="384"/>
      <c r="F236" s="202">
        <f t="shared" si="27"/>
        <v>7</v>
      </c>
    </row>
    <row r="237" s="357" customFormat="1" ht="15" spans="1:6">
      <c r="A237" s="386">
        <v>2040499</v>
      </c>
      <c r="B237" s="383" t="s">
        <v>280</v>
      </c>
      <c r="C237" s="384">
        <f t="shared" si="31"/>
        <v>0</v>
      </c>
      <c r="D237" s="384"/>
      <c r="E237" s="384"/>
      <c r="F237" s="202">
        <f t="shared" si="27"/>
        <v>7</v>
      </c>
    </row>
    <row r="238" s="357" customFormat="1" ht="15.75" spans="1:6">
      <c r="A238" s="379">
        <v>20405</v>
      </c>
      <c r="B238" s="380" t="s">
        <v>281</v>
      </c>
      <c r="C238" s="381">
        <f>SUM(C239:C246)</f>
        <v>0</v>
      </c>
      <c r="D238" s="381">
        <f>SUM(D239:D246)</f>
        <v>0</v>
      </c>
      <c r="E238" s="385">
        <f>SUM(E239:E246)</f>
        <v>0</v>
      </c>
      <c r="F238" s="202">
        <f t="shared" si="27"/>
        <v>5</v>
      </c>
    </row>
    <row r="239" s="357" customFormat="1" ht="15" spans="1:6">
      <c r="A239" s="386">
        <v>2040501</v>
      </c>
      <c r="B239" s="383" t="s">
        <v>152</v>
      </c>
      <c r="C239" s="384">
        <f t="shared" ref="C239:C246" si="32">D239+E239</f>
        <v>0</v>
      </c>
      <c r="D239" s="384"/>
      <c r="E239" s="384"/>
      <c r="F239" s="202">
        <f t="shared" si="27"/>
        <v>7</v>
      </c>
    </row>
    <row r="240" s="357" customFormat="1" ht="15" spans="1:6">
      <c r="A240" s="386">
        <v>2040502</v>
      </c>
      <c r="B240" s="383" t="s">
        <v>153</v>
      </c>
      <c r="C240" s="384">
        <f t="shared" si="32"/>
        <v>0</v>
      </c>
      <c r="D240" s="384"/>
      <c r="E240" s="384"/>
      <c r="F240" s="202">
        <f t="shared" si="27"/>
        <v>7</v>
      </c>
    </row>
    <row r="241" s="357" customFormat="1" ht="15" spans="1:6">
      <c r="A241" s="386">
        <v>2040503</v>
      </c>
      <c r="B241" s="383" t="s">
        <v>154</v>
      </c>
      <c r="C241" s="384">
        <f t="shared" si="32"/>
        <v>0</v>
      </c>
      <c r="D241" s="384"/>
      <c r="E241" s="384"/>
      <c r="F241" s="202">
        <f t="shared" si="27"/>
        <v>7</v>
      </c>
    </row>
    <row r="242" s="357" customFormat="1" ht="15" spans="1:6">
      <c r="A242" s="386">
        <v>2040504</v>
      </c>
      <c r="B242" s="383" t="s">
        <v>282</v>
      </c>
      <c r="C242" s="384">
        <f t="shared" si="32"/>
        <v>0</v>
      </c>
      <c r="D242" s="384"/>
      <c r="E242" s="384"/>
      <c r="F242" s="202">
        <f t="shared" si="27"/>
        <v>7</v>
      </c>
    </row>
    <row r="243" s="357" customFormat="1" ht="15" spans="1:6">
      <c r="A243" s="386">
        <v>2040505</v>
      </c>
      <c r="B243" s="383" t="s">
        <v>283</v>
      </c>
      <c r="C243" s="384">
        <f t="shared" si="32"/>
        <v>0</v>
      </c>
      <c r="D243" s="384"/>
      <c r="E243" s="384"/>
      <c r="F243" s="202">
        <f t="shared" si="27"/>
        <v>7</v>
      </c>
    </row>
    <row r="244" s="357" customFormat="1" ht="15" spans="1:6">
      <c r="A244" s="386">
        <v>2040506</v>
      </c>
      <c r="B244" s="383" t="s">
        <v>284</v>
      </c>
      <c r="C244" s="384">
        <f t="shared" si="32"/>
        <v>0</v>
      </c>
      <c r="D244" s="384"/>
      <c r="E244" s="384"/>
      <c r="F244" s="202">
        <f t="shared" si="27"/>
        <v>7</v>
      </c>
    </row>
    <row r="245" s="357" customFormat="1" ht="15" spans="1:6">
      <c r="A245" s="386">
        <v>2040550</v>
      </c>
      <c r="B245" s="383" t="s">
        <v>161</v>
      </c>
      <c r="C245" s="384">
        <f t="shared" si="32"/>
        <v>0</v>
      </c>
      <c r="D245" s="384"/>
      <c r="E245" s="384"/>
      <c r="F245" s="202">
        <f t="shared" si="27"/>
        <v>7</v>
      </c>
    </row>
    <row r="246" s="357" customFormat="1" ht="15" spans="1:6">
      <c r="A246" s="386">
        <v>2040599</v>
      </c>
      <c r="B246" s="383" t="s">
        <v>285</v>
      </c>
      <c r="C246" s="384">
        <f t="shared" si="32"/>
        <v>0</v>
      </c>
      <c r="D246" s="384"/>
      <c r="E246" s="384"/>
      <c r="F246" s="202">
        <f t="shared" si="27"/>
        <v>7</v>
      </c>
    </row>
    <row r="247" s="357" customFormat="1" ht="15.75" spans="1:6">
      <c r="A247" s="379">
        <v>20406</v>
      </c>
      <c r="B247" s="380" t="s">
        <v>286</v>
      </c>
      <c r="C247" s="381">
        <f>SUM(C248:C260)</f>
        <v>581</v>
      </c>
      <c r="D247" s="381">
        <f>SUM(D248:D260)</f>
        <v>472</v>
      </c>
      <c r="E247" s="385">
        <f>SUM(E248:E260)</f>
        <v>109</v>
      </c>
      <c r="F247" s="202">
        <f t="shared" si="27"/>
        <v>5</v>
      </c>
    </row>
    <row r="248" s="357" customFormat="1" ht="15" spans="1:6">
      <c r="A248" s="386">
        <v>2040601</v>
      </c>
      <c r="B248" s="383" t="s">
        <v>152</v>
      </c>
      <c r="C248" s="384">
        <f t="shared" ref="C248:C260" si="33">D248+E248</f>
        <v>412</v>
      </c>
      <c r="D248" s="384">
        <v>411</v>
      </c>
      <c r="E248" s="384">
        <v>1</v>
      </c>
      <c r="F248" s="202">
        <f t="shared" si="27"/>
        <v>7</v>
      </c>
    </row>
    <row r="249" s="357" customFormat="1" ht="15" spans="1:6">
      <c r="A249" s="386">
        <v>2040602</v>
      </c>
      <c r="B249" s="383" t="s">
        <v>153</v>
      </c>
      <c r="C249" s="384">
        <f t="shared" si="33"/>
        <v>44</v>
      </c>
      <c r="D249" s="384">
        <v>44</v>
      </c>
      <c r="E249" s="384">
        <v>0</v>
      </c>
      <c r="F249" s="202">
        <f t="shared" si="27"/>
        <v>7</v>
      </c>
    </row>
    <row r="250" s="357" customFormat="1" ht="15" spans="1:6">
      <c r="A250" s="386">
        <v>2040603</v>
      </c>
      <c r="B250" s="383" t="s">
        <v>154</v>
      </c>
      <c r="C250" s="384">
        <f t="shared" si="33"/>
        <v>0</v>
      </c>
      <c r="D250" s="384"/>
      <c r="E250" s="384"/>
      <c r="F250" s="202">
        <f t="shared" si="27"/>
        <v>7</v>
      </c>
    </row>
    <row r="251" s="357" customFormat="1" ht="15" spans="1:6">
      <c r="A251" s="386">
        <v>2040604</v>
      </c>
      <c r="B251" s="383" t="s">
        <v>287</v>
      </c>
      <c r="C251" s="384">
        <f t="shared" si="33"/>
        <v>0</v>
      </c>
      <c r="D251" s="384"/>
      <c r="E251" s="384">
        <v>0</v>
      </c>
      <c r="F251" s="202">
        <f t="shared" si="27"/>
        <v>7</v>
      </c>
    </row>
    <row r="252" s="357" customFormat="1" ht="15" spans="1:6">
      <c r="A252" s="386">
        <v>2040605</v>
      </c>
      <c r="B252" s="383" t="s">
        <v>288</v>
      </c>
      <c r="C252" s="384">
        <f t="shared" si="33"/>
        <v>0</v>
      </c>
      <c r="D252" s="384"/>
      <c r="E252" s="384">
        <v>0</v>
      </c>
      <c r="F252" s="202">
        <f t="shared" si="27"/>
        <v>7</v>
      </c>
    </row>
    <row r="253" s="357" customFormat="1" ht="15" spans="1:6">
      <c r="A253" s="386">
        <v>2040606</v>
      </c>
      <c r="B253" s="383" t="s">
        <v>289</v>
      </c>
      <c r="C253" s="384">
        <f t="shared" si="33"/>
        <v>0</v>
      </c>
      <c r="D253" s="384"/>
      <c r="E253" s="384"/>
      <c r="F253" s="202">
        <f t="shared" si="27"/>
        <v>7</v>
      </c>
    </row>
    <row r="254" s="357" customFormat="1" ht="15" spans="1:6">
      <c r="A254" s="386">
        <v>2040607</v>
      </c>
      <c r="B254" s="383" t="s">
        <v>290</v>
      </c>
      <c r="C254" s="384">
        <f t="shared" si="33"/>
        <v>0</v>
      </c>
      <c r="D254" s="384"/>
      <c r="E254" s="384">
        <v>0</v>
      </c>
      <c r="F254" s="202">
        <f t="shared" si="27"/>
        <v>7</v>
      </c>
    </row>
    <row r="255" s="357" customFormat="1" ht="15" spans="1:6">
      <c r="A255" s="386">
        <v>2040608</v>
      </c>
      <c r="B255" s="383" t="s">
        <v>291</v>
      </c>
      <c r="C255" s="384">
        <f t="shared" si="33"/>
        <v>0</v>
      </c>
      <c r="D255" s="384"/>
      <c r="E255" s="384"/>
      <c r="F255" s="202">
        <f t="shared" si="27"/>
        <v>7</v>
      </c>
    </row>
    <row r="256" s="357" customFormat="1" ht="15" spans="1:6">
      <c r="A256" s="386">
        <v>2040610</v>
      </c>
      <c r="B256" s="383" t="s">
        <v>292</v>
      </c>
      <c r="C256" s="384">
        <f t="shared" si="33"/>
        <v>3</v>
      </c>
      <c r="D256" s="384"/>
      <c r="E256" s="384">
        <v>3</v>
      </c>
      <c r="F256" s="202">
        <f t="shared" si="27"/>
        <v>7</v>
      </c>
    </row>
    <row r="257" s="357" customFormat="1" ht="15" spans="1:6">
      <c r="A257" s="386">
        <v>2040612</v>
      </c>
      <c r="B257" s="383" t="s">
        <v>293</v>
      </c>
      <c r="C257" s="384">
        <f t="shared" si="33"/>
        <v>0</v>
      </c>
      <c r="D257" s="384"/>
      <c r="E257" s="384"/>
      <c r="F257" s="202">
        <f t="shared" si="27"/>
        <v>7</v>
      </c>
    </row>
    <row r="258" s="357" customFormat="1" ht="15" spans="1:6">
      <c r="A258" s="386">
        <v>2040613</v>
      </c>
      <c r="B258" s="383" t="s">
        <v>186</v>
      </c>
      <c r="C258" s="384">
        <f t="shared" si="33"/>
        <v>0</v>
      </c>
      <c r="D258" s="384"/>
      <c r="E258" s="384"/>
      <c r="F258" s="202">
        <f t="shared" si="27"/>
        <v>7</v>
      </c>
    </row>
    <row r="259" s="357" customFormat="1" ht="15" spans="1:6">
      <c r="A259" s="386">
        <v>2040650</v>
      </c>
      <c r="B259" s="383" t="s">
        <v>161</v>
      </c>
      <c r="C259" s="384">
        <f t="shared" si="33"/>
        <v>0</v>
      </c>
      <c r="D259" s="384"/>
      <c r="E259" s="384"/>
      <c r="F259" s="202">
        <f t="shared" si="27"/>
        <v>7</v>
      </c>
    </row>
    <row r="260" s="357" customFormat="1" ht="15" spans="1:6">
      <c r="A260" s="386">
        <v>2040699</v>
      </c>
      <c r="B260" s="383" t="s">
        <v>294</v>
      </c>
      <c r="C260" s="384">
        <f t="shared" si="33"/>
        <v>122</v>
      </c>
      <c r="D260" s="384">
        <v>17</v>
      </c>
      <c r="E260" s="384">
        <v>105</v>
      </c>
      <c r="F260" s="202">
        <f t="shared" si="27"/>
        <v>7</v>
      </c>
    </row>
    <row r="261" s="357" customFormat="1" ht="15.75" spans="1:6">
      <c r="A261" s="379">
        <v>20407</v>
      </c>
      <c r="B261" s="380" t="s">
        <v>295</v>
      </c>
      <c r="C261" s="387"/>
      <c r="D261" s="387"/>
      <c r="E261" s="385"/>
      <c r="F261" s="202">
        <f t="shared" si="27"/>
        <v>5</v>
      </c>
    </row>
    <row r="262" s="357" customFormat="1" ht="15.75" spans="1:6">
      <c r="A262" s="379">
        <v>20408</v>
      </c>
      <c r="B262" s="380" t="s">
        <v>296</v>
      </c>
      <c r="C262" s="387"/>
      <c r="D262" s="387"/>
      <c r="E262" s="385"/>
      <c r="F262" s="202">
        <f t="shared" si="27"/>
        <v>5</v>
      </c>
    </row>
    <row r="263" s="357" customFormat="1" ht="15.75" spans="1:6">
      <c r="A263" s="379">
        <v>20409</v>
      </c>
      <c r="B263" s="380" t="s">
        <v>297</v>
      </c>
      <c r="C263" s="387"/>
      <c r="D263" s="387"/>
      <c r="E263" s="385"/>
      <c r="F263" s="202">
        <f t="shared" ref="F263:F326" si="34">LEN(A263)</f>
        <v>5</v>
      </c>
    </row>
    <row r="264" s="357" customFormat="1" ht="15.75" spans="1:6">
      <c r="A264" s="379">
        <v>20410</v>
      </c>
      <c r="B264" s="380" t="s">
        <v>298</v>
      </c>
      <c r="C264" s="387"/>
      <c r="D264" s="387"/>
      <c r="E264" s="385"/>
      <c r="F264" s="202">
        <f t="shared" si="34"/>
        <v>5</v>
      </c>
    </row>
    <row r="265" s="357" customFormat="1" ht="15.75" spans="1:6">
      <c r="A265" s="379">
        <v>20499</v>
      </c>
      <c r="B265" s="380" t="s">
        <v>299</v>
      </c>
      <c r="C265" s="387">
        <f>SUM(C266:C267)</f>
        <v>872</v>
      </c>
      <c r="D265" s="387">
        <f>SUM(D266:D267)</f>
        <v>872</v>
      </c>
      <c r="E265" s="385">
        <f>SUM(E266:E267)</f>
        <v>0</v>
      </c>
      <c r="F265" s="202">
        <f t="shared" si="34"/>
        <v>5</v>
      </c>
    </row>
    <row r="266" s="357" customFormat="1" ht="15" spans="1:6">
      <c r="A266" s="386">
        <v>2049902</v>
      </c>
      <c r="B266" s="383" t="s">
        <v>300</v>
      </c>
      <c r="C266" s="384">
        <f t="shared" ref="C266:C273" si="35">D266+E266</f>
        <v>0</v>
      </c>
      <c r="D266" s="384"/>
      <c r="E266" s="384"/>
      <c r="F266" s="202">
        <f t="shared" si="34"/>
        <v>7</v>
      </c>
    </row>
    <row r="267" s="357" customFormat="1" ht="15" spans="1:6">
      <c r="A267" s="386">
        <v>2049999</v>
      </c>
      <c r="B267" s="383" t="s">
        <v>299</v>
      </c>
      <c r="C267" s="384">
        <f t="shared" si="35"/>
        <v>872</v>
      </c>
      <c r="D267" s="384">
        <v>872</v>
      </c>
      <c r="E267" s="384">
        <v>0</v>
      </c>
      <c r="F267" s="202">
        <f t="shared" si="34"/>
        <v>7</v>
      </c>
    </row>
    <row r="268" s="357" customFormat="1" ht="15.75" spans="1:7">
      <c r="A268" s="390">
        <v>205</v>
      </c>
      <c r="B268" s="377" t="s">
        <v>301</v>
      </c>
      <c r="C268" s="378">
        <f>C269+C274+C281+C288+C287+C289+C290+C294+C300+C307</f>
        <v>39013</v>
      </c>
      <c r="D268" s="378">
        <f>D269+D274+D281+D288+D287+D289+D290+D294+D300+D307</f>
        <v>36574</v>
      </c>
      <c r="E268" s="385">
        <f>E269+E274+E281+E288+E287+E289+E290+E294+E300+E307</f>
        <v>2439</v>
      </c>
      <c r="F268" s="202">
        <f t="shared" si="34"/>
        <v>3</v>
      </c>
      <c r="G268" s="357">
        <v>2438</v>
      </c>
    </row>
    <row r="269" s="357" customFormat="1" ht="15.75" spans="1:6">
      <c r="A269" s="379">
        <v>20501</v>
      </c>
      <c r="B269" s="380" t="s">
        <v>302</v>
      </c>
      <c r="C269" s="378">
        <f>SUM(C270:C273)</f>
        <v>1526</v>
      </c>
      <c r="D269" s="378">
        <f>SUM(D270:D273)</f>
        <v>1525</v>
      </c>
      <c r="E269" s="385">
        <f>SUM(E270:E273)</f>
        <v>1</v>
      </c>
      <c r="F269" s="202">
        <f t="shared" si="34"/>
        <v>5</v>
      </c>
    </row>
    <row r="270" s="357" customFormat="1" ht="15" spans="1:6">
      <c r="A270" s="386">
        <v>2050101</v>
      </c>
      <c r="B270" s="383" t="s">
        <v>152</v>
      </c>
      <c r="C270" s="384">
        <f t="shared" si="35"/>
        <v>460</v>
      </c>
      <c r="D270" s="384">
        <v>459</v>
      </c>
      <c r="E270" s="384">
        <v>1</v>
      </c>
      <c r="F270" s="202">
        <f t="shared" si="34"/>
        <v>7</v>
      </c>
    </row>
    <row r="271" s="357" customFormat="1" ht="15" spans="1:6">
      <c r="A271" s="386">
        <v>2050102</v>
      </c>
      <c r="B271" s="383" t="s">
        <v>153</v>
      </c>
      <c r="C271" s="384">
        <f t="shared" si="35"/>
        <v>53</v>
      </c>
      <c r="D271" s="384">
        <v>53</v>
      </c>
      <c r="E271" s="384">
        <v>0</v>
      </c>
      <c r="F271" s="202">
        <f t="shared" si="34"/>
        <v>7</v>
      </c>
    </row>
    <row r="272" s="357" customFormat="1" ht="15" spans="1:6">
      <c r="A272" s="386">
        <v>2050103</v>
      </c>
      <c r="B272" s="383" t="s">
        <v>154</v>
      </c>
      <c r="C272" s="384">
        <f t="shared" si="35"/>
        <v>0</v>
      </c>
      <c r="D272" s="384"/>
      <c r="E272" s="384"/>
      <c r="F272" s="202">
        <f t="shared" si="34"/>
        <v>7</v>
      </c>
    </row>
    <row r="273" s="357" customFormat="1" ht="15" spans="1:6">
      <c r="A273" s="386">
        <v>2050199</v>
      </c>
      <c r="B273" s="383" t="s">
        <v>303</v>
      </c>
      <c r="C273" s="384">
        <f t="shared" si="35"/>
        <v>1013</v>
      </c>
      <c r="D273" s="384">
        <v>1013</v>
      </c>
      <c r="E273" s="384">
        <v>0</v>
      </c>
      <c r="F273" s="202">
        <f t="shared" si="34"/>
        <v>7</v>
      </c>
    </row>
    <row r="274" s="357" customFormat="1" ht="15.75" spans="1:6">
      <c r="A274" s="379">
        <v>20502</v>
      </c>
      <c r="B274" s="380" t="s">
        <v>304</v>
      </c>
      <c r="C274" s="381">
        <f>SUM(C275:C280)</f>
        <v>35248</v>
      </c>
      <c r="D274" s="381">
        <f>SUM(D275:D280)</f>
        <v>33489</v>
      </c>
      <c r="E274" s="385">
        <f>SUM(E275:E280)</f>
        <v>1759</v>
      </c>
      <c r="F274" s="202">
        <f t="shared" si="34"/>
        <v>5</v>
      </c>
    </row>
    <row r="275" s="357" customFormat="1" ht="15" spans="1:6">
      <c r="A275" s="386">
        <v>2050201</v>
      </c>
      <c r="B275" s="383" t="s">
        <v>305</v>
      </c>
      <c r="C275" s="384">
        <f t="shared" ref="C275:C280" si="36">D275+E275</f>
        <v>1338</v>
      </c>
      <c r="D275" s="384">
        <v>1320</v>
      </c>
      <c r="E275" s="384">
        <v>18</v>
      </c>
      <c r="F275" s="202">
        <f t="shared" si="34"/>
        <v>7</v>
      </c>
    </row>
    <row r="276" s="357" customFormat="1" ht="15" spans="1:6">
      <c r="A276" s="386">
        <v>2050202</v>
      </c>
      <c r="B276" s="383" t="s">
        <v>306</v>
      </c>
      <c r="C276" s="384">
        <f t="shared" si="36"/>
        <v>18782</v>
      </c>
      <c r="D276" s="384">
        <v>17687</v>
      </c>
      <c r="E276" s="384">
        <v>1095</v>
      </c>
      <c r="F276" s="202">
        <f t="shared" si="34"/>
        <v>7</v>
      </c>
    </row>
    <row r="277" s="357" customFormat="1" ht="15" spans="1:6">
      <c r="A277" s="386">
        <v>2050203</v>
      </c>
      <c r="B277" s="383" t="s">
        <v>307</v>
      </c>
      <c r="C277" s="384">
        <f t="shared" si="36"/>
        <v>9366</v>
      </c>
      <c r="D277" s="384">
        <v>9259</v>
      </c>
      <c r="E277" s="384">
        <v>107</v>
      </c>
      <c r="F277" s="202">
        <f t="shared" si="34"/>
        <v>7</v>
      </c>
    </row>
    <row r="278" s="357" customFormat="1" ht="15" spans="1:6">
      <c r="A278" s="386">
        <v>2050204</v>
      </c>
      <c r="B278" s="383" t="s">
        <v>308</v>
      </c>
      <c r="C278" s="384">
        <f t="shared" si="36"/>
        <v>5332</v>
      </c>
      <c r="D278" s="384">
        <v>4886</v>
      </c>
      <c r="E278" s="384">
        <v>446</v>
      </c>
      <c r="F278" s="202">
        <f t="shared" si="34"/>
        <v>7</v>
      </c>
    </row>
    <row r="279" s="357" customFormat="1" ht="15" spans="1:6">
      <c r="A279" s="386">
        <v>2050205</v>
      </c>
      <c r="B279" s="383" t="s">
        <v>309</v>
      </c>
      <c r="C279" s="384">
        <f t="shared" si="36"/>
        <v>0</v>
      </c>
      <c r="D279" s="384"/>
      <c r="E279" s="384"/>
      <c r="F279" s="202">
        <f t="shared" si="34"/>
        <v>7</v>
      </c>
    </row>
    <row r="280" s="357" customFormat="1" ht="15" spans="1:6">
      <c r="A280" s="386">
        <v>2050299</v>
      </c>
      <c r="B280" s="383" t="s">
        <v>310</v>
      </c>
      <c r="C280" s="384">
        <f t="shared" si="36"/>
        <v>430</v>
      </c>
      <c r="D280" s="384">
        <v>337</v>
      </c>
      <c r="E280" s="384">
        <v>93</v>
      </c>
      <c r="F280" s="202">
        <f t="shared" si="34"/>
        <v>7</v>
      </c>
    </row>
    <row r="281" s="357" customFormat="1" ht="15.75" spans="1:6">
      <c r="A281" s="379">
        <v>20503</v>
      </c>
      <c r="B281" s="380" t="s">
        <v>311</v>
      </c>
      <c r="C281" s="381">
        <f>SUM(C282:C286)</f>
        <v>1127</v>
      </c>
      <c r="D281" s="381">
        <f>SUM(D282:D286)</f>
        <v>1126</v>
      </c>
      <c r="E281" s="385">
        <f>SUM(E282:E286)</f>
        <v>1</v>
      </c>
      <c r="F281" s="202">
        <f t="shared" si="34"/>
        <v>5</v>
      </c>
    </row>
    <row r="282" s="357" customFormat="1" ht="15" spans="1:6">
      <c r="A282" s="386">
        <v>2050301</v>
      </c>
      <c r="B282" s="383" t="s">
        <v>312</v>
      </c>
      <c r="C282" s="384">
        <f t="shared" ref="C282:C286" si="37">D282+E282</f>
        <v>0</v>
      </c>
      <c r="D282" s="384"/>
      <c r="E282" s="384"/>
      <c r="F282" s="202">
        <f t="shared" si="34"/>
        <v>7</v>
      </c>
    </row>
    <row r="283" s="357" customFormat="1" ht="15" spans="1:6">
      <c r="A283" s="386">
        <v>2050302</v>
      </c>
      <c r="B283" s="383" t="s">
        <v>313</v>
      </c>
      <c r="C283" s="384">
        <f t="shared" si="37"/>
        <v>1127</v>
      </c>
      <c r="D283" s="384">
        <v>1126</v>
      </c>
      <c r="E283" s="384">
        <v>1</v>
      </c>
      <c r="F283" s="202">
        <f t="shared" si="34"/>
        <v>7</v>
      </c>
    </row>
    <row r="284" s="357" customFormat="1" ht="15" spans="1:6">
      <c r="A284" s="386">
        <v>2050303</v>
      </c>
      <c r="B284" s="383" t="s">
        <v>314</v>
      </c>
      <c r="C284" s="384">
        <f t="shared" si="37"/>
        <v>0</v>
      </c>
      <c r="D284" s="384"/>
      <c r="E284" s="384"/>
      <c r="F284" s="202">
        <f t="shared" si="34"/>
        <v>7</v>
      </c>
    </row>
    <row r="285" s="357" customFormat="1" ht="15" spans="1:6">
      <c r="A285" s="386">
        <v>2050305</v>
      </c>
      <c r="B285" s="383" t="s">
        <v>315</v>
      </c>
      <c r="C285" s="384">
        <f t="shared" si="37"/>
        <v>0</v>
      </c>
      <c r="D285" s="384"/>
      <c r="E285" s="384"/>
      <c r="F285" s="202">
        <f t="shared" si="34"/>
        <v>7</v>
      </c>
    </row>
    <row r="286" s="357" customFormat="1" ht="15" spans="1:6">
      <c r="A286" s="386">
        <v>2050399</v>
      </c>
      <c r="B286" s="383" t="s">
        <v>316</v>
      </c>
      <c r="C286" s="384">
        <f t="shared" si="37"/>
        <v>0</v>
      </c>
      <c r="D286" s="384"/>
      <c r="E286" s="384"/>
      <c r="F286" s="202">
        <f t="shared" si="34"/>
        <v>7</v>
      </c>
    </row>
    <row r="287" s="357" customFormat="1" ht="15.75" spans="1:6">
      <c r="A287" s="379">
        <v>20504</v>
      </c>
      <c r="B287" s="380" t="s">
        <v>317</v>
      </c>
      <c r="C287" s="387"/>
      <c r="D287" s="387"/>
      <c r="E287" s="385"/>
      <c r="F287" s="202">
        <f t="shared" si="34"/>
        <v>5</v>
      </c>
    </row>
    <row r="288" s="357" customFormat="1" ht="15.75" spans="1:6">
      <c r="A288" s="379">
        <v>20505</v>
      </c>
      <c r="B288" s="380" t="s">
        <v>318</v>
      </c>
      <c r="C288" s="387"/>
      <c r="D288" s="387"/>
      <c r="E288" s="385"/>
      <c r="F288" s="202">
        <f t="shared" si="34"/>
        <v>5</v>
      </c>
    </row>
    <row r="289" s="357" customFormat="1" ht="15.75" spans="1:6">
      <c r="A289" s="379">
        <v>20506</v>
      </c>
      <c r="B289" s="380" t="s">
        <v>319</v>
      </c>
      <c r="C289" s="387"/>
      <c r="D289" s="387"/>
      <c r="E289" s="385"/>
      <c r="F289" s="202">
        <f t="shared" si="34"/>
        <v>5</v>
      </c>
    </row>
    <row r="290" s="357" customFormat="1" ht="15.75" spans="1:6">
      <c r="A290" s="379">
        <v>20507</v>
      </c>
      <c r="B290" s="380" t="s">
        <v>320</v>
      </c>
      <c r="C290" s="387">
        <f>SUM(C291:C293)</f>
        <v>69</v>
      </c>
      <c r="D290" s="387">
        <f>SUM(D291:D293)</f>
        <v>69</v>
      </c>
      <c r="E290" s="385">
        <f>SUM(E291:E293)</f>
        <v>0</v>
      </c>
      <c r="F290" s="202">
        <f t="shared" si="34"/>
        <v>5</v>
      </c>
    </row>
    <row r="291" s="357" customFormat="1" ht="15" spans="1:6">
      <c r="A291" s="386">
        <v>2050701</v>
      </c>
      <c r="B291" s="383" t="s">
        <v>321</v>
      </c>
      <c r="C291" s="384">
        <f t="shared" ref="C291:C293" si="38">D291+E291</f>
        <v>69</v>
      </c>
      <c r="D291" s="384">
        <v>69</v>
      </c>
      <c r="E291" s="384">
        <v>0</v>
      </c>
      <c r="F291" s="202">
        <f t="shared" si="34"/>
        <v>7</v>
      </c>
    </row>
    <row r="292" s="357" customFormat="1" ht="15" spans="1:6">
      <c r="A292" s="386">
        <v>2050702</v>
      </c>
      <c r="B292" s="383" t="s">
        <v>322</v>
      </c>
      <c r="C292" s="384">
        <f t="shared" si="38"/>
        <v>0</v>
      </c>
      <c r="D292" s="384"/>
      <c r="E292" s="384"/>
      <c r="F292" s="202">
        <f t="shared" si="34"/>
        <v>7</v>
      </c>
    </row>
    <row r="293" s="357" customFormat="1" ht="15" spans="1:6">
      <c r="A293" s="386">
        <v>2050799</v>
      </c>
      <c r="B293" s="383" t="s">
        <v>323</v>
      </c>
      <c r="C293" s="384">
        <f t="shared" si="38"/>
        <v>0</v>
      </c>
      <c r="D293" s="384"/>
      <c r="E293" s="384">
        <v>0</v>
      </c>
      <c r="F293" s="202">
        <f t="shared" si="34"/>
        <v>7</v>
      </c>
    </row>
    <row r="294" s="357" customFormat="1" ht="15.75" spans="1:6">
      <c r="A294" s="379">
        <v>20508</v>
      </c>
      <c r="B294" s="380" t="s">
        <v>324</v>
      </c>
      <c r="C294" s="381">
        <f>SUM(C295:C299)</f>
        <v>366</v>
      </c>
      <c r="D294" s="381">
        <f>SUM(D295:D299)</f>
        <v>365</v>
      </c>
      <c r="E294" s="385">
        <f>SUM(E295:E299)</f>
        <v>1</v>
      </c>
      <c r="F294" s="202">
        <f t="shared" si="34"/>
        <v>5</v>
      </c>
    </row>
    <row r="295" s="357" customFormat="1" ht="15" spans="1:6">
      <c r="A295" s="386">
        <v>2050801</v>
      </c>
      <c r="B295" s="383" t="s">
        <v>325</v>
      </c>
      <c r="C295" s="384">
        <f t="shared" ref="C295:C299" si="39">D295+E295</f>
        <v>0</v>
      </c>
      <c r="D295" s="384"/>
      <c r="E295" s="384"/>
      <c r="F295" s="202">
        <f t="shared" si="34"/>
        <v>7</v>
      </c>
    </row>
    <row r="296" s="357" customFormat="1" ht="15" spans="1:6">
      <c r="A296" s="386">
        <v>2050802</v>
      </c>
      <c r="B296" s="383" t="s">
        <v>326</v>
      </c>
      <c r="C296" s="384">
        <f t="shared" si="39"/>
        <v>256</v>
      </c>
      <c r="D296" s="384">
        <v>255</v>
      </c>
      <c r="E296" s="384">
        <v>1</v>
      </c>
      <c r="F296" s="202">
        <f t="shared" si="34"/>
        <v>7</v>
      </c>
    </row>
    <row r="297" s="357" customFormat="1" ht="15" spans="1:6">
      <c r="A297" s="386">
        <v>2050803</v>
      </c>
      <c r="B297" s="383" t="s">
        <v>327</v>
      </c>
      <c r="C297" s="384">
        <f t="shared" si="39"/>
        <v>110</v>
      </c>
      <c r="D297" s="384">
        <v>110</v>
      </c>
      <c r="E297" s="384">
        <v>0</v>
      </c>
      <c r="F297" s="202">
        <f t="shared" si="34"/>
        <v>7</v>
      </c>
    </row>
    <row r="298" s="357" customFormat="1" ht="15" spans="1:6">
      <c r="A298" s="386">
        <v>2050804</v>
      </c>
      <c r="B298" s="383" t="s">
        <v>328</v>
      </c>
      <c r="C298" s="384">
        <f t="shared" si="39"/>
        <v>0</v>
      </c>
      <c r="D298" s="384"/>
      <c r="E298" s="384"/>
      <c r="F298" s="202">
        <f t="shared" si="34"/>
        <v>7</v>
      </c>
    </row>
    <row r="299" s="357" customFormat="1" ht="15" spans="1:6">
      <c r="A299" s="386">
        <v>2050899</v>
      </c>
      <c r="B299" s="383" t="s">
        <v>329</v>
      </c>
      <c r="C299" s="384">
        <f t="shared" si="39"/>
        <v>0</v>
      </c>
      <c r="D299" s="384"/>
      <c r="E299" s="384"/>
      <c r="F299" s="202">
        <f t="shared" si="34"/>
        <v>7</v>
      </c>
    </row>
    <row r="300" s="357" customFormat="1" ht="15.75" spans="1:6">
      <c r="A300" s="379">
        <v>20509</v>
      </c>
      <c r="B300" s="380" t="s">
        <v>330</v>
      </c>
      <c r="C300" s="381">
        <f>SUM(C301:C306)</f>
        <v>677</v>
      </c>
      <c r="D300" s="381">
        <f>SUM(D301:D306)</f>
        <v>0</v>
      </c>
      <c r="E300" s="385">
        <f>SUM(E301:E306)</f>
        <v>677</v>
      </c>
      <c r="F300" s="202">
        <f t="shared" si="34"/>
        <v>5</v>
      </c>
    </row>
    <row r="301" s="357" customFormat="1" ht="15" spans="1:6">
      <c r="A301" s="386">
        <v>2050901</v>
      </c>
      <c r="B301" s="383" t="s">
        <v>331</v>
      </c>
      <c r="C301" s="384">
        <f t="shared" ref="C301:C306" si="40">D301+E301</f>
        <v>0</v>
      </c>
      <c r="D301" s="384"/>
      <c r="E301" s="384"/>
      <c r="F301" s="202">
        <f t="shared" si="34"/>
        <v>7</v>
      </c>
    </row>
    <row r="302" s="357" customFormat="1" ht="15" spans="1:6">
      <c r="A302" s="386">
        <v>2050902</v>
      </c>
      <c r="B302" s="383" t="s">
        <v>332</v>
      </c>
      <c r="C302" s="384">
        <f t="shared" si="40"/>
        <v>0</v>
      </c>
      <c r="D302" s="384"/>
      <c r="E302" s="384"/>
      <c r="F302" s="202">
        <f t="shared" si="34"/>
        <v>7</v>
      </c>
    </row>
    <row r="303" s="357" customFormat="1" ht="15" spans="1:6">
      <c r="A303" s="386">
        <v>2050903</v>
      </c>
      <c r="B303" s="383" t="s">
        <v>333</v>
      </c>
      <c r="C303" s="384">
        <f t="shared" si="40"/>
        <v>632</v>
      </c>
      <c r="D303" s="384"/>
      <c r="E303" s="384">
        <v>632</v>
      </c>
      <c r="F303" s="202">
        <f t="shared" si="34"/>
        <v>7</v>
      </c>
    </row>
    <row r="304" s="357" customFormat="1" ht="15" spans="1:6">
      <c r="A304" s="386">
        <v>2050904</v>
      </c>
      <c r="B304" s="383" t="s">
        <v>334</v>
      </c>
      <c r="C304" s="384">
        <f t="shared" si="40"/>
        <v>0</v>
      </c>
      <c r="D304" s="384"/>
      <c r="E304" s="384"/>
      <c r="F304" s="202">
        <f t="shared" si="34"/>
        <v>7</v>
      </c>
    </row>
    <row r="305" s="357" customFormat="1" ht="15" spans="1:6">
      <c r="A305" s="386">
        <v>2050905</v>
      </c>
      <c r="B305" s="383" t="s">
        <v>335</v>
      </c>
      <c r="C305" s="384">
        <f t="shared" si="40"/>
        <v>0</v>
      </c>
      <c r="D305" s="384"/>
      <c r="E305" s="384"/>
      <c r="F305" s="202">
        <f t="shared" si="34"/>
        <v>7</v>
      </c>
    </row>
    <row r="306" s="357" customFormat="1" ht="15" spans="1:6">
      <c r="A306" s="386">
        <v>2050999</v>
      </c>
      <c r="B306" s="383" t="s">
        <v>336</v>
      </c>
      <c r="C306" s="384">
        <f t="shared" si="40"/>
        <v>45</v>
      </c>
      <c r="D306" s="384"/>
      <c r="E306" s="384">
        <v>45</v>
      </c>
      <c r="F306" s="202">
        <f t="shared" si="34"/>
        <v>7</v>
      </c>
    </row>
    <row r="307" s="357" customFormat="1" ht="15.75" spans="1:6">
      <c r="A307" s="379">
        <v>20599</v>
      </c>
      <c r="B307" s="380" t="s">
        <v>337</v>
      </c>
      <c r="C307" s="387">
        <f>C308</f>
        <v>0</v>
      </c>
      <c r="D307" s="387">
        <f>D308</f>
        <v>0</v>
      </c>
      <c r="E307" s="387">
        <f>E308</f>
        <v>0</v>
      </c>
      <c r="F307" s="202">
        <f t="shared" si="34"/>
        <v>5</v>
      </c>
    </row>
    <row r="308" s="357" customFormat="1" ht="15" spans="1:6">
      <c r="A308" s="386">
        <v>2059999</v>
      </c>
      <c r="B308" s="383" t="s">
        <v>337</v>
      </c>
      <c r="C308" s="384">
        <f t="shared" ref="C308:C314" si="41">D308+E308</f>
        <v>0</v>
      </c>
      <c r="D308" s="384"/>
      <c r="E308" s="384"/>
      <c r="F308" s="202">
        <f t="shared" si="34"/>
        <v>7</v>
      </c>
    </row>
    <row r="309" s="357" customFormat="1" ht="15.75" spans="1:6">
      <c r="A309" s="390">
        <v>206</v>
      </c>
      <c r="B309" s="377" t="s">
        <v>338</v>
      </c>
      <c r="C309" s="378">
        <f>C310+C315+C316+C322+C327+C332+C333+C340+C341+C345</f>
        <v>3084</v>
      </c>
      <c r="D309" s="378">
        <f>D310+D315+D316+D322+D327+D332+D333+D340+D341+D345</f>
        <v>3084</v>
      </c>
      <c r="E309" s="385">
        <f>E310+E315+E316+E322+E327+E332+E333+E340+E341+E345</f>
        <v>0</v>
      </c>
      <c r="F309" s="202">
        <f t="shared" si="34"/>
        <v>3</v>
      </c>
    </row>
    <row r="310" s="357" customFormat="1" ht="15.75" spans="1:6">
      <c r="A310" s="379">
        <v>20601</v>
      </c>
      <c r="B310" s="380" t="s">
        <v>339</v>
      </c>
      <c r="C310" s="381">
        <f>SUM(C311:C314)</f>
        <v>3006</v>
      </c>
      <c r="D310" s="381">
        <f>SUM(D311:D314)</f>
        <v>3006</v>
      </c>
      <c r="E310" s="385">
        <f>SUM(E311:E314)</f>
        <v>0</v>
      </c>
      <c r="F310" s="202">
        <f t="shared" si="34"/>
        <v>5</v>
      </c>
    </row>
    <row r="311" s="357" customFormat="1" ht="15" spans="1:6">
      <c r="A311" s="386">
        <v>2060101</v>
      </c>
      <c r="B311" s="383" t="s">
        <v>152</v>
      </c>
      <c r="C311" s="384">
        <f t="shared" si="41"/>
        <v>3000</v>
      </c>
      <c r="D311" s="384">
        <v>3000</v>
      </c>
      <c r="E311" s="384">
        <v>0</v>
      </c>
      <c r="F311" s="202">
        <f t="shared" si="34"/>
        <v>7</v>
      </c>
    </row>
    <row r="312" s="357" customFormat="1" ht="15" spans="1:6">
      <c r="A312" s="386">
        <v>2060102</v>
      </c>
      <c r="B312" s="383" t="s">
        <v>153</v>
      </c>
      <c r="C312" s="384">
        <f t="shared" si="41"/>
        <v>0</v>
      </c>
      <c r="D312" s="384">
        <v>0</v>
      </c>
      <c r="E312" s="384">
        <v>0</v>
      </c>
      <c r="F312" s="202">
        <f t="shared" si="34"/>
        <v>7</v>
      </c>
    </row>
    <row r="313" s="357" customFormat="1" ht="15" spans="1:6">
      <c r="A313" s="386">
        <v>2060103</v>
      </c>
      <c r="B313" s="383" t="s">
        <v>154</v>
      </c>
      <c r="C313" s="384">
        <f t="shared" si="41"/>
        <v>0</v>
      </c>
      <c r="D313" s="384"/>
      <c r="E313" s="384"/>
      <c r="F313" s="202">
        <f t="shared" si="34"/>
        <v>7</v>
      </c>
    </row>
    <row r="314" s="357" customFormat="1" ht="15" spans="1:6">
      <c r="A314" s="386">
        <v>2060199</v>
      </c>
      <c r="B314" s="383" t="s">
        <v>340</v>
      </c>
      <c r="C314" s="384">
        <f t="shared" si="41"/>
        <v>6</v>
      </c>
      <c r="D314" s="384">
        <v>6</v>
      </c>
      <c r="E314" s="384">
        <v>0</v>
      </c>
      <c r="F314" s="202">
        <f t="shared" si="34"/>
        <v>7</v>
      </c>
    </row>
    <row r="315" s="357" customFormat="1" ht="15.75" spans="1:6">
      <c r="A315" s="379">
        <v>20602</v>
      </c>
      <c r="B315" s="380" t="s">
        <v>341</v>
      </c>
      <c r="C315" s="387"/>
      <c r="D315" s="387"/>
      <c r="E315" s="385"/>
      <c r="F315" s="202">
        <f t="shared" si="34"/>
        <v>5</v>
      </c>
    </row>
    <row r="316" s="357" customFormat="1" ht="15.75" spans="1:6">
      <c r="A316" s="379">
        <v>20603</v>
      </c>
      <c r="B316" s="380" t="s">
        <v>342</v>
      </c>
      <c r="C316" s="387"/>
      <c r="D316" s="387"/>
      <c r="E316" s="385"/>
      <c r="F316" s="202">
        <f t="shared" si="34"/>
        <v>5</v>
      </c>
    </row>
    <row r="317" s="357" customFormat="1" ht="15" spans="1:6">
      <c r="A317" s="386">
        <v>2060301</v>
      </c>
      <c r="B317" s="383" t="s">
        <v>343</v>
      </c>
      <c r="C317" s="384">
        <f t="shared" ref="C317:C321" si="42">D317+E317</f>
        <v>0</v>
      </c>
      <c r="D317" s="384"/>
      <c r="E317" s="384"/>
      <c r="F317" s="202">
        <f t="shared" si="34"/>
        <v>7</v>
      </c>
    </row>
    <row r="318" s="357" customFormat="1" ht="15" spans="1:6">
      <c r="A318" s="386">
        <v>2060302</v>
      </c>
      <c r="B318" s="383" t="s">
        <v>344</v>
      </c>
      <c r="C318" s="384">
        <f t="shared" si="42"/>
        <v>0</v>
      </c>
      <c r="D318" s="384"/>
      <c r="E318" s="384"/>
      <c r="F318" s="202">
        <f t="shared" si="34"/>
        <v>7</v>
      </c>
    </row>
    <row r="319" s="357" customFormat="1" ht="15" spans="1:6">
      <c r="A319" s="386">
        <v>2060303</v>
      </c>
      <c r="B319" s="383" t="s">
        <v>345</v>
      </c>
      <c r="C319" s="384">
        <f t="shared" si="42"/>
        <v>0</v>
      </c>
      <c r="D319" s="384"/>
      <c r="E319" s="384"/>
      <c r="F319" s="202">
        <f t="shared" si="34"/>
        <v>7</v>
      </c>
    </row>
    <row r="320" s="357" customFormat="1" ht="15" spans="1:6">
      <c r="A320" s="386">
        <v>2060304</v>
      </c>
      <c r="B320" s="383" t="s">
        <v>346</v>
      </c>
      <c r="C320" s="384">
        <f t="shared" si="42"/>
        <v>0</v>
      </c>
      <c r="D320" s="384"/>
      <c r="E320" s="384"/>
      <c r="F320" s="202">
        <f t="shared" si="34"/>
        <v>7</v>
      </c>
    </row>
    <row r="321" s="357" customFormat="1" ht="15" spans="1:6">
      <c r="A321" s="386">
        <v>2060399</v>
      </c>
      <c r="B321" s="383" t="s">
        <v>347</v>
      </c>
      <c r="C321" s="384">
        <f t="shared" si="42"/>
        <v>0</v>
      </c>
      <c r="D321" s="384"/>
      <c r="E321" s="384"/>
      <c r="F321" s="202">
        <f t="shared" si="34"/>
        <v>7</v>
      </c>
    </row>
    <row r="322" s="357" customFormat="1" ht="15.75" spans="1:6">
      <c r="A322" s="379">
        <v>20604</v>
      </c>
      <c r="B322" s="380" t="s">
        <v>348</v>
      </c>
      <c r="C322" s="381">
        <f>SUM(C323:C326)</f>
        <v>60</v>
      </c>
      <c r="D322" s="381">
        <f>SUM(D323:D326)</f>
        <v>60</v>
      </c>
      <c r="E322" s="385">
        <f>SUM(E323:E326)</f>
        <v>0</v>
      </c>
      <c r="F322" s="202">
        <f t="shared" si="34"/>
        <v>5</v>
      </c>
    </row>
    <row r="323" s="357" customFormat="1" ht="15" spans="1:6">
      <c r="A323" s="386">
        <v>2060401</v>
      </c>
      <c r="B323" s="383" t="s">
        <v>343</v>
      </c>
      <c r="C323" s="384">
        <f t="shared" ref="C323:C326" si="43">D323+E323</f>
        <v>0</v>
      </c>
      <c r="D323" s="384"/>
      <c r="E323" s="384">
        <v>0</v>
      </c>
      <c r="F323" s="202">
        <f t="shared" si="34"/>
        <v>7</v>
      </c>
    </row>
    <row r="324" s="357" customFormat="1" ht="15" spans="1:6">
      <c r="A324" s="386">
        <v>2060404</v>
      </c>
      <c r="B324" s="383" t="s">
        <v>349</v>
      </c>
      <c r="C324" s="384">
        <f t="shared" si="43"/>
        <v>0</v>
      </c>
      <c r="D324" s="384"/>
      <c r="E324" s="384"/>
      <c r="F324" s="202">
        <f t="shared" si="34"/>
        <v>7</v>
      </c>
    </row>
    <row r="325" s="357" customFormat="1" ht="15" spans="1:6">
      <c r="A325" s="386">
        <v>2060405</v>
      </c>
      <c r="B325" s="383" t="s">
        <v>350</v>
      </c>
      <c r="C325" s="384">
        <f t="shared" si="43"/>
        <v>0</v>
      </c>
      <c r="D325" s="384"/>
      <c r="E325" s="384"/>
      <c r="F325" s="202">
        <f t="shared" si="34"/>
        <v>7</v>
      </c>
    </row>
    <row r="326" s="357" customFormat="1" ht="15" spans="1:6">
      <c r="A326" s="386">
        <v>2060499</v>
      </c>
      <c r="B326" s="383" t="s">
        <v>351</v>
      </c>
      <c r="C326" s="384">
        <f t="shared" si="43"/>
        <v>60</v>
      </c>
      <c r="D326" s="384">
        <v>60</v>
      </c>
      <c r="E326" s="384">
        <v>0</v>
      </c>
      <c r="F326" s="202">
        <f t="shared" si="34"/>
        <v>7</v>
      </c>
    </row>
    <row r="327" s="357" customFormat="1" ht="15.75" spans="1:6">
      <c r="A327" s="379">
        <v>20605</v>
      </c>
      <c r="B327" s="380" t="s">
        <v>352</v>
      </c>
      <c r="C327" s="387"/>
      <c r="D327" s="387"/>
      <c r="E327" s="385"/>
      <c r="F327" s="202">
        <f t="shared" ref="F327:F390" si="44">LEN(A327)</f>
        <v>5</v>
      </c>
    </row>
    <row r="328" s="357" customFormat="1" ht="15" spans="1:6">
      <c r="A328" s="386">
        <v>2060501</v>
      </c>
      <c r="B328" s="383" t="s">
        <v>343</v>
      </c>
      <c r="C328" s="384">
        <f t="shared" ref="C328:C331" si="45">D328+E328</f>
        <v>0</v>
      </c>
      <c r="D328" s="384"/>
      <c r="E328" s="384"/>
      <c r="F328" s="202">
        <f t="shared" si="44"/>
        <v>7</v>
      </c>
    </row>
    <row r="329" s="357" customFormat="1" ht="15" spans="1:6">
      <c r="A329" s="386">
        <v>2060502</v>
      </c>
      <c r="B329" s="383" t="s">
        <v>353</v>
      </c>
      <c r="C329" s="384">
        <f t="shared" si="45"/>
        <v>0</v>
      </c>
      <c r="D329" s="384"/>
      <c r="E329" s="384"/>
      <c r="F329" s="202">
        <f t="shared" si="44"/>
        <v>7</v>
      </c>
    </row>
    <row r="330" s="357" customFormat="1" ht="15" spans="1:6">
      <c r="A330" s="386">
        <v>2060503</v>
      </c>
      <c r="B330" s="383" t="s">
        <v>354</v>
      </c>
      <c r="C330" s="384">
        <f t="shared" si="45"/>
        <v>0</v>
      </c>
      <c r="D330" s="384"/>
      <c r="E330" s="384"/>
      <c r="F330" s="202">
        <f t="shared" si="44"/>
        <v>7</v>
      </c>
    </row>
    <row r="331" s="357" customFormat="1" ht="15" spans="1:6">
      <c r="A331" s="386">
        <v>2060599</v>
      </c>
      <c r="B331" s="383" t="s">
        <v>355</v>
      </c>
      <c r="C331" s="384">
        <f t="shared" si="45"/>
        <v>0</v>
      </c>
      <c r="D331" s="384"/>
      <c r="E331" s="384"/>
      <c r="F331" s="202">
        <f t="shared" si="44"/>
        <v>7</v>
      </c>
    </row>
    <row r="332" s="357" customFormat="1" ht="15.75" spans="1:6">
      <c r="A332" s="379">
        <v>20606</v>
      </c>
      <c r="B332" s="380" t="s">
        <v>356</v>
      </c>
      <c r="C332" s="387"/>
      <c r="D332" s="387"/>
      <c r="E332" s="385"/>
      <c r="F332" s="202">
        <f t="shared" si="44"/>
        <v>5</v>
      </c>
    </row>
    <row r="333" s="357" customFormat="1" ht="15.75" spans="1:6">
      <c r="A333" s="379">
        <v>20607</v>
      </c>
      <c r="B333" s="380" t="s">
        <v>357</v>
      </c>
      <c r="C333" s="381">
        <f>SUM(C334:C339)</f>
        <v>18</v>
      </c>
      <c r="D333" s="381">
        <f>SUM(D334:D339)</f>
        <v>18</v>
      </c>
      <c r="E333" s="385">
        <f>SUM(E334:E339)</f>
        <v>0</v>
      </c>
      <c r="F333" s="202">
        <f t="shared" si="44"/>
        <v>5</v>
      </c>
    </row>
    <row r="334" s="357" customFormat="1" ht="15" spans="1:6">
      <c r="A334" s="386">
        <v>2060701</v>
      </c>
      <c r="B334" s="383" t="s">
        <v>343</v>
      </c>
      <c r="C334" s="384">
        <f t="shared" ref="C334:C339" si="46">D334+E334</f>
        <v>18</v>
      </c>
      <c r="D334" s="384">
        <v>18</v>
      </c>
      <c r="E334" s="384">
        <v>0</v>
      </c>
      <c r="F334" s="202">
        <f t="shared" si="44"/>
        <v>7</v>
      </c>
    </row>
    <row r="335" s="357" customFormat="1" ht="15" spans="1:6">
      <c r="A335" s="386">
        <v>2060702</v>
      </c>
      <c r="B335" s="383" t="s">
        <v>358</v>
      </c>
      <c r="C335" s="384">
        <f t="shared" si="46"/>
        <v>0</v>
      </c>
      <c r="D335" s="384"/>
      <c r="E335" s="384">
        <v>0</v>
      </c>
      <c r="F335" s="202">
        <f t="shared" si="44"/>
        <v>7</v>
      </c>
    </row>
    <row r="336" s="357" customFormat="1" ht="15" spans="1:6">
      <c r="A336" s="386">
        <v>2060703</v>
      </c>
      <c r="B336" s="383" t="s">
        <v>359</v>
      </c>
      <c r="C336" s="384">
        <f t="shared" si="46"/>
        <v>0</v>
      </c>
      <c r="D336" s="384"/>
      <c r="E336" s="384"/>
      <c r="F336" s="202">
        <f t="shared" si="44"/>
        <v>7</v>
      </c>
    </row>
    <row r="337" s="357" customFormat="1" ht="15" spans="1:6">
      <c r="A337" s="386">
        <v>2060704</v>
      </c>
      <c r="B337" s="383" t="s">
        <v>360</v>
      </c>
      <c r="C337" s="384">
        <f t="shared" si="46"/>
        <v>0</v>
      </c>
      <c r="D337" s="384"/>
      <c r="E337" s="384"/>
      <c r="F337" s="202">
        <f t="shared" si="44"/>
        <v>7</v>
      </c>
    </row>
    <row r="338" s="357" customFormat="1" ht="15" spans="1:6">
      <c r="A338" s="386">
        <v>2060705</v>
      </c>
      <c r="B338" s="383" t="s">
        <v>361</v>
      </c>
      <c r="C338" s="384">
        <f t="shared" si="46"/>
        <v>0</v>
      </c>
      <c r="D338" s="384"/>
      <c r="E338" s="384"/>
      <c r="F338" s="202">
        <f t="shared" si="44"/>
        <v>7</v>
      </c>
    </row>
    <row r="339" s="357" customFormat="1" ht="15" spans="1:6">
      <c r="A339" s="386">
        <v>2060799</v>
      </c>
      <c r="B339" s="383" t="s">
        <v>362</v>
      </c>
      <c r="C339" s="384">
        <f t="shared" si="46"/>
        <v>0</v>
      </c>
      <c r="D339" s="384"/>
      <c r="E339" s="384">
        <v>0</v>
      </c>
      <c r="F339" s="202">
        <f t="shared" si="44"/>
        <v>7</v>
      </c>
    </row>
    <row r="340" s="357" customFormat="1" ht="15.75" spans="1:6">
      <c r="A340" s="379">
        <v>20608</v>
      </c>
      <c r="B340" s="380" t="s">
        <v>363</v>
      </c>
      <c r="C340" s="387"/>
      <c r="D340" s="387"/>
      <c r="E340" s="385"/>
      <c r="F340" s="202">
        <f t="shared" si="44"/>
        <v>5</v>
      </c>
    </row>
    <row r="341" s="357" customFormat="1" ht="15.75" spans="1:6">
      <c r="A341" s="379">
        <v>20609</v>
      </c>
      <c r="B341" s="391" t="s">
        <v>364</v>
      </c>
      <c r="C341" s="387">
        <f>SUM(C342:C344)</f>
        <v>0</v>
      </c>
      <c r="D341" s="387">
        <f>SUM(D342:D344)</f>
        <v>0</v>
      </c>
      <c r="E341" s="385">
        <f>SUM(E342:E344)</f>
        <v>0</v>
      </c>
      <c r="F341" s="202">
        <f t="shared" si="44"/>
        <v>5</v>
      </c>
    </row>
    <row r="342" s="357" customFormat="1" ht="15" spans="1:6">
      <c r="A342" s="386">
        <v>2060901</v>
      </c>
      <c r="B342" s="383" t="s">
        <v>365</v>
      </c>
      <c r="C342" s="384">
        <f t="shared" ref="C342:C344" si="47">D342+E342</f>
        <v>0</v>
      </c>
      <c r="D342" s="384"/>
      <c r="E342" s="384"/>
      <c r="F342" s="202">
        <f t="shared" si="44"/>
        <v>7</v>
      </c>
    </row>
    <row r="343" s="357" customFormat="1" ht="15" spans="1:6">
      <c r="A343" s="386">
        <v>2060902</v>
      </c>
      <c r="B343" s="383" t="s">
        <v>366</v>
      </c>
      <c r="C343" s="384">
        <f t="shared" si="47"/>
        <v>0</v>
      </c>
      <c r="D343" s="384"/>
      <c r="E343" s="384"/>
      <c r="F343" s="202">
        <f t="shared" si="44"/>
        <v>7</v>
      </c>
    </row>
    <row r="344" s="357" customFormat="1" ht="15" spans="1:6">
      <c r="A344" s="386">
        <v>2060999</v>
      </c>
      <c r="B344" s="383" t="s">
        <v>367</v>
      </c>
      <c r="C344" s="384">
        <f t="shared" si="47"/>
        <v>0</v>
      </c>
      <c r="D344" s="384"/>
      <c r="E344" s="384"/>
      <c r="F344" s="202">
        <f t="shared" si="44"/>
        <v>7</v>
      </c>
    </row>
    <row r="345" s="357" customFormat="1" ht="15.75" spans="1:6">
      <c r="A345" s="379">
        <v>20699</v>
      </c>
      <c r="B345" s="380" t="s">
        <v>368</v>
      </c>
      <c r="C345" s="387">
        <f>SUM(C346:C349)</f>
        <v>0</v>
      </c>
      <c r="D345" s="387">
        <f>SUM(D346:D349)</f>
        <v>0</v>
      </c>
      <c r="E345" s="385">
        <f>SUM(E346:E349)</f>
        <v>0</v>
      </c>
      <c r="F345" s="202">
        <f t="shared" si="44"/>
        <v>5</v>
      </c>
    </row>
    <row r="346" s="357" customFormat="1" ht="15" spans="1:6">
      <c r="A346" s="386">
        <v>2069901</v>
      </c>
      <c r="B346" s="383" t="s">
        <v>369</v>
      </c>
      <c r="C346" s="384">
        <f t="shared" ref="C346:C349" si="48">D346+E346</f>
        <v>0</v>
      </c>
      <c r="D346" s="384"/>
      <c r="E346" s="384">
        <v>0</v>
      </c>
      <c r="F346" s="202">
        <f t="shared" si="44"/>
        <v>7</v>
      </c>
    </row>
    <row r="347" s="357" customFormat="1" ht="15" spans="1:6">
      <c r="A347" s="386">
        <v>2069902</v>
      </c>
      <c r="B347" s="383" t="s">
        <v>370</v>
      </c>
      <c r="C347" s="384">
        <f t="shared" si="48"/>
        <v>0</v>
      </c>
      <c r="D347" s="384"/>
      <c r="E347" s="384"/>
      <c r="F347" s="202">
        <f t="shared" si="44"/>
        <v>7</v>
      </c>
    </row>
    <row r="348" s="357" customFormat="1" ht="15" spans="1:6">
      <c r="A348" s="386">
        <v>2069903</v>
      </c>
      <c r="B348" s="383" t="s">
        <v>371</v>
      </c>
      <c r="C348" s="384">
        <f t="shared" si="48"/>
        <v>0</v>
      </c>
      <c r="D348" s="384"/>
      <c r="E348" s="384"/>
      <c r="F348" s="202">
        <f t="shared" si="44"/>
        <v>7</v>
      </c>
    </row>
    <row r="349" s="357" customFormat="1" ht="15" spans="1:6">
      <c r="A349" s="386">
        <v>2069999</v>
      </c>
      <c r="B349" s="383" t="s">
        <v>368</v>
      </c>
      <c r="C349" s="384">
        <f t="shared" si="48"/>
        <v>0</v>
      </c>
      <c r="D349" s="384"/>
      <c r="E349" s="384">
        <v>0</v>
      </c>
      <c r="F349" s="202">
        <f t="shared" si="44"/>
        <v>7</v>
      </c>
    </row>
    <row r="350" s="357" customFormat="1" ht="15.75" spans="1:6">
      <c r="A350" s="390">
        <v>207</v>
      </c>
      <c r="B350" s="377" t="s">
        <v>372</v>
      </c>
      <c r="C350" s="378">
        <f>C351+C367+C375+C386+C395+C403</f>
        <v>1384</v>
      </c>
      <c r="D350" s="378">
        <f>D351+D367+D375+D386+D395+D403</f>
        <v>1185</v>
      </c>
      <c r="E350" s="385">
        <f>E351+E367+E375+E386+E395+E403</f>
        <v>199</v>
      </c>
      <c r="F350" s="202">
        <f t="shared" si="44"/>
        <v>3</v>
      </c>
    </row>
    <row r="351" s="357" customFormat="1" ht="15.75" spans="1:6">
      <c r="A351" s="379">
        <v>20701</v>
      </c>
      <c r="B351" s="380" t="s">
        <v>373</v>
      </c>
      <c r="C351" s="381">
        <f>SUM(C352:C366)</f>
        <v>945</v>
      </c>
      <c r="D351" s="381">
        <f>SUM(D352:D366)</f>
        <v>776</v>
      </c>
      <c r="E351" s="385">
        <f>SUM(E352:E366)</f>
        <v>169</v>
      </c>
      <c r="F351" s="202">
        <f t="shared" si="44"/>
        <v>5</v>
      </c>
    </row>
    <row r="352" s="357" customFormat="1" ht="15" spans="1:6">
      <c r="A352" s="386">
        <v>2070101</v>
      </c>
      <c r="B352" s="383" t="s">
        <v>152</v>
      </c>
      <c r="C352" s="384">
        <f t="shared" ref="C352:C366" si="49">D352+E352</f>
        <v>625</v>
      </c>
      <c r="D352" s="384">
        <v>624</v>
      </c>
      <c r="E352" s="384">
        <v>1</v>
      </c>
      <c r="F352" s="202">
        <f t="shared" si="44"/>
        <v>7</v>
      </c>
    </row>
    <row r="353" s="357" customFormat="1" ht="15" spans="1:6">
      <c r="A353" s="386">
        <v>2070102</v>
      </c>
      <c r="B353" s="383" t="s">
        <v>153</v>
      </c>
      <c r="C353" s="384">
        <f t="shared" si="49"/>
        <v>17</v>
      </c>
      <c r="D353" s="384">
        <v>17</v>
      </c>
      <c r="E353" s="384">
        <v>0</v>
      </c>
      <c r="F353" s="202">
        <f t="shared" si="44"/>
        <v>7</v>
      </c>
    </row>
    <row r="354" s="357" customFormat="1" ht="15" spans="1:6">
      <c r="A354" s="386">
        <v>2070103</v>
      </c>
      <c r="B354" s="383" t="s">
        <v>154</v>
      </c>
      <c r="C354" s="384">
        <f t="shared" si="49"/>
        <v>0</v>
      </c>
      <c r="D354" s="384"/>
      <c r="E354" s="384"/>
      <c r="F354" s="202">
        <f t="shared" si="44"/>
        <v>7</v>
      </c>
    </row>
    <row r="355" s="357" customFormat="1" ht="15" spans="1:6">
      <c r="A355" s="386">
        <v>2070104</v>
      </c>
      <c r="B355" s="383" t="s">
        <v>374</v>
      </c>
      <c r="C355" s="384">
        <f t="shared" si="49"/>
        <v>13</v>
      </c>
      <c r="D355" s="384">
        <v>13</v>
      </c>
      <c r="E355" s="384">
        <v>0</v>
      </c>
      <c r="F355" s="202">
        <f t="shared" si="44"/>
        <v>7</v>
      </c>
    </row>
    <row r="356" s="357" customFormat="1" ht="15" spans="1:6">
      <c r="A356" s="386">
        <v>2070105</v>
      </c>
      <c r="B356" s="383" t="s">
        <v>375</v>
      </c>
      <c r="C356" s="384">
        <f t="shared" si="49"/>
        <v>0</v>
      </c>
      <c r="D356" s="384"/>
      <c r="E356" s="384"/>
      <c r="F356" s="202">
        <f t="shared" si="44"/>
        <v>7</v>
      </c>
    </row>
    <row r="357" s="357" customFormat="1" ht="15" spans="1:6">
      <c r="A357" s="386">
        <v>2070106</v>
      </c>
      <c r="B357" s="383" t="s">
        <v>376</v>
      </c>
      <c r="C357" s="384">
        <f t="shared" si="49"/>
        <v>22</v>
      </c>
      <c r="D357" s="384">
        <v>22</v>
      </c>
      <c r="E357" s="384">
        <v>0</v>
      </c>
      <c r="F357" s="202">
        <f t="shared" si="44"/>
        <v>7</v>
      </c>
    </row>
    <row r="358" s="357" customFormat="1" ht="15" spans="1:6">
      <c r="A358" s="386">
        <v>2070107</v>
      </c>
      <c r="B358" s="383" t="s">
        <v>377</v>
      </c>
      <c r="C358" s="384">
        <f t="shared" si="49"/>
        <v>11</v>
      </c>
      <c r="D358" s="384">
        <v>11</v>
      </c>
      <c r="E358" s="384">
        <v>0</v>
      </c>
      <c r="F358" s="202">
        <f t="shared" si="44"/>
        <v>7</v>
      </c>
    </row>
    <row r="359" s="357" customFormat="1" ht="15" spans="1:6">
      <c r="A359" s="386">
        <v>2070108</v>
      </c>
      <c r="B359" s="383" t="s">
        <v>378</v>
      </c>
      <c r="C359" s="384">
        <f t="shared" si="49"/>
        <v>26</v>
      </c>
      <c r="D359" s="384"/>
      <c r="E359" s="384">
        <v>26</v>
      </c>
      <c r="F359" s="202">
        <f t="shared" si="44"/>
        <v>7</v>
      </c>
    </row>
    <row r="360" s="357" customFormat="1" ht="15" spans="1:6">
      <c r="A360" s="386">
        <v>2070109</v>
      </c>
      <c r="B360" s="383" t="s">
        <v>379</v>
      </c>
      <c r="C360" s="384">
        <f t="shared" si="49"/>
        <v>12</v>
      </c>
      <c r="D360" s="384">
        <v>12</v>
      </c>
      <c r="E360" s="384">
        <v>0</v>
      </c>
      <c r="F360" s="202">
        <f t="shared" si="44"/>
        <v>7</v>
      </c>
    </row>
    <row r="361" s="357" customFormat="1" ht="15" spans="1:6">
      <c r="A361" s="386">
        <v>2070110</v>
      </c>
      <c r="B361" s="383" t="s">
        <v>380</v>
      </c>
      <c r="C361" s="384">
        <f t="shared" si="49"/>
        <v>0</v>
      </c>
      <c r="D361" s="384"/>
      <c r="E361" s="384"/>
      <c r="F361" s="202">
        <f t="shared" si="44"/>
        <v>7</v>
      </c>
    </row>
    <row r="362" s="357" customFormat="1" ht="15" spans="1:6">
      <c r="A362" s="386">
        <v>2070111</v>
      </c>
      <c r="B362" s="383" t="s">
        <v>381</v>
      </c>
      <c r="C362" s="384">
        <f t="shared" si="49"/>
        <v>0</v>
      </c>
      <c r="D362" s="384"/>
      <c r="E362" s="384">
        <v>0</v>
      </c>
      <c r="F362" s="202">
        <f t="shared" si="44"/>
        <v>7</v>
      </c>
    </row>
    <row r="363" s="357" customFormat="1" ht="15" spans="1:6">
      <c r="A363" s="386">
        <v>2070112</v>
      </c>
      <c r="B363" s="383" t="s">
        <v>382</v>
      </c>
      <c r="C363" s="384">
        <f t="shared" si="49"/>
        <v>0</v>
      </c>
      <c r="D363" s="384"/>
      <c r="E363" s="384"/>
      <c r="F363" s="202">
        <f t="shared" si="44"/>
        <v>7</v>
      </c>
    </row>
    <row r="364" s="357" customFormat="1" ht="15" spans="1:6">
      <c r="A364" s="386">
        <v>2070113</v>
      </c>
      <c r="B364" s="383" t="s">
        <v>383</v>
      </c>
      <c r="C364" s="384">
        <f t="shared" si="49"/>
        <v>0</v>
      </c>
      <c r="D364" s="384"/>
      <c r="E364" s="384"/>
      <c r="F364" s="202">
        <f t="shared" si="44"/>
        <v>7</v>
      </c>
    </row>
    <row r="365" s="357" customFormat="1" ht="15" spans="1:6">
      <c r="A365" s="386">
        <v>2070114</v>
      </c>
      <c r="B365" s="383" t="s">
        <v>384</v>
      </c>
      <c r="C365" s="384">
        <f t="shared" si="49"/>
        <v>0</v>
      </c>
      <c r="D365" s="384"/>
      <c r="E365" s="384"/>
      <c r="F365" s="202">
        <f t="shared" si="44"/>
        <v>7</v>
      </c>
    </row>
    <row r="366" s="357" customFormat="1" ht="15" spans="1:6">
      <c r="A366" s="386">
        <v>2070199</v>
      </c>
      <c r="B366" s="383" t="s">
        <v>385</v>
      </c>
      <c r="C366" s="384">
        <f t="shared" si="49"/>
        <v>219</v>
      </c>
      <c r="D366" s="384">
        <v>77</v>
      </c>
      <c r="E366" s="384">
        <v>142</v>
      </c>
      <c r="F366" s="202">
        <f t="shared" si="44"/>
        <v>7</v>
      </c>
    </row>
    <row r="367" s="357" customFormat="1" ht="15.75" spans="1:6">
      <c r="A367" s="379">
        <v>20702</v>
      </c>
      <c r="B367" s="380" t="s">
        <v>386</v>
      </c>
      <c r="C367" s="381">
        <f>SUM(C368:C374)</f>
        <v>21</v>
      </c>
      <c r="D367" s="381">
        <f>SUM(D368:D374)</f>
        <v>21</v>
      </c>
      <c r="E367" s="385">
        <f>SUM(E368:E374)</f>
        <v>0</v>
      </c>
      <c r="F367" s="202">
        <f t="shared" si="44"/>
        <v>5</v>
      </c>
    </row>
    <row r="368" s="357" customFormat="1" ht="15" spans="1:6">
      <c r="A368" s="386">
        <v>2070201</v>
      </c>
      <c r="B368" s="383" t="s">
        <v>152</v>
      </c>
      <c r="C368" s="384">
        <f t="shared" ref="C368:C374" si="50">D368+E368</f>
        <v>0</v>
      </c>
      <c r="D368" s="384"/>
      <c r="E368" s="384"/>
      <c r="F368" s="202">
        <f t="shared" si="44"/>
        <v>7</v>
      </c>
    </row>
    <row r="369" s="357" customFormat="1" ht="15" spans="1:6">
      <c r="A369" s="386">
        <v>2070202</v>
      </c>
      <c r="B369" s="383" t="s">
        <v>153</v>
      </c>
      <c r="C369" s="384">
        <f t="shared" si="50"/>
        <v>0</v>
      </c>
      <c r="D369" s="384">
        <v>0</v>
      </c>
      <c r="E369" s="384">
        <v>0</v>
      </c>
      <c r="F369" s="202">
        <f t="shared" si="44"/>
        <v>7</v>
      </c>
    </row>
    <row r="370" s="357" customFormat="1" ht="15" spans="1:6">
      <c r="A370" s="386">
        <v>2070203</v>
      </c>
      <c r="B370" s="383" t="s">
        <v>154</v>
      </c>
      <c r="C370" s="384">
        <f t="shared" si="50"/>
        <v>0</v>
      </c>
      <c r="D370" s="384"/>
      <c r="E370" s="384"/>
      <c r="F370" s="202">
        <f t="shared" si="44"/>
        <v>7</v>
      </c>
    </row>
    <row r="371" s="357" customFormat="1" ht="15" spans="1:6">
      <c r="A371" s="386">
        <v>2070204</v>
      </c>
      <c r="B371" s="383" t="s">
        <v>387</v>
      </c>
      <c r="C371" s="384">
        <f t="shared" si="50"/>
        <v>9</v>
      </c>
      <c r="D371" s="384">
        <v>9</v>
      </c>
      <c r="E371" s="384">
        <v>0</v>
      </c>
      <c r="F371" s="202">
        <f t="shared" si="44"/>
        <v>7</v>
      </c>
    </row>
    <row r="372" s="357" customFormat="1" ht="15" spans="1:6">
      <c r="A372" s="386">
        <v>2070205</v>
      </c>
      <c r="B372" s="383" t="s">
        <v>388</v>
      </c>
      <c r="C372" s="384">
        <f t="shared" si="50"/>
        <v>12</v>
      </c>
      <c r="D372" s="384">
        <v>12</v>
      </c>
      <c r="E372" s="384">
        <v>0</v>
      </c>
      <c r="F372" s="202">
        <f t="shared" si="44"/>
        <v>7</v>
      </c>
    </row>
    <row r="373" s="357" customFormat="1" ht="15" spans="1:6">
      <c r="A373" s="386">
        <v>2070206</v>
      </c>
      <c r="B373" s="383" t="s">
        <v>389</v>
      </c>
      <c r="C373" s="384">
        <f t="shared" si="50"/>
        <v>0</v>
      </c>
      <c r="D373" s="384"/>
      <c r="E373" s="384"/>
      <c r="F373" s="202">
        <f t="shared" si="44"/>
        <v>7</v>
      </c>
    </row>
    <row r="374" s="357" customFormat="1" ht="15" spans="1:6">
      <c r="A374" s="386">
        <v>2070299</v>
      </c>
      <c r="B374" s="383" t="s">
        <v>390</v>
      </c>
      <c r="C374" s="384">
        <f t="shared" si="50"/>
        <v>0</v>
      </c>
      <c r="D374" s="384"/>
      <c r="E374" s="384"/>
      <c r="F374" s="202">
        <f t="shared" si="44"/>
        <v>7</v>
      </c>
    </row>
    <row r="375" s="357" customFormat="1" ht="15.75" spans="1:6">
      <c r="A375" s="379">
        <v>20703</v>
      </c>
      <c r="B375" s="380" t="s">
        <v>391</v>
      </c>
      <c r="C375" s="381">
        <f>SUM(C376:C385)</f>
        <v>67</v>
      </c>
      <c r="D375" s="381">
        <f>SUM(D376:D385)</f>
        <v>37</v>
      </c>
      <c r="E375" s="385">
        <f>SUM(E376:E385)</f>
        <v>30</v>
      </c>
      <c r="F375" s="202">
        <f t="shared" si="44"/>
        <v>5</v>
      </c>
    </row>
    <row r="376" s="357" customFormat="1" ht="15" spans="1:6">
      <c r="A376" s="386">
        <v>2070301</v>
      </c>
      <c r="B376" s="383" t="s">
        <v>152</v>
      </c>
      <c r="C376" s="384">
        <f t="shared" ref="C376:C385" si="51">D376+E376</f>
        <v>0</v>
      </c>
      <c r="D376" s="384"/>
      <c r="E376" s="384"/>
      <c r="F376" s="202">
        <f t="shared" si="44"/>
        <v>7</v>
      </c>
    </row>
    <row r="377" s="357" customFormat="1" ht="15" spans="1:6">
      <c r="A377" s="386">
        <v>2070302</v>
      </c>
      <c r="B377" s="383" t="s">
        <v>153</v>
      </c>
      <c r="C377" s="384">
        <f t="shared" si="51"/>
        <v>0</v>
      </c>
      <c r="D377" s="384"/>
      <c r="E377" s="384"/>
      <c r="F377" s="202">
        <f t="shared" si="44"/>
        <v>7</v>
      </c>
    </row>
    <row r="378" s="357" customFormat="1" ht="15" spans="1:6">
      <c r="A378" s="386">
        <v>2070303</v>
      </c>
      <c r="B378" s="383" t="s">
        <v>154</v>
      </c>
      <c r="C378" s="384">
        <f t="shared" si="51"/>
        <v>0</v>
      </c>
      <c r="D378" s="384"/>
      <c r="E378" s="384"/>
      <c r="F378" s="202">
        <f t="shared" si="44"/>
        <v>7</v>
      </c>
    </row>
    <row r="379" s="357" customFormat="1" ht="15" spans="1:6">
      <c r="A379" s="386">
        <v>2070304</v>
      </c>
      <c r="B379" s="383" t="s">
        <v>392</v>
      </c>
      <c r="C379" s="384">
        <f t="shared" si="51"/>
        <v>0</v>
      </c>
      <c r="D379" s="384"/>
      <c r="E379" s="384"/>
      <c r="F379" s="202">
        <f t="shared" si="44"/>
        <v>7</v>
      </c>
    </row>
    <row r="380" s="357" customFormat="1" ht="15" spans="1:6">
      <c r="A380" s="386">
        <v>2070305</v>
      </c>
      <c r="B380" s="383" t="s">
        <v>393</v>
      </c>
      <c r="C380" s="384">
        <f t="shared" si="51"/>
        <v>0</v>
      </c>
      <c r="D380" s="384"/>
      <c r="E380" s="384"/>
      <c r="F380" s="202">
        <f t="shared" si="44"/>
        <v>7</v>
      </c>
    </row>
    <row r="381" s="357" customFormat="1" ht="15" spans="1:6">
      <c r="A381" s="386">
        <v>2070306</v>
      </c>
      <c r="B381" s="383" t="s">
        <v>394</v>
      </c>
      <c r="C381" s="384">
        <f t="shared" si="51"/>
        <v>2</v>
      </c>
      <c r="D381" s="384">
        <v>2</v>
      </c>
      <c r="E381" s="384">
        <v>0</v>
      </c>
      <c r="F381" s="202">
        <f t="shared" si="44"/>
        <v>7</v>
      </c>
    </row>
    <row r="382" s="357" customFormat="1" ht="15" spans="1:6">
      <c r="A382" s="386">
        <v>2070307</v>
      </c>
      <c r="B382" s="383" t="s">
        <v>395</v>
      </c>
      <c r="C382" s="384">
        <f t="shared" si="51"/>
        <v>31</v>
      </c>
      <c r="D382" s="384">
        <v>31</v>
      </c>
      <c r="E382" s="384">
        <v>0</v>
      </c>
      <c r="F382" s="202">
        <f t="shared" si="44"/>
        <v>7</v>
      </c>
    </row>
    <row r="383" s="357" customFormat="1" ht="15" spans="1:6">
      <c r="A383" s="386">
        <v>2070308</v>
      </c>
      <c r="B383" s="383" t="s">
        <v>396</v>
      </c>
      <c r="C383" s="384">
        <f t="shared" si="51"/>
        <v>34</v>
      </c>
      <c r="D383" s="384">
        <v>4</v>
      </c>
      <c r="E383" s="384">
        <v>30</v>
      </c>
      <c r="F383" s="202">
        <f t="shared" si="44"/>
        <v>7</v>
      </c>
    </row>
    <row r="384" s="357" customFormat="1" ht="15" spans="1:6">
      <c r="A384" s="386">
        <v>2070309</v>
      </c>
      <c r="B384" s="383" t="s">
        <v>397</v>
      </c>
      <c r="C384" s="384">
        <f t="shared" si="51"/>
        <v>0</v>
      </c>
      <c r="D384" s="384"/>
      <c r="E384" s="384"/>
      <c r="F384" s="202">
        <f t="shared" si="44"/>
        <v>7</v>
      </c>
    </row>
    <row r="385" s="357" customFormat="1" ht="15" spans="1:6">
      <c r="A385" s="386">
        <v>2070399</v>
      </c>
      <c r="B385" s="383" t="s">
        <v>398</v>
      </c>
      <c r="C385" s="384">
        <f t="shared" si="51"/>
        <v>0</v>
      </c>
      <c r="D385" s="384"/>
      <c r="E385" s="384"/>
      <c r="F385" s="202">
        <f t="shared" si="44"/>
        <v>7</v>
      </c>
    </row>
    <row r="386" s="357" customFormat="1" ht="15.75" spans="1:6">
      <c r="A386" s="379">
        <v>20706</v>
      </c>
      <c r="B386" s="380" t="s">
        <v>399</v>
      </c>
      <c r="C386" s="381">
        <f>SUM(C387:C394)</f>
        <v>0</v>
      </c>
      <c r="D386" s="381">
        <f>SUM(D387:D394)</f>
        <v>0</v>
      </c>
      <c r="E386" s="385">
        <f>SUM(E387:E394)</f>
        <v>0</v>
      </c>
      <c r="F386" s="202">
        <f t="shared" si="44"/>
        <v>5</v>
      </c>
    </row>
    <row r="387" s="357" customFormat="1" ht="15" spans="1:6">
      <c r="A387" s="386">
        <v>2070601</v>
      </c>
      <c r="B387" s="383" t="s">
        <v>152</v>
      </c>
      <c r="C387" s="384">
        <f t="shared" ref="C387:C394" si="52">D387+E387</f>
        <v>0</v>
      </c>
      <c r="D387" s="384"/>
      <c r="E387" s="384"/>
      <c r="F387" s="202">
        <f t="shared" si="44"/>
        <v>7</v>
      </c>
    </row>
    <row r="388" s="357" customFormat="1" ht="15" spans="1:6">
      <c r="A388" s="386">
        <v>2070602</v>
      </c>
      <c r="B388" s="383" t="s">
        <v>153</v>
      </c>
      <c r="C388" s="384">
        <f t="shared" si="52"/>
        <v>0</v>
      </c>
      <c r="D388" s="384"/>
      <c r="E388" s="384"/>
      <c r="F388" s="202">
        <f t="shared" si="44"/>
        <v>7</v>
      </c>
    </row>
    <row r="389" s="357" customFormat="1" ht="15" spans="1:6">
      <c r="A389" s="386">
        <v>2070603</v>
      </c>
      <c r="B389" s="383" t="s">
        <v>154</v>
      </c>
      <c r="C389" s="384">
        <f t="shared" si="52"/>
        <v>0</v>
      </c>
      <c r="D389" s="384"/>
      <c r="E389" s="384"/>
      <c r="F389" s="202">
        <f t="shared" si="44"/>
        <v>7</v>
      </c>
    </row>
    <row r="390" s="357" customFormat="1" ht="15" spans="1:6">
      <c r="A390" s="386">
        <v>2070604</v>
      </c>
      <c r="B390" s="383" t="s">
        <v>400</v>
      </c>
      <c r="C390" s="384">
        <f t="shared" si="52"/>
        <v>0</v>
      </c>
      <c r="D390" s="384"/>
      <c r="E390" s="384"/>
      <c r="F390" s="202">
        <f t="shared" si="44"/>
        <v>7</v>
      </c>
    </row>
    <row r="391" s="357" customFormat="1" ht="15" spans="1:6">
      <c r="A391" s="386">
        <v>2070605</v>
      </c>
      <c r="B391" s="383" t="s">
        <v>401</v>
      </c>
      <c r="C391" s="384">
        <f t="shared" si="52"/>
        <v>0</v>
      </c>
      <c r="D391" s="384"/>
      <c r="E391" s="384"/>
      <c r="F391" s="202">
        <f t="shared" ref="F391:F454" si="53">LEN(A391)</f>
        <v>7</v>
      </c>
    </row>
    <row r="392" s="357" customFormat="1" ht="15" spans="1:6">
      <c r="A392" s="386">
        <v>2070606</v>
      </c>
      <c r="B392" s="383" t="s">
        <v>402</v>
      </c>
      <c r="C392" s="384">
        <f t="shared" si="52"/>
        <v>0</v>
      </c>
      <c r="D392" s="384"/>
      <c r="E392" s="384"/>
      <c r="F392" s="202">
        <f t="shared" si="53"/>
        <v>7</v>
      </c>
    </row>
    <row r="393" s="357" customFormat="1" ht="15" spans="1:6">
      <c r="A393" s="386">
        <v>2070607</v>
      </c>
      <c r="B393" s="383" t="s">
        <v>403</v>
      </c>
      <c r="C393" s="384">
        <f t="shared" si="52"/>
        <v>0</v>
      </c>
      <c r="D393" s="384"/>
      <c r="E393" s="384"/>
      <c r="F393" s="202">
        <f t="shared" si="53"/>
        <v>7</v>
      </c>
    </row>
    <row r="394" s="357" customFormat="1" ht="15" spans="1:6">
      <c r="A394" s="386">
        <v>2070699</v>
      </c>
      <c r="B394" s="383" t="s">
        <v>404</v>
      </c>
      <c r="C394" s="384">
        <f t="shared" si="52"/>
        <v>0</v>
      </c>
      <c r="D394" s="384"/>
      <c r="E394" s="384"/>
      <c r="F394" s="202">
        <f t="shared" si="53"/>
        <v>7</v>
      </c>
    </row>
    <row r="395" s="357" customFormat="1" ht="15.75" spans="1:6">
      <c r="A395" s="379">
        <v>20708</v>
      </c>
      <c r="B395" s="388" t="s">
        <v>405</v>
      </c>
      <c r="C395" s="381">
        <f>SUM(C396:C402)</f>
        <v>351</v>
      </c>
      <c r="D395" s="381">
        <f>SUM(D396:D402)</f>
        <v>351</v>
      </c>
      <c r="E395" s="385">
        <f>SUM(E396:E402)</f>
        <v>0</v>
      </c>
      <c r="F395" s="202">
        <f t="shared" si="53"/>
        <v>5</v>
      </c>
    </row>
    <row r="396" s="357" customFormat="1" ht="15" spans="1:6">
      <c r="A396" s="386">
        <v>2070801</v>
      </c>
      <c r="B396" s="383" t="s">
        <v>152</v>
      </c>
      <c r="C396" s="384">
        <f t="shared" ref="C396:C402" si="54">D396+E396</f>
        <v>0</v>
      </c>
      <c r="D396" s="384"/>
      <c r="E396" s="384"/>
      <c r="F396" s="202">
        <f t="shared" si="53"/>
        <v>7</v>
      </c>
    </row>
    <row r="397" s="357" customFormat="1" ht="15" spans="1:6">
      <c r="A397" s="386">
        <v>2070802</v>
      </c>
      <c r="B397" s="383" t="s">
        <v>153</v>
      </c>
      <c r="C397" s="384">
        <f t="shared" si="54"/>
        <v>0</v>
      </c>
      <c r="D397" s="384"/>
      <c r="E397" s="384"/>
      <c r="F397" s="202">
        <f t="shared" si="53"/>
        <v>7</v>
      </c>
    </row>
    <row r="398" s="357" customFormat="1" ht="15" spans="1:6">
      <c r="A398" s="386">
        <v>2070803</v>
      </c>
      <c r="B398" s="383" t="s">
        <v>154</v>
      </c>
      <c r="C398" s="384">
        <f t="shared" si="54"/>
        <v>0</v>
      </c>
      <c r="D398" s="384"/>
      <c r="E398" s="384"/>
      <c r="F398" s="202">
        <f t="shared" si="53"/>
        <v>7</v>
      </c>
    </row>
    <row r="399" s="357" customFormat="1" ht="15" spans="1:6">
      <c r="A399" s="386">
        <v>2070806</v>
      </c>
      <c r="B399" s="383" t="s">
        <v>406</v>
      </c>
      <c r="C399" s="384">
        <f t="shared" si="54"/>
        <v>0</v>
      </c>
      <c r="D399" s="384"/>
      <c r="E399" s="384"/>
      <c r="F399" s="202">
        <f t="shared" si="53"/>
        <v>7</v>
      </c>
    </row>
    <row r="400" s="357" customFormat="1" ht="15" spans="1:6">
      <c r="A400" s="386">
        <v>2070807</v>
      </c>
      <c r="B400" s="383" t="s">
        <v>407</v>
      </c>
      <c r="C400" s="384">
        <f t="shared" si="54"/>
        <v>0</v>
      </c>
      <c r="D400" s="384"/>
      <c r="E400" s="384"/>
      <c r="F400" s="202">
        <f t="shared" si="53"/>
        <v>7</v>
      </c>
    </row>
    <row r="401" s="357" customFormat="1" ht="15" spans="1:6">
      <c r="A401" s="386">
        <v>2070808</v>
      </c>
      <c r="B401" s="383" t="s">
        <v>408</v>
      </c>
      <c r="C401" s="384">
        <f t="shared" si="54"/>
        <v>0</v>
      </c>
      <c r="D401" s="384"/>
      <c r="E401" s="384"/>
      <c r="F401" s="202">
        <f t="shared" si="53"/>
        <v>7</v>
      </c>
    </row>
    <row r="402" s="357" customFormat="1" ht="15" spans="1:6">
      <c r="A402" s="386">
        <v>2070899</v>
      </c>
      <c r="B402" s="383" t="s">
        <v>409</v>
      </c>
      <c r="C402" s="384">
        <f t="shared" si="54"/>
        <v>351</v>
      </c>
      <c r="D402" s="384">
        <v>351</v>
      </c>
      <c r="E402" s="384">
        <v>0</v>
      </c>
      <c r="F402" s="202">
        <f t="shared" si="53"/>
        <v>7</v>
      </c>
    </row>
    <row r="403" s="357" customFormat="1" ht="15.75" spans="1:6">
      <c r="A403" s="379">
        <v>20799</v>
      </c>
      <c r="B403" s="380" t="s">
        <v>410</v>
      </c>
      <c r="C403" s="381">
        <f>SUM(C404:C406)</f>
        <v>0</v>
      </c>
      <c r="D403" s="381">
        <f>SUM(D404:D406)</f>
        <v>0</v>
      </c>
      <c r="E403" s="385">
        <f>SUM(E404:E406)</f>
        <v>0</v>
      </c>
      <c r="F403" s="202">
        <f t="shared" si="53"/>
        <v>5</v>
      </c>
    </row>
    <row r="404" s="357" customFormat="1" ht="15" spans="1:7">
      <c r="A404" s="386">
        <v>2079902</v>
      </c>
      <c r="B404" s="383" t="s">
        <v>411</v>
      </c>
      <c r="C404" s="384">
        <f t="shared" ref="C404:C406" si="55">D404+E404</f>
        <v>0</v>
      </c>
      <c r="D404" s="384"/>
      <c r="E404" s="384"/>
      <c r="F404" s="202">
        <f t="shared" si="53"/>
        <v>7</v>
      </c>
      <c r="G404" s="357" t="s">
        <v>412</v>
      </c>
    </row>
    <row r="405" s="357" customFormat="1" ht="15" spans="1:6">
      <c r="A405" s="386">
        <v>2079903</v>
      </c>
      <c r="B405" s="383" t="s">
        <v>413</v>
      </c>
      <c r="C405" s="384">
        <f t="shared" si="55"/>
        <v>0</v>
      </c>
      <c r="D405" s="384"/>
      <c r="E405" s="384"/>
      <c r="F405" s="202">
        <f t="shared" si="53"/>
        <v>7</v>
      </c>
    </row>
    <row r="406" s="357" customFormat="1" ht="15" spans="1:6">
      <c r="A406" s="386">
        <v>2079999</v>
      </c>
      <c r="B406" s="383" t="s">
        <v>414</v>
      </c>
      <c r="C406" s="384">
        <f t="shared" si="55"/>
        <v>0</v>
      </c>
      <c r="D406" s="384"/>
      <c r="E406" s="384"/>
      <c r="F406" s="202">
        <f t="shared" si="53"/>
        <v>7</v>
      </c>
    </row>
    <row r="407" s="357" customFormat="1" ht="15.75" spans="1:6">
      <c r="A407" s="390">
        <v>208</v>
      </c>
      <c r="B407" s="377" t="s">
        <v>415</v>
      </c>
      <c r="C407" s="378">
        <f>SUM(C408,C427,C436,C437,C446,C447,C457,C466,C473,C481,C496,C499,C502,C505,C506,C509,C513,C522,C525,C490)</f>
        <v>49541</v>
      </c>
      <c r="D407" s="378">
        <f>SUM(D408,D427,D436,D437,D446,D447,D457,D466,D473,D481,D496,D499,D502,D505,D506,D509,D513,D522,D525,D490)</f>
        <v>49008</v>
      </c>
      <c r="E407" s="378">
        <f>SUM(E408,E427,E436,E437,E446,E447,E457,E466,E473,E481,E496,E499,E502,E505,E506,E509,E513,E522,E525,E490)</f>
        <v>533</v>
      </c>
      <c r="F407" s="202">
        <f t="shared" si="53"/>
        <v>3</v>
      </c>
    </row>
    <row r="408" s="357" customFormat="1" ht="15.75" spans="1:6">
      <c r="A408" s="379">
        <v>20801</v>
      </c>
      <c r="B408" s="380" t="s">
        <v>416</v>
      </c>
      <c r="C408" s="381">
        <f>SUM(C409:C426)</f>
        <v>689</v>
      </c>
      <c r="D408" s="381">
        <f>SUM(D409:D426)</f>
        <v>686</v>
      </c>
      <c r="E408" s="385">
        <f>SUM(E409:E426)</f>
        <v>3</v>
      </c>
      <c r="F408" s="202">
        <f t="shared" si="53"/>
        <v>5</v>
      </c>
    </row>
    <row r="409" s="357" customFormat="1" ht="15" spans="1:6">
      <c r="A409" s="386">
        <v>2080101</v>
      </c>
      <c r="B409" s="383" t="s">
        <v>152</v>
      </c>
      <c r="C409" s="384">
        <f t="shared" ref="C409:C426" si="56">D409+E409</f>
        <v>663</v>
      </c>
      <c r="D409" s="384">
        <v>661</v>
      </c>
      <c r="E409" s="384">
        <v>2</v>
      </c>
      <c r="F409" s="202">
        <f t="shared" si="53"/>
        <v>7</v>
      </c>
    </row>
    <row r="410" s="357" customFormat="1" ht="15" spans="1:6">
      <c r="A410" s="386">
        <v>2080102</v>
      </c>
      <c r="B410" s="383" t="s">
        <v>153</v>
      </c>
      <c r="C410" s="384">
        <f t="shared" si="56"/>
        <v>0</v>
      </c>
      <c r="D410" s="384"/>
      <c r="E410" s="384"/>
      <c r="F410" s="202">
        <f t="shared" si="53"/>
        <v>7</v>
      </c>
    </row>
    <row r="411" s="357" customFormat="1" ht="15" spans="1:6">
      <c r="A411" s="386">
        <v>2080103</v>
      </c>
      <c r="B411" s="383" t="s">
        <v>154</v>
      </c>
      <c r="C411" s="384">
        <f t="shared" si="56"/>
        <v>0</v>
      </c>
      <c r="D411" s="384"/>
      <c r="E411" s="384"/>
      <c r="F411" s="202">
        <f t="shared" si="53"/>
        <v>7</v>
      </c>
    </row>
    <row r="412" s="357" customFormat="1" ht="15" spans="1:6">
      <c r="A412" s="386">
        <v>2080104</v>
      </c>
      <c r="B412" s="383" t="s">
        <v>417</v>
      </c>
      <c r="C412" s="384">
        <f t="shared" si="56"/>
        <v>0</v>
      </c>
      <c r="D412" s="384"/>
      <c r="E412" s="384">
        <v>0</v>
      </c>
      <c r="F412" s="202">
        <f t="shared" si="53"/>
        <v>7</v>
      </c>
    </row>
    <row r="413" s="357" customFormat="1" ht="15" spans="1:6">
      <c r="A413" s="386">
        <v>2080105</v>
      </c>
      <c r="B413" s="383" t="s">
        <v>418</v>
      </c>
      <c r="C413" s="384">
        <f t="shared" si="56"/>
        <v>0</v>
      </c>
      <c r="D413" s="384"/>
      <c r="E413" s="384"/>
      <c r="F413" s="202">
        <f t="shared" si="53"/>
        <v>7</v>
      </c>
    </row>
    <row r="414" s="357" customFormat="1" ht="15" spans="1:6">
      <c r="A414" s="386">
        <v>2080106</v>
      </c>
      <c r="B414" s="383" t="s">
        <v>419</v>
      </c>
      <c r="C414" s="384">
        <f t="shared" si="56"/>
        <v>0</v>
      </c>
      <c r="D414" s="384"/>
      <c r="E414" s="384"/>
      <c r="F414" s="202">
        <f t="shared" si="53"/>
        <v>7</v>
      </c>
    </row>
    <row r="415" s="357" customFormat="1" ht="15" spans="1:6">
      <c r="A415" s="386">
        <v>2080107</v>
      </c>
      <c r="B415" s="383" t="s">
        <v>420</v>
      </c>
      <c r="C415" s="384">
        <f t="shared" si="56"/>
        <v>0</v>
      </c>
      <c r="D415" s="384"/>
      <c r="E415" s="384"/>
      <c r="F415" s="202">
        <f t="shared" si="53"/>
        <v>7</v>
      </c>
    </row>
    <row r="416" s="357" customFormat="1" ht="15" spans="1:6">
      <c r="A416" s="386">
        <v>2080108</v>
      </c>
      <c r="B416" s="383" t="s">
        <v>186</v>
      </c>
      <c r="C416" s="384">
        <f t="shared" si="56"/>
        <v>0</v>
      </c>
      <c r="D416" s="384"/>
      <c r="E416" s="384"/>
      <c r="F416" s="202">
        <f t="shared" si="53"/>
        <v>7</v>
      </c>
    </row>
    <row r="417" s="357" customFormat="1" ht="15" spans="1:6">
      <c r="A417" s="386">
        <v>2080109</v>
      </c>
      <c r="B417" s="383" t="s">
        <v>421</v>
      </c>
      <c r="C417" s="384">
        <f t="shared" si="56"/>
        <v>1</v>
      </c>
      <c r="D417" s="384"/>
      <c r="E417" s="384">
        <v>1</v>
      </c>
      <c r="F417" s="202">
        <f t="shared" si="53"/>
        <v>7</v>
      </c>
    </row>
    <row r="418" s="357" customFormat="1" ht="15" spans="1:6">
      <c r="A418" s="386">
        <v>2080110</v>
      </c>
      <c r="B418" s="383" t="s">
        <v>422</v>
      </c>
      <c r="C418" s="384">
        <f t="shared" si="56"/>
        <v>0</v>
      </c>
      <c r="D418" s="384"/>
      <c r="E418" s="384"/>
      <c r="F418" s="202">
        <f t="shared" si="53"/>
        <v>7</v>
      </c>
    </row>
    <row r="419" s="357" customFormat="1" ht="15" spans="1:6">
      <c r="A419" s="386">
        <v>2080111</v>
      </c>
      <c r="B419" s="383" t="s">
        <v>423</v>
      </c>
      <c r="C419" s="384">
        <f t="shared" si="56"/>
        <v>0</v>
      </c>
      <c r="D419" s="384"/>
      <c r="E419" s="384"/>
      <c r="F419" s="202">
        <f t="shared" si="53"/>
        <v>7</v>
      </c>
    </row>
    <row r="420" s="357" customFormat="1" ht="15" spans="1:6">
      <c r="A420" s="386">
        <v>2080112</v>
      </c>
      <c r="B420" s="383" t="s">
        <v>424</v>
      </c>
      <c r="C420" s="384">
        <f t="shared" si="56"/>
        <v>0</v>
      </c>
      <c r="D420" s="384"/>
      <c r="E420" s="384">
        <v>0</v>
      </c>
      <c r="F420" s="202">
        <f t="shared" si="53"/>
        <v>7</v>
      </c>
    </row>
    <row r="421" s="357" customFormat="1" ht="15" spans="1:6">
      <c r="A421" s="386">
        <v>2080113</v>
      </c>
      <c r="B421" s="383" t="s">
        <v>425</v>
      </c>
      <c r="C421" s="384">
        <f t="shared" si="56"/>
        <v>0</v>
      </c>
      <c r="D421" s="384"/>
      <c r="E421" s="384"/>
      <c r="F421" s="202">
        <f t="shared" si="53"/>
        <v>7</v>
      </c>
    </row>
    <row r="422" s="357" customFormat="1" ht="15" spans="1:6">
      <c r="A422" s="386">
        <v>2080114</v>
      </c>
      <c r="B422" s="383" t="s">
        <v>426</v>
      </c>
      <c r="C422" s="384">
        <f t="shared" si="56"/>
        <v>0</v>
      </c>
      <c r="D422" s="384"/>
      <c r="E422" s="384"/>
      <c r="F422" s="202">
        <f t="shared" si="53"/>
        <v>7</v>
      </c>
    </row>
    <row r="423" s="357" customFormat="1" ht="15" spans="1:6">
      <c r="A423" s="386">
        <v>2080115</v>
      </c>
      <c r="B423" s="383" t="s">
        <v>427</v>
      </c>
      <c r="C423" s="384">
        <f t="shared" si="56"/>
        <v>0</v>
      </c>
      <c r="D423" s="384"/>
      <c r="E423" s="384"/>
      <c r="F423" s="202">
        <f t="shared" si="53"/>
        <v>7</v>
      </c>
    </row>
    <row r="424" s="357" customFormat="1" ht="15" spans="1:6">
      <c r="A424" s="386">
        <v>2080116</v>
      </c>
      <c r="B424" s="383" t="s">
        <v>428</v>
      </c>
      <c r="C424" s="384">
        <f t="shared" si="56"/>
        <v>0</v>
      </c>
      <c r="D424" s="384"/>
      <c r="E424" s="384"/>
      <c r="F424" s="202">
        <f t="shared" si="53"/>
        <v>7</v>
      </c>
    </row>
    <row r="425" s="357" customFormat="1" ht="15" spans="1:6">
      <c r="A425" s="386">
        <v>2080150</v>
      </c>
      <c r="B425" s="383" t="s">
        <v>161</v>
      </c>
      <c r="C425" s="384">
        <f t="shared" si="56"/>
        <v>0</v>
      </c>
      <c r="D425" s="384"/>
      <c r="E425" s="384"/>
      <c r="F425" s="202">
        <f t="shared" si="53"/>
        <v>7</v>
      </c>
    </row>
    <row r="426" s="357" customFormat="1" ht="15" spans="1:6">
      <c r="A426" s="386">
        <v>2080199</v>
      </c>
      <c r="B426" s="383" t="s">
        <v>429</v>
      </c>
      <c r="C426" s="384">
        <f t="shared" si="56"/>
        <v>25</v>
      </c>
      <c r="D426" s="384">
        <v>25</v>
      </c>
      <c r="E426" s="384">
        <v>0</v>
      </c>
      <c r="F426" s="202">
        <f t="shared" si="53"/>
        <v>7</v>
      </c>
    </row>
    <row r="427" s="357" customFormat="1" ht="15.75" spans="1:6">
      <c r="A427" s="379">
        <v>20802</v>
      </c>
      <c r="B427" s="380" t="s">
        <v>430</v>
      </c>
      <c r="C427" s="381">
        <f>SUM(C428:C435)</f>
        <v>506</v>
      </c>
      <c r="D427" s="381">
        <f>SUM(D428:D435)</f>
        <v>481</v>
      </c>
      <c r="E427" s="385">
        <f>SUM(E428:E435)</f>
        <v>25</v>
      </c>
      <c r="F427" s="202">
        <f t="shared" si="53"/>
        <v>5</v>
      </c>
    </row>
    <row r="428" s="357" customFormat="1" ht="15" spans="1:6">
      <c r="A428" s="386">
        <v>2080201</v>
      </c>
      <c r="B428" s="383" t="s">
        <v>152</v>
      </c>
      <c r="C428" s="384">
        <f t="shared" ref="C428:C435" si="57">D428+E428</f>
        <v>304</v>
      </c>
      <c r="D428" s="384">
        <v>304</v>
      </c>
      <c r="E428" s="384">
        <v>0</v>
      </c>
      <c r="F428" s="202">
        <f t="shared" si="53"/>
        <v>7</v>
      </c>
    </row>
    <row r="429" s="357" customFormat="1" ht="15" spans="1:6">
      <c r="A429" s="386">
        <v>2080202</v>
      </c>
      <c r="B429" s="383" t="s">
        <v>153</v>
      </c>
      <c r="C429" s="384">
        <f t="shared" si="57"/>
        <v>62</v>
      </c>
      <c r="D429" s="384">
        <v>62</v>
      </c>
      <c r="E429" s="384">
        <v>0</v>
      </c>
      <c r="F429" s="202">
        <f t="shared" si="53"/>
        <v>7</v>
      </c>
    </row>
    <row r="430" s="357" customFormat="1" ht="15" spans="1:6">
      <c r="A430" s="386">
        <v>2080203</v>
      </c>
      <c r="B430" s="383" t="s">
        <v>154</v>
      </c>
      <c r="C430" s="384">
        <f t="shared" si="57"/>
        <v>0</v>
      </c>
      <c r="D430" s="384"/>
      <c r="E430" s="384"/>
      <c r="F430" s="202">
        <f t="shared" si="53"/>
        <v>7</v>
      </c>
    </row>
    <row r="431" s="357" customFormat="1" ht="15" spans="1:6">
      <c r="A431" s="386">
        <v>2080206</v>
      </c>
      <c r="B431" s="383" t="s">
        <v>431</v>
      </c>
      <c r="C431" s="384">
        <f t="shared" si="57"/>
        <v>0</v>
      </c>
      <c r="D431" s="384"/>
      <c r="E431" s="384"/>
      <c r="F431" s="202">
        <f t="shared" si="53"/>
        <v>7</v>
      </c>
    </row>
    <row r="432" s="357" customFormat="1" ht="15" spans="1:6">
      <c r="A432" s="386">
        <v>2080207</v>
      </c>
      <c r="B432" s="383" t="s">
        <v>432</v>
      </c>
      <c r="C432" s="384">
        <f t="shared" si="57"/>
        <v>0</v>
      </c>
      <c r="D432" s="384"/>
      <c r="E432" s="384"/>
      <c r="F432" s="202">
        <f t="shared" si="53"/>
        <v>7</v>
      </c>
    </row>
    <row r="433" s="357" customFormat="1" ht="15" spans="1:7">
      <c r="A433" s="386">
        <v>2080208</v>
      </c>
      <c r="B433" s="383" t="s">
        <v>433</v>
      </c>
      <c r="C433" s="384">
        <f t="shared" si="57"/>
        <v>0</v>
      </c>
      <c r="D433" s="384"/>
      <c r="E433" s="384"/>
      <c r="F433" s="202">
        <f t="shared" si="53"/>
        <v>7</v>
      </c>
      <c r="G433" s="357" t="s">
        <v>434</v>
      </c>
    </row>
    <row r="434" s="357" customFormat="1" ht="15" spans="1:7">
      <c r="A434" s="386">
        <v>2080209</v>
      </c>
      <c r="B434" s="383" t="s">
        <v>435</v>
      </c>
      <c r="C434" s="384">
        <f t="shared" si="57"/>
        <v>0</v>
      </c>
      <c r="D434" s="384"/>
      <c r="E434" s="384"/>
      <c r="F434" s="202">
        <f t="shared" si="53"/>
        <v>7</v>
      </c>
      <c r="G434" s="357" t="s">
        <v>436</v>
      </c>
    </row>
    <row r="435" s="357" customFormat="1" ht="15" spans="1:6">
      <c r="A435" s="386">
        <v>2080299</v>
      </c>
      <c r="B435" s="383" t="s">
        <v>437</v>
      </c>
      <c r="C435" s="384">
        <f t="shared" si="57"/>
        <v>140</v>
      </c>
      <c r="D435" s="384">
        <v>115</v>
      </c>
      <c r="E435" s="384">
        <v>25</v>
      </c>
      <c r="F435" s="202">
        <f t="shared" si="53"/>
        <v>7</v>
      </c>
    </row>
    <row r="436" s="357" customFormat="1" ht="15.75" spans="1:6">
      <c r="A436" s="379">
        <v>20804</v>
      </c>
      <c r="B436" s="380" t="s">
        <v>438</v>
      </c>
      <c r="C436" s="387"/>
      <c r="D436" s="387"/>
      <c r="E436" s="385"/>
      <c r="F436" s="202">
        <f t="shared" si="53"/>
        <v>5</v>
      </c>
    </row>
    <row r="437" s="357" customFormat="1" ht="15.75" spans="1:6">
      <c r="A437" s="379">
        <v>20805</v>
      </c>
      <c r="B437" s="380" t="s">
        <v>439</v>
      </c>
      <c r="C437" s="381">
        <f>SUM(C438:C445)</f>
        <v>23400</v>
      </c>
      <c r="D437" s="381">
        <f>SUM(D438:D445)</f>
        <v>23396</v>
      </c>
      <c r="E437" s="385">
        <f>SUM(E438:E445)</f>
        <v>4</v>
      </c>
      <c r="F437" s="202">
        <f t="shared" si="53"/>
        <v>5</v>
      </c>
    </row>
    <row r="438" s="357" customFormat="1" ht="15" spans="1:6">
      <c r="A438" s="386">
        <v>2080501</v>
      </c>
      <c r="B438" s="383" t="s">
        <v>440</v>
      </c>
      <c r="C438" s="384">
        <f t="shared" ref="C438:C445" si="58">D438+E438</f>
        <v>495</v>
      </c>
      <c r="D438" s="384">
        <v>491</v>
      </c>
      <c r="E438" s="384">
        <v>4</v>
      </c>
      <c r="F438" s="202">
        <f t="shared" si="53"/>
        <v>7</v>
      </c>
    </row>
    <row r="439" s="357" customFormat="1" ht="15" spans="1:6">
      <c r="A439" s="386">
        <v>2080502</v>
      </c>
      <c r="B439" s="383" t="s">
        <v>441</v>
      </c>
      <c r="C439" s="384">
        <f t="shared" si="58"/>
        <v>654</v>
      </c>
      <c r="D439" s="384">
        <v>654</v>
      </c>
      <c r="E439" s="384">
        <v>0</v>
      </c>
      <c r="F439" s="202">
        <f t="shared" si="53"/>
        <v>7</v>
      </c>
    </row>
    <row r="440" s="357" customFormat="1" ht="15" spans="1:6">
      <c r="A440" s="386">
        <v>2080503</v>
      </c>
      <c r="B440" s="383" t="s">
        <v>442</v>
      </c>
      <c r="C440" s="384">
        <f t="shared" si="58"/>
        <v>0</v>
      </c>
      <c r="D440" s="384"/>
      <c r="E440" s="384"/>
      <c r="F440" s="202">
        <f t="shared" si="53"/>
        <v>7</v>
      </c>
    </row>
    <row r="441" s="357" customFormat="1" ht="15" spans="1:6">
      <c r="A441" s="386">
        <v>2080505</v>
      </c>
      <c r="B441" s="383" t="s">
        <v>443</v>
      </c>
      <c r="C441" s="384">
        <f t="shared" si="58"/>
        <v>6094</v>
      </c>
      <c r="D441" s="384">
        <v>6094</v>
      </c>
      <c r="E441" s="384">
        <v>0</v>
      </c>
      <c r="F441" s="202">
        <f t="shared" si="53"/>
        <v>7</v>
      </c>
    </row>
    <row r="442" s="357" customFormat="1" ht="15" spans="1:6">
      <c r="A442" s="386">
        <v>2080506</v>
      </c>
      <c r="B442" s="383" t="s">
        <v>444</v>
      </c>
      <c r="C442" s="384">
        <f t="shared" si="58"/>
        <v>3544</v>
      </c>
      <c r="D442" s="384">
        <v>3544</v>
      </c>
      <c r="E442" s="384">
        <v>0</v>
      </c>
      <c r="F442" s="202">
        <f t="shared" si="53"/>
        <v>7</v>
      </c>
    </row>
    <row r="443" s="357" customFormat="1" ht="15" spans="1:6">
      <c r="A443" s="386">
        <v>2080507</v>
      </c>
      <c r="B443" s="383" t="s">
        <v>445</v>
      </c>
      <c r="C443" s="384">
        <f t="shared" si="58"/>
        <v>12579</v>
      </c>
      <c r="D443" s="384">
        <v>12579</v>
      </c>
      <c r="E443" s="384">
        <v>0</v>
      </c>
      <c r="F443" s="202">
        <f t="shared" si="53"/>
        <v>7</v>
      </c>
    </row>
    <row r="444" s="357" customFormat="1" ht="15" spans="1:6">
      <c r="A444" s="386">
        <v>2080508</v>
      </c>
      <c r="B444" s="383" t="s">
        <v>446</v>
      </c>
      <c r="C444" s="384">
        <f t="shared" si="58"/>
        <v>0</v>
      </c>
      <c r="D444" s="384"/>
      <c r="E444" s="384"/>
      <c r="F444" s="202">
        <f t="shared" si="53"/>
        <v>7</v>
      </c>
    </row>
    <row r="445" s="357" customFormat="1" ht="15" spans="1:6">
      <c r="A445" s="386">
        <v>2080599</v>
      </c>
      <c r="B445" s="383" t="s">
        <v>447</v>
      </c>
      <c r="C445" s="384">
        <f t="shared" si="58"/>
        <v>34</v>
      </c>
      <c r="D445" s="384">
        <v>34</v>
      </c>
      <c r="E445" s="384">
        <v>0</v>
      </c>
      <c r="F445" s="202">
        <f t="shared" si="53"/>
        <v>7</v>
      </c>
    </row>
    <row r="446" s="357" customFormat="1" ht="15.75" spans="1:6">
      <c r="A446" s="379">
        <v>20806</v>
      </c>
      <c r="B446" s="380" t="s">
        <v>448</v>
      </c>
      <c r="C446" s="387"/>
      <c r="D446" s="387"/>
      <c r="E446" s="385"/>
      <c r="F446" s="202">
        <f t="shared" si="53"/>
        <v>5</v>
      </c>
    </row>
    <row r="447" s="357" customFormat="1" ht="15.75" spans="1:6">
      <c r="A447" s="379">
        <v>20807</v>
      </c>
      <c r="B447" s="380" t="s">
        <v>449</v>
      </c>
      <c r="C447" s="381">
        <f>SUM(C448:C456)</f>
        <v>1392</v>
      </c>
      <c r="D447" s="381">
        <f>SUM(D448:D456)</f>
        <v>1357</v>
      </c>
      <c r="E447" s="385">
        <f>SUM(E448:E456)</f>
        <v>35</v>
      </c>
      <c r="F447" s="202">
        <f t="shared" si="53"/>
        <v>5</v>
      </c>
    </row>
    <row r="448" s="357" customFormat="1" ht="15" spans="1:6">
      <c r="A448" s="386">
        <v>2080701</v>
      </c>
      <c r="B448" s="383" t="s">
        <v>450</v>
      </c>
      <c r="C448" s="384">
        <f t="shared" ref="C448:C456" si="59">D448+E448</f>
        <v>32</v>
      </c>
      <c r="D448" s="384"/>
      <c r="E448" s="384">
        <v>32</v>
      </c>
      <c r="F448" s="202">
        <f t="shared" si="53"/>
        <v>7</v>
      </c>
    </row>
    <row r="449" s="357" customFormat="1" ht="15" spans="1:6">
      <c r="A449" s="386">
        <v>2080702</v>
      </c>
      <c r="B449" s="383" t="s">
        <v>451</v>
      </c>
      <c r="C449" s="384">
        <f t="shared" si="59"/>
        <v>293</v>
      </c>
      <c r="D449" s="384">
        <v>293</v>
      </c>
      <c r="E449" s="384">
        <v>0</v>
      </c>
      <c r="F449" s="202">
        <f t="shared" si="53"/>
        <v>7</v>
      </c>
    </row>
    <row r="450" s="357" customFormat="1" ht="15" spans="1:6">
      <c r="A450" s="386">
        <v>2080704</v>
      </c>
      <c r="B450" s="383" t="s">
        <v>452</v>
      </c>
      <c r="C450" s="384">
        <f t="shared" si="59"/>
        <v>263</v>
      </c>
      <c r="D450" s="384">
        <v>263</v>
      </c>
      <c r="E450" s="384">
        <v>0</v>
      </c>
      <c r="F450" s="202">
        <f t="shared" si="53"/>
        <v>7</v>
      </c>
    </row>
    <row r="451" s="357" customFormat="1" ht="15" spans="1:6">
      <c r="A451" s="386">
        <v>2080705</v>
      </c>
      <c r="B451" s="383" t="s">
        <v>453</v>
      </c>
      <c r="C451" s="384">
        <f t="shared" si="59"/>
        <v>569</v>
      </c>
      <c r="D451" s="384">
        <v>569</v>
      </c>
      <c r="E451" s="384">
        <v>0</v>
      </c>
      <c r="F451" s="202">
        <f t="shared" si="53"/>
        <v>7</v>
      </c>
    </row>
    <row r="452" s="357" customFormat="1" ht="15" spans="1:6">
      <c r="A452" s="386">
        <v>2080709</v>
      </c>
      <c r="B452" s="383" t="s">
        <v>454</v>
      </c>
      <c r="C452" s="384">
        <f t="shared" si="59"/>
        <v>0</v>
      </c>
      <c r="D452" s="384"/>
      <c r="E452" s="384"/>
      <c r="F452" s="202">
        <f t="shared" si="53"/>
        <v>7</v>
      </c>
    </row>
    <row r="453" s="357" customFormat="1" ht="15" spans="1:6">
      <c r="A453" s="386">
        <v>2080711</v>
      </c>
      <c r="B453" s="383" t="s">
        <v>455</v>
      </c>
      <c r="C453" s="384">
        <f t="shared" si="59"/>
        <v>56</v>
      </c>
      <c r="D453" s="384">
        <v>53</v>
      </c>
      <c r="E453" s="384">
        <v>3</v>
      </c>
      <c r="F453" s="202">
        <f t="shared" si="53"/>
        <v>7</v>
      </c>
    </row>
    <row r="454" s="357" customFormat="1" ht="15" spans="1:6">
      <c r="A454" s="386">
        <v>2080712</v>
      </c>
      <c r="B454" s="383" t="s">
        <v>456</v>
      </c>
      <c r="C454" s="384">
        <f t="shared" si="59"/>
        <v>0</v>
      </c>
      <c r="D454" s="384"/>
      <c r="E454" s="384"/>
      <c r="F454" s="202">
        <f t="shared" si="53"/>
        <v>7</v>
      </c>
    </row>
    <row r="455" s="357" customFormat="1" ht="15" spans="1:6">
      <c r="A455" s="386">
        <v>2080713</v>
      </c>
      <c r="B455" s="383" t="s">
        <v>457</v>
      </c>
      <c r="C455" s="384">
        <f t="shared" si="59"/>
        <v>7</v>
      </c>
      <c r="D455" s="384">
        <v>7</v>
      </c>
      <c r="E455" s="384">
        <v>0</v>
      </c>
      <c r="F455" s="202">
        <f t="shared" ref="F455:F518" si="60">LEN(A455)</f>
        <v>7</v>
      </c>
    </row>
    <row r="456" s="357" customFormat="1" ht="15" spans="1:6">
      <c r="A456" s="386">
        <v>2080799</v>
      </c>
      <c r="B456" s="383" t="s">
        <v>458</v>
      </c>
      <c r="C456" s="384">
        <f t="shared" si="59"/>
        <v>172</v>
      </c>
      <c r="D456" s="384">
        <v>172</v>
      </c>
      <c r="E456" s="384">
        <v>0</v>
      </c>
      <c r="F456" s="202">
        <f t="shared" si="60"/>
        <v>7</v>
      </c>
    </row>
    <row r="457" s="357" customFormat="1" ht="15.75" spans="1:6">
      <c r="A457" s="379">
        <v>20808</v>
      </c>
      <c r="B457" s="380" t="s">
        <v>459</v>
      </c>
      <c r="C457" s="381">
        <f>SUM(C458:C465)</f>
        <v>4159</v>
      </c>
      <c r="D457" s="381">
        <f>SUM(D458:D465)</f>
        <v>3757</v>
      </c>
      <c r="E457" s="385">
        <f>SUM(E458:E465)</f>
        <v>402</v>
      </c>
      <c r="F457" s="202">
        <f t="shared" si="60"/>
        <v>5</v>
      </c>
    </row>
    <row r="458" s="357" customFormat="1" ht="15" spans="1:6">
      <c r="A458" s="386">
        <v>2080801</v>
      </c>
      <c r="B458" s="383" t="s">
        <v>460</v>
      </c>
      <c r="C458" s="384">
        <f t="shared" ref="C458:C465" si="61">D458+E458</f>
        <v>2383</v>
      </c>
      <c r="D458" s="384">
        <v>2000</v>
      </c>
      <c r="E458" s="384">
        <v>383</v>
      </c>
      <c r="F458" s="202">
        <f t="shared" si="60"/>
        <v>7</v>
      </c>
    </row>
    <row r="459" s="357" customFormat="1" ht="15" spans="1:6">
      <c r="A459" s="386">
        <v>2080802</v>
      </c>
      <c r="B459" s="383" t="s">
        <v>461</v>
      </c>
      <c r="C459" s="384">
        <f t="shared" si="61"/>
        <v>18</v>
      </c>
      <c r="D459" s="384">
        <v>18</v>
      </c>
      <c r="E459" s="384">
        <v>0</v>
      </c>
      <c r="F459" s="202">
        <f t="shared" si="60"/>
        <v>7</v>
      </c>
    </row>
    <row r="460" s="357" customFormat="1" ht="15" spans="1:6">
      <c r="A460" s="386">
        <v>2080803</v>
      </c>
      <c r="B460" s="383" t="s">
        <v>462</v>
      </c>
      <c r="C460" s="384">
        <f t="shared" si="61"/>
        <v>9</v>
      </c>
      <c r="D460" s="384">
        <v>9</v>
      </c>
      <c r="E460" s="384">
        <v>0</v>
      </c>
      <c r="F460" s="202">
        <f t="shared" si="60"/>
        <v>7</v>
      </c>
    </row>
    <row r="461" s="357" customFormat="1" ht="15" spans="1:6">
      <c r="A461" s="386">
        <v>2080805</v>
      </c>
      <c r="B461" s="383" t="s">
        <v>463</v>
      </c>
      <c r="C461" s="384">
        <f t="shared" si="61"/>
        <v>425</v>
      </c>
      <c r="D461" s="384">
        <v>406</v>
      </c>
      <c r="E461" s="384">
        <v>19</v>
      </c>
      <c r="F461" s="202">
        <f t="shared" si="60"/>
        <v>7</v>
      </c>
    </row>
    <row r="462" s="357" customFormat="1" ht="15" spans="1:6">
      <c r="A462" s="386">
        <v>2080806</v>
      </c>
      <c r="B462" s="383" t="s">
        <v>464</v>
      </c>
      <c r="C462" s="384">
        <f t="shared" si="61"/>
        <v>0</v>
      </c>
      <c r="D462" s="384"/>
      <c r="E462" s="384"/>
      <c r="F462" s="202">
        <f t="shared" si="60"/>
        <v>7</v>
      </c>
    </row>
    <row r="463" s="357" customFormat="1" ht="15" spans="1:6">
      <c r="A463" s="386">
        <v>2080807</v>
      </c>
      <c r="B463" s="383" t="s">
        <v>465</v>
      </c>
      <c r="C463" s="384">
        <f t="shared" si="61"/>
        <v>0</v>
      </c>
      <c r="D463" s="384"/>
      <c r="E463" s="384"/>
      <c r="F463" s="202">
        <f t="shared" si="60"/>
        <v>7</v>
      </c>
    </row>
    <row r="464" s="357" customFormat="1" ht="15" spans="1:6">
      <c r="A464" s="386">
        <v>2080808</v>
      </c>
      <c r="B464" s="383" t="s">
        <v>466</v>
      </c>
      <c r="C464" s="384">
        <f t="shared" si="61"/>
        <v>2</v>
      </c>
      <c r="D464" s="384">
        <v>2</v>
      </c>
      <c r="E464" s="384">
        <v>0</v>
      </c>
      <c r="F464" s="202">
        <f t="shared" si="60"/>
        <v>7</v>
      </c>
    </row>
    <row r="465" s="357" customFormat="1" ht="15" spans="1:6">
      <c r="A465" s="386">
        <v>2080899</v>
      </c>
      <c r="B465" s="383" t="s">
        <v>467</v>
      </c>
      <c r="C465" s="384">
        <f t="shared" si="61"/>
        <v>1322</v>
      </c>
      <c r="D465" s="384">
        <v>1322</v>
      </c>
      <c r="E465" s="384">
        <v>0</v>
      </c>
      <c r="F465" s="202">
        <f t="shared" si="60"/>
        <v>7</v>
      </c>
    </row>
    <row r="466" s="357" customFormat="1" ht="15.75" spans="1:6">
      <c r="A466" s="379">
        <v>20809</v>
      </c>
      <c r="B466" s="380" t="s">
        <v>468</v>
      </c>
      <c r="C466" s="381">
        <f>SUM(C467:C472)</f>
        <v>271</v>
      </c>
      <c r="D466" s="381">
        <f>SUM(D467:D472)</f>
        <v>271</v>
      </c>
      <c r="E466" s="385">
        <f>SUM(E467:E472)</f>
        <v>0</v>
      </c>
      <c r="F466" s="202">
        <f t="shared" si="60"/>
        <v>5</v>
      </c>
    </row>
    <row r="467" s="357" customFormat="1" ht="15" spans="1:6">
      <c r="A467" s="386">
        <v>2080901</v>
      </c>
      <c r="B467" s="383" t="s">
        <v>469</v>
      </c>
      <c r="C467" s="384">
        <f t="shared" ref="C467:C472" si="62">D467+E467</f>
        <v>135</v>
      </c>
      <c r="D467" s="384">
        <v>135</v>
      </c>
      <c r="E467" s="384">
        <v>0</v>
      </c>
      <c r="F467" s="202">
        <f t="shared" si="60"/>
        <v>7</v>
      </c>
    </row>
    <row r="468" s="357" customFormat="1" ht="15" spans="1:6">
      <c r="A468" s="386">
        <v>2080902</v>
      </c>
      <c r="B468" s="383" t="s">
        <v>470</v>
      </c>
      <c r="C468" s="384">
        <f t="shared" si="62"/>
        <v>43</v>
      </c>
      <c r="D468" s="384">
        <v>43</v>
      </c>
      <c r="E468" s="384">
        <v>0</v>
      </c>
      <c r="F468" s="202">
        <f t="shared" si="60"/>
        <v>7</v>
      </c>
    </row>
    <row r="469" s="357" customFormat="1" ht="15" spans="1:6">
      <c r="A469" s="386">
        <v>2080903</v>
      </c>
      <c r="B469" s="383" t="s">
        <v>471</v>
      </c>
      <c r="C469" s="384">
        <f t="shared" si="62"/>
        <v>7</v>
      </c>
      <c r="D469" s="384">
        <v>7</v>
      </c>
      <c r="E469" s="384">
        <v>0</v>
      </c>
      <c r="F469" s="202">
        <f t="shared" si="60"/>
        <v>7</v>
      </c>
    </row>
    <row r="470" s="357" customFormat="1" ht="15" spans="1:6">
      <c r="A470" s="386">
        <v>2080904</v>
      </c>
      <c r="B470" s="383" t="s">
        <v>472</v>
      </c>
      <c r="C470" s="384">
        <f t="shared" si="62"/>
        <v>0</v>
      </c>
      <c r="D470" s="384"/>
      <c r="E470" s="384"/>
      <c r="F470" s="202">
        <f t="shared" si="60"/>
        <v>7</v>
      </c>
    </row>
    <row r="471" s="357" customFormat="1" ht="15" spans="1:6">
      <c r="A471" s="386">
        <v>2080905</v>
      </c>
      <c r="B471" s="383" t="s">
        <v>473</v>
      </c>
      <c r="C471" s="384">
        <f t="shared" si="62"/>
        <v>51</v>
      </c>
      <c r="D471" s="384">
        <v>51</v>
      </c>
      <c r="E471" s="384">
        <v>0</v>
      </c>
      <c r="F471" s="202">
        <f t="shared" si="60"/>
        <v>7</v>
      </c>
    </row>
    <row r="472" s="357" customFormat="1" ht="15" spans="1:6">
      <c r="A472" s="386">
        <v>2080999</v>
      </c>
      <c r="B472" s="383" t="s">
        <v>474</v>
      </c>
      <c r="C472" s="384">
        <f t="shared" si="62"/>
        <v>35</v>
      </c>
      <c r="D472" s="384">
        <v>35</v>
      </c>
      <c r="E472" s="384">
        <v>0</v>
      </c>
      <c r="F472" s="202">
        <f t="shared" si="60"/>
        <v>7</v>
      </c>
    </row>
    <row r="473" s="357" customFormat="1" ht="15.75" spans="1:6">
      <c r="A473" s="379">
        <v>20810</v>
      </c>
      <c r="B473" s="380" t="s">
        <v>475</v>
      </c>
      <c r="C473" s="381">
        <f>SUM(C474:C480)</f>
        <v>543</v>
      </c>
      <c r="D473" s="381">
        <f>SUM(D474:D480)</f>
        <v>543</v>
      </c>
      <c r="E473" s="385">
        <f>SUM(E474:E480)</f>
        <v>0</v>
      </c>
      <c r="F473" s="202">
        <f t="shared" si="60"/>
        <v>5</v>
      </c>
    </row>
    <row r="474" s="357" customFormat="1" ht="15" spans="1:6">
      <c r="A474" s="386">
        <v>2081001</v>
      </c>
      <c r="B474" s="383" t="s">
        <v>476</v>
      </c>
      <c r="C474" s="384">
        <f t="shared" ref="C474:C480" si="63">D474+E474</f>
        <v>13</v>
      </c>
      <c r="D474" s="384">
        <v>13</v>
      </c>
      <c r="E474" s="384">
        <v>0</v>
      </c>
      <c r="F474" s="202">
        <f t="shared" si="60"/>
        <v>7</v>
      </c>
    </row>
    <row r="475" s="357" customFormat="1" ht="15" spans="1:6">
      <c r="A475" s="386">
        <v>2081002</v>
      </c>
      <c r="B475" s="383" t="s">
        <v>477</v>
      </c>
      <c r="C475" s="384">
        <f t="shared" si="63"/>
        <v>530</v>
      </c>
      <c r="D475" s="384">
        <v>530</v>
      </c>
      <c r="E475" s="384">
        <v>0</v>
      </c>
      <c r="F475" s="202">
        <f t="shared" si="60"/>
        <v>7</v>
      </c>
    </row>
    <row r="476" s="357" customFormat="1" ht="15" spans="1:6">
      <c r="A476" s="386">
        <v>2081003</v>
      </c>
      <c r="B476" s="383" t="s">
        <v>478</v>
      </c>
      <c r="C476" s="384">
        <f t="shared" si="63"/>
        <v>0</v>
      </c>
      <c r="D476" s="384"/>
      <c r="E476" s="384"/>
      <c r="F476" s="202">
        <f t="shared" si="60"/>
        <v>7</v>
      </c>
    </row>
    <row r="477" s="357" customFormat="1" ht="15" spans="1:6">
      <c r="A477" s="386">
        <v>2081004</v>
      </c>
      <c r="B477" s="383" t="s">
        <v>479</v>
      </c>
      <c r="C477" s="384">
        <f t="shared" si="63"/>
        <v>0</v>
      </c>
      <c r="D477" s="384"/>
      <c r="E477" s="384"/>
      <c r="F477" s="202">
        <f t="shared" si="60"/>
        <v>7</v>
      </c>
    </row>
    <row r="478" s="357" customFormat="1" ht="15" spans="1:6">
      <c r="A478" s="386">
        <v>2081005</v>
      </c>
      <c r="B478" s="383" t="s">
        <v>480</v>
      </c>
      <c r="C478" s="384">
        <f t="shared" si="63"/>
        <v>0</v>
      </c>
      <c r="D478" s="384"/>
      <c r="E478" s="384"/>
      <c r="F478" s="202">
        <f t="shared" si="60"/>
        <v>7</v>
      </c>
    </row>
    <row r="479" s="357" customFormat="1" ht="15" spans="1:6">
      <c r="A479" s="386">
        <v>2081006</v>
      </c>
      <c r="B479" s="383" t="s">
        <v>481</v>
      </c>
      <c r="C479" s="384">
        <f t="shared" si="63"/>
        <v>0</v>
      </c>
      <c r="D479" s="384"/>
      <c r="E479" s="384"/>
      <c r="F479" s="202">
        <f t="shared" si="60"/>
        <v>7</v>
      </c>
    </row>
    <row r="480" s="357" customFormat="1" ht="15" spans="1:6">
      <c r="A480" s="386">
        <v>2081099</v>
      </c>
      <c r="B480" s="383" t="s">
        <v>482</v>
      </c>
      <c r="C480" s="384">
        <f t="shared" si="63"/>
        <v>0</v>
      </c>
      <c r="D480" s="384"/>
      <c r="E480" s="384"/>
      <c r="F480" s="202">
        <f t="shared" si="60"/>
        <v>7</v>
      </c>
    </row>
    <row r="481" s="357" customFormat="1" ht="15.75" spans="1:6">
      <c r="A481" s="379">
        <v>20811</v>
      </c>
      <c r="B481" s="380" t="s">
        <v>483</v>
      </c>
      <c r="C481" s="381">
        <f>SUM(C482:C489)</f>
        <v>635</v>
      </c>
      <c r="D481" s="381">
        <f>SUM(D482:D489)</f>
        <v>635</v>
      </c>
      <c r="E481" s="385">
        <f>SUM(E482:E489)</f>
        <v>0</v>
      </c>
      <c r="F481" s="202">
        <f t="shared" si="60"/>
        <v>5</v>
      </c>
    </row>
    <row r="482" s="357" customFormat="1" ht="15" spans="1:6">
      <c r="A482" s="386">
        <v>2081101</v>
      </c>
      <c r="B482" s="383" t="s">
        <v>152</v>
      </c>
      <c r="C482" s="384">
        <f t="shared" ref="C482:C489" si="64">D482+E482</f>
        <v>85</v>
      </c>
      <c r="D482" s="384">
        <v>85</v>
      </c>
      <c r="E482" s="384">
        <v>0</v>
      </c>
      <c r="F482" s="202">
        <f t="shared" si="60"/>
        <v>7</v>
      </c>
    </row>
    <row r="483" s="357" customFormat="1" ht="15" spans="1:6">
      <c r="A483" s="386">
        <v>2081102</v>
      </c>
      <c r="B483" s="383" t="s">
        <v>153</v>
      </c>
      <c r="C483" s="384">
        <f t="shared" si="64"/>
        <v>0</v>
      </c>
      <c r="D483" s="384"/>
      <c r="E483" s="384">
        <v>0</v>
      </c>
      <c r="F483" s="202">
        <f t="shared" si="60"/>
        <v>7</v>
      </c>
    </row>
    <row r="484" s="357" customFormat="1" ht="15" spans="1:6">
      <c r="A484" s="386">
        <v>2081103</v>
      </c>
      <c r="B484" s="383" t="s">
        <v>154</v>
      </c>
      <c r="C484" s="384">
        <f t="shared" si="64"/>
        <v>0</v>
      </c>
      <c r="D484" s="384"/>
      <c r="E484" s="384">
        <v>0</v>
      </c>
      <c r="F484" s="202">
        <f t="shared" si="60"/>
        <v>7</v>
      </c>
    </row>
    <row r="485" s="357" customFormat="1" ht="15" spans="1:6">
      <c r="A485" s="386">
        <v>2081104</v>
      </c>
      <c r="B485" s="383" t="s">
        <v>484</v>
      </c>
      <c r="C485" s="384">
        <f t="shared" si="64"/>
        <v>116</v>
      </c>
      <c r="D485" s="384">
        <v>116</v>
      </c>
      <c r="E485" s="384">
        <v>0</v>
      </c>
      <c r="F485" s="202">
        <f t="shared" si="60"/>
        <v>7</v>
      </c>
    </row>
    <row r="486" s="357" customFormat="1" ht="15" spans="1:6">
      <c r="A486" s="386">
        <v>2081105</v>
      </c>
      <c r="B486" s="383" t="s">
        <v>485</v>
      </c>
      <c r="C486" s="384">
        <f t="shared" si="64"/>
        <v>101</v>
      </c>
      <c r="D486" s="384">
        <v>101</v>
      </c>
      <c r="E486" s="384">
        <v>0</v>
      </c>
      <c r="F486" s="202">
        <f t="shared" si="60"/>
        <v>7</v>
      </c>
    </row>
    <row r="487" s="357" customFormat="1" ht="15" spans="1:6">
      <c r="A487" s="386">
        <v>2081106</v>
      </c>
      <c r="B487" s="383" t="s">
        <v>486</v>
      </c>
      <c r="C487" s="384">
        <f t="shared" si="64"/>
        <v>0</v>
      </c>
      <c r="D487" s="384"/>
      <c r="E487" s="384"/>
      <c r="F487" s="202">
        <f t="shared" si="60"/>
        <v>7</v>
      </c>
    </row>
    <row r="488" s="357" customFormat="1" ht="15" spans="1:6">
      <c r="A488" s="386">
        <v>2081107</v>
      </c>
      <c r="B488" s="383" t="s">
        <v>487</v>
      </c>
      <c r="C488" s="384">
        <f t="shared" si="64"/>
        <v>302</v>
      </c>
      <c r="D488" s="384">
        <v>302</v>
      </c>
      <c r="E488" s="384">
        <v>0</v>
      </c>
      <c r="F488" s="202">
        <f t="shared" si="60"/>
        <v>7</v>
      </c>
    </row>
    <row r="489" s="357" customFormat="1" ht="15" spans="1:6">
      <c r="A489" s="386">
        <v>2081199</v>
      </c>
      <c r="B489" s="383" t="s">
        <v>488</v>
      </c>
      <c r="C489" s="384">
        <f t="shared" si="64"/>
        <v>31</v>
      </c>
      <c r="D489" s="384">
        <v>31</v>
      </c>
      <c r="E489" s="384">
        <v>0</v>
      </c>
      <c r="F489" s="202">
        <f t="shared" si="60"/>
        <v>7</v>
      </c>
    </row>
    <row r="490" s="357" customFormat="1" ht="15.75" spans="1:6">
      <c r="A490" s="379">
        <v>20816</v>
      </c>
      <c r="B490" s="380" t="s">
        <v>489</v>
      </c>
      <c r="C490" s="385">
        <f>SUM(C491:C495)</f>
        <v>1</v>
      </c>
      <c r="D490" s="385">
        <f>SUM(D491:D495)</f>
        <v>1</v>
      </c>
      <c r="E490" s="385">
        <f>SUM(E491:E495)</f>
        <v>0</v>
      </c>
      <c r="F490" s="202">
        <f t="shared" si="60"/>
        <v>5</v>
      </c>
    </row>
    <row r="491" s="357" customFormat="1" ht="15" spans="1:6">
      <c r="A491" s="386">
        <v>2081601</v>
      </c>
      <c r="B491" s="383" t="s">
        <v>152</v>
      </c>
      <c r="C491" s="384">
        <f t="shared" ref="C491:C495" si="65">D491+E491</f>
        <v>0</v>
      </c>
      <c r="D491" s="384"/>
      <c r="E491" s="384"/>
      <c r="F491" s="202">
        <f t="shared" si="60"/>
        <v>7</v>
      </c>
    </row>
    <row r="492" s="357" customFormat="1" ht="15" spans="1:6">
      <c r="A492" s="386">
        <v>2081602</v>
      </c>
      <c r="B492" s="383" t="s">
        <v>153</v>
      </c>
      <c r="C492" s="384">
        <f t="shared" si="65"/>
        <v>0</v>
      </c>
      <c r="D492" s="384"/>
      <c r="E492" s="384"/>
      <c r="F492" s="202">
        <f t="shared" si="60"/>
        <v>7</v>
      </c>
    </row>
    <row r="493" s="357" customFormat="1" ht="15" spans="1:6">
      <c r="A493" s="386">
        <v>2081603</v>
      </c>
      <c r="B493" s="383" t="s">
        <v>154</v>
      </c>
      <c r="C493" s="384">
        <f t="shared" si="65"/>
        <v>0</v>
      </c>
      <c r="D493" s="384"/>
      <c r="E493" s="384"/>
      <c r="F493" s="202">
        <f t="shared" si="60"/>
        <v>7</v>
      </c>
    </row>
    <row r="494" s="357" customFormat="1" ht="15" spans="1:6">
      <c r="A494" s="386">
        <v>2081650</v>
      </c>
      <c r="B494" s="383" t="s">
        <v>161</v>
      </c>
      <c r="C494" s="384">
        <f t="shared" si="65"/>
        <v>0</v>
      </c>
      <c r="D494" s="384"/>
      <c r="E494" s="384"/>
      <c r="F494" s="202">
        <f t="shared" si="60"/>
        <v>7</v>
      </c>
    </row>
    <row r="495" s="357" customFormat="1" ht="15" spans="1:6">
      <c r="A495" s="386">
        <v>2081699</v>
      </c>
      <c r="B495" s="383" t="s">
        <v>490</v>
      </c>
      <c r="C495" s="384">
        <f t="shared" si="65"/>
        <v>1</v>
      </c>
      <c r="D495" s="384">
        <v>1</v>
      </c>
      <c r="E495" s="384"/>
      <c r="F495" s="202">
        <f t="shared" si="60"/>
        <v>7</v>
      </c>
    </row>
    <row r="496" s="357" customFormat="1" ht="15.75" spans="1:6">
      <c r="A496" s="379">
        <v>20819</v>
      </c>
      <c r="B496" s="380" t="s">
        <v>491</v>
      </c>
      <c r="C496" s="387">
        <f>SUM(C497:C498)</f>
        <v>5184</v>
      </c>
      <c r="D496" s="387">
        <f>SUM(D497:D498)</f>
        <v>5120</v>
      </c>
      <c r="E496" s="385">
        <f>SUM(E497:E498)</f>
        <v>64</v>
      </c>
      <c r="F496" s="202">
        <f t="shared" si="60"/>
        <v>5</v>
      </c>
    </row>
    <row r="497" s="357" customFormat="1" ht="15" spans="1:6">
      <c r="A497" s="386">
        <v>2081901</v>
      </c>
      <c r="B497" s="383" t="s">
        <v>492</v>
      </c>
      <c r="C497" s="384">
        <f t="shared" ref="C497:C501" si="66">D497+E497</f>
        <v>490</v>
      </c>
      <c r="D497" s="384">
        <v>490</v>
      </c>
      <c r="E497" s="384">
        <v>0</v>
      </c>
      <c r="F497" s="202">
        <f t="shared" si="60"/>
        <v>7</v>
      </c>
    </row>
    <row r="498" s="357" customFormat="1" ht="15" spans="1:6">
      <c r="A498" s="386">
        <v>2081902</v>
      </c>
      <c r="B498" s="383" t="s">
        <v>493</v>
      </c>
      <c r="C498" s="384">
        <f t="shared" si="66"/>
        <v>4694</v>
      </c>
      <c r="D498" s="384">
        <v>4630</v>
      </c>
      <c r="E498" s="384">
        <v>64</v>
      </c>
      <c r="F498" s="202">
        <f t="shared" si="60"/>
        <v>7</v>
      </c>
    </row>
    <row r="499" s="357" customFormat="1" ht="15.75" spans="1:6">
      <c r="A499" s="379">
        <v>20820</v>
      </c>
      <c r="B499" s="380" t="s">
        <v>494</v>
      </c>
      <c r="C499" s="387">
        <f>SUM(C500:C501)</f>
        <v>57</v>
      </c>
      <c r="D499" s="387">
        <f>SUM(D500:D501)</f>
        <v>57</v>
      </c>
      <c r="E499" s="385">
        <f>SUM(E500:E501)</f>
        <v>0</v>
      </c>
      <c r="F499" s="202">
        <f t="shared" si="60"/>
        <v>5</v>
      </c>
    </row>
    <row r="500" s="357" customFormat="1" ht="15" spans="1:6">
      <c r="A500" s="386">
        <v>2082001</v>
      </c>
      <c r="B500" s="383" t="s">
        <v>495</v>
      </c>
      <c r="C500" s="384">
        <f t="shared" si="66"/>
        <v>55</v>
      </c>
      <c r="D500" s="384">
        <v>55</v>
      </c>
      <c r="E500" s="384">
        <v>0</v>
      </c>
      <c r="F500" s="202">
        <f t="shared" si="60"/>
        <v>7</v>
      </c>
    </row>
    <row r="501" s="357" customFormat="1" ht="15" spans="1:6">
      <c r="A501" s="386">
        <v>2082002</v>
      </c>
      <c r="B501" s="383" t="s">
        <v>496</v>
      </c>
      <c r="C501" s="384">
        <f t="shared" si="66"/>
        <v>2</v>
      </c>
      <c r="D501" s="384">
        <v>2</v>
      </c>
      <c r="E501" s="384">
        <v>0</v>
      </c>
      <c r="F501" s="202">
        <f t="shared" si="60"/>
        <v>7</v>
      </c>
    </row>
    <row r="502" s="357" customFormat="1" ht="15.75" spans="1:6">
      <c r="A502" s="379">
        <v>20821</v>
      </c>
      <c r="B502" s="380" t="s">
        <v>497</v>
      </c>
      <c r="C502" s="381">
        <f>SUM(C503:C504)</f>
        <v>1753</v>
      </c>
      <c r="D502" s="381">
        <f>SUM(D503:D504)</f>
        <v>1753</v>
      </c>
      <c r="E502" s="385">
        <f>SUM(E503:E504)</f>
        <v>0</v>
      </c>
      <c r="F502" s="202">
        <f t="shared" si="60"/>
        <v>5</v>
      </c>
    </row>
    <row r="503" s="357" customFormat="1" ht="15" spans="1:6">
      <c r="A503" s="386">
        <v>2082101</v>
      </c>
      <c r="B503" s="383" t="s">
        <v>498</v>
      </c>
      <c r="C503" s="384">
        <f t="shared" ref="C503:C508" si="67">D503+E503</f>
        <v>80</v>
      </c>
      <c r="D503" s="384">
        <v>80</v>
      </c>
      <c r="E503" s="384">
        <v>0</v>
      </c>
      <c r="F503" s="202">
        <f t="shared" si="60"/>
        <v>7</v>
      </c>
    </row>
    <row r="504" s="357" customFormat="1" ht="15" spans="1:6">
      <c r="A504" s="386">
        <v>2082102</v>
      </c>
      <c r="B504" s="383" t="s">
        <v>499</v>
      </c>
      <c r="C504" s="384">
        <f t="shared" si="67"/>
        <v>1673</v>
      </c>
      <c r="D504" s="384">
        <v>1673</v>
      </c>
      <c r="E504" s="384">
        <v>0</v>
      </c>
      <c r="F504" s="202">
        <f t="shared" si="60"/>
        <v>7</v>
      </c>
    </row>
    <row r="505" s="357" customFormat="1" ht="15.75" spans="1:6">
      <c r="A505" s="379">
        <v>20824</v>
      </c>
      <c r="B505" s="380" t="s">
        <v>500</v>
      </c>
      <c r="C505" s="381"/>
      <c r="D505" s="381"/>
      <c r="E505" s="385"/>
      <c r="F505" s="202">
        <f t="shared" si="60"/>
        <v>5</v>
      </c>
    </row>
    <row r="506" s="357" customFormat="1" ht="15.75" spans="1:6">
      <c r="A506" s="379">
        <v>20825</v>
      </c>
      <c r="B506" s="380" t="s">
        <v>501</v>
      </c>
      <c r="C506" s="381">
        <f>SUM(C507:C508)</f>
        <v>107</v>
      </c>
      <c r="D506" s="381">
        <f>SUM(D507:D508)</f>
        <v>107</v>
      </c>
      <c r="E506" s="385">
        <f>SUM(E507:E508)</f>
        <v>0</v>
      </c>
      <c r="F506" s="202">
        <f t="shared" si="60"/>
        <v>5</v>
      </c>
    </row>
    <row r="507" s="357" customFormat="1" ht="15" spans="1:6">
      <c r="A507" s="386">
        <v>2082501</v>
      </c>
      <c r="B507" s="392" t="s">
        <v>502</v>
      </c>
      <c r="C507" s="384">
        <f t="shared" si="67"/>
        <v>0</v>
      </c>
      <c r="D507" s="384"/>
      <c r="E507" s="384"/>
      <c r="F507" s="202">
        <f t="shared" si="60"/>
        <v>7</v>
      </c>
    </row>
    <row r="508" s="357" customFormat="1" ht="15" spans="1:6">
      <c r="A508" s="386">
        <v>2082502</v>
      </c>
      <c r="B508" s="383" t="s">
        <v>503</v>
      </c>
      <c r="C508" s="384">
        <f t="shared" si="67"/>
        <v>107</v>
      </c>
      <c r="D508" s="384">
        <v>107</v>
      </c>
      <c r="E508" s="384">
        <v>0</v>
      </c>
      <c r="F508" s="202">
        <f t="shared" si="60"/>
        <v>7</v>
      </c>
    </row>
    <row r="509" s="357" customFormat="1" ht="15.75" spans="1:6">
      <c r="A509" s="379">
        <v>20826</v>
      </c>
      <c r="B509" s="380" t="s">
        <v>504</v>
      </c>
      <c r="C509" s="381">
        <f>SUM(C510:C512)</f>
        <v>9161</v>
      </c>
      <c r="D509" s="381">
        <f>SUM(D510:D512)</f>
        <v>9161</v>
      </c>
      <c r="E509" s="385">
        <f>SUM(E510:E512)</f>
        <v>0</v>
      </c>
      <c r="F509" s="202">
        <f t="shared" si="60"/>
        <v>5</v>
      </c>
    </row>
    <row r="510" s="357" customFormat="1" ht="15" spans="1:6">
      <c r="A510" s="386">
        <v>2082601</v>
      </c>
      <c r="B510" s="383" t="s">
        <v>505</v>
      </c>
      <c r="C510" s="384">
        <f t="shared" ref="C510:C512" si="68">D510+E510</f>
        <v>100</v>
      </c>
      <c r="D510" s="384">
        <v>100</v>
      </c>
      <c r="E510" s="384">
        <v>0</v>
      </c>
      <c r="F510" s="202">
        <f t="shared" si="60"/>
        <v>7</v>
      </c>
    </row>
    <row r="511" s="357" customFormat="1" ht="15" spans="1:6">
      <c r="A511" s="386">
        <v>2082602</v>
      </c>
      <c r="B511" s="383" t="s">
        <v>506</v>
      </c>
      <c r="C511" s="384">
        <f t="shared" si="68"/>
        <v>9061</v>
      </c>
      <c r="D511" s="384">
        <v>9061</v>
      </c>
      <c r="E511" s="384">
        <v>0</v>
      </c>
      <c r="F511" s="202">
        <f t="shared" si="60"/>
        <v>7</v>
      </c>
    </row>
    <row r="512" s="357" customFormat="1" ht="15" spans="1:6">
      <c r="A512" s="386">
        <v>2082699</v>
      </c>
      <c r="B512" s="383" t="s">
        <v>507</v>
      </c>
      <c r="C512" s="384">
        <f t="shared" si="68"/>
        <v>0</v>
      </c>
      <c r="D512" s="384"/>
      <c r="E512" s="384"/>
      <c r="F512" s="202">
        <f t="shared" si="60"/>
        <v>7</v>
      </c>
    </row>
    <row r="513" s="357" customFormat="1" ht="15.75" spans="1:6">
      <c r="A513" s="379">
        <v>20828</v>
      </c>
      <c r="B513" s="388" t="s">
        <v>508</v>
      </c>
      <c r="C513" s="381">
        <f>SUM(C514:C521)</f>
        <v>273</v>
      </c>
      <c r="D513" s="381">
        <f>SUM(D514:D521)</f>
        <v>273</v>
      </c>
      <c r="E513" s="385">
        <f>SUM(E514:E521)</f>
        <v>0</v>
      </c>
      <c r="F513" s="202">
        <f t="shared" si="60"/>
        <v>5</v>
      </c>
    </row>
    <row r="514" s="357" customFormat="1" ht="15" spans="1:6">
      <c r="A514" s="386">
        <v>2082801</v>
      </c>
      <c r="B514" s="383" t="s">
        <v>152</v>
      </c>
      <c r="C514" s="384">
        <f t="shared" ref="C514:C521" si="69">D514+E514</f>
        <v>106</v>
      </c>
      <c r="D514" s="384">
        <v>106</v>
      </c>
      <c r="E514" s="384">
        <v>0</v>
      </c>
      <c r="F514" s="202">
        <f t="shared" si="60"/>
        <v>7</v>
      </c>
    </row>
    <row r="515" s="357" customFormat="1" ht="15" spans="1:6">
      <c r="A515" s="386">
        <v>2082802</v>
      </c>
      <c r="B515" s="383" t="s">
        <v>153</v>
      </c>
      <c r="C515" s="384">
        <f t="shared" si="69"/>
        <v>0</v>
      </c>
      <c r="D515" s="384"/>
      <c r="E515" s="384"/>
      <c r="F515" s="202">
        <f t="shared" si="60"/>
        <v>7</v>
      </c>
    </row>
    <row r="516" s="357" customFormat="1" ht="15" spans="1:6">
      <c r="A516" s="386">
        <v>2082803</v>
      </c>
      <c r="B516" s="383" t="s">
        <v>154</v>
      </c>
      <c r="C516" s="384">
        <f t="shared" si="69"/>
        <v>0</v>
      </c>
      <c r="D516" s="384"/>
      <c r="E516" s="384"/>
      <c r="F516" s="202">
        <f t="shared" si="60"/>
        <v>7</v>
      </c>
    </row>
    <row r="517" s="357" customFormat="1" ht="15" spans="1:6">
      <c r="A517" s="386">
        <v>2082804</v>
      </c>
      <c r="B517" s="383" t="s">
        <v>509</v>
      </c>
      <c r="C517" s="384">
        <f t="shared" si="69"/>
        <v>107</v>
      </c>
      <c r="D517" s="384">
        <v>107</v>
      </c>
      <c r="E517" s="384">
        <v>0</v>
      </c>
      <c r="F517" s="202">
        <f t="shared" si="60"/>
        <v>7</v>
      </c>
    </row>
    <row r="518" s="357" customFormat="1" ht="15" spans="1:6">
      <c r="A518" s="386">
        <v>2082805</v>
      </c>
      <c r="B518" s="383" t="s">
        <v>510</v>
      </c>
      <c r="C518" s="384">
        <f t="shared" si="69"/>
        <v>0</v>
      </c>
      <c r="D518" s="384"/>
      <c r="E518" s="384"/>
      <c r="F518" s="202">
        <f t="shared" si="60"/>
        <v>7</v>
      </c>
    </row>
    <row r="519" s="357" customFormat="1" ht="15" spans="1:7">
      <c r="A519" s="386">
        <v>2082806</v>
      </c>
      <c r="B519" s="383" t="s">
        <v>186</v>
      </c>
      <c r="C519" s="384">
        <f t="shared" si="69"/>
        <v>2</v>
      </c>
      <c r="D519" s="384">
        <v>2</v>
      </c>
      <c r="E519" s="384">
        <v>0</v>
      </c>
      <c r="F519" s="202">
        <f t="shared" ref="F519:F582" si="70">LEN(A519)</f>
        <v>7</v>
      </c>
      <c r="G519" s="357" t="s">
        <v>248</v>
      </c>
    </row>
    <row r="520" s="357" customFormat="1" ht="15" spans="1:6">
      <c r="A520" s="386">
        <v>2082850</v>
      </c>
      <c r="B520" s="383" t="s">
        <v>161</v>
      </c>
      <c r="C520" s="384">
        <f t="shared" si="69"/>
        <v>22</v>
      </c>
      <c r="D520" s="384">
        <v>22</v>
      </c>
      <c r="E520" s="384">
        <v>0</v>
      </c>
      <c r="F520" s="202">
        <f t="shared" si="70"/>
        <v>7</v>
      </c>
    </row>
    <row r="521" s="357" customFormat="1" ht="15" spans="1:6">
      <c r="A521" s="386">
        <v>2082899</v>
      </c>
      <c r="B521" s="383" t="s">
        <v>511</v>
      </c>
      <c r="C521" s="384">
        <f t="shared" si="69"/>
        <v>36</v>
      </c>
      <c r="D521" s="384">
        <v>36</v>
      </c>
      <c r="E521" s="384">
        <v>0</v>
      </c>
      <c r="F521" s="202">
        <f t="shared" si="70"/>
        <v>7</v>
      </c>
    </row>
    <row r="522" s="357" customFormat="1" ht="15.75" spans="1:6">
      <c r="A522" s="379">
        <v>20830</v>
      </c>
      <c r="B522" s="388" t="s">
        <v>512</v>
      </c>
      <c r="C522" s="381">
        <f>C523+C524</f>
        <v>1138</v>
      </c>
      <c r="D522" s="381">
        <f>D523+D524</f>
        <v>1138</v>
      </c>
      <c r="E522" s="385">
        <f>E523+E524</f>
        <v>0</v>
      </c>
      <c r="F522" s="202">
        <f t="shared" si="70"/>
        <v>5</v>
      </c>
    </row>
    <row r="523" s="357" customFormat="1" ht="15" spans="1:6">
      <c r="A523" s="386">
        <v>2083001</v>
      </c>
      <c r="B523" s="383" t="s">
        <v>513</v>
      </c>
      <c r="C523" s="384">
        <f t="shared" ref="C523:C526" si="71">D523+E523</f>
        <v>112</v>
      </c>
      <c r="D523" s="384">
        <v>112</v>
      </c>
      <c r="E523" s="384">
        <v>0</v>
      </c>
      <c r="F523" s="202">
        <f t="shared" si="70"/>
        <v>7</v>
      </c>
    </row>
    <row r="524" s="357" customFormat="1" ht="15" spans="1:6">
      <c r="A524" s="386">
        <v>2083099</v>
      </c>
      <c r="B524" s="383" t="s">
        <v>514</v>
      </c>
      <c r="C524" s="384">
        <f t="shared" si="71"/>
        <v>1026</v>
      </c>
      <c r="D524" s="384">
        <v>1026</v>
      </c>
      <c r="E524" s="384">
        <v>0</v>
      </c>
      <c r="F524" s="202">
        <f t="shared" si="70"/>
        <v>7</v>
      </c>
    </row>
    <row r="525" s="357" customFormat="1" ht="15.75" spans="1:6">
      <c r="A525" s="379">
        <v>20899</v>
      </c>
      <c r="B525" s="380" t="s">
        <v>515</v>
      </c>
      <c r="C525" s="381">
        <f>SUM(C526)</f>
        <v>272</v>
      </c>
      <c r="D525" s="381">
        <f>SUM(D526)</f>
        <v>272</v>
      </c>
      <c r="E525" s="385">
        <f>SUM(E526)</f>
        <v>0</v>
      </c>
      <c r="F525" s="202">
        <f t="shared" si="70"/>
        <v>5</v>
      </c>
    </row>
    <row r="526" s="203" customFormat="1" ht="15" spans="1:6">
      <c r="A526" s="386">
        <v>2089999</v>
      </c>
      <c r="B526" s="383" t="s">
        <v>515</v>
      </c>
      <c r="C526" s="384">
        <f t="shared" si="71"/>
        <v>272</v>
      </c>
      <c r="D526" s="384">
        <v>272</v>
      </c>
      <c r="E526" s="384">
        <v>0</v>
      </c>
      <c r="F526" s="202">
        <f t="shared" si="70"/>
        <v>7</v>
      </c>
    </row>
    <row r="527" s="202" customFormat="1" ht="15.75" spans="1:6">
      <c r="A527" s="390">
        <v>210</v>
      </c>
      <c r="B527" s="377" t="s">
        <v>516</v>
      </c>
      <c r="C527" s="378">
        <f>C528+C533+C543+C547+C559+C563+C568+C572+C576+C579+C588+C598+C590</f>
        <v>19352</v>
      </c>
      <c r="D527" s="378">
        <f>D528+D533+D543+D547+D559+D563+D568+D572+D576+D579+D588+D598+D590</f>
        <v>19113</v>
      </c>
      <c r="E527" s="385">
        <f>E528+E533+E543+E547+E559+E563+E568+E572+E576+E579+E588+E598+E590</f>
        <v>239</v>
      </c>
      <c r="F527" s="202">
        <f t="shared" si="70"/>
        <v>3</v>
      </c>
    </row>
    <row r="528" s="357" customFormat="1" ht="15.75" spans="1:6">
      <c r="A528" s="379">
        <v>21001</v>
      </c>
      <c r="B528" s="380" t="s">
        <v>517</v>
      </c>
      <c r="C528" s="381">
        <f>SUM(C529:C532)</f>
        <v>479</v>
      </c>
      <c r="D528" s="381">
        <f>SUM(D529:D532)</f>
        <v>475</v>
      </c>
      <c r="E528" s="385">
        <f>SUM(E529:E532)</f>
        <v>4</v>
      </c>
      <c r="F528" s="202">
        <f t="shared" si="70"/>
        <v>5</v>
      </c>
    </row>
    <row r="529" s="357" customFormat="1" ht="15" spans="1:6">
      <c r="A529" s="386">
        <v>2100101</v>
      </c>
      <c r="B529" s="383" t="s">
        <v>152</v>
      </c>
      <c r="C529" s="384">
        <f t="shared" ref="C529:C532" si="72">D529+E529</f>
        <v>393</v>
      </c>
      <c r="D529" s="384">
        <v>393</v>
      </c>
      <c r="E529" s="384">
        <v>0</v>
      </c>
      <c r="F529" s="202">
        <f t="shared" si="70"/>
        <v>7</v>
      </c>
    </row>
    <row r="530" s="357" customFormat="1" ht="15" spans="1:6">
      <c r="A530" s="386">
        <v>2100102</v>
      </c>
      <c r="B530" s="383" t="s">
        <v>153</v>
      </c>
      <c r="C530" s="384">
        <f t="shared" si="72"/>
        <v>0</v>
      </c>
      <c r="D530" s="384"/>
      <c r="E530" s="384"/>
      <c r="F530" s="202">
        <f t="shared" si="70"/>
        <v>7</v>
      </c>
    </row>
    <row r="531" s="357" customFormat="1" ht="15" spans="1:6">
      <c r="A531" s="386">
        <v>2100103</v>
      </c>
      <c r="B531" s="383" t="s">
        <v>154</v>
      </c>
      <c r="C531" s="384">
        <f t="shared" si="72"/>
        <v>0</v>
      </c>
      <c r="D531" s="384"/>
      <c r="E531" s="384"/>
      <c r="F531" s="202">
        <f t="shared" si="70"/>
        <v>7</v>
      </c>
    </row>
    <row r="532" s="357" customFormat="1" ht="15" spans="1:6">
      <c r="A532" s="386">
        <v>2100199</v>
      </c>
      <c r="B532" s="383" t="s">
        <v>518</v>
      </c>
      <c r="C532" s="384">
        <f t="shared" si="72"/>
        <v>86</v>
      </c>
      <c r="D532" s="384">
        <v>82</v>
      </c>
      <c r="E532" s="384">
        <v>4</v>
      </c>
      <c r="F532" s="202">
        <f t="shared" si="70"/>
        <v>7</v>
      </c>
    </row>
    <row r="533" s="357" customFormat="1" ht="15.75" spans="1:6">
      <c r="A533" s="379">
        <v>21002</v>
      </c>
      <c r="B533" s="380" t="s">
        <v>519</v>
      </c>
      <c r="C533" s="381">
        <f>SUM(C534:C542)</f>
        <v>1170</v>
      </c>
      <c r="D533" s="381">
        <f>SUM(D534:D542)</f>
        <v>1149</v>
      </c>
      <c r="E533" s="385">
        <f>SUM(E534:E542)</f>
        <v>21</v>
      </c>
      <c r="F533" s="202">
        <f t="shared" si="70"/>
        <v>5</v>
      </c>
    </row>
    <row r="534" s="357" customFormat="1" ht="15" spans="1:6">
      <c r="A534" s="386">
        <v>2100201</v>
      </c>
      <c r="B534" s="383" t="s">
        <v>520</v>
      </c>
      <c r="C534" s="384">
        <f t="shared" ref="C534:C542" si="73">D534+E534</f>
        <v>0</v>
      </c>
      <c r="D534" s="384"/>
      <c r="E534" s="384"/>
      <c r="F534" s="202">
        <f t="shared" si="70"/>
        <v>7</v>
      </c>
    </row>
    <row r="535" s="357" customFormat="1" ht="15" spans="1:6">
      <c r="A535" s="386">
        <v>2100202</v>
      </c>
      <c r="B535" s="383" t="s">
        <v>521</v>
      </c>
      <c r="C535" s="384">
        <f t="shared" si="73"/>
        <v>0</v>
      </c>
      <c r="D535" s="384"/>
      <c r="E535" s="384"/>
      <c r="F535" s="202">
        <f t="shared" si="70"/>
        <v>7</v>
      </c>
    </row>
    <row r="536" s="357" customFormat="1" ht="15" spans="1:6">
      <c r="A536" s="386">
        <v>2100203</v>
      </c>
      <c r="B536" s="383" t="s">
        <v>522</v>
      </c>
      <c r="C536" s="384">
        <f t="shared" si="73"/>
        <v>0</v>
      </c>
      <c r="D536" s="384"/>
      <c r="E536" s="384"/>
      <c r="F536" s="202">
        <f t="shared" si="70"/>
        <v>7</v>
      </c>
    </row>
    <row r="537" s="357" customFormat="1" ht="15" spans="1:6">
      <c r="A537" s="386">
        <v>2100204</v>
      </c>
      <c r="B537" s="383" t="s">
        <v>523</v>
      </c>
      <c r="C537" s="384">
        <f t="shared" si="73"/>
        <v>0</v>
      </c>
      <c r="D537" s="384"/>
      <c r="E537" s="384"/>
      <c r="F537" s="202">
        <f t="shared" si="70"/>
        <v>7</v>
      </c>
    </row>
    <row r="538" s="357" customFormat="1" ht="15" spans="1:6">
      <c r="A538" s="386">
        <v>2100205</v>
      </c>
      <c r="B538" s="383" t="s">
        <v>524</v>
      </c>
      <c r="C538" s="384">
        <f t="shared" si="73"/>
        <v>0</v>
      </c>
      <c r="D538" s="384"/>
      <c r="E538" s="384"/>
      <c r="F538" s="202">
        <f t="shared" si="70"/>
        <v>7</v>
      </c>
    </row>
    <row r="539" s="357" customFormat="1" ht="15" spans="1:6">
      <c r="A539" s="386">
        <v>2100206</v>
      </c>
      <c r="B539" s="383" t="s">
        <v>525</v>
      </c>
      <c r="C539" s="384">
        <f t="shared" si="73"/>
        <v>0</v>
      </c>
      <c r="D539" s="384"/>
      <c r="E539" s="384"/>
      <c r="F539" s="202">
        <f t="shared" si="70"/>
        <v>7</v>
      </c>
    </row>
    <row r="540" s="357" customFormat="1" ht="15" spans="1:6">
      <c r="A540" s="386">
        <v>2100207</v>
      </c>
      <c r="B540" s="383" t="s">
        <v>526</v>
      </c>
      <c r="C540" s="384">
        <f t="shared" si="73"/>
        <v>0</v>
      </c>
      <c r="D540" s="384"/>
      <c r="E540" s="384"/>
      <c r="F540" s="202">
        <f t="shared" si="70"/>
        <v>7</v>
      </c>
    </row>
    <row r="541" s="357" customFormat="1" ht="15" spans="1:6">
      <c r="A541" s="386">
        <v>2100213</v>
      </c>
      <c r="B541" s="383" t="s">
        <v>527</v>
      </c>
      <c r="C541" s="384">
        <f t="shared" si="73"/>
        <v>0</v>
      </c>
      <c r="D541" s="384"/>
      <c r="E541" s="384"/>
      <c r="F541" s="202">
        <f t="shared" si="70"/>
        <v>7</v>
      </c>
    </row>
    <row r="542" s="357" customFormat="1" ht="15" spans="1:6">
      <c r="A542" s="386">
        <v>2100299</v>
      </c>
      <c r="B542" s="383" t="s">
        <v>528</v>
      </c>
      <c r="C542" s="384">
        <f t="shared" si="73"/>
        <v>1170</v>
      </c>
      <c r="D542" s="384">
        <v>1149</v>
      </c>
      <c r="E542" s="384">
        <v>21</v>
      </c>
      <c r="F542" s="202">
        <f t="shared" si="70"/>
        <v>7</v>
      </c>
    </row>
    <row r="543" s="357" customFormat="1" ht="15.75" spans="1:6">
      <c r="A543" s="379">
        <v>21003</v>
      </c>
      <c r="B543" s="380" t="s">
        <v>529</v>
      </c>
      <c r="C543" s="381">
        <f>SUM(C544:C546)</f>
        <v>2608</v>
      </c>
      <c r="D543" s="381">
        <f>SUM(D544:D546)</f>
        <v>2603</v>
      </c>
      <c r="E543" s="385">
        <f>SUM(E544:E546)</f>
        <v>5</v>
      </c>
      <c r="F543" s="202">
        <f t="shared" si="70"/>
        <v>5</v>
      </c>
    </row>
    <row r="544" s="357" customFormat="1" ht="15" spans="1:6">
      <c r="A544" s="386">
        <v>2100301</v>
      </c>
      <c r="B544" s="383" t="s">
        <v>530</v>
      </c>
      <c r="C544" s="384">
        <f t="shared" ref="C544:C546" si="74">D544+E544</f>
        <v>0</v>
      </c>
      <c r="D544" s="384"/>
      <c r="E544" s="384"/>
      <c r="F544" s="202">
        <f t="shared" si="70"/>
        <v>7</v>
      </c>
    </row>
    <row r="545" s="357" customFormat="1" ht="15" spans="1:6">
      <c r="A545" s="386">
        <v>2100302</v>
      </c>
      <c r="B545" s="383" t="s">
        <v>531</v>
      </c>
      <c r="C545" s="384">
        <f t="shared" si="74"/>
        <v>2210</v>
      </c>
      <c r="D545" s="384">
        <v>2205</v>
      </c>
      <c r="E545" s="384">
        <v>5</v>
      </c>
      <c r="F545" s="202">
        <f t="shared" si="70"/>
        <v>7</v>
      </c>
    </row>
    <row r="546" s="357" customFormat="1" ht="15" spans="1:6">
      <c r="A546" s="386">
        <v>2100399</v>
      </c>
      <c r="B546" s="383" t="s">
        <v>532</v>
      </c>
      <c r="C546" s="384">
        <f t="shared" si="74"/>
        <v>398</v>
      </c>
      <c r="D546" s="384">
        <v>398</v>
      </c>
      <c r="E546" s="384">
        <v>0</v>
      </c>
      <c r="F546" s="202">
        <f t="shared" si="70"/>
        <v>7</v>
      </c>
    </row>
    <row r="547" s="357" customFormat="1" ht="15.75" spans="1:6">
      <c r="A547" s="379">
        <v>21004</v>
      </c>
      <c r="B547" s="380" t="s">
        <v>533</v>
      </c>
      <c r="C547" s="381">
        <f>SUM(C548:C558)</f>
        <v>3367</v>
      </c>
      <c r="D547" s="381">
        <f>SUM(D548:D558)</f>
        <v>3230</v>
      </c>
      <c r="E547" s="385">
        <f>SUM(E548:E558)</f>
        <v>137</v>
      </c>
      <c r="F547" s="202">
        <f t="shared" si="70"/>
        <v>5</v>
      </c>
    </row>
    <row r="548" s="357" customFormat="1" ht="15" spans="1:6">
      <c r="A548" s="386">
        <v>2100401</v>
      </c>
      <c r="B548" s="383" t="s">
        <v>534</v>
      </c>
      <c r="C548" s="384">
        <f t="shared" ref="C548:C558" si="75">D548+E548</f>
        <v>336</v>
      </c>
      <c r="D548" s="384">
        <v>336</v>
      </c>
      <c r="E548" s="384">
        <v>0</v>
      </c>
      <c r="F548" s="202">
        <f t="shared" si="70"/>
        <v>7</v>
      </c>
    </row>
    <row r="549" s="357" customFormat="1" ht="15" spans="1:6">
      <c r="A549" s="386">
        <v>2100402</v>
      </c>
      <c r="B549" s="383" t="s">
        <v>535</v>
      </c>
      <c r="C549" s="384">
        <f t="shared" si="75"/>
        <v>159</v>
      </c>
      <c r="D549" s="384">
        <v>159</v>
      </c>
      <c r="E549" s="384">
        <v>0</v>
      </c>
      <c r="F549" s="202">
        <f t="shared" si="70"/>
        <v>7</v>
      </c>
    </row>
    <row r="550" s="357" customFormat="1" ht="15" spans="1:6">
      <c r="A550" s="386">
        <v>2100403</v>
      </c>
      <c r="B550" s="383" t="s">
        <v>536</v>
      </c>
      <c r="C550" s="384">
        <f t="shared" si="75"/>
        <v>370</v>
      </c>
      <c r="D550" s="384">
        <v>370</v>
      </c>
      <c r="E550" s="384">
        <v>0</v>
      </c>
      <c r="F550" s="202">
        <f t="shared" si="70"/>
        <v>7</v>
      </c>
    </row>
    <row r="551" s="357" customFormat="1" ht="15" spans="1:6">
      <c r="A551" s="386">
        <v>2100404</v>
      </c>
      <c r="B551" s="383" t="s">
        <v>537</v>
      </c>
      <c r="C551" s="384">
        <f t="shared" si="75"/>
        <v>0</v>
      </c>
      <c r="D551" s="384"/>
      <c r="E551" s="384"/>
      <c r="F551" s="202">
        <f t="shared" si="70"/>
        <v>7</v>
      </c>
    </row>
    <row r="552" s="357" customFormat="1" ht="15" spans="1:6">
      <c r="A552" s="386">
        <v>2100405</v>
      </c>
      <c r="B552" s="383" t="s">
        <v>538</v>
      </c>
      <c r="C552" s="384">
        <f t="shared" si="75"/>
        <v>0</v>
      </c>
      <c r="D552" s="384"/>
      <c r="E552" s="384"/>
      <c r="F552" s="202">
        <f t="shared" si="70"/>
        <v>7</v>
      </c>
    </row>
    <row r="553" s="357" customFormat="1" ht="15" spans="1:6">
      <c r="A553" s="386">
        <v>2100406</v>
      </c>
      <c r="B553" s="383" t="s">
        <v>539</v>
      </c>
      <c r="C553" s="384">
        <f t="shared" si="75"/>
        <v>0</v>
      </c>
      <c r="D553" s="384"/>
      <c r="E553" s="384"/>
      <c r="F553" s="202">
        <f t="shared" si="70"/>
        <v>7</v>
      </c>
    </row>
    <row r="554" s="357" customFormat="1" ht="15" spans="1:6">
      <c r="A554" s="386">
        <v>2100407</v>
      </c>
      <c r="B554" s="383" t="s">
        <v>540</v>
      </c>
      <c r="C554" s="384">
        <f t="shared" si="75"/>
        <v>0</v>
      </c>
      <c r="D554" s="384"/>
      <c r="E554" s="384"/>
      <c r="F554" s="202">
        <f t="shared" si="70"/>
        <v>7</v>
      </c>
    </row>
    <row r="555" s="357" customFormat="1" ht="15" spans="1:6">
      <c r="A555" s="386">
        <v>2100408</v>
      </c>
      <c r="B555" s="383" t="s">
        <v>541</v>
      </c>
      <c r="C555" s="384">
        <f t="shared" si="75"/>
        <v>2053</v>
      </c>
      <c r="D555" s="384">
        <v>2040</v>
      </c>
      <c r="E555" s="384">
        <v>13</v>
      </c>
      <c r="F555" s="202">
        <f t="shared" si="70"/>
        <v>7</v>
      </c>
    </row>
    <row r="556" s="357" customFormat="1" ht="15" spans="1:6">
      <c r="A556" s="386">
        <v>2100409</v>
      </c>
      <c r="B556" s="383" t="s">
        <v>542</v>
      </c>
      <c r="C556" s="384">
        <f t="shared" si="75"/>
        <v>286</v>
      </c>
      <c r="D556" s="384">
        <v>179</v>
      </c>
      <c r="E556" s="384">
        <v>107</v>
      </c>
      <c r="F556" s="202">
        <f t="shared" si="70"/>
        <v>7</v>
      </c>
    </row>
    <row r="557" s="357" customFormat="1" ht="15" spans="1:6">
      <c r="A557" s="386">
        <v>2100410</v>
      </c>
      <c r="B557" s="383" t="s">
        <v>543</v>
      </c>
      <c r="C557" s="384">
        <f t="shared" si="75"/>
        <v>0</v>
      </c>
      <c r="D557" s="384"/>
      <c r="E557" s="384"/>
      <c r="F557" s="202">
        <f t="shared" si="70"/>
        <v>7</v>
      </c>
    </row>
    <row r="558" s="357" customFormat="1" ht="15" spans="1:6">
      <c r="A558" s="386">
        <v>2100499</v>
      </c>
      <c r="B558" s="383" t="s">
        <v>544</v>
      </c>
      <c r="C558" s="384">
        <f t="shared" si="75"/>
        <v>163</v>
      </c>
      <c r="D558" s="384">
        <v>146</v>
      </c>
      <c r="E558" s="384">
        <v>17</v>
      </c>
      <c r="F558" s="202">
        <f t="shared" si="70"/>
        <v>7</v>
      </c>
    </row>
    <row r="559" s="357" customFormat="1" ht="15.75" spans="1:6">
      <c r="A559" s="379">
        <v>21007</v>
      </c>
      <c r="B559" s="380" t="s">
        <v>545</v>
      </c>
      <c r="C559" s="381">
        <f>SUM(C560:C562)</f>
        <v>1653</v>
      </c>
      <c r="D559" s="381">
        <f>SUM(D560:D562)</f>
        <v>1645</v>
      </c>
      <c r="E559" s="385">
        <f>SUM(E560:E562)</f>
        <v>8</v>
      </c>
      <c r="F559" s="202">
        <f t="shared" si="70"/>
        <v>5</v>
      </c>
    </row>
    <row r="560" s="357" customFormat="1" ht="15" spans="1:6">
      <c r="A560" s="386">
        <v>2100716</v>
      </c>
      <c r="B560" s="383" t="s">
        <v>546</v>
      </c>
      <c r="C560" s="384">
        <f t="shared" ref="C560:C562" si="76">D560+E560</f>
        <v>0</v>
      </c>
      <c r="D560" s="384"/>
      <c r="E560" s="384"/>
      <c r="F560" s="202">
        <f t="shared" si="70"/>
        <v>7</v>
      </c>
    </row>
    <row r="561" s="357" customFormat="1" ht="15" spans="1:6">
      <c r="A561" s="386">
        <v>2100717</v>
      </c>
      <c r="B561" s="383" t="s">
        <v>547</v>
      </c>
      <c r="C561" s="384">
        <f t="shared" si="76"/>
        <v>1638</v>
      </c>
      <c r="D561" s="384">
        <v>1630</v>
      </c>
      <c r="E561" s="384">
        <v>8</v>
      </c>
      <c r="F561" s="202">
        <f t="shared" si="70"/>
        <v>7</v>
      </c>
    </row>
    <row r="562" s="357" customFormat="1" ht="15" spans="1:6">
      <c r="A562" s="386">
        <v>2100799</v>
      </c>
      <c r="B562" s="383" t="s">
        <v>548</v>
      </c>
      <c r="C562" s="384">
        <f t="shared" si="76"/>
        <v>15</v>
      </c>
      <c r="D562" s="384">
        <v>15</v>
      </c>
      <c r="E562" s="384">
        <v>0</v>
      </c>
      <c r="F562" s="202">
        <f t="shared" si="70"/>
        <v>7</v>
      </c>
    </row>
    <row r="563" s="357" customFormat="1" ht="15.75" spans="1:6">
      <c r="A563" s="379">
        <v>21011</v>
      </c>
      <c r="B563" s="388" t="s">
        <v>549</v>
      </c>
      <c r="C563" s="381">
        <f>SUM(C564:C567)</f>
        <v>5601</v>
      </c>
      <c r="D563" s="381">
        <f>SUM(D564:D567)</f>
        <v>5601</v>
      </c>
      <c r="E563" s="385">
        <f>SUM(E564:E567)</f>
        <v>0</v>
      </c>
      <c r="F563" s="202">
        <f t="shared" si="70"/>
        <v>5</v>
      </c>
    </row>
    <row r="564" s="357" customFormat="1" ht="15" spans="1:6">
      <c r="A564" s="386">
        <v>2101101</v>
      </c>
      <c r="B564" s="383" t="s">
        <v>550</v>
      </c>
      <c r="C564" s="384">
        <f t="shared" ref="C564:C567" si="77">D564+E564</f>
        <v>1322</v>
      </c>
      <c r="D564" s="384">
        <v>1322</v>
      </c>
      <c r="E564" s="384">
        <v>0</v>
      </c>
      <c r="F564" s="202">
        <f t="shared" si="70"/>
        <v>7</v>
      </c>
    </row>
    <row r="565" s="357" customFormat="1" ht="15" spans="1:6">
      <c r="A565" s="386">
        <v>2101102</v>
      </c>
      <c r="B565" s="383" t="s">
        <v>551</v>
      </c>
      <c r="C565" s="384">
        <f t="shared" si="77"/>
        <v>1507</v>
      </c>
      <c r="D565" s="384">
        <v>1507</v>
      </c>
      <c r="E565" s="384">
        <v>0</v>
      </c>
      <c r="F565" s="202">
        <f t="shared" si="70"/>
        <v>7</v>
      </c>
    </row>
    <row r="566" s="357" customFormat="1" ht="15" spans="1:6">
      <c r="A566" s="386">
        <v>2101103</v>
      </c>
      <c r="B566" s="383" t="s">
        <v>552</v>
      </c>
      <c r="C566" s="384">
        <f t="shared" si="77"/>
        <v>2772</v>
      </c>
      <c r="D566" s="384">
        <v>2772</v>
      </c>
      <c r="E566" s="384">
        <v>0</v>
      </c>
      <c r="F566" s="202">
        <f t="shared" si="70"/>
        <v>7</v>
      </c>
    </row>
    <row r="567" s="357" customFormat="1" ht="15" spans="1:6">
      <c r="A567" s="386">
        <v>2101199</v>
      </c>
      <c r="B567" s="383" t="s">
        <v>553</v>
      </c>
      <c r="C567" s="384">
        <f t="shared" si="77"/>
        <v>0</v>
      </c>
      <c r="D567" s="384">
        <v>0</v>
      </c>
      <c r="E567" s="384">
        <v>0</v>
      </c>
      <c r="F567" s="202">
        <f t="shared" si="70"/>
        <v>7</v>
      </c>
    </row>
    <row r="568" s="357" customFormat="1" ht="15.75" spans="1:6">
      <c r="A568" s="379">
        <v>21012</v>
      </c>
      <c r="B568" s="388" t="s">
        <v>554</v>
      </c>
      <c r="C568" s="381">
        <f>SUM(C569:C571)</f>
        <v>1600</v>
      </c>
      <c r="D568" s="381">
        <f>SUM(D569:D571)</f>
        <v>1600</v>
      </c>
      <c r="E568" s="385">
        <f>SUM(E569:E571)</f>
        <v>0</v>
      </c>
      <c r="F568" s="202">
        <f t="shared" si="70"/>
        <v>5</v>
      </c>
    </row>
    <row r="569" s="357" customFormat="1" ht="15" spans="1:6">
      <c r="A569" s="386">
        <v>2101201</v>
      </c>
      <c r="B569" s="383" t="s">
        <v>555</v>
      </c>
      <c r="C569" s="384">
        <f t="shared" ref="C569:C571" si="78">D569+E569</f>
        <v>0</v>
      </c>
      <c r="D569" s="384"/>
      <c r="E569" s="384"/>
      <c r="F569" s="202">
        <f t="shared" si="70"/>
        <v>7</v>
      </c>
    </row>
    <row r="570" s="357" customFormat="1" ht="15" spans="1:6">
      <c r="A570" s="386">
        <v>2101202</v>
      </c>
      <c r="B570" s="383" t="s">
        <v>556</v>
      </c>
      <c r="C570" s="384">
        <f t="shared" si="78"/>
        <v>1600</v>
      </c>
      <c r="D570" s="384">
        <v>1600</v>
      </c>
      <c r="E570" s="384">
        <v>0</v>
      </c>
      <c r="F570" s="202">
        <f t="shared" si="70"/>
        <v>7</v>
      </c>
    </row>
    <row r="571" s="357" customFormat="1" ht="15" spans="1:6">
      <c r="A571" s="386">
        <v>2101299</v>
      </c>
      <c r="B571" s="383" t="s">
        <v>557</v>
      </c>
      <c r="C571" s="384">
        <f t="shared" si="78"/>
        <v>0</v>
      </c>
      <c r="D571" s="384"/>
      <c r="E571" s="384"/>
      <c r="F571" s="202">
        <f t="shared" si="70"/>
        <v>7</v>
      </c>
    </row>
    <row r="572" s="357" customFormat="1" ht="15.75" spans="1:6">
      <c r="A572" s="379">
        <v>21013</v>
      </c>
      <c r="B572" s="388" t="s">
        <v>558</v>
      </c>
      <c r="C572" s="381">
        <f>SUM(C573:C575)</f>
        <v>2315</v>
      </c>
      <c r="D572" s="381">
        <f>SUM(D573:D575)</f>
        <v>2315</v>
      </c>
      <c r="E572" s="385">
        <f>SUM(E573:E575)</f>
        <v>0</v>
      </c>
      <c r="F572" s="202">
        <f t="shared" si="70"/>
        <v>5</v>
      </c>
    </row>
    <row r="573" s="357" customFormat="1" ht="15" spans="1:6">
      <c r="A573" s="386">
        <v>2101301</v>
      </c>
      <c r="B573" s="383" t="s">
        <v>559</v>
      </c>
      <c r="C573" s="384">
        <f t="shared" ref="C573:C575" si="79">D573+E573</f>
        <v>2315</v>
      </c>
      <c r="D573" s="384">
        <v>2315</v>
      </c>
      <c r="E573" s="384">
        <v>0</v>
      </c>
      <c r="F573" s="202">
        <f t="shared" si="70"/>
        <v>7</v>
      </c>
    </row>
    <row r="574" s="357" customFormat="1" ht="15" spans="1:6">
      <c r="A574" s="386">
        <v>2101302</v>
      </c>
      <c r="B574" s="383" t="s">
        <v>560</v>
      </c>
      <c r="C574" s="384">
        <f t="shared" si="79"/>
        <v>0</v>
      </c>
      <c r="D574" s="384"/>
      <c r="E574" s="384"/>
      <c r="F574" s="202">
        <f t="shared" si="70"/>
        <v>7</v>
      </c>
    </row>
    <row r="575" s="357" customFormat="1" ht="15" spans="1:6">
      <c r="A575" s="386">
        <v>2101399</v>
      </c>
      <c r="B575" s="383" t="s">
        <v>561</v>
      </c>
      <c r="C575" s="384">
        <f t="shared" si="79"/>
        <v>0</v>
      </c>
      <c r="D575" s="384"/>
      <c r="E575" s="384"/>
      <c r="F575" s="202">
        <f t="shared" si="70"/>
        <v>7</v>
      </c>
    </row>
    <row r="576" s="357" customFormat="1" ht="15.75" spans="1:6">
      <c r="A576" s="379">
        <v>21014</v>
      </c>
      <c r="B576" s="388" t="s">
        <v>562</v>
      </c>
      <c r="C576" s="381">
        <f>SUM(C577:C578)</f>
        <v>73</v>
      </c>
      <c r="D576" s="381">
        <f>SUM(D577:D578)</f>
        <v>73</v>
      </c>
      <c r="E576" s="385">
        <f>SUM(E577:E578)</f>
        <v>0</v>
      </c>
      <c r="F576" s="202">
        <f t="shared" si="70"/>
        <v>5</v>
      </c>
    </row>
    <row r="577" s="357" customFormat="1" ht="15" spans="1:6">
      <c r="A577" s="386">
        <v>2101401</v>
      </c>
      <c r="B577" s="383" t="s">
        <v>563</v>
      </c>
      <c r="C577" s="384">
        <f t="shared" ref="C577:C587" si="80">D577+E577</f>
        <v>73</v>
      </c>
      <c r="D577" s="384">
        <v>73</v>
      </c>
      <c r="E577" s="384">
        <v>0</v>
      </c>
      <c r="F577" s="202">
        <f t="shared" si="70"/>
        <v>7</v>
      </c>
    </row>
    <row r="578" s="357" customFormat="1" ht="15" spans="1:6">
      <c r="A578" s="386">
        <v>2101499</v>
      </c>
      <c r="B578" s="383" t="s">
        <v>564</v>
      </c>
      <c r="C578" s="384">
        <f t="shared" si="80"/>
        <v>0</v>
      </c>
      <c r="D578" s="384"/>
      <c r="E578" s="384"/>
      <c r="F578" s="202">
        <f t="shared" si="70"/>
        <v>7</v>
      </c>
    </row>
    <row r="579" s="357" customFormat="1" ht="15.75" spans="1:6">
      <c r="A579" s="379">
        <v>21015</v>
      </c>
      <c r="B579" s="388" t="s">
        <v>565</v>
      </c>
      <c r="C579" s="381">
        <f>SUM(C580:C587)</f>
        <v>424</v>
      </c>
      <c r="D579" s="381">
        <f>SUM(D580:D587)</f>
        <v>422</v>
      </c>
      <c r="E579" s="385">
        <f>SUM(E580:E587)</f>
        <v>2</v>
      </c>
      <c r="F579" s="202">
        <f t="shared" si="70"/>
        <v>5</v>
      </c>
    </row>
    <row r="580" s="357" customFormat="1" ht="15" spans="1:6">
      <c r="A580" s="386">
        <v>2101501</v>
      </c>
      <c r="B580" s="383" t="s">
        <v>152</v>
      </c>
      <c r="C580" s="384">
        <f t="shared" si="80"/>
        <v>353</v>
      </c>
      <c r="D580" s="384">
        <v>353</v>
      </c>
      <c r="E580" s="384">
        <v>0</v>
      </c>
      <c r="F580" s="202">
        <f t="shared" si="70"/>
        <v>7</v>
      </c>
    </row>
    <row r="581" s="357" customFormat="1" ht="15" spans="1:6">
      <c r="A581" s="386">
        <v>2101502</v>
      </c>
      <c r="B581" s="383" t="s">
        <v>153</v>
      </c>
      <c r="C581" s="384">
        <f t="shared" si="80"/>
        <v>0</v>
      </c>
      <c r="D581" s="384"/>
      <c r="E581" s="384"/>
      <c r="F581" s="202">
        <f t="shared" si="70"/>
        <v>7</v>
      </c>
    </row>
    <row r="582" s="357" customFormat="1" ht="15" spans="1:6">
      <c r="A582" s="386">
        <v>2101503</v>
      </c>
      <c r="B582" s="383" t="s">
        <v>154</v>
      </c>
      <c r="C582" s="384">
        <f t="shared" si="80"/>
        <v>0</v>
      </c>
      <c r="D582" s="384"/>
      <c r="E582" s="384"/>
      <c r="F582" s="202">
        <f t="shared" si="70"/>
        <v>7</v>
      </c>
    </row>
    <row r="583" s="357" customFormat="1" ht="15" spans="1:6">
      <c r="A583" s="386">
        <v>2101504</v>
      </c>
      <c r="B583" s="383" t="s">
        <v>186</v>
      </c>
      <c r="C583" s="384">
        <f t="shared" si="80"/>
        <v>5</v>
      </c>
      <c r="D583" s="384">
        <v>5</v>
      </c>
      <c r="E583" s="384">
        <v>0</v>
      </c>
      <c r="F583" s="202">
        <f t="shared" ref="F583:F646" si="81">LEN(A583)</f>
        <v>7</v>
      </c>
    </row>
    <row r="584" s="357" customFormat="1" ht="15" spans="1:6">
      <c r="A584" s="386">
        <v>2101505</v>
      </c>
      <c r="B584" s="383" t="s">
        <v>566</v>
      </c>
      <c r="C584" s="384">
        <f t="shared" si="80"/>
        <v>17</v>
      </c>
      <c r="D584" s="384">
        <v>17</v>
      </c>
      <c r="E584" s="384">
        <v>0</v>
      </c>
      <c r="F584" s="202">
        <f t="shared" si="81"/>
        <v>7</v>
      </c>
    </row>
    <row r="585" s="357" customFormat="1" ht="15" spans="1:6">
      <c r="A585" s="386">
        <v>2101506</v>
      </c>
      <c r="B585" s="383" t="s">
        <v>567</v>
      </c>
      <c r="C585" s="384">
        <f t="shared" si="80"/>
        <v>0</v>
      </c>
      <c r="D585" s="384"/>
      <c r="E585" s="384"/>
      <c r="F585" s="202">
        <f t="shared" si="81"/>
        <v>7</v>
      </c>
    </row>
    <row r="586" s="357" customFormat="1" ht="15" spans="1:6">
      <c r="A586" s="386">
        <v>2101550</v>
      </c>
      <c r="B586" s="383" t="s">
        <v>161</v>
      </c>
      <c r="C586" s="384">
        <f t="shared" si="80"/>
        <v>0</v>
      </c>
      <c r="D586" s="384"/>
      <c r="E586" s="384"/>
      <c r="F586" s="202">
        <f t="shared" si="81"/>
        <v>7</v>
      </c>
    </row>
    <row r="587" s="357" customFormat="1" ht="15" spans="1:6">
      <c r="A587" s="386">
        <v>2101599</v>
      </c>
      <c r="B587" s="383" t="s">
        <v>568</v>
      </c>
      <c r="C587" s="384">
        <f t="shared" si="80"/>
        <v>49</v>
      </c>
      <c r="D587" s="384">
        <v>47</v>
      </c>
      <c r="E587" s="384">
        <v>2</v>
      </c>
      <c r="F587" s="202">
        <f t="shared" si="81"/>
        <v>7</v>
      </c>
    </row>
    <row r="588" s="357" customFormat="1" ht="15.75" spans="1:6">
      <c r="A588" s="379">
        <v>21016</v>
      </c>
      <c r="B588" s="388" t="s">
        <v>569</v>
      </c>
      <c r="C588" s="381">
        <f>SUM(C589)</f>
        <v>0</v>
      </c>
      <c r="D588" s="381">
        <f>SUM(D589)</f>
        <v>0</v>
      </c>
      <c r="E588" s="385">
        <f>SUM(E589)</f>
        <v>0</v>
      </c>
      <c r="F588" s="202">
        <f t="shared" si="81"/>
        <v>5</v>
      </c>
    </row>
    <row r="589" s="203" customFormat="1" ht="15" spans="1:7">
      <c r="A589" s="386">
        <v>2101601</v>
      </c>
      <c r="B589" s="383" t="s">
        <v>570</v>
      </c>
      <c r="C589" s="384">
        <f t="shared" ref="C589:C596" si="82">D589+E589</f>
        <v>0</v>
      </c>
      <c r="D589" s="384"/>
      <c r="E589" s="384"/>
      <c r="F589" s="202">
        <f t="shared" si="81"/>
        <v>7</v>
      </c>
      <c r="G589" s="203" t="s">
        <v>571</v>
      </c>
    </row>
    <row r="590" s="203" customFormat="1" ht="15.75" spans="1:7">
      <c r="A590" s="379">
        <v>21017</v>
      </c>
      <c r="B590" s="388" t="s">
        <v>572</v>
      </c>
      <c r="C590" s="385">
        <f>SUM(C596)</f>
        <v>22</v>
      </c>
      <c r="D590" s="385">
        <f>SUM(D596)</f>
        <v>0</v>
      </c>
      <c r="E590" s="385">
        <f>SUM(E596)</f>
        <v>22</v>
      </c>
      <c r="F590" s="202">
        <f t="shared" si="81"/>
        <v>5</v>
      </c>
      <c r="G590" s="203" t="s">
        <v>248</v>
      </c>
    </row>
    <row r="591" s="203" customFormat="1" ht="15" spans="1:7">
      <c r="A591" s="386">
        <v>2101701</v>
      </c>
      <c r="B591" s="383" t="s">
        <v>152</v>
      </c>
      <c r="C591" s="384">
        <f t="shared" si="82"/>
        <v>0</v>
      </c>
      <c r="D591" s="384"/>
      <c r="E591" s="384"/>
      <c r="F591" s="202">
        <f t="shared" si="81"/>
        <v>7</v>
      </c>
      <c r="G591" s="203" t="s">
        <v>248</v>
      </c>
    </row>
    <row r="592" s="203" customFormat="1" ht="15" spans="1:7">
      <c r="A592" s="386">
        <v>2101702</v>
      </c>
      <c r="B592" s="383" t="s">
        <v>153</v>
      </c>
      <c r="C592" s="384">
        <f t="shared" si="82"/>
        <v>0</v>
      </c>
      <c r="D592" s="384"/>
      <c r="E592" s="384"/>
      <c r="F592" s="202">
        <f t="shared" si="81"/>
        <v>7</v>
      </c>
      <c r="G592" s="203" t="s">
        <v>248</v>
      </c>
    </row>
    <row r="593" s="203" customFormat="1" ht="15" spans="1:7">
      <c r="A593" s="386">
        <v>2101703</v>
      </c>
      <c r="B593" s="383" t="s">
        <v>154</v>
      </c>
      <c r="C593" s="384">
        <f t="shared" si="82"/>
        <v>0</v>
      </c>
      <c r="D593" s="384"/>
      <c r="E593" s="384"/>
      <c r="F593" s="202">
        <f t="shared" si="81"/>
        <v>7</v>
      </c>
      <c r="G593" s="203" t="s">
        <v>248</v>
      </c>
    </row>
    <row r="594" s="203" customFormat="1" ht="15" spans="1:7">
      <c r="A594" s="386">
        <v>2101704</v>
      </c>
      <c r="B594" s="383" t="s">
        <v>573</v>
      </c>
      <c r="C594" s="384">
        <f t="shared" si="82"/>
        <v>0</v>
      </c>
      <c r="D594" s="384"/>
      <c r="E594" s="384"/>
      <c r="F594" s="202">
        <f t="shared" si="81"/>
        <v>7</v>
      </c>
      <c r="G594" s="203" t="s">
        <v>574</v>
      </c>
    </row>
    <row r="595" s="203" customFormat="1" ht="15" spans="1:7">
      <c r="A595" s="386">
        <v>2101750</v>
      </c>
      <c r="B595" s="383" t="s">
        <v>161</v>
      </c>
      <c r="C595" s="384">
        <f t="shared" si="82"/>
        <v>0</v>
      </c>
      <c r="D595" s="384"/>
      <c r="E595" s="384"/>
      <c r="F595" s="202">
        <f t="shared" si="81"/>
        <v>7</v>
      </c>
      <c r="G595" s="203" t="s">
        <v>575</v>
      </c>
    </row>
    <row r="596" s="203" customFormat="1" ht="15" spans="1:7">
      <c r="A596" s="386">
        <v>2101799</v>
      </c>
      <c r="B596" s="383" t="s">
        <v>576</v>
      </c>
      <c r="C596" s="384">
        <f t="shared" si="82"/>
        <v>22</v>
      </c>
      <c r="D596" s="384"/>
      <c r="E596" s="384">
        <v>22</v>
      </c>
      <c r="F596" s="202">
        <f t="shared" si="81"/>
        <v>7</v>
      </c>
      <c r="G596" s="203" t="s">
        <v>248</v>
      </c>
    </row>
    <row r="597" s="203" customFormat="1" ht="15.75" spans="1:6">
      <c r="A597" s="379">
        <v>21018</v>
      </c>
      <c r="B597" s="388" t="s">
        <v>577</v>
      </c>
      <c r="C597" s="385">
        <v>0</v>
      </c>
      <c r="D597" s="385">
        <v>0</v>
      </c>
      <c r="E597" s="385">
        <v>0</v>
      </c>
      <c r="F597" s="202">
        <f t="shared" si="81"/>
        <v>5</v>
      </c>
    </row>
    <row r="598" s="357" customFormat="1" ht="15.75" spans="1:6">
      <c r="A598" s="379">
        <v>21099</v>
      </c>
      <c r="B598" s="380" t="s">
        <v>578</v>
      </c>
      <c r="C598" s="387">
        <f>SUM(C599)</f>
        <v>40</v>
      </c>
      <c r="D598" s="387">
        <f>SUM(D599)</f>
        <v>0</v>
      </c>
      <c r="E598" s="385">
        <f>SUM(E599)</f>
        <v>40</v>
      </c>
      <c r="F598" s="202">
        <f t="shared" si="81"/>
        <v>5</v>
      </c>
    </row>
    <row r="599" s="203" customFormat="1" ht="15" spans="1:6">
      <c r="A599" s="386">
        <v>2109999</v>
      </c>
      <c r="B599" s="383" t="s">
        <v>578</v>
      </c>
      <c r="C599" s="384">
        <f t="shared" ref="C599:C610" si="83">D599+E599</f>
        <v>40</v>
      </c>
      <c r="D599" s="384"/>
      <c r="E599" s="384">
        <v>40</v>
      </c>
      <c r="F599" s="202">
        <f t="shared" si="81"/>
        <v>7</v>
      </c>
    </row>
    <row r="600" s="202" customFormat="1" ht="15.75" spans="1:7">
      <c r="A600" s="390">
        <v>211</v>
      </c>
      <c r="B600" s="377" t="s">
        <v>579</v>
      </c>
      <c r="C600" s="378">
        <f>C601+C611+C615+C624+C631+C638+C641+C642+C643+C645+C651+C652+C653+C654</f>
        <v>5498</v>
      </c>
      <c r="D600" s="378">
        <f>D601+D611+D615+D624+D631+D638+D641+D642+D643+D645+D651+D652+D653+D654</f>
        <v>2769</v>
      </c>
      <c r="E600" s="385">
        <f>E601+E611+E615+E624+E631+E638+E641+E642+E643+E645+E651+E652+E653+E654</f>
        <v>2729</v>
      </c>
      <c r="F600" s="202">
        <f t="shared" si="81"/>
        <v>3</v>
      </c>
      <c r="G600" s="202">
        <v>2728.49</v>
      </c>
    </row>
    <row r="601" s="357" customFormat="1" ht="15.75" spans="1:6">
      <c r="A601" s="379">
        <v>21101</v>
      </c>
      <c r="B601" s="380" t="s">
        <v>580</v>
      </c>
      <c r="C601" s="381">
        <f>SUM(C602:C610)</f>
        <v>0</v>
      </c>
      <c r="D601" s="381">
        <f>SUM(D602:D610)</f>
        <v>0</v>
      </c>
      <c r="E601" s="385">
        <f>SUM(E602:E610)</f>
        <v>0</v>
      </c>
      <c r="F601" s="202">
        <f t="shared" si="81"/>
        <v>5</v>
      </c>
    </row>
    <row r="602" s="357" customFormat="1" ht="15" spans="1:6">
      <c r="A602" s="386">
        <v>2110101</v>
      </c>
      <c r="B602" s="383" t="s">
        <v>152</v>
      </c>
      <c r="C602" s="384">
        <f t="shared" si="83"/>
        <v>0</v>
      </c>
      <c r="D602" s="384"/>
      <c r="E602" s="384"/>
      <c r="F602" s="202">
        <f t="shared" si="81"/>
        <v>7</v>
      </c>
    </row>
    <row r="603" s="357" customFormat="1" ht="15" spans="1:6">
      <c r="A603" s="386">
        <v>2110102</v>
      </c>
      <c r="B603" s="383" t="s">
        <v>153</v>
      </c>
      <c r="C603" s="384">
        <f t="shared" si="83"/>
        <v>0</v>
      </c>
      <c r="D603" s="384"/>
      <c r="E603" s="384"/>
      <c r="F603" s="202">
        <f t="shared" si="81"/>
        <v>7</v>
      </c>
    </row>
    <row r="604" s="357" customFormat="1" ht="15" spans="1:6">
      <c r="A604" s="386">
        <v>2110103</v>
      </c>
      <c r="B604" s="383" t="s">
        <v>154</v>
      </c>
      <c r="C604" s="384">
        <f t="shared" si="83"/>
        <v>0</v>
      </c>
      <c r="D604" s="384"/>
      <c r="E604" s="384"/>
      <c r="F604" s="202">
        <f t="shared" si="81"/>
        <v>7</v>
      </c>
    </row>
    <row r="605" s="357" customFormat="1" ht="15" spans="1:6">
      <c r="A605" s="386">
        <v>2110104</v>
      </c>
      <c r="B605" s="383" t="s">
        <v>581</v>
      </c>
      <c r="C605" s="384">
        <f t="shared" si="83"/>
        <v>0</v>
      </c>
      <c r="D605" s="384"/>
      <c r="E605" s="384"/>
      <c r="F605" s="202">
        <f t="shared" si="81"/>
        <v>7</v>
      </c>
    </row>
    <row r="606" s="357" customFormat="1" ht="15" spans="1:6">
      <c r="A606" s="386">
        <v>2110105</v>
      </c>
      <c r="B606" s="383" t="s">
        <v>582</v>
      </c>
      <c r="C606" s="384">
        <f t="shared" si="83"/>
        <v>0</v>
      </c>
      <c r="D606" s="384"/>
      <c r="E606" s="384"/>
      <c r="F606" s="202">
        <f t="shared" si="81"/>
        <v>7</v>
      </c>
    </row>
    <row r="607" s="357" customFormat="1" ht="15" spans="1:6">
      <c r="A607" s="386">
        <v>2110106</v>
      </c>
      <c r="B607" s="383" t="s">
        <v>583</v>
      </c>
      <c r="C607" s="384">
        <f t="shared" si="83"/>
        <v>0</v>
      </c>
      <c r="D607" s="384"/>
      <c r="E607" s="384"/>
      <c r="F607" s="202">
        <f t="shared" si="81"/>
        <v>7</v>
      </c>
    </row>
    <row r="608" s="357" customFormat="1" ht="15" spans="1:6">
      <c r="A608" s="386">
        <v>2110107</v>
      </c>
      <c r="B608" s="383" t="s">
        <v>584</v>
      </c>
      <c r="C608" s="384">
        <f t="shared" si="83"/>
        <v>0</v>
      </c>
      <c r="D608" s="384"/>
      <c r="E608" s="384"/>
      <c r="F608" s="202">
        <f t="shared" si="81"/>
        <v>7</v>
      </c>
    </row>
    <row r="609" s="357" customFormat="1" ht="15" spans="1:6">
      <c r="A609" s="386">
        <v>2110108</v>
      </c>
      <c r="B609" s="383" t="s">
        <v>585</v>
      </c>
      <c r="C609" s="384">
        <f t="shared" si="83"/>
        <v>0</v>
      </c>
      <c r="D609" s="384"/>
      <c r="E609" s="384"/>
      <c r="F609" s="202">
        <f t="shared" si="81"/>
        <v>7</v>
      </c>
    </row>
    <row r="610" s="357" customFormat="1" ht="15" spans="1:6">
      <c r="A610" s="386">
        <v>2110199</v>
      </c>
      <c r="B610" s="383" t="s">
        <v>586</v>
      </c>
      <c r="C610" s="384">
        <f t="shared" si="83"/>
        <v>0</v>
      </c>
      <c r="D610" s="384"/>
      <c r="E610" s="384"/>
      <c r="F610" s="202">
        <f t="shared" si="81"/>
        <v>7</v>
      </c>
    </row>
    <row r="611" s="357" customFormat="1" ht="15.75" spans="1:6">
      <c r="A611" s="379">
        <v>21102</v>
      </c>
      <c r="B611" s="380" t="s">
        <v>587</v>
      </c>
      <c r="C611" s="381">
        <f>SUM(C612:C614)</f>
        <v>120</v>
      </c>
      <c r="D611" s="381">
        <f>SUM(D612:D614)</f>
        <v>120</v>
      </c>
      <c r="E611" s="385">
        <f>SUM(E612:E614)</f>
        <v>0</v>
      </c>
      <c r="F611" s="202">
        <f t="shared" si="81"/>
        <v>5</v>
      </c>
    </row>
    <row r="612" s="357" customFormat="1" ht="15" spans="1:6">
      <c r="A612" s="386">
        <v>2110203</v>
      </c>
      <c r="B612" s="383" t="s">
        <v>588</v>
      </c>
      <c r="C612" s="384">
        <f t="shared" ref="C612:C614" si="84">D612+E612</f>
        <v>0</v>
      </c>
      <c r="D612" s="384"/>
      <c r="E612" s="384"/>
      <c r="F612" s="202">
        <f t="shared" si="81"/>
        <v>7</v>
      </c>
    </row>
    <row r="613" s="357" customFormat="1" ht="15" spans="1:6">
      <c r="A613" s="386">
        <v>2110204</v>
      </c>
      <c r="B613" s="383" t="s">
        <v>589</v>
      </c>
      <c r="C613" s="384">
        <f t="shared" si="84"/>
        <v>0</v>
      </c>
      <c r="D613" s="384"/>
      <c r="E613" s="384"/>
      <c r="F613" s="202">
        <f t="shared" si="81"/>
        <v>7</v>
      </c>
    </row>
    <row r="614" s="357" customFormat="1" ht="15" spans="1:6">
      <c r="A614" s="386">
        <v>2110299</v>
      </c>
      <c r="B614" s="383" t="s">
        <v>590</v>
      </c>
      <c r="C614" s="384">
        <f t="shared" si="84"/>
        <v>120</v>
      </c>
      <c r="D614" s="384">
        <v>120</v>
      </c>
      <c r="E614" s="384">
        <v>0</v>
      </c>
      <c r="F614" s="202">
        <f t="shared" si="81"/>
        <v>7</v>
      </c>
    </row>
    <row r="615" s="357" customFormat="1" ht="15.75" spans="1:6">
      <c r="A615" s="379">
        <v>21103</v>
      </c>
      <c r="B615" s="380" t="s">
        <v>591</v>
      </c>
      <c r="C615" s="381">
        <f>SUM(C616:C623)</f>
        <v>26</v>
      </c>
      <c r="D615" s="381">
        <f>SUM(D616:D623)</f>
        <v>8</v>
      </c>
      <c r="E615" s="385">
        <f>SUM(E616:E623)</f>
        <v>18</v>
      </c>
      <c r="F615" s="202">
        <f t="shared" si="81"/>
        <v>5</v>
      </c>
    </row>
    <row r="616" s="357" customFormat="1" ht="15" spans="1:6">
      <c r="A616" s="386">
        <v>2110301</v>
      </c>
      <c r="B616" s="383" t="s">
        <v>592</v>
      </c>
      <c r="C616" s="384">
        <f t="shared" ref="C616:C623" si="85">D616+E616</f>
        <v>0</v>
      </c>
      <c r="D616" s="384"/>
      <c r="E616" s="384"/>
      <c r="F616" s="202">
        <f t="shared" si="81"/>
        <v>7</v>
      </c>
    </row>
    <row r="617" s="357" customFormat="1" ht="15" spans="1:6">
      <c r="A617" s="386">
        <v>2110302</v>
      </c>
      <c r="B617" s="383" t="s">
        <v>593</v>
      </c>
      <c r="C617" s="384">
        <f t="shared" si="85"/>
        <v>8</v>
      </c>
      <c r="D617" s="384">
        <v>8</v>
      </c>
      <c r="E617" s="384">
        <v>0</v>
      </c>
      <c r="F617" s="202">
        <f t="shared" si="81"/>
        <v>7</v>
      </c>
    </row>
    <row r="618" s="357" customFormat="1" ht="15" spans="1:6">
      <c r="A618" s="386">
        <v>2110303</v>
      </c>
      <c r="B618" s="383" t="s">
        <v>594</v>
      </c>
      <c r="C618" s="384">
        <f t="shared" si="85"/>
        <v>0</v>
      </c>
      <c r="D618" s="384"/>
      <c r="E618" s="384"/>
      <c r="F618" s="202">
        <f t="shared" si="81"/>
        <v>7</v>
      </c>
    </row>
    <row r="619" s="357" customFormat="1" ht="15" spans="1:6">
      <c r="A619" s="386">
        <v>2110304</v>
      </c>
      <c r="B619" s="383" t="s">
        <v>595</v>
      </c>
      <c r="C619" s="384">
        <f t="shared" si="85"/>
        <v>0</v>
      </c>
      <c r="D619" s="384"/>
      <c r="E619" s="384"/>
      <c r="F619" s="202">
        <f t="shared" si="81"/>
        <v>7</v>
      </c>
    </row>
    <row r="620" s="357" customFormat="1" ht="15" spans="1:6">
      <c r="A620" s="386">
        <v>2110305</v>
      </c>
      <c r="B620" s="383" t="s">
        <v>596</v>
      </c>
      <c r="C620" s="384">
        <f t="shared" si="85"/>
        <v>0</v>
      </c>
      <c r="D620" s="384"/>
      <c r="E620" s="384"/>
      <c r="F620" s="202">
        <f t="shared" si="81"/>
        <v>7</v>
      </c>
    </row>
    <row r="621" s="357" customFormat="1" ht="15" spans="1:6">
      <c r="A621" s="386">
        <v>2110306</v>
      </c>
      <c r="B621" s="383" t="s">
        <v>597</v>
      </c>
      <c r="C621" s="384">
        <f t="shared" si="85"/>
        <v>0</v>
      </c>
      <c r="D621" s="384"/>
      <c r="E621" s="384"/>
      <c r="F621" s="202">
        <f t="shared" si="81"/>
        <v>7</v>
      </c>
    </row>
    <row r="622" s="357" customFormat="1" ht="15" spans="1:6">
      <c r="A622" s="386">
        <v>2110307</v>
      </c>
      <c r="B622" s="383" t="s">
        <v>598</v>
      </c>
      <c r="C622" s="384">
        <f t="shared" si="85"/>
        <v>0</v>
      </c>
      <c r="D622" s="384"/>
      <c r="E622" s="384"/>
      <c r="F622" s="202">
        <f t="shared" si="81"/>
        <v>7</v>
      </c>
    </row>
    <row r="623" s="357" customFormat="1" ht="15" spans="1:6">
      <c r="A623" s="386">
        <v>2110399</v>
      </c>
      <c r="B623" s="383" t="s">
        <v>599</v>
      </c>
      <c r="C623" s="384">
        <f t="shared" si="85"/>
        <v>18</v>
      </c>
      <c r="D623" s="384"/>
      <c r="E623" s="384">
        <v>18</v>
      </c>
      <c r="F623" s="202">
        <f t="shared" si="81"/>
        <v>7</v>
      </c>
    </row>
    <row r="624" s="357" customFormat="1" ht="15.75" spans="1:6">
      <c r="A624" s="379">
        <v>21104</v>
      </c>
      <c r="B624" s="380" t="s">
        <v>600</v>
      </c>
      <c r="C624" s="387">
        <f>SUM(C625:C630)</f>
        <v>1180</v>
      </c>
      <c r="D624" s="387">
        <f>SUM(D625:D630)</f>
        <v>1180</v>
      </c>
      <c r="E624" s="385">
        <f>SUM(E625:E630)</f>
        <v>0</v>
      </c>
      <c r="F624" s="202">
        <f t="shared" si="81"/>
        <v>5</v>
      </c>
    </row>
    <row r="625" s="357" customFormat="1" ht="15" spans="1:6">
      <c r="A625" s="386">
        <v>2110401</v>
      </c>
      <c r="B625" s="383" t="s">
        <v>601</v>
      </c>
      <c r="C625" s="384">
        <f t="shared" ref="C625:C630" si="86">D625+E625</f>
        <v>80</v>
      </c>
      <c r="D625" s="384">
        <v>80</v>
      </c>
      <c r="E625" s="384">
        <v>0</v>
      </c>
      <c r="F625" s="202">
        <f t="shared" si="81"/>
        <v>7</v>
      </c>
    </row>
    <row r="626" s="357" customFormat="1" ht="15" spans="1:6">
      <c r="A626" s="386">
        <v>2110402</v>
      </c>
      <c r="B626" s="383" t="s">
        <v>602</v>
      </c>
      <c r="C626" s="384">
        <f t="shared" si="86"/>
        <v>1100</v>
      </c>
      <c r="D626" s="384">
        <v>1100</v>
      </c>
      <c r="E626" s="384">
        <v>0</v>
      </c>
      <c r="F626" s="202">
        <f t="shared" si="81"/>
        <v>7</v>
      </c>
    </row>
    <row r="627" s="357" customFormat="1" ht="15" spans="1:6">
      <c r="A627" s="386">
        <v>2110404</v>
      </c>
      <c r="B627" s="383" t="s">
        <v>603</v>
      </c>
      <c r="C627" s="384">
        <f t="shared" si="86"/>
        <v>0</v>
      </c>
      <c r="D627" s="384"/>
      <c r="E627" s="384"/>
      <c r="F627" s="202">
        <f t="shared" si="81"/>
        <v>7</v>
      </c>
    </row>
    <row r="628" s="357" customFormat="1" ht="15" spans="1:6">
      <c r="A628" s="386">
        <v>2110405</v>
      </c>
      <c r="B628" s="383" t="s">
        <v>604</v>
      </c>
      <c r="C628" s="384">
        <f t="shared" si="86"/>
        <v>0</v>
      </c>
      <c r="D628" s="384"/>
      <c r="E628" s="384"/>
      <c r="F628" s="202">
        <f t="shared" si="81"/>
        <v>7</v>
      </c>
    </row>
    <row r="629" s="357" customFormat="1" ht="15" spans="1:6">
      <c r="A629" s="386">
        <v>2110406</v>
      </c>
      <c r="B629" s="383" t="s">
        <v>605</v>
      </c>
      <c r="C629" s="384">
        <f t="shared" si="86"/>
        <v>0</v>
      </c>
      <c r="D629" s="384"/>
      <c r="E629" s="384">
        <v>0</v>
      </c>
      <c r="F629" s="202">
        <f t="shared" si="81"/>
        <v>7</v>
      </c>
    </row>
    <row r="630" s="357" customFormat="1" ht="15" spans="1:6">
      <c r="A630" s="386">
        <v>2110499</v>
      </c>
      <c r="B630" s="383" t="s">
        <v>606</v>
      </c>
      <c r="C630" s="384">
        <f t="shared" si="86"/>
        <v>0</v>
      </c>
      <c r="D630" s="384"/>
      <c r="E630" s="384"/>
      <c r="F630" s="202">
        <f t="shared" si="81"/>
        <v>7</v>
      </c>
    </row>
    <row r="631" s="357" customFormat="1" ht="15.75" spans="1:6">
      <c r="A631" s="379">
        <v>21105</v>
      </c>
      <c r="B631" s="380" t="s">
        <v>607</v>
      </c>
      <c r="C631" s="387">
        <f>SUM(C632:C637)</f>
        <v>2146</v>
      </c>
      <c r="D631" s="387">
        <f>SUM(D632:D637)</f>
        <v>1461</v>
      </c>
      <c r="E631" s="385">
        <f>SUM(E632:E637)</f>
        <v>685</v>
      </c>
      <c r="F631" s="202">
        <f t="shared" si="81"/>
        <v>5</v>
      </c>
    </row>
    <row r="632" s="357" customFormat="1" ht="15" spans="1:6">
      <c r="A632" s="386">
        <v>2110501</v>
      </c>
      <c r="B632" s="383" t="s">
        <v>608</v>
      </c>
      <c r="C632" s="384">
        <f t="shared" ref="C632:C637" si="87">D632+E632</f>
        <v>2040</v>
      </c>
      <c r="D632" s="384">
        <v>1461</v>
      </c>
      <c r="E632" s="384">
        <v>579</v>
      </c>
      <c r="F632" s="202">
        <f t="shared" si="81"/>
        <v>7</v>
      </c>
    </row>
    <row r="633" s="357" customFormat="1" ht="15" spans="1:6">
      <c r="A633" s="386">
        <v>2110502</v>
      </c>
      <c r="B633" s="383" t="s">
        <v>609</v>
      </c>
      <c r="C633" s="384">
        <f t="shared" si="87"/>
        <v>0</v>
      </c>
      <c r="D633" s="384"/>
      <c r="E633" s="384"/>
      <c r="F633" s="202">
        <f t="shared" si="81"/>
        <v>7</v>
      </c>
    </row>
    <row r="634" s="357" customFormat="1" ht="15" spans="1:6">
      <c r="A634" s="386">
        <v>2110503</v>
      </c>
      <c r="B634" s="383" t="s">
        <v>610</v>
      </c>
      <c r="C634" s="384">
        <f t="shared" si="87"/>
        <v>0</v>
      </c>
      <c r="D634" s="384"/>
      <c r="E634" s="384"/>
      <c r="F634" s="202">
        <f t="shared" si="81"/>
        <v>7</v>
      </c>
    </row>
    <row r="635" s="357" customFormat="1" ht="15" spans="1:6">
      <c r="A635" s="386">
        <v>2110506</v>
      </c>
      <c r="B635" s="383" t="s">
        <v>611</v>
      </c>
      <c r="C635" s="384">
        <f t="shared" si="87"/>
        <v>0</v>
      </c>
      <c r="D635" s="384"/>
      <c r="E635" s="384"/>
      <c r="F635" s="202">
        <f t="shared" si="81"/>
        <v>7</v>
      </c>
    </row>
    <row r="636" s="357" customFormat="1" ht="15" spans="1:6">
      <c r="A636" s="386">
        <v>2110507</v>
      </c>
      <c r="B636" s="383" t="s">
        <v>612</v>
      </c>
      <c r="C636" s="384">
        <f t="shared" si="87"/>
        <v>106</v>
      </c>
      <c r="D636" s="384"/>
      <c r="E636" s="384">
        <v>106</v>
      </c>
      <c r="F636" s="202">
        <f t="shared" si="81"/>
        <v>7</v>
      </c>
    </row>
    <row r="637" s="357" customFormat="1" ht="15" spans="1:6">
      <c r="A637" s="386">
        <v>2110599</v>
      </c>
      <c r="B637" s="383" t="s">
        <v>613</v>
      </c>
      <c r="C637" s="384">
        <f t="shared" si="87"/>
        <v>0</v>
      </c>
      <c r="D637" s="384"/>
      <c r="E637" s="384"/>
      <c r="F637" s="202">
        <f t="shared" si="81"/>
        <v>7</v>
      </c>
    </row>
    <row r="638" s="357" customFormat="1" ht="15.75" spans="1:6">
      <c r="A638" s="379">
        <v>21107</v>
      </c>
      <c r="B638" s="391" t="s">
        <v>614</v>
      </c>
      <c r="C638" s="393">
        <f>SUM(C639:C640)</f>
        <v>0</v>
      </c>
      <c r="D638" s="393">
        <f>SUM(D639:D640)</f>
        <v>0</v>
      </c>
      <c r="E638" s="385">
        <v>0</v>
      </c>
      <c r="F638" s="202">
        <f t="shared" si="81"/>
        <v>5</v>
      </c>
    </row>
    <row r="639" s="357" customFormat="1" ht="15" spans="1:6">
      <c r="A639" s="386">
        <v>2110704</v>
      </c>
      <c r="B639" s="383" t="s">
        <v>615</v>
      </c>
      <c r="C639" s="384">
        <f t="shared" ref="C639:C644" si="88">D639+E639</f>
        <v>0</v>
      </c>
      <c r="D639" s="384"/>
      <c r="E639" s="384"/>
      <c r="F639" s="202">
        <f t="shared" si="81"/>
        <v>7</v>
      </c>
    </row>
    <row r="640" s="357" customFormat="1" ht="15" spans="1:6">
      <c r="A640" s="386">
        <v>2110799</v>
      </c>
      <c r="B640" s="383" t="s">
        <v>616</v>
      </c>
      <c r="C640" s="384">
        <f t="shared" si="88"/>
        <v>0</v>
      </c>
      <c r="D640" s="384"/>
      <c r="E640" s="384"/>
      <c r="F640" s="202">
        <f t="shared" si="81"/>
        <v>7</v>
      </c>
    </row>
    <row r="641" s="357" customFormat="1" ht="14" customHeight="1" spans="1:6">
      <c r="A641" s="379">
        <v>21108</v>
      </c>
      <c r="B641" s="380" t="s">
        <v>617</v>
      </c>
      <c r="C641" s="387">
        <v>0</v>
      </c>
      <c r="D641" s="387">
        <v>0</v>
      </c>
      <c r="E641" s="385">
        <v>0</v>
      </c>
      <c r="F641" s="202">
        <f t="shared" si="81"/>
        <v>5</v>
      </c>
    </row>
    <row r="642" s="357" customFormat="1" ht="15.75" spans="1:6">
      <c r="A642" s="379">
        <v>21109</v>
      </c>
      <c r="B642" s="380" t="s">
        <v>618</v>
      </c>
      <c r="C642" s="387">
        <v>0</v>
      </c>
      <c r="D642" s="387">
        <v>0</v>
      </c>
      <c r="E642" s="385">
        <v>0</v>
      </c>
      <c r="F642" s="202">
        <f t="shared" si="81"/>
        <v>5</v>
      </c>
    </row>
    <row r="643" s="357" customFormat="1" ht="15.75" spans="1:6">
      <c r="A643" s="379">
        <v>21110</v>
      </c>
      <c r="B643" s="380" t="s">
        <v>619</v>
      </c>
      <c r="C643" s="387">
        <f>C644</f>
        <v>6</v>
      </c>
      <c r="D643" s="387">
        <f>D644</f>
        <v>0</v>
      </c>
      <c r="E643" s="385">
        <f>E644</f>
        <v>6</v>
      </c>
      <c r="F643" s="202">
        <f t="shared" si="81"/>
        <v>5</v>
      </c>
    </row>
    <row r="644" s="357" customFormat="1" ht="15" spans="1:6">
      <c r="A644" s="386">
        <v>2111001</v>
      </c>
      <c r="B644" s="383" t="s">
        <v>619</v>
      </c>
      <c r="C644" s="384">
        <f t="shared" si="88"/>
        <v>6</v>
      </c>
      <c r="D644" s="384"/>
      <c r="E644" s="384">
        <v>6</v>
      </c>
      <c r="F644" s="202">
        <f t="shared" si="81"/>
        <v>7</v>
      </c>
    </row>
    <row r="645" s="357" customFormat="1" ht="15.75" spans="1:6">
      <c r="A645" s="379">
        <v>21111</v>
      </c>
      <c r="B645" s="380" t="s">
        <v>620</v>
      </c>
      <c r="C645" s="381">
        <f>SUM(C646:C650)</f>
        <v>0</v>
      </c>
      <c r="D645" s="381">
        <f>SUM(D646:D650)</f>
        <v>0</v>
      </c>
      <c r="E645" s="385">
        <f>SUM(E646:E650)</f>
        <v>0</v>
      </c>
      <c r="F645" s="202">
        <f t="shared" si="81"/>
        <v>5</v>
      </c>
    </row>
    <row r="646" s="357" customFormat="1" ht="15" spans="1:6">
      <c r="A646" s="386">
        <v>2111101</v>
      </c>
      <c r="B646" s="383" t="s">
        <v>621</v>
      </c>
      <c r="C646" s="384">
        <f t="shared" ref="C646:C650" si="89">D646+E646</f>
        <v>0</v>
      </c>
      <c r="D646" s="384"/>
      <c r="E646" s="384"/>
      <c r="F646" s="202">
        <f t="shared" si="81"/>
        <v>7</v>
      </c>
    </row>
    <row r="647" s="357" customFormat="1" ht="15" spans="1:6">
      <c r="A647" s="386">
        <v>2111102</v>
      </c>
      <c r="B647" s="383" t="s">
        <v>622</v>
      </c>
      <c r="C647" s="384">
        <f t="shared" si="89"/>
        <v>0</v>
      </c>
      <c r="D647" s="384"/>
      <c r="E647" s="384"/>
      <c r="F647" s="202">
        <f t="shared" ref="F647:F710" si="90">LEN(A647)</f>
        <v>7</v>
      </c>
    </row>
    <row r="648" s="357" customFormat="1" ht="15" spans="1:6">
      <c r="A648" s="386">
        <v>2111103</v>
      </c>
      <c r="B648" s="383" t="s">
        <v>623</v>
      </c>
      <c r="C648" s="384">
        <f t="shared" si="89"/>
        <v>0</v>
      </c>
      <c r="D648" s="384"/>
      <c r="E648" s="384"/>
      <c r="F648" s="202">
        <f t="shared" si="90"/>
        <v>7</v>
      </c>
    </row>
    <row r="649" s="357" customFormat="1" ht="15" spans="1:6">
      <c r="A649" s="386">
        <v>2111104</v>
      </c>
      <c r="B649" s="383" t="s">
        <v>624</v>
      </c>
      <c r="C649" s="384">
        <f t="shared" si="89"/>
        <v>0</v>
      </c>
      <c r="D649" s="384"/>
      <c r="E649" s="384"/>
      <c r="F649" s="202">
        <f t="shared" si="90"/>
        <v>7</v>
      </c>
    </row>
    <row r="650" s="357" customFormat="1" ht="15" spans="1:6">
      <c r="A650" s="386">
        <v>2111199</v>
      </c>
      <c r="B650" s="383" t="s">
        <v>625</v>
      </c>
      <c r="C650" s="384">
        <f t="shared" si="89"/>
        <v>0</v>
      </c>
      <c r="D650" s="384"/>
      <c r="E650" s="384"/>
      <c r="F650" s="202">
        <f t="shared" si="90"/>
        <v>7</v>
      </c>
    </row>
    <row r="651" s="357" customFormat="1" ht="15.75" spans="1:6">
      <c r="A651" s="379">
        <v>21112</v>
      </c>
      <c r="B651" s="380" t="s">
        <v>626</v>
      </c>
      <c r="C651" s="387">
        <v>0</v>
      </c>
      <c r="D651" s="387">
        <v>0</v>
      </c>
      <c r="E651" s="385">
        <v>0</v>
      </c>
      <c r="F651" s="202">
        <f t="shared" si="90"/>
        <v>5</v>
      </c>
    </row>
    <row r="652" s="357" customFormat="1" ht="15.75" spans="1:6">
      <c r="A652" s="379">
        <v>21113</v>
      </c>
      <c r="B652" s="380" t="s">
        <v>627</v>
      </c>
      <c r="C652" s="387">
        <v>0</v>
      </c>
      <c r="D652" s="387">
        <v>0</v>
      </c>
      <c r="E652" s="385">
        <v>0</v>
      </c>
      <c r="F652" s="202">
        <f t="shared" si="90"/>
        <v>5</v>
      </c>
    </row>
    <row r="653" s="357" customFormat="1" ht="15.75" spans="1:6">
      <c r="A653" s="379">
        <v>21114</v>
      </c>
      <c r="B653" s="380" t="s">
        <v>628</v>
      </c>
      <c r="C653" s="387">
        <v>0</v>
      </c>
      <c r="D653" s="387">
        <v>0</v>
      </c>
      <c r="E653" s="385">
        <v>0</v>
      </c>
      <c r="F653" s="202">
        <f t="shared" si="90"/>
        <v>5</v>
      </c>
    </row>
    <row r="654" s="357" customFormat="1" ht="15.75" spans="1:6">
      <c r="A654" s="379">
        <v>21199</v>
      </c>
      <c r="B654" s="380" t="s">
        <v>629</v>
      </c>
      <c r="C654" s="387">
        <f>C655</f>
        <v>2020</v>
      </c>
      <c r="D654" s="387">
        <f>D655</f>
        <v>0</v>
      </c>
      <c r="E654" s="385">
        <f>E655</f>
        <v>2020</v>
      </c>
      <c r="F654" s="202">
        <f t="shared" si="90"/>
        <v>5</v>
      </c>
    </row>
    <row r="655" s="203" customFormat="1" ht="15" spans="1:6">
      <c r="A655" s="386">
        <v>2119999</v>
      </c>
      <c r="B655" s="383" t="s">
        <v>629</v>
      </c>
      <c r="C655" s="384">
        <f t="shared" ref="C655:C667" si="91">D655+E655</f>
        <v>2020</v>
      </c>
      <c r="D655" s="384"/>
      <c r="E655" s="384">
        <v>2020</v>
      </c>
      <c r="F655" s="202">
        <f t="shared" si="90"/>
        <v>7</v>
      </c>
    </row>
    <row r="656" s="202" customFormat="1" ht="15.75" spans="1:6">
      <c r="A656" s="390">
        <v>212</v>
      </c>
      <c r="B656" s="377" t="s">
        <v>630</v>
      </c>
      <c r="C656" s="378">
        <f>SUM(C657,C668,C670,C673,C677)</f>
        <v>3985</v>
      </c>
      <c r="D656" s="378">
        <f>SUM(D657,D668,D670,D673,D677)</f>
        <v>2221</v>
      </c>
      <c r="E656" s="385">
        <f>SUM(E657,E668,E670,E673,E677)</f>
        <v>1764</v>
      </c>
      <c r="F656" s="202">
        <f t="shared" si="90"/>
        <v>3</v>
      </c>
    </row>
    <row r="657" s="357" customFormat="1" ht="15.75" spans="1:6">
      <c r="A657" s="379">
        <v>21201</v>
      </c>
      <c r="B657" s="380" t="s">
        <v>631</v>
      </c>
      <c r="C657" s="381">
        <f>SUM(C658:C667)</f>
        <v>874</v>
      </c>
      <c r="D657" s="381">
        <f>SUM(D658:D667)</f>
        <v>874</v>
      </c>
      <c r="E657" s="385">
        <f>SUM(E658:E667)</f>
        <v>0</v>
      </c>
      <c r="F657" s="202">
        <f t="shared" si="90"/>
        <v>5</v>
      </c>
    </row>
    <row r="658" s="357" customFormat="1" ht="15" spans="1:6">
      <c r="A658" s="386">
        <v>2120101</v>
      </c>
      <c r="B658" s="383" t="s">
        <v>152</v>
      </c>
      <c r="C658" s="384">
        <f t="shared" si="91"/>
        <v>240</v>
      </c>
      <c r="D658" s="384">
        <v>240</v>
      </c>
      <c r="E658" s="384">
        <v>0</v>
      </c>
      <c r="F658" s="202">
        <f t="shared" si="90"/>
        <v>7</v>
      </c>
    </row>
    <row r="659" s="357" customFormat="1" ht="15" spans="1:6">
      <c r="A659" s="386">
        <v>2120102</v>
      </c>
      <c r="B659" s="383" t="s">
        <v>153</v>
      </c>
      <c r="C659" s="384">
        <f t="shared" si="91"/>
        <v>20</v>
      </c>
      <c r="D659" s="384">
        <v>20</v>
      </c>
      <c r="E659" s="384">
        <v>0</v>
      </c>
      <c r="F659" s="202">
        <f t="shared" si="90"/>
        <v>7</v>
      </c>
    </row>
    <row r="660" s="357" customFormat="1" ht="15" spans="1:6">
      <c r="A660" s="386">
        <v>2120103</v>
      </c>
      <c r="B660" s="383" t="s">
        <v>154</v>
      </c>
      <c r="C660" s="384">
        <f t="shared" si="91"/>
        <v>0</v>
      </c>
      <c r="D660" s="384"/>
      <c r="E660" s="384"/>
      <c r="F660" s="202">
        <f t="shared" si="90"/>
        <v>7</v>
      </c>
    </row>
    <row r="661" s="357" customFormat="1" ht="15" spans="1:6">
      <c r="A661" s="386">
        <v>2120104</v>
      </c>
      <c r="B661" s="383" t="s">
        <v>632</v>
      </c>
      <c r="C661" s="384">
        <f t="shared" si="91"/>
        <v>482</v>
      </c>
      <c r="D661" s="384">
        <v>482</v>
      </c>
      <c r="E661" s="384">
        <v>0</v>
      </c>
      <c r="F661" s="202">
        <f t="shared" si="90"/>
        <v>7</v>
      </c>
    </row>
    <row r="662" s="357" customFormat="1" ht="15" spans="1:6">
      <c r="A662" s="386">
        <v>2120105</v>
      </c>
      <c r="B662" s="383" t="s">
        <v>633</v>
      </c>
      <c r="C662" s="384">
        <f t="shared" si="91"/>
        <v>0</v>
      </c>
      <c r="D662" s="384"/>
      <c r="E662" s="384">
        <v>0</v>
      </c>
      <c r="F662" s="202">
        <f t="shared" si="90"/>
        <v>7</v>
      </c>
    </row>
    <row r="663" s="357" customFormat="1" ht="15" spans="1:6">
      <c r="A663" s="386">
        <v>2120106</v>
      </c>
      <c r="B663" s="383" t="s">
        <v>634</v>
      </c>
      <c r="C663" s="384">
        <f t="shared" si="91"/>
        <v>0</v>
      </c>
      <c r="D663" s="384"/>
      <c r="E663" s="384"/>
      <c r="F663" s="202">
        <f t="shared" si="90"/>
        <v>7</v>
      </c>
    </row>
    <row r="664" s="357" customFormat="1" ht="15" spans="1:6">
      <c r="A664" s="386">
        <v>2120107</v>
      </c>
      <c r="B664" s="383" t="s">
        <v>635</v>
      </c>
      <c r="C664" s="384">
        <f t="shared" si="91"/>
        <v>0</v>
      </c>
      <c r="D664" s="384"/>
      <c r="E664" s="384"/>
      <c r="F664" s="202">
        <f t="shared" si="90"/>
        <v>7</v>
      </c>
    </row>
    <row r="665" s="357" customFormat="1" ht="15" spans="1:6">
      <c r="A665" s="386">
        <v>2120109</v>
      </c>
      <c r="B665" s="383" t="s">
        <v>636</v>
      </c>
      <c r="C665" s="384">
        <f t="shared" si="91"/>
        <v>118</v>
      </c>
      <c r="D665" s="384">
        <v>118</v>
      </c>
      <c r="E665" s="384">
        <v>0</v>
      </c>
      <c r="F665" s="202">
        <f t="shared" si="90"/>
        <v>7</v>
      </c>
    </row>
    <row r="666" s="357" customFormat="1" ht="15" spans="1:6">
      <c r="A666" s="386">
        <v>2120110</v>
      </c>
      <c r="B666" s="383" t="s">
        <v>637</v>
      </c>
      <c r="C666" s="384">
        <f t="shared" si="91"/>
        <v>0</v>
      </c>
      <c r="D666" s="384"/>
      <c r="E666" s="384"/>
      <c r="F666" s="202">
        <f t="shared" si="90"/>
        <v>7</v>
      </c>
    </row>
    <row r="667" s="357" customFormat="1" ht="15" spans="1:6">
      <c r="A667" s="386">
        <v>2120199</v>
      </c>
      <c r="B667" s="383" t="s">
        <v>638</v>
      </c>
      <c r="C667" s="384">
        <f t="shared" si="91"/>
        <v>14</v>
      </c>
      <c r="D667" s="384">
        <v>14</v>
      </c>
      <c r="E667" s="384">
        <v>0</v>
      </c>
      <c r="F667" s="202">
        <f t="shared" si="90"/>
        <v>7</v>
      </c>
    </row>
    <row r="668" s="357" customFormat="1" ht="15.75" spans="1:6">
      <c r="A668" s="379">
        <v>21202</v>
      </c>
      <c r="B668" s="380" t="s">
        <v>639</v>
      </c>
      <c r="C668" s="381">
        <f>C669</f>
        <v>0</v>
      </c>
      <c r="D668" s="381">
        <f>D669</f>
        <v>0</v>
      </c>
      <c r="E668" s="385">
        <f>E669</f>
        <v>0</v>
      </c>
      <c r="F668" s="202">
        <f t="shared" si="90"/>
        <v>5</v>
      </c>
    </row>
    <row r="669" s="203" customFormat="1" ht="15" spans="1:6">
      <c r="A669" s="386">
        <v>2120201</v>
      </c>
      <c r="B669" s="383" t="s">
        <v>639</v>
      </c>
      <c r="C669" s="384">
        <f t="shared" ref="C669:C672" si="92">D669+E669</f>
        <v>0</v>
      </c>
      <c r="D669" s="384"/>
      <c r="E669" s="384"/>
      <c r="F669" s="202">
        <f t="shared" si="90"/>
        <v>7</v>
      </c>
    </row>
    <row r="670" s="357" customFormat="1" ht="15.75" spans="1:6">
      <c r="A670" s="379">
        <v>21203</v>
      </c>
      <c r="B670" s="380" t="s">
        <v>640</v>
      </c>
      <c r="C670" s="381">
        <f>SUM(C671:C672)</f>
        <v>1761</v>
      </c>
      <c r="D670" s="381">
        <f>SUM(D671:D672)</f>
        <v>91</v>
      </c>
      <c r="E670" s="385">
        <f>SUM(E671:E672)</f>
        <v>1670</v>
      </c>
      <c r="F670" s="202">
        <f t="shared" si="90"/>
        <v>5</v>
      </c>
    </row>
    <row r="671" s="357" customFormat="1" ht="15" spans="1:6">
      <c r="A671" s="386">
        <v>2120303</v>
      </c>
      <c r="B671" s="383" t="s">
        <v>641</v>
      </c>
      <c r="C671" s="384">
        <f t="shared" si="92"/>
        <v>159</v>
      </c>
      <c r="D671" s="384"/>
      <c r="E671" s="384">
        <v>159</v>
      </c>
      <c r="F671" s="202">
        <f t="shared" si="90"/>
        <v>7</v>
      </c>
    </row>
    <row r="672" s="357" customFormat="1" ht="15" spans="1:6">
      <c r="A672" s="386">
        <v>2120399</v>
      </c>
      <c r="B672" s="383" t="s">
        <v>642</v>
      </c>
      <c r="C672" s="384">
        <f t="shared" si="92"/>
        <v>1602</v>
      </c>
      <c r="D672" s="384">
        <v>91</v>
      </c>
      <c r="E672" s="384">
        <v>1511</v>
      </c>
      <c r="F672" s="202">
        <f t="shared" si="90"/>
        <v>7</v>
      </c>
    </row>
    <row r="673" s="357" customFormat="1" ht="15.75" spans="1:6">
      <c r="A673" s="379">
        <v>21205</v>
      </c>
      <c r="B673" s="380" t="s">
        <v>643</v>
      </c>
      <c r="C673" s="381">
        <f>C674</f>
        <v>1333</v>
      </c>
      <c r="D673" s="381">
        <f>D674</f>
        <v>1256</v>
      </c>
      <c r="E673" s="385">
        <f>E674</f>
        <v>77</v>
      </c>
      <c r="F673" s="202">
        <f t="shared" si="90"/>
        <v>5</v>
      </c>
    </row>
    <row r="674" s="203" customFormat="1" ht="15" spans="1:6">
      <c r="A674" s="386">
        <v>2120501</v>
      </c>
      <c r="B674" s="383" t="s">
        <v>643</v>
      </c>
      <c r="C674" s="384">
        <f t="shared" ref="C674:C678" si="93">D674+E674</f>
        <v>1333</v>
      </c>
      <c r="D674" s="384">
        <v>1256</v>
      </c>
      <c r="E674" s="384">
        <v>77</v>
      </c>
      <c r="F674" s="202">
        <f t="shared" si="90"/>
        <v>7</v>
      </c>
    </row>
    <row r="675" s="357" customFormat="1" ht="15.75" spans="1:6">
      <c r="A675" s="379">
        <v>21206</v>
      </c>
      <c r="B675" s="380" t="s">
        <v>644</v>
      </c>
      <c r="C675" s="387"/>
      <c r="D675" s="387"/>
      <c r="E675" s="385"/>
      <c r="F675" s="202">
        <f t="shared" si="90"/>
        <v>5</v>
      </c>
    </row>
    <row r="676" s="357" customFormat="1" ht="15" spans="1:6">
      <c r="A676" s="386">
        <v>2120601</v>
      </c>
      <c r="B676" s="383" t="s">
        <v>644</v>
      </c>
      <c r="C676" s="384">
        <f t="shared" si="93"/>
        <v>0</v>
      </c>
      <c r="D676" s="384"/>
      <c r="E676" s="384"/>
      <c r="F676" s="202">
        <f t="shared" si="90"/>
        <v>7</v>
      </c>
    </row>
    <row r="677" s="357" customFormat="1" ht="15.75" spans="1:6">
      <c r="A677" s="379">
        <v>21299</v>
      </c>
      <c r="B677" s="380" t="s">
        <v>645</v>
      </c>
      <c r="C677" s="387">
        <f>C678</f>
        <v>17</v>
      </c>
      <c r="D677" s="387">
        <f>D678</f>
        <v>0</v>
      </c>
      <c r="E677" s="385">
        <f>E678</f>
        <v>17</v>
      </c>
      <c r="F677" s="202">
        <f t="shared" si="90"/>
        <v>5</v>
      </c>
    </row>
    <row r="678" s="203" customFormat="1" ht="15" spans="1:6">
      <c r="A678" s="386">
        <v>2129999</v>
      </c>
      <c r="B678" s="383" t="s">
        <v>645</v>
      </c>
      <c r="C678" s="384">
        <f t="shared" si="93"/>
        <v>17</v>
      </c>
      <c r="D678" s="384"/>
      <c r="E678" s="384">
        <v>17</v>
      </c>
      <c r="F678" s="202">
        <f t="shared" si="90"/>
        <v>7</v>
      </c>
    </row>
    <row r="679" s="202" customFormat="1" ht="15.75" spans="1:7">
      <c r="A679" s="390">
        <v>213</v>
      </c>
      <c r="B679" s="377" t="s">
        <v>646</v>
      </c>
      <c r="C679" s="378">
        <f>C680+C706+C729+C757+C768+C775+C781+C784</f>
        <v>39721</v>
      </c>
      <c r="D679" s="378">
        <f>D680+D706+D729+D757+D768+D775+D781+D784</f>
        <v>32559</v>
      </c>
      <c r="E679" s="385">
        <f>E680+E706+E729+E757+E768+E775+E781+E784</f>
        <v>7162</v>
      </c>
      <c r="F679" s="202">
        <f t="shared" si="90"/>
        <v>3</v>
      </c>
      <c r="G679" s="202">
        <v>7162</v>
      </c>
    </row>
    <row r="680" s="357" customFormat="1" ht="15.75" spans="1:6">
      <c r="A680" s="379">
        <v>21301</v>
      </c>
      <c r="B680" s="380" t="s">
        <v>647</v>
      </c>
      <c r="C680" s="381">
        <f>SUM(C681:C705)</f>
        <v>10213</v>
      </c>
      <c r="D680" s="381">
        <f>SUM(D681:D705)</f>
        <v>7962</v>
      </c>
      <c r="E680" s="385">
        <f>SUM(E681:E705)</f>
        <v>2251</v>
      </c>
      <c r="F680" s="202">
        <f t="shared" si="90"/>
        <v>5</v>
      </c>
    </row>
    <row r="681" s="357" customFormat="1" ht="15" spans="1:6">
      <c r="A681" s="386">
        <v>2130101</v>
      </c>
      <c r="B681" s="383" t="s">
        <v>152</v>
      </c>
      <c r="C681" s="384">
        <f t="shared" ref="C681:C705" si="94">D681+E681</f>
        <v>1426</v>
      </c>
      <c r="D681" s="384">
        <v>1426</v>
      </c>
      <c r="E681" s="384">
        <v>0</v>
      </c>
      <c r="F681" s="202">
        <f t="shared" si="90"/>
        <v>7</v>
      </c>
    </row>
    <row r="682" s="357" customFormat="1" ht="15" spans="1:6">
      <c r="A682" s="386">
        <v>2130102</v>
      </c>
      <c r="B682" s="383" t="s">
        <v>153</v>
      </c>
      <c r="C682" s="384">
        <f t="shared" si="94"/>
        <v>170</v>
      </c>
      <c r="D682" s="384">
        <v>170</v>
      </c>
      <c r="E682" s="384">
        <v>0</v>
      </c>
      <c r="F682" s="202">
        <f t="shared" si="90"/>
        <v>7</v>
      </c>
    </row>
    <row r="683" s="357" customFormat="1" ht="15" spans="1:6">
      <c r="A683" s="386">
        <v>2130103</v>
      </c>
      <c r="B683" s="383" t="s">
        <v>154</v>
      </c>
      <c r="C683" s="384">
        <f t="shared" si="94"/>
        <v>0</v>
      </c>
      <c r="D683" s="384"/>
      <c r="E683" s="384"/>
      <c r="F683" s="202">
        <f t="shared" si="90"/>
        <v>7</v>
      </c>
    </row>
    <row r="684" s="357" customFormat="1" ht="15" spans="1:6">
      <c r="A684" s="386">
        <v>2130104</v>
      </c>
      <c r="B684" s="383" t="s">
        <v>161</v>
      </c>
      <c r="C684" s="384">
        <f t="shared" si="94"/>
        <v>230</v>
      </c>
      <c r="D684" s="384">
        <v>230</v>
      </c>
      <c r="E684" s="384">
        <v>0</v>
      </c>
      <c r="F684" s="202">
        <f t="shared" si="90"/>
        <v>7</v>
      </c>
    </row>
    <row r="685" s="357" customFormat="1" ht="15" spans="1:6">
      <c r="A685" s="386">
        <v>2130105</v>
      </c>
      <c r="B685" s="383" t="s">
        <v>648</v>
      </c>
      <c r="C685" s="384">
        <f t="shared" si="94"/>
        <v>0</v>
      </c>
      <c r="D685" s="384"/>
      <c r="E685" s="384"/>
      <c r="F685" s="202">
        <f t="shared" si="90"/>
        <v>7</v>
      </c>
    </row>
    <row r="686" s="357" customFormat="1" ht="15" spans="1:6">
      <c r="A686" s="386">
        <v>2130106</v>
      </c>
      <c r="B686" s="383" t="s">
        <v>649</v>
      </c>
      <c r="C686" s="384">
        <f t="shared" si="94"/>
        <v>370</v>
      </c>
      <c r="D686" s="384">
        <v>340</v>
      </c>
      <c r="E686" s="384">
        <v>30</v>
      </c>
      <c r="F686" s="202">
        <f t="shared" si="90"/>
        <v>7</v>
      </c>
    </row>
    <row r="687" s="357" customFormat="1" ht="15" spans="1:6">
      <c r="A687" s="386">
        <v>2130108</v>
      </c>
      <c r="B687" s="383" t="s">
        <v>650</v>
      </c>
      <c r="C687" s="384">
        <f t="shared" si="94"/>
        <v>81</v>
      </c>
      <c r="D687" s="384">
        <v>73</v>
      </c>
      <c r="E687" s="384">
        <v>8</v>
      </c>
      <c r="F687" s="202">
        <f t="shared" si="90"/>
        <v>7</v>
      </c>
    </row>
    <row r="688" s="357" customFormat="1" ht="15" spans="1:6">
      <c r="A688" s="386">
        <v>2130109</v>
      </c>
      <c r="B688" s="383" t="s">
        <v>651</v>
      </c>
      <c r="C688" s="384">
        <f t="shared" si="94"/>
        <v>41</v>
      </c>
      <c r="D688" s="384">
        <v>41</v>
      </c>
      <c r="E688" s="384">
        <v>0</v>
      </c>
      <c r="F688" s="202">
        <f t="shared" si="90"/>
        <v>7</v>
      </c>
    </row>
    <row r="689" s="357" customFormat="1" ht="15" spans="1:6">
      <c r="A689" s="386">
        <v>2130110</v>
      </c>
      <c r="B689" s="383" t="s">
        <v>652</v>
      </c>
      <c r="C689" s="384">
        <f t="shared" si="94"/>
        <v>0</v>
      </c>
      <c r="D689" s="384"/>
      <c r="E689" s="384"/>
      <c r="F689" s="202">
        <f t="shared" si="90"/>
        <v>7</v>
      </c>
    </row>
    <row r="690" s="357" customFormat="1" ht="15" spans="1:6">
      <c r="A690" s="386">
        <v>2130111</v>
      </c>
      <c r="B690" s="383" t="s">
        <v>653</v>
      </c>
      <c r="C690" s="384">
        <f t="shared" si="94"/>
        <v>2</v>
      </c>
      <c r="D690" s="384">
        <v>2</v>
      </c>
      <c r="E690" s="384">
        <v>0</v>
      </c>
      <c r="F690" s="202">
        <f t="shared" si="90"/>
        <v>7</v>
      </c>
    </row>
    <row r="691" s="357" customFormat="1" ht="15" spans="1:6">
      <c r="A691" s="386">
        <v>2130112</v>
      </c>
      <c r="B691" s="383" t="s">
        <v>654</v>
      </c>
      <c r="C691" s="384">
        <f t="shared" si="94"/>
        <v>0</v>
      </c>
      <c r="D691" s="384"/>
      <c r="E691" s="384"/>
      <c r="F691" s="202">
        <f t="shared" si="90"/>
        <v>7</v>
      </c>
    </row>
    <row r="692" s="357" customFormat="1" ht="15" spans="1:6">
      <c r="A692" s="386">
        <v>2130114</v>
      </c>
      <c r="B692" s="383" t="s">
        <v>655</v>
      </c>
      <c r="C692" s="384">
        <f t="shared" si="94"/>
        <v>0</v>
      </c>
      <c r="D692" s="384"/>
      <c r="E692" s="384">
        <v>0</v>
      </c>
      <c r="F692" s="202">
        <f t="shared" si="90"/>
        <v>7</v>
      </c>
    </row>
    <row r="693" s="357" customFormat="1" ht="15" spans="1:6">
      <c r="A693" s="386">
        <v>2130119</v>
      </c>
      <c r="B693" s="383" t="s">
        <v>656</v>
      </c>
      <c r="C693" s="384">
        <f t="shared" si="94"/>
        <v>327</v>
      </c>
      <c r="D693" s="384">
        <v>96</v>
      </c>
      <c r="E693" s="384">
        <v>231</v>
      </c>
      <c r="F693" s="202">
        <f t="shared" si="90"/>
        <v>7</v>
      </c>
    </row>
    <row r="694" s="357" customFormat="1" ht="15" spans="1:6">
      <c r="A694" s="386">
        <v>2130120</v>
      </c>
      <c r="B694" s="383" t="s">
        <v>657</v>
      </c>
      <c r="C694" s="384">
        <f t="shared" si="94"/>
        <v>1376</v>
      </c>
      <c r="D694" s="384">
        <v>1376</v>
      </c>
      <c r="E694" s="384">
        <v>0</v>
      </c>
      <c r="F694" s="202">
        <f t="shared" si="90"/>
        <v>7</v>
      </c>
    </row>
    <row r="695" s="357" customFormat="1" ht="15" spans="1:6">
      <c r="A695" s="386">
        <v>2130121</v>
      </c>
      <c r="B695" s="383" t="s">
        <v>658</v>
      </c>
      <c r="C695" s="384">
        <f t="shared" si="94"/>
        <v>0</v>
      </c>
      <c r="D695" s="384"/>
      <c r="E695" s="384"/>
      <c r="F695" s="202">
        <f t="shared" si="90"/>
        <v>7</v>
      </c>
    </row>
    <row r="696" s="357" customFormat="1" ht="15" spans="1:6">
      <c r="A696" s="386">
        <v>2130122</v>
      </c>
      <c r="B696" s="383" t="s">
        <v>659</v>
      </c>
      <c r="C696" s="384">
        <f t="shared" si="94"/>
        <v>553</v>
      </c>
      <c r="D696" s="384">
        <v>526</v>
      </c>
      <c r="E696" s="384">
        <v>27</v>
      </c>
      <c r="F696" s="202">
        <f t="shared" si="90"/>
        <v>7</v>
      </c>
    </row>
    <row r="697" s="357" customFormat="1" ht="15" spans="1:6">
      <c r="A697" s="386">
        <v>2130124</v>
      </c>
      <c r="B697" s="383" t="s">
        <v>660</v>
      </c>
      <c r="C697" s="384">
        <f t="shared" si="94"/>
        <v>0</v>
      </c>
      <c r="D697" s="384"/>
      <c r="E697" s="384">
        <v>0</v>
      </c>
      <c r="F697" s="202">
        <f t="shared" si="90"/>
        <v>7</v>
      </c>
    </row>
    <row r="698" s="357" customFormat="1" ht="15" spans="1:6">
      <c r="A698" s="386">
        <v>2130125</v>
      </c>
      <c r="B698" s="383" t="s">
        <v>661</v>
      </c>
      <c r="C698" s="384">
        <f t="shared" si="94"/>
        <v>35</v>
      </c>
      <c r="D698" s="384"/>
      <c r="E698" s="384">
        <v>35</v>
      </c>
      <c r="F698" s="202">
        <f t="shared" si="90"/>
        <v>7</v>
      </c>
    </row>
    <row r="699" s="357" customFormat="1" ht="15" spans="1:6">
      <c r="A699" s="386">
        <v>2130126</v>
      </c>
      <c r="B699" s="383" t="s">
        <v>662</v>
      </c>
      <c r="C699" s="384">
        <f t="shared" si="94"/>
        <v>0</v>
      </c>
      <c r="D699" s="384"/>
      <c r="E699" s="384"/>
      <c r="F699" s="202">
        <f t="shared" si="90"/>
        <v>7</v>
      </c>
    </row>
    <row r="700" s="357" customFormat="1" ht="15" spans="1:6">
      <c r="A700" s="386">
        <v>2130135</v>
      </c>
      <c r="B700" s="383" t="s">
        <v>663</v>
      </c>
      <c r="C700" s="384">
        <f t="shared" si="94"/>
        <v>161</v>
      </c>
      <c r="D700" s="384">
        <v>60</v>
      </c>
      <c r="E700" s="384">
        <v>101</v>
      </c>
      <c r="F700" s="202">
        <f t="shared" si="90"/>
        <v>7</v>
      </c>
    </row>
    <row r="701" s="357" customFormat="1" ht="15" spans="1:6">
      <c r="A701" s="386">
        <v>2130142</v>
      </c>
      <c r="B701" s="383" t="s">
        <v>664</v>
      </c>
      <c r="C701" s="384">
        <f t="shared" si="94"/>
        <v>31</v>
      </c>
      <c r="D701" s="384"/>
      <c r="E701" s="384">
        <v>31</v>
      </c>
      <c r="F701" s="202">
        <f t="shared" si="90"/>
        <v>7</v>
      </c>
    </row>
    <row r="702" s="357" customFormat="1" ht="15" spans="1:6">
      <c r="A702" s="386">
        <v>2130148</v>
      </c>
      <c r="B702" s="383" t="s">
        <v>665</v>
      </c>
      <c r="C702" s="384">
        <f t="shared" si="94"/>
        <v>0</v>
      </c>
      <c r="D702" s="384"/>
      <c r="E702" s="384"/>
      <c r="F702" s="202">
        <f t="shared" si="90"/>
        <v>7</v>
      </c>
    </row>
    <row r="703" s="357" customFormat="1" ht="15" spans="1:6">
      <c r="A703" s="386">
        <v>2130152</v>
      </c>
      <c r="B703" s="383" t="s">
        <v>666</v>
      </c>
      <c r="C703" s="384">
        <f t="shared" si="94"/>
        <v>0</v>
      </c>
      <c r="D703" s="384"/>
      <c r="E703" s="384"/>
      <c r="F703" s="202">
        <f t="shared" si="90"/>
        <v>7</v>
      </c>
    </row>
    <row r="704" s="357" customFormat="1" ht="15" spans="1:6">
      <c r="A704" s="386">
        <v>2130153</v>
      </c>
      <c r="B704" s="383" t="s">
        <v>667</v>
      </c>
      <c r="C704" s="384">
        <f t="shared" si="94"/>
        <v>4388</v>
      </c>
      <c r="D704" s="384">
        <v>2600</v>
      </c>
      <c r="E704" s="384">
        <v>1788</v>
      </c>
      <c r="F704" s="202">
        <f t="shared" si="90"/>
        <v>7</v>
      </c>
    </row>
    <row r="705" s="357" customFormat="1" ht="15" spans="1:6">
      <c r="A705" s="386">
        <v>2130199</v>
      </c>
      <c r="B705" s="383" t="s">
        <v>668</v>
      </c>
      <c r="C705" s="384">
        <f t="shared" si="94"/>
        <v>1022</v>
      </c>
      <c r="D705" s="384">
        <v>1022</v>
      </c>
      <c r="E705" s="384">
        <v>0</v>
      </c>
      <c r="F705" s="202">
        <f t="shared" si="90"/>
        <v>7</v>
      </c>
    </row>
    <row r="706" s="357" customFormat="1" ht="15.75" spans="1:6">
      <c r="A706" s="379">
        <v>21302</v>
      </c>
      <c r="B706" s="380" t="s">
        <v>669</v>
      </c>
      <c r="C706" s="381">
        <f>SUM(C707:C728)</f>
        <v>5082</v>
      </c>
      <c r="D706" s="381">
        <f>SUM(D707:D728)</f>
        <v>5048</v>
      </c>
      <c r="E706" s="385">
        <f>SUM(E707:E728)</f>
        <v>34</v>
      </c>
      <c r="F706" s="202">
        <f t="shared" si="90"/>
        <v>5</v>
      </c>
    </row>
    <row r="707" s="357" customFormat="1" ht="15" spans="1:6">
      <c r="A707" s="386">
        <v>2130201</v>
      </c>
      <c r="B707" s="383" t="s">
        <v>152</v>
      </c>
      <c r="C707" s="384">
        <f t="shared" ref="C707:C728" si="95">D707+E707</f>
        <v>437</v>
      </c>
      <c r="D707" s="384">
        <v>437</v>
      </c>
      <c r="E707" s="384">
        <v>0</v>
      </c>
      <c r="F707" s="202">
        <f t="shared" si="90"/>
        <v>7</v>
      </c>
    </row>
    <row r="708" s="357" customFormat="1" ht="15" spans="1:6">
      <c r="A708" s="386">
        <v>2130202</v>
      </c>
      <c r="B708" s="383" t="s">
        <v>153</v>
      </c>
      <c r="C708" s="384">
        <f t="shared" si="95"/>
        <v>33</v>
      </c>
      <c r="D708" s="384">
        <v>33</v>
      </c>
      <c r="E708" s="384">
        <v>0</v>
      </c>
      <c r="F708" s="202">
        <f t="shared" si="90"/>
        <v>7</v>
      </c>
    </row>
    <row r="709" s="357" customFormat="1" ht="15" spans="1:6">
      <c r="A709" s="386">
        <v>2130203</v>
      </c>
      <c r="B709" s="383" t="s">
        <v>154</v>
      </c>
      <c r="C709" s="384">
        <f t="shared" si="95"/>
        <v>0</v>
      </c>
      <c r="D709" s="384"/>
      <c r="E709" s="384"/>
      <c r="F709" s="202">
        <f t="shared" si="90"/>
        <v>7</v>
      </c>
    </row>
    <row r="710" s="357" customFormat="1" ht="15" spans="1:6">
      <c r="A710" s="386">
        <v>2130204</v>
      </c>
      <c r="B710" s="383" t="s">
        <v>670</v>
      </c>
      <c r="C710" s="384">
        <f t="shared" si="95"/>
        <v>489</v>
      </c>
      <c r="D710" s="384">
        <v>489</v>
      </c>
      <c r="E710" s="384">
        <v>0</v>
      </c>
      <c r="F710" s="202">
        <f t="shared" si="90"/>
        <v>7</v>
      </c>
    </row>
    <row r="711" s="357" customFormat="1" ht="15" spans="1:6">
      <c r="A711" s="386">
        <v>2130205</v>
      </c>
      <c r="B711" s="383" t="s">
        <v>671</v>
      </c>
      <c r="C711" s="384">
        <f t="shared" si="95"/>
        <v>453</v>
      </c>
      <c r="D711" s="384">
        <v>453</v>
      </c>
      <c r="E711" s="384">
        <v>0</v>
      </c>
      <c r="F711" s="202">
        <f t="shared" ref="F711:F774" si="96">LEN(A711)</f>
        <v>7</v>
      </c>
    </row>
    <row r="712" s="357" customFormat="1" ht="15" spans="1:6">
      <c r="A712" s="386">
        <v>2130206</v>
      </c>
      <c r="B712" s="383" t="s">
        <v>672</v>
      </c>
      <c r="C712" s="384">
        <f t="shared" si="95"/>
        <v>0</v>
      </c>
      <c r="D712" s="384">
        <v>0</v>
      </c>
      <c r="E712" s="384"/>
      <c r="F712" s="202">
        <f t="shared" si="96"/>
        <v>7</v>
      </c>
    </row>
    <row r="713" s="357" customFormat="1" ht="15" spans="1:6">
      <c r="A713" s="386">
        <v>2130207</v>
      </c>
      <c r="B713" s="383" t="s">
        <v>673</v>
      </c>
      <c r="C713" s="384">
        <f t="shared" si="95"/>
        <v>0</v>
      </c>
      <c r="D713" s="384"/>
      <c r="E713" s="384">
        <v>0</v>
      </c>
      <c r="F713" s="202">
        <f t="shared" si="96"/>
        <v>7</v>
      </c>
    </row>
    <row r="714" s="357" customFormat="1" ht="15" spans="1:6">
      <c r="A714" s="386">
        <v>2130209</v>
      </c>
      <c r="B714" s="383" t="s">
        <v>674</v>
      </c>
      <c r="C714" s="384">
        <f t="shared" si="95"/>
        <v>2387</v>
      </c>
      <c r="D714" s="384">
        <v>2387</v>
      </c>
      <c r="E714" s="384">
        <v>0</v>
      </c>
      <c r="F714" s="202">
        <f t="shared" si="96"/>
        <v>7</v>
      </c>
    </row>
    <row r="715" s="357" customFormat="1" ht="15" spans="1:6">
      <c r="A715" s="386">
        <v>2130211</v>
      </c>
      <c r="B715" s="383" t="s">
        <v>675</v>
      </c>
      <c r="C715" s="384">
        <f t="shared" si="95"/>
        <v>0</v>
      </c>
      <c r="D715" s="384"/>
      <c r="E715" s="384"/>
      <c r="F715" s="202">
        <f t="shared" si="96"/>
        <v>7</v>
      </c>
    </row>
    <row r="716" s="357" customFormat="1" ht="15" spans="1:6">
      <c r="A716" s="386">
        <v>2130212</v>
      </c>
      <c r="B716" s="383" t="s">
        <v>676</v>
      </c>
      <c r="C716" s="384">
        <f t="shared" si="95"/>
        <v>5</v>
      </c>
      <c r="D716" s="384">
        <v>5</v>
      </c>
      <c r="E716" s="384">
        <v>0</v>
      </c>
      <c r="F716" s="202">
        <f t="shared" si="96"/>
        <v>7</v>
      </c>
    </row>
    <row r="717" s="357" customFormat="1" ht="15" spans="1:6">
      <c r="A717" s="386">
        <v>2130213</v>
      </c>
      <c r="B717" s="383" t="s">
        <v>677</v>
      </c>
      <c r="C717" s="384">
        <f t="shared" si="95"/>
        <v>77</v>
      </c>
      <c r="D717" s="384">
        <v>77</v>
      </c>
      <c r="E717" s="384">
        <v>0</v>
      </c>
      <c r="F717" s="202">
        <f t="shared" si="96"/>
        <v>7</v>
      </c>
    </row>
    <row r="718" s="357" customFormat="1" ht="15" spans="1:6">
      <c r="A718" s="386">
        <v>2130217</v>
      </c>
      <c r="B718" s="383" t="s">
        <v>678</v>
      </c>
      <c r="C718" s="384">
        <f t="shared" si="95"/>
        <v>0</v>
      </c>
      <c r="D718" s="384"/>
      <c r="E718" s="384"/>
      <c r="F718" s="202">
        <f t="shared" si="96"/>
        <v>7</v>
      </c>
    </row>
    <row r="719" s="357" customFormat="1" ht="15" spans="1:6">
      <c r="A719" s="386">
        <v>2130220</v>
      </c>
      <c r="B719" s="383" t="s">
        <v>679</v>
      </c>
      <c r="C719" s="384">
        <f t="shared" si="95"/>
        <v>0</v>
      </c>
      <c r="D719" s="384"/>
      <c r="E719" s="384"/>
      <c r="F719" s="202">
        <f t="shared" si="96"/>
        <v>7</v>
      </c>
    </row>
    <row r="720" s="357" customFormat="1" ht="15" spans="1:6">
      <c r="A720" s="386">
        <v>2130221</v>
      </c>
      <c r="B720" s="383" t="s">
        <v>680</v>
      </c>
      <c r="C720" s="384">
        <f t="shared" si="95"/>
        <v>0</v>
      </c>
      <c r="D720" s="384"/>
      <c r="E720" s="384"/>
      <c r="F720" s="202">
        <f t="shared" si="96"/>
        <v>7</v>
      </c>
    </row>
    <row r="721" s="357" customFormat="1" ht="15" spans="1:6">
      <c r="A721" s="386">
        <v>2130223</v>
      </c>
      <c r="B721" s="383" t="s">
        <v>681</v>
      </c>
      <c r="C721" s="384">
        <f t="shared" si="95"/>
        <v>0</v>
      </c>
      <c r="D721" s="384"/>
      <c r="E721" s="384"/>
      <c r="F721" s="202">
        <f t="shared" si="96"/>
        <v>7</v>
      </c>
    </row>
    <row r="722" s="357" customFormat="1" ht="15" spans="1:6">
      <c r="A722" s="386">
        <v>2130226</v>
      </c>
      <c r="B722" s="383" t="s">
        <v>682</v>
      </c>
      <c r="C722" s="384">
        <f t="shared" si="95"/>
        <v>0</v>
      </c>
      <c r="D722" s="384"/>
      <c r="E722" s="384"/>
      <c r="F722" s="202">
        <f t="shared" si="96"/>
        <v>7</v>
      </c>
    </row>
    <row r="723" s="357" customFormat="1" ht="15" spans="1:6">
      <c r="A723" s="386">
        <v>2130227</v>
      </c>
      <c r="B723" s="383" t="s">
        <v>683</v>
      </c>
      <c r="C723" s="384">
        <f t="shared" si="95"/>
        <v>0</v>
      </c>
      <c r="D723" s="384"/>
      <c r="E723" s="384"/>
      <c r="F723" s="202">
        <f t="shared" si="96"/>
        <v>7</v>
      </c>
    </row>
    <row r="724" s="357" customFormat="1" ht="15" spans="1:6">
      <c r="A724" s="386">
        <v>2130234</v>
      </c>
      <c r="B724" s="383" t="s">
        <v>684</v>
      </c>
      <c r="C724" s="384">
        <f t="shared" si="95"/>
        <v>144</v>
      </c>
      <c r="D724" s="384">
        <v>110</v>
      </c>
      <c r="E724" s="384">
        <v>34</v>
      </c>
      <c r="F724" s="202">
        <f t="shared" si="96"/>
        <v>7</v>
      </c>
    </row>
    <row r="725" s="357" customFormat="1" ht="15" spans="1:6">
      <c r="A725" s="386">
        <v>2130236</v>
      </c>
      <c r="B725" s="383" t="s">
        <v>685</v>
      </c>
      <c r="C725" s="384">
        <f t="shared" si="95"/>
        <v>0</v>
      </c>
      <c r="D725" s="384"/>
      <c r="E725" s="384"/>
      <c r="F725" s="202">
        <f t="shared" si="96"/>
        <v>7</v>
      </c>
    </row>
    <row r="726" s="357" customFormat="1" ht="15" spans="1:6">
      <c r="A726" s="386">
        <v>2130237</v>
      </c>
      <c r="B726" s="383" t="s">
        <v>654</v>
      </c>
      <c r="C726" s="384">
        <f t="shared" si="95"/>
        <v>0</v>
      </c>
      <c r="D726" s="384"/>
      <c r="E726" s="384"/>
      <c r="F726" s="202">
        <f t="shared" si="96"/>
        <v>7</v>
      </c>
    </row>
    <row r="727" s="357" customFormat="1" ht="15" spans="1:7">
      <c r="A727" s="386">
        <v>2130238</v>
      </c>
      <c r="B727" s="383" t="s">
        <v>686</v>
      </c>
      <c r="C727" s="384">
        <f t="shared" si="95"/>
        <v>0</v>
      </c>
      <c r="D727" s="384"/>
      <c r="E727" s="384"/>
      <c r="F727" s="202">
        <f t="shared" si="96"/>
        <v>7</v>
      </c>
      <c r="G727" s="357" t="s">
        <v>687</v>
      </c>
    </row>
    <row r="728" s="357" customFormat="1" ht="15" spans="1:6">
      <c r="A728" s="386">
        <v>2130299</v>
      </c>
      <c r="B728" s="383" t="s">
        <v>688</v>
      </c>
      <c r="C728" s="384">
        <f t="shared" si="95"/>
        <v>1057</v>
      </c>
      <c r="D728" s="384">
        <v>1057</v>
      </c>
      <c r="E728" s="384">
        <v>0</v>
      </c>
      <c r="F728" s="202">
        <f t="shared" si="96"/>
        <v>7</v>
      </c>
    </row>
    <row r="729" s="357" customFormat="1" ht="15.75" spans="1:6">
      <c r="A729" s="379">
        <v>21303</v>
      </c>
      <c r="B729" s="380" t="s">
        <v>689</v>
      </c>
      <c r="C729" s="381">
        <f>SUM(C730:C756)</f>
        <v>4628</v>
      </c>
      <c r="D729" s="381">
        <f>SUM(D730:D756)</f>
        <v>2765</v>
      </c>
      <c r="E729" s="385">
        <f>SUM(E730:E756)</f>
        <v>1863</v>
      </c>
      <c r="F729" s="202">
        <f t="shared" si="96"/>
        <v>5</v>
      </c>
    </row>
    <row r="730" s="357" customFormat="1" ht="15" spans="1:6">
      <c r="A730" s="386">
        <v>2130301</v>
      </c>
      <c r="B730" s="383" t="s">
        <v>152</v>
      </c>
      <c r="C730" s="384">
        <f t="shared" ref="C730:C756" si="97">D730+E730</f>
        <v>1023</v>
      </c>
      <c r="D730" s="384">
        <v>1023</v>
      </c>
      <c r="E730" s="384">
        <v>0</v>
      </c>
      <c r="F730" s="202">
        <f t="shared" si="96"/>
        <v>7</v>
      </c>
    </row>
    <row r="731" s="357" customFormat="1" ht="15" spans="1:6">
      <c r="A731" s="386">
        <v>2130302</v>
      </c>
      <c r="B731" s="383" t="s">
        <v>153</v>
      </c>
      <c r="C731" s="384">
        <f t="shared" si="97"/>
        <v>24</v>
      </c>
      <c r="D731" s="384">
        <v>24</v>
      </c>
      <c r="E731" s="384">
        <v>0</v>
      </c>
      <c r="F731" s="202">
        <f t="shared" si="96"/>
        <v>7</v>
      </c>
    </row>
    <row r="732" s="357" customFormat="1" ht="15" spans="1:6">
      <c r="A732" s="386">
        <v>2130303</v>
      </c>
      <c r="B732" s="383" t="s">
        <v>154</v>
      </c>
      <c r="C732" s="384">
        <f t="shared" si="97"/>
        <v>0</v>
      </c>
      <c r="D732" s="384"/>
      <c r="E732" s="384"/>
      <c r="F732" s="202">
        <f t="shared" si="96"/>
        <v>7</v>
      </c>
    </row>
    <row r="733" s="357" customFormat="1" ht="15" spans="1:6">
      <c r="A733" s="386">
        <v>2130304</v>
      </c>
      <c r="B733" s="383" t="s">
        <v>690</v>
      </c>
      <c r="C733" s="384">
        <f t="shared" si="97"/>
        <v>0</v>
      </c>
      <c r="D733" s="384"/>
      <c r="E733" s="384"/>
      <c r="F733" s="202">
        <f t="shared" si="96"/>
        <v>7</v>
      </c>
    </row>
    <row r="734" s="357" customFormat="1" ht="15" spans="1:6">
      <c r="A734" s="386">
        <v>2130305</v>
      </c>
      <c r="B734" s="383" t="s">
        <v>691</v>
      </c>
      <c r="C734" s="384">
        <f t="shared" si="97"/>
        <v>0</v>
      </c>
      <c r="D734" s="384"/>
      <c r="E734" s="384"/>
      <c r="F734" s="202">
        <f t="shared" si="96"/>
        <v>7</v>
      </c>
    </row>
    <row r="735" s="357" customFormat="1" ht="15" spans="1:6">
      <c r="A735" s="386">
        <v>2130306</v>
      </c>
      <c r="B735" s="383" t="s">
        <v>692</v>
      </c>
      <c r="C735" s="384">
        <f t="shared" si="97"/>
        <v>1198</v>
      </c>
      <c r="D735" s="384">
        <v>176</v>
      </c>
      <c r="E735" s="384">
        <v>1022</v>
      </c>
      <c r="F735" s="202">
        <f t="shared" si="96"/>
        <v>7</v>
      </c>
    </row>
    <row r="736" s="357" customFormat="1" ht="15" spans="1:6">
      <c r="A736" s="386">
        <v>2130307</v>
      </c>
      <c r="B736" s="383" t="s">
        <v>693</v>
      </c>
      <c r="C736" s="384">
        <f t="shared" si="97"/>
        <v>0</v>
      </c>
      <c r="D736" s="384"/>
      <c r="E736" s="384"/>
      <c r="F736" s="202">
        <f t="shared" si="96"/>
        <v>7</v>
      </c>
    </row>
    <row r="737" s="357" customFormat="1" ht="15" spans="1:6">
      <c r="A737" s="386">
        <v>2130308</v>
      </c>
      <c r="B737" s="383" t="s">
        <v>694</v>
      </c>
      <c r="C737" s="384">
        <f t="shared" si="97"/>
        <v>0</v>
      </c>
      <c r="D737" s="384"/>
      <c r="E737" s="384"/>
      <c r="F737" s="202">
        <f t="shared" si="96"/>
        <v>7</v>
      </c>
    </row>
    <row r="738" s="357" customFormat="1" ht="15" spans="1:6">
      <c r="A738" s="386">
        <v>2130309</v>
      </c>
      <c r="B738" s="383" t="s">
        <v>695</v>
      </c>
      <c r="C738" s="384">
        <f t="shared" si="97"/>
        <v>0</v>
      </c>
      <c r="D738" s="384"/>
      <c r="E738" s="384"/>
      <c r="F738" s="202">
        <f t="shared" si="96"/>
        <v>7</v>
      </c>
    </row>
    <row r="739" s="357" customFormat="1" ht="15" spans="1:6">
      <c r="A739" s="386">
        <v>2130310</v>
      </c>
      <c r="B739" s="383" t="s">
        <v>696</v>
      </c>
      <c r="C739" s="384">
        <f t="shared" si="97"/>
        <v>483</v>
      </c>
      <c r="D739" s="384"/>
      <c r="E739" s="384">
        <v>483</v>
      </c>
      <c r="F739" s="202">
        <f t="shared" si="96"/>
        <v>7</v>
      </c>
    </row>
    <row r="740" s="357" customFormat="1" ht="15" spans="1:6">
      <c r="A740" s="386">
        <v>2130311</v>
      </c>
      <c r="B740" s="383" t="s">
        <v>697</v>
      </c>
      <c r="C740" s="384">
        <f t="shared" si="97"/>
        <v>0</v>
      </c>
      <c r="D740" s="384"/>
      <c r="E740" s="384"/>
      <c r="F740" s="202">
        <f t="shared" si="96"/>
        <v>7</v>
      </c>
    </row>
    <row r="741" s="357" customFormat="1" ht="15" spans="1:6">
      <c r="A741" s="386">
        <v>2130312</v>
      </c>
      <c r="B741" s="383" t="s">
        <v>698</v>
      </c>
      <c r="C741" s="384">
        <f t="shared" si="97"/>
        <v>0</v>
      </c>
      <c r="D741" s="384"/>
      <c r="E741" s="384"/>
      <c r="F741" s="202">
        <f t="shared" si="96"/>
        <v>7</v>
      </c>
    </row>
    <row r="742" s="357" customFormat="1" ht="15" spans="1:6">
      <c r="A742" s="386">
        <v>2130313</v>
      </c>
      <c r="B742" s="383" t="s">
        <v>699</v>
      </c>
      <c r="C742" s="384">
        <f t="shared" si="97"/>
        <v>0</v>
      </c>
      <c r="D742" s="384"/>
      <c r="E742" s="384"/>
      <c r="F742" s="202">
        <f t="shared" si="96"/>
        <v>7</v>
      </c>
    </row>
    <row r="743" s="357" customFormat="1" ht="15" spans="1:6">
      <c r="A743" s="386">
        <v>2130314</v>
      </c>
      <c r="B743" s="383" t="s">
        <v>700</v>
      </c>
      <c r="C743" s="384">
        <f t="shared" si="97"/>
        <v>806</v>
      </c>
      <c r="D743" s="384">
        <v>747</v>
      </c>
      <c r="E743" s="384">
        <v>59</v>
      </c>
      <c r="F743" s="202">
        <f t="shared" si="96"/>
        <v>7</v>
      </c>
    </row>
    <row r="744" s="357" customFormat="1" ht="15" spans="1:6">
      <c r="A744" s="386">
        <v>2130315</v>
      </c>
      <c r="B744" s="383" t="s">
        <v>701</v>
      </c>
      <c r="C744" s="384">
        <f t="shared" si="97"/>
        <v>0</v>
      </c>
      <c r="D744" s="384"/>
      <c r="E744" s="384"/>
      <c r="F744" s="202">
        <f t="shared" si="96"/>
        <v>7</v>
      </c>
    </row>
    <row r="745" s="357" customFormat="1" ht="15" spans="1:6">
      <c r="A745" s="386">
        <v>2130316</v>
      </c>
      <c r="B745" s="383" t="s">
        <v>702</v>
      </c>
      <c r="C745" s="384">
        <f t="shared" si="97"/>
        <v>0</v>
      </c>
      <c r="D745" s="384"/>
      <c r="E745" s="384"/>
      <c r="F745" s="202">
        <f t="shared" si="96"/>
        <v>7</v>
      </c>
    </row>
    <row r="746" s="357" customFormat="1" ht="15" spans="1:6">
      <c r="A746" s="386">
        <v>2130317</v>
      </c>
      <c r="B746" s="383" t="s">
        <v>703</v>
      </c>
      <c r="C746" s="384">
        <f t="shared" si="97"/>
        <v>0</v>
      </c>
      <c r="D746" s="384"/>
      <c r="E746" s="384"/>
      <c r="F746" s="202">
        <f t="shared" si="96"/>
        <v>7</v>
      </c>
    </row>
    <row r="747" s="357" customFormat="1" ht="15" spans="1:6">
      <c r="A747" s="386">
        <v>2130318</v>
      </c>
      <c r="B747" s="383" t="s">
        <v>704</v>
      </c>
      <c r="C747" s="384">
        <f t="shared" si="97"/>
        <v>0</v>
      </c>
      <c r="D747" s="384"/>
      <c r="E747" s="384"/>
      <c r="F747" s="202">
        <f t="shared" si="96"/>
        <v>7</v>
      </c>
    </row>
    <row r="748" s="357" customFormat="1" ht="15" spans="1:6">
      <c r="A748" s="386">
        <v>2130319</v>
      </c>
      <c r="B748" s="383" t="s">
        <v>705</v>
      </c>
      <c r="C748" s="384">
        <f t="shared" si="97"/>
        <v>371</v>
      </c>
      <c r="D748" s="384">
        <v>132</v>
      </c>
      <c r="E748" s="384">
        <v>239</v>
      </c>
      <c r="F748" s="202">
        <f t="shared" si="96"/>
        <v>7</v>
      </c>
    </row>
    <row r="749" s="357" customFormat="1" ht="15" spans="1:6">
      <c r="A749" s="386">
        <v>2130321</v>
      </c>
      <c r="B749" s="383" t="s">
        <v>706</v>
      </c>
      <c r="C749" s="384">
        <f t="shared" si="97"/>
        <v>31</v>
      </c>
      <c r="D749" s="384">
        <v>31</v>
      </c>
      <c r="E749" s="384">
        <v>0</v>
      </c>
      <c r="F749" s="202">
        <f t="shared" si="96"/>
        <v>7</v>
      </c>
    </row>
    <row r="750" s="357" customFormat="1" ht="15" spans="1:6">
      <c r="A750" s="386">
        <v>2130322</v>
      </c>
      <c r="B750" s="383" t="s">
        <v>707</v>
      </c>
      <c r="C750" s="384">
        <f t="shared" si="97"/>
        <v>0</v>
      </c>
      <c r="D750" s="384"/>
      <c r="E750" s="384"/>
      <c r="F750" s="202">
        <f t="shared" si="96"/>
        <v>7</v>
      </c>
    </row>
    <row r="751" s="357" customFormat="1" ht="15" spans="1:6">
      <c r="A751" s="386">
        <v>2130333</v>
      </c>
      <c r="B751" s="383" t="s">
        <v>681</v>
      </c>
      <c r="C751" s="384">
        <f t="shared" si="97"/>
        <v>0</v>
      </c>
      <c r="D751" s="384"/>
      <c r="E751" s="384"/>
      <c r="F751" s="202">
        <f t="shared" si="96"/>
        <v>7</v>
      </c>
    </row>
    <row r="752" s="357" customFormat="1" ht="15" spans="1:6">
      <c r="A752" s="386">
        <v>2130334</v>
      </c>
      <c r="B752" s="383" t="s">
        <v>708</v>
      </c>
      <c r="C752" s="384">
        <f t="shared" si="97"/>
        <v>377</v>
      </c>
      <c r="D752" s="384">
        <v>358</v>
      </c>
      <c r="E752" s="384">
        <v>19</v>
      </c>
      <c r="F752" s="202">
        <f t="shared" si="96"/>
        <v>7</v>
      </c>
    </row>
    <row r="753" s="357" customFormat="1" ht="15" spans="1:6">
      <c r="A753" s="386">
        <v>2130335</v>
      </c>
      <c r="B753" s="383" t="s">
        <v>709</v>
      </c>
      <c r="C753" s="384">
        <f t="shared" si="97"/>
        <v>113</v>
      </c>
      <c r="D753" s="384">
        <v>113</v>
      </c>
      <c r="E753" s="384">
        <v>0</v>
      </c>
      <c r="F753" s="202">
        <f t="shared" si="96"/>
        <v>7</v>
      </c>
    </row>
    <row r="754" s="357" customFormat="1" ht="15" spans="1:6">
      <c r="A754" s="386">
        <v>2130336</v>
      </c>
      <c r="B754" s="383" t="s">
        <v>710</v>
      </c>
      <c r="C754" s="384">
        <f t="shared" si="97"/>
        <v>0</v>
      </c>
      <c r="D754" s="384"/>
      <c r="E754" s="384"/>
      <c r="F754" s="202">
        <f t="shared" si="96"/>
        <v>7</v>
      </c>
    </row>
    <row r="755" s="357" customFormat="1" ht="15" spans="1:6">
      <c r="A755" s="386">
        <v>2130337</v>
      </c>
      <c r="B755" s="383" t="s">
        <v>711</v>
      </c>
      <c r="C755" s="384">
        <f t="shared" si="97"/>
        <v>0</v>
      </c>
      <c r="D755" s="384"/>
      <c r="E755" s="384"/>
      <c r="F755" s="202">
        <f t="shared" si="96"/>
        <v>7</v>
      </c>
    </row>
    <row r="756" s="357" customFormat="1" ht="15" spans="1:6">
      <c r="A756" s="386">
        <v>2130399</v>
      </c>
      <c r="B756" s="383" t="s">
        <v>712</v>
      </c>
      <c r="C756" s="384">
        <f t="shared" si="97"/>
        <v>202</v>
      </c>
      <c r="D756" s="384">
        <v>161</v>
      </c>
      <c r="E756" s="384">
        <v>41</v>
      </c>
      <c r="F756" s="202">
        <f t="shared" si="96"/>
        <v>7</v>
      </c>
    </row>
    <row r="757" s="357" customFormat="1" ht="15.75" spans="1:6">
      <c r="A757" s="379">
        <v>21305</v>
      </c>
      <c r="B757" s="380" t="s">
        <v>713</v>
      </c>
      <c r="C757" s="381">
        <f>SUM(C758:C767)</f>
        <v>11736</v>
      </c>
      <c r="D757" s="381">
        <f>SUM(D758:D767)</f>
        <v>10736</v>
      </c>
      <c r="E757" s="385">
        <f>SUM(E758:E767)</f>
        <v>1000</v>
      </c>
      <c r="F757" s="202">
        <f t="shared" si="96"/>
        <v>5</v>
      </c>
    </row>
    <row r="758" s="357" customFormat="1" ht="15" spans="1:7">
      <c r="A758" s="386">
        <v>2130501</v>
      </c>
      <c r="B758" s="394" t="s">
        <v>152</v>
      </c>
      <c r="C758" s="384">
        <f t="shared" ref="C758:C767" si="98">D758+E758</f>
        <v>0</v>
      </c>
      <c r="D758" s="384"/>
      <c r="E758" s="384"/>
      <c r="F758" s="202">
        <f t="shared" si="96"/>
        <v>7</v>
      </c>
      <c r="G758" s="357" t="s">
        <v>714</v>
      </c>
    </row>
    <row r="759" s="357" customFormat="1" ht="15" spans="1:7">
      <c r="A759" s="386">
        <v>2130502</v>
      </c>
      <c r="B759" s="394" t="s">
        <v>153</v>
      </c>
      <c r="C759" s="384">
        <f t="shared" si="98"/>
        <v>0</v>
      </c>
      <c r="D759" s="384"/>
      <c r="E759" s="384"/>
      <c r="F759" s="202">
        <f t="shared" si="96"/>
        <v>7</v>
      </c>
      <c r="G759" s="357" t="s">
        <v>715</v>
      </c>
    </row>
    <row r="760" s="357" customFormat="1" ht="15" spans="1:7">
      <c r="A760" s="386">
        <v>2130503</v>
      </c>
      <c r="B760" s="394" t="s">
        <v>154</v>
      </c>
      <c r="C760" s="384">
        <f t="shared" si="98"/>
        <v>0</v>
      </c>
      <c r="D760" s="384"/>
      <c r="E760" s="384"/>
      <c r="F760" s="202">
        <f t="shared" si="96"/>
        <v>7</v>
      </c>
      <c r="G760" s="357" t="s">
        <v>716</v>
      </c>
    </row>
    <row r="761" s="357" customFormat="1" ht="15" spans="1:6">
      <c r="A761" s="386">
        <v>2130504</v>
      </c>
      <c r="B761" s="383" t="s">
        <v>717</v>
      </c>
      <c r="C761" s="384">
        <f t="shared" si="98"/>
        <v>11439</v>
      </c>
      <c r="D761" s="384">
        <v>10570</v>
      </c>
      <c r="E761" s="384">
        <v>869</v>
      </c>
      <c r="F761" s="202">
        <f t="shared" si="96"/>
        <v>7</v>
      </c>
    </row>
    <row r="762" s="357" customFormat="1" ht="15" spans="1:6">
      <c r="A762" s="386">
        <v>2130505</v>
      </c>
      <c r="B762" s="383" t="s">
        <v>718</v>
      </c>
      <c r="C762" s="384">
        <f t="shared" si="98"/>
        <v>39</v>
      </c>
      <c r="D762" s="384"/>
      <c r="E762" s="384">
        <v>39</v>
      </c>
      <c r="F762" s="202">
        <f t="shared" si="96"/>
        <v>7</v>
      </c>
    </row>
    <row r="763" s="357" customFormat="1" ht="15" spans="1:6">
      <c r="A763" s="386">
        <v>2130506</v>
      </c>
      <c r="B763" s="383" t="s">
        <v>719</v>
      </c>
      <c r="C763" s="384">
        <f t="shared" si="98"/>
        <v>0</v>
      </c>
      <c r="D763" s="384"/>
      <c r="E763" s="384"/>
      <c r="F763" s="202">
        <f t="shared" si="96"/>
        <v>7</v>
      </c>
    </row>
    <row r="764" s="357" customFormat="1" ht="15" spans="1:6">
      <c r="A764" s="386">
        <v>2130507</v>
      </c>
      <c r="B764" s="383" t="s">
        <v>720</v>
      </c>
      <c r="C764" s="384">
        <f t="shared" si="98"/>
        <v>0</v>
      </c>
      <c r="D764" s="384"/>
      <c r="E764" s="384"/>
      <c r="F764" s="202">
        <f t="shared" si="96"/>
        <v>7</v>
      </c>
    </row>
    <row r="765" s="357" customFormat="1" ht="15" spans="1:6">
      <c r="A765" s="386">
        <v>2130508</v>
      </c>
      <c r="B765" s="383" t="s">
        <v>721</v>
      </c>
      <c r="C765" s="384">
        <f t="shared" si="98"/>
        <v>0</v>
      </c>
      <c r="D765" s="384"/>
      <c r="E765" s="384"/>
      <c r="F765" s="202">
        <f t="shared" si="96"/>
        <v>7</v>
      </c>
    </row>
    <row r="766" s="357" customFormat="1" ht="15" spans="1:7">
      <c r="A766" s="386">
        <v>2130550</v>
      </c>
      <c r="B766" s="383" t="s">
        <v>161</v>
      </c>
      <c r="C766" s="384">
        <f t="shared" si="98"/>
        <v>0</v>
      </c>
      <c r="D766" s="384"/>
      <c r="E766" s="384"/>
      <c r="F766" s="202">
        <f t="shared" si="96"/>
        <v>7</v>
      </c>
      <c r="G766" s="357" t="s">
        <v>722</v>
      </c>
    </row>
    <row r="767" s="357" customFormat="1" ht="15" spans="1:6">
      <c r="A767" s="386">
        <v>2130599</v>
      </c>
      <c r="B767" s="383" t="s">
        <v>723</v>
      </c>
      <c r="C767" s="384">
        <f t="shared" si="98"/>
        <v>258</v>
      </c>
      <c r="D767" s="384">
        <v>166</v>
      </c>
      <c r="E767" s="384">
        <v>92</v>
      </c>
      <c r="F767" s="202">
        <f t="shared" si="96"/>
        <v>7</v>
      </c>
    </row>
    <row r="768" s="357" customFormat="1" ht="15.75" spans="1:6">
      <c r="A768" s="379">
        <v>21307</v>
      </c>
      <c r="B768" s="380" t="s">
        <v>724</v>
      </c>
      <c r="C768" s="381">
        <f>SUM(C769:C774)</f>
        <v>2390</v>
      </c>
      <c r="D768" s="381">
        <f>SUM(D769:D774)</f>
        <v>1918</v>
      </c>
      <c r="E768" s="385">
        <f>SUM(E769:E774)</f>
        <v>472</v>
      </c>
      <c r="F768" s="202">
        <f t="shared" si="96"/>
        <v>5</v>
      </c>
    </row>
    <row r="769" s="357" customFormat="1" ht="15" spans="1:6">
      <c r="A769" s="386">
        <v>2130701</v>
      </c>
      <c r="B769" s="383" t="s">
        <v>725</v>
      </c>
      <c r="C769" s="384">
        <f t="shared" ref="C769:C774" si="99">D769+E769</f>
        <v>2301</v>
      </c>
      <c r="D769" s="384">
        <v>1908</v>
      </c>
      <c r="E769" s="384">
        <v>393</v>
      </c>
      <c r="F769" s="202">
        <f t="shared" si="96"/>
        <v>7</v>
      </c>
    </row>
    <row r="770" s="357" customFormat="1" ht="15" spans="1:7">
      <c r="A770" s="386">
        <v>2130704</v>
      </c>
      <c r="B770" s="383" t="s">
        <v>726</v>
      </c>
      <c r="C770" s="384">
        <f t="shared" si="99"/>
        <v>0</v>
      </c>
      <c r="D770" s="384"/>
      <c r="E770" s="384"/>
      <c r="F770" s="202">
        <f t="shared" si="96"/>
        <v>7</v>
      </c>
      <c r="G770" s="357" t="s">
        <v>412</v>
      </c>
    </row>
    <row r="771" s="357" customFormat="1" ht="15" spans="1:6">
      <c r="A771" s="386">
        <v>2130705</v>
      </c>
      <c r="B771" s="383" t="s">
        <v>727</v>
      </c>
      <c r="C771" s="384">
        <f t="shared" si="99"/>
        <v>0</v>
      </c>
      <c r="D771" s="384"/>
      <c r="E771" s="384"/>
      <c r="F771" s="202">
        <f t="shared" si="96"/>
        <v>7</v>
      </c>
    </row>
    <row r="772" s="357" customFormat="1" ht="15" spans="1:6">
      <c r="A772" s="386">
        <v>2130706</v>
      </c>
      <c r="B772" s="383" t="s">
        <v>728</v>
      </c>
      <c r="C772" s="384">
        <f t="shared" si="99"/>
        <v>0</v>
      </c>
      <c r="D772" s="384"/>
      <c r="E772" s="384"/>
      <c r="F772" s="202">
        <f t="shared" si="96"/>
        <v>7</v>
      </c>
    </row>
    <row r="773" s="357" customFormat="1" ht="15" spans="1:6">
      <c r="A773" s="386">
        <v>2130707</v>
      </c>
      <c r="B773" s="383" t="s">
        <v>729</v>
      </c>
      <c r="C773" s="384">
        <f t="shared" si="99"/>
        <v>79</v>
      </c>
      <c r="D773" s="384"/>
      <c r="E773" s="384">
        <v>79</v>
      </c>
      <c r="F773" s="202">
        <f t="shared" si="96"/>
        <v>7</v>
      </c>
    </row>
    <row r="774" s="357" customFormat="1" ht="15" spans="1:6">
      <c r="A774" s="386">
        <v>2130799</v>
      </c>
      <c r="B774" s="383" t="s">
        <v>730</v>
      </c>
      <c r="C774" s="384">
        <f t="shared" si="99"/>
        <v>10</v>
      </c>
      <c r="D774" s="384">
        <v>10</v>
      </c>
      <c r="E774" s="384">
        <v>0</v>
      </c>
      <c r="F774" s="202">
        <f t="shared" si="96"/>
        <v>7</v>
      </c>
    </row>
    <row r="775" s="357" customFormat="1" ht="15.75" spans="1:6">
      <c r="A775" s="379">
        <v>21308</v>
      </c>
      <c r="B775" s="380" t="s">
        <v>731</v>
      </c>
      <c r="C775" s="381">
        <f>SUM(C776:C780)</f>
        <v>5355</v>
      </c>
      <c r="D775" s="381">
        <f>SUM(D776:D780)</f>
        <v>3880</v>
      </c>
      <c r="E775" s="385">
        <f>SUM(E776:E780)</f>
        <v>1475</v>
      </c>
      <c r="F775" s="202">
        <f t="shared" ref="F775:F838" si="100">LEN(A775)</f>
        <v>5</v>
      </c>
    </row>
    <row r="776" s="357" customFormat="1" ht="15" spans="1:6">
      <c r="A776" s="386">
        <v>2130801</v>
      </c>
      <c r="B776" s="383" t="s">
        <v>732</v>
      </c>
      <c r="C776" s="384">
        <f t="shared" ref="C776:C780" si="101">D776+E776</f>
        <v>0</v>
      </c>
      <c r="D776" s="384"/>
      <c r="E776" s="384"/>
      <c r="F776" s="202">
        <f t="shared" si="100"/>
        <v>7</v>
      </c>
    </row>
    <row r="777" s="357" customFormat="1" ht="15" spans="1:6">
      <c r="A777" s="386">
        <v>2130803</v>
      </c>
      <c r="B777" s="383" t="s">
        <v>733</v>
      </c>
      <c r="C777" s="384">
        <f t="shared" si="101"/>
        <v>5335</v>
      </c>
      <c r="D777" s="384">
        <v>3880</v>
      </c>
      <c r="E777" s="384">
        <v>1455</v>
      </c>
      <c r="F777" s="202">
        <f t="shared" si="100"/>
        <v>7</v>
      </c>
    </row>
    <row r="778" s="357" customFormat="1" ht="15" spans="1:6">
      <c r="A778" s="386">
        <v>2130804</v>
      </c>
      <c r="B778" s="383" t="s">
        <v>734</v>
      </c>
      <c r="C778" s="384">
        <f t="shared" si="101"/>
        <v>20</v>
      </c>
      <c r="D778" s="384"/>
      <c r="E778" s="384">
        <v>20</v>
      </c>
      <c r="F778" s="202">
        <f t="shared" si="100"/>
        <v>7</v>
      </c>
    </row>
    <row r="779" s="357" customFormat="1" ht="15" spans="1:6">
      <c r="A779" s="386">
        <v>2130805</v>
      </c>
      <c r="B779" s="383" t="s">
        <v>735</v>
      </c>
      <c r="C779" s="384">
        <f t="shared" si="101"/>
        <v>0</v>
      </c>
      <c r="D779" s="384"/>
      <c r="E779" s="384"/>
      <c r="F779" s="202">
        <f t="shared" si="100"/>
        <v>7</v>
      </c>
    </row>
    <row r="780" s="357" customFormat="1" ht="15" spans="1:6">
      <c r="A780" s="386">
        <v>2130899</v>
      </c>
      <c r="B780" s="383" t="s">
        <v>736</v>
      </c>
      <c r="C780" s="384">
        <f t="shared" si="101"/>
        <v>0</v>
      </c>
      <c r="D780" s="384"/>
      <c r="E780" s="384"/>
      <c r="F780" s="202">
        <f t="shared" si="100"/>
        <v>7</v>
      </c>
    </row>
    <row r="781" s="357" customFormat="1" ht="15.75" spans="1:6">
      <c r="A781" s="379">
        <v>21309</v>
      </c>
      <c r="B781" s="380" t="s">
        <v>737</v>
      </c>
      <c r="C781" s="381">
        <f>SUM(C782:C783)</f>
        <v>0</v>
      </c>
      <c r="D781" s="381">
        <f>SUM(D782:D783)</f>
        <v>0</v>
      </c>
      <c r="E781" s="385">
        <v>0</v>
      </c>
      <c r="F781" s="202">
        <f t="shared" si="100"/>
        <v>5</v>
      </c>
    </row>
    <row r="782" s="357" customFormat="1" ht="15" spans="1:6">
      <c r="A782" s="386">
        <v>2130901</v>
      </c>
      <c r="B782" s="383" t="s">
        <v>738</v>
      </c>
      <c r="C782" s="384">
        <f t="shared" ref="C782:C786" si="102">D782+E782</f>
        <v>0</v>
      </c>
      <c r="D782" s="384"/>
      <c r="E782" s="384"/>
      <c r="F782" s="202">
        <f t="shared" si="100"/>
        <v>7</v>
      </c>
    </row>
    <row r="783" s="357" customFormat="1" ht="15" spans="1:6">
      <c r="A783" s="386">
        <v>2130999</v>
      </c>
      <c r="B783" s="383" t="s">
        <v>739</v>
      </c>
      <c r="C783" s="384">
        <f t="shared" si="102"/>
        <v>0</v>
      </c>
      <c r="D783" s="384"/>
      <c r="E783" s="384"/>
      <c r="F783" s="202">
        <f t="shared" si="100"/>
        <v>7</v>
      </c>
    </row>
    <row r="784" s="357" customFormat="1" ht="15.75" spans="1:6">
      <c r="A784" s="379">
        <v>21399</v>
      </c>
      <c r="B784" s="380" t="s">
        <v>740</v>
      </c>
      <c r="C784" s="387">
        <f>SUM(C785:C786)</f>
        <v>317</v>
      </c>
      <c r="D784" s="387">
        <f>SUM(D785:D786)</f>
        <v>250</v>
      </c>
      <c r="E784" s="385">
        <f>SUM(E785:E786)</f>
        <v>67</v>
      </c>
      <c r="F784" s="202">
        <f t="shared" si="100"/>
        <v>5</v>
      </c>
    </row>
    <row r="785" s="357" customFormat="1" ht="15" spans="1:6">
      <c r="A785" s="386">
        <v>2139901</v>
      </c>
      <c r="B785" s="383" t="s">
        <v>741</v>
      </c>
      <c r="C785" s="384">
        <f t="shared" si="102"/>
        <v>0</v>
      </c>
      <c r="D785" s="384"/>
      <c r="E785" s="384"/>
      <c r="F785" s="202">
        <f t="shared" si="100"/>
        <v>7</v>
      </c>
    </row>
    <row r="786" s="357" customFormat="1" ht="15" spans="1:6">
      <c r="A786" s="386">
        <v>2139999</v>
      </c>
      <c r="B786" s="383" t="s">
        <v>740</v>
      </c>
      <c r="C786" s="384">
        <f t="shared" si="102"/>
        <v>317</v>
      </c>
      <c r="D786" s="384">
        <v>250</v>
      </c>
      <c r="E786" s="384">
        <v>67</v>
      </c>
      <c r="F786" s="202">
        <f t="shared" si="100"/>
        <v>7</v>
      </c>
    </row>
    <row r="787" s="357" customFormat="1" ht="15.75" spans="1:6">
      <c r="A787" s="390">
        <v>214</v>
      </c>
      <c r="B787" s="377" t="s">
        <v>742</v>
      </c>
      <c r="C787" s="378">
        <f>C788+C800+C810+C811+C812</f>
        <v>2419</v>
      </c>
      <c r="D787" s="378">
        <f>D788+D800+D810+D811+D812</f>
        <v>1636</v>
      </c>
      <c r="E787" s="385">
        <f>E788+E800+E810+E811+E812</f>
        <v>783</v>
      </c>
      <c r="F787" s="202">
        <f t="shared" si="100"/>
        <v>3</v>
      </c>
    </row>
    <row r="788" s="357" customFormat="1" ht="15.75" spans="1:6">
      <c r="A788" s="379">
        <v>21401</v>
      </c>
      <c r="B788" s="380" t="s">
        <v>743</v>
      </c>
      <c r="C788" s="381">
        <f>SUM(C789:C799)</f>
        <v>2415</v>
      </c>
      <c r="D788" s="381">
        <f>SUM(D789:D799)</f>
        <v>1632</v>
      </c>
      <c r="E788" s="385">
        <f>SUM(E789:E799)</f>
        <v>783</v>
      </c>
      <c r="F788" s="202">
        <f t="shared" si="100"/>
        <v>5</v>
      </c>
    </row>
    <row r="789" s="357" customFormat="1" ht="15" spans="1:6">
      <c r="A789" s="386">
        <v>2140101</v>
      </c>
      <c r="B789" s="383" t="s">
        <v>152</v>
      </c>
      <c r="C789" s="384">
        <f t="shared" ref="C789:C799" si="103">D789+E789</f>
        <v>608</v>
      </c>
      <c r="D789" s="384">
        <v>608</v>
      </c>
      <c r="E789" s="384">
        <v>0</v>
      </c>
      <c r="F789" s="202">
        <f t="shared" si="100"/>
        <v>7</v>
      </c>
    </row>
    <row r="790" s="357" customFormat="1" ht="15" spans="1:6">
      <c r="A790" s="386">
        <v>2140102</v>
      </c>
      <c r="B790" s="383" t="s">
        <v>153</v>
      </c>
      <c r="C790" s="384">
        <f t="shared" si="103"/>
        <v>31</v>
      </c>
      <c r="D790" s="384">
        <v>31</v>
      </c>
      <c r="E790" s="384">
        <v>0</v>
      </c>
      <c r="F790" s="202">
        <f t="shared" si="100"/>
        <v>7</v>
      </c>
    </row>
    <row r="791" s="357" customFormat="1" ht="15" spans="1:6">
      <c r="A791" s="386">
        <v>2140103</v>
      </c>
      <c r="B791" s="383" t="s">
        <v>154</v>
      </c>
      <c r="C791" s="384">
        <f t="shared" si="103"/>
        <v>0</v>
      </c>
      <c r="D791" s="384"/>
      <c r="E791" s="384"/>
      <c r="F791" s="202">
        <f t="shared" si="100"/>
        <v>7</v>
      </c>
    </row>
    <row r="792" s="357" customFormat="1" ht="15" spans="1:7">
      <c r="A792" s="386">
        <v>2140104</v>
      </c>
      <c r="B792" s="383" t="s">
        <v>744</v>
      </c>
      <c r="C792" s="384">
        <f t="shared" si="103"/>
        <v>769</v>
      </c>
      <c r="D792" s="384">
        <v>388</v>
      </c>
      <c r="E792" s="384">
        <v>381</v>
      </c>
      <c r="F792" s="202">
        <f t="shared" si="100"/>
        <v>7</v>
      </c>
      <c r="G792" s="357" t="s">
        <v>745</v>
      </c>
    </row>
    <row r="793" s="357" customFormat="1" ht="15" spans="1:6">
      <c r="A793" s="386">
        <v>2140106</v>
      </c>
      <c r="B793" s="383" t="s">
        <v>746</v>
      </c>
      <c r="C793" s="384">
        <f t="shared" si="103"/>
        <v>967</v>
      </c>
      <c r="D793" s="384">
        <v>595</v>
      </c>
      <c r="E793" s="384">
        <v>372</v>
      </c>
      <c r="F793" s="202">
        <f t="shared" si="100"/>
        <v>7</v>
      </c>
    </row>
    <row r="794" s="357" customFormat="1" ht="15" spans="1:6">
      <c r="A794" s="386">
        <v>2140109</v>
      </c>
      <c r="B794" s="383" t="s">
        <v>747</v>
      </c>
      <c r="C794" s="384">
        <f t="shared" si="103"/>
        <v>0</v>
      </c>
      <c r="D794" s="384"/>
      <c r="E794" s="384"/>
      <c r="F794" s="202">
        <f t="shared" si="100"/>
        <v>7</v>
      </c>
    </row>
    <row r="795" s="357" customFormat="1" ht="15" spans="1:6">
      <c r="A795" s="386">
        <v>2140110</v>
      </c>
      <c r="B795" s="383" t="s">
        <v>748</v>
      </c>
      <c r="C795" s="384">
        <f t="shared" si="103"/>
        <v>0</v>
      </c>
      <c r="D795" s="384"/>
      <c r="E795" s="384">
        <v>0</v>
      </c>
      <c r="F795" s="202">
        <f t="shared" si="100"/>
        <v>7</v>
      </c>
    </row>
    <row r="796" s="357" customFormat="1" ht="15" spans="1:6">
      <c r="A796" s="386">
        <v>2140112</v>
      </c>
      <c r="B796" s="383" t="s">
        <v>749</v>
      </c>
      <c r="C796" s="384">
        <f t="shared" si="103"/>
        <v>10</v>
      </c>
      <c r="D796" s="384">
        <v>10</v>
      </c>
      <c r="E796" s="384">
        <v>0</v>
      </c>
      <c r="F796" s="202">
        <f t="shared" si="100"/>
        <v>7</v>
      </c>
    </row>
    <row r="797" s="357" customFormat="1" ht="15" spans="1:6">
      <c r="A797" s="386">
        <v>2140114</v>
      </c>
      <c r="B797" s="383" t="s">
        <v>750</v>
      </c>
      <c r="C797" s="384">
        <f t="shared" si="103"/>
        <v>0</v>
      </c>
      <c r="D797" s="384"/>
      <c r="E797" s="384"/>
      <c r="F797" s="202">
        <f t="shared" si="100"/>
        <v>7</v>
      </c>
    </row>
    <row r="798" s="357" customFormat="1" ht="15" spans="1:6">
      <c r="A798" s="386">
        <v>2140136</v>
      </c>
      <c r="B798" s="383" t="s">
        <v>751</v>
      </c>
      <c r="C798" s="384">
        <f t="shared" si="103"/>
        <v>0</v>
      </c>
      <c r="D798" s="384"/>
      <c r="E798" s="384"/>
      <c r="F798" s="202">
        <f t="shared" si="100"/>
        <v>7</v>
      </c>
    </row>
    <row r="799" s="357" customFormat="1" ht="15" spans="1:6">
      <c r="A799" s="386">
        <v>2140199</v>
      </c>
      <c r="B799" s="383" t="s">
        <v>752</v>
      </c>
      <c r="C799" s="384">
        <f t="shared" si="103"/>
        <v>30</v>
      </c>
      <c r="D799" s="384"/>
      <c r="E799" s="384">
        <v>30</v>
      </c>
      <c r="F799" s="202">
        <f t="shared" si="100"/>
        <v>7</v>
      </c>
    </row>
    <row r="800" s="357" customFormat="1" ht="15.75" spans="1:6">
      <c r="A800" s="379">
        <v>21402</v>
      </c>
      <c r="B800" s="380" t="s">
        <v>753</v>
      </c>
      <c r="C800" s="387">
        <f>SUM(C801:C809)</f>
        <v>4</v>
      </c>
      <c r="D800" s="387">
        <f>SUM(D801:D809)</f>
        <v>4</v>
      </c>
      <c r="E800" s="385">
        <f>SUM(E801:E809)</f>
        <v>0</v>
      </c>
      <c r="F800" s="202">
        <f t="shared" si="100"/>
        <v>5</v>
      </c>
    </row>
    <row r="801" s="357" customFormat="1" ht="15" spans="1:6">
      <c r="A801" s="386">
        <v>2140201</v>
      </c>
      <c r="B801" s="383" t="s">
        <v>152</v>
      </c>
      <c r="C801" s="384">
        <f t="shared" ref="C801:C809" si="104">D801+E801</f>
        <v>0</v>
      </c>
      <c r="D801" s="384"/>
      <c r="E801" s="384"/>
      <c r="F801" s="202">
        <f t="shared" si="100"/>
        <v>7</v>
      </c>
    </row>
    <row r="802" s="357" customFormat="1" ht="15" spans="1:6">
      <c r="A802" s="386">
        <v>2140202</v>
      </c>
      <c r="B802" s="383" t="s">
        <v>153</v>
      </c>
      <c r="C802" s="384">
        <f t="shared" si="104"/>
        <v>0</v>
      </c>
      <c r="D802" s="384"/>
      <c r="E802" s="384"/>
      <c r="F802" s="202">
        <f t="shared" si="100"/>
        <v>7</v>
      </c>
    </row>
    <row r="803" s="357" customFormat="1" ht="15" spans="1:6">
      <c r="A803" s="386">
        <v>2140203</v>
      </c>
      <c r="B803" s="383" t="s">
        <v>154</v>
      </c>
      <c r="C803" s="384">
        <f t="shared" si="104"/>
        <v>0</v>
      </c>
      <c r="D803" s="384"/>
      <c r="E803" s="384"/>
      <c r="F803" s="202">
        <f t="shared" si="100"/>
        <v>7</v>
      </c>
    </row>
    <row r="804" s="357" customFormat="1" ht="15" spans="1:6">
      <c r="A804" s="386">
        <v>2140204</v>
      </c>
      <c r="B804" s="383" t="s">
        <v>754</v>
      </c>
      <c r="C804" s="384">
        <f t="shared" si="104"/>
        <v>0</v>
      </c>
      <c r="D804" s="384"/>
      <c r="E804" s="384"/>
      <c r="F804" s="202">
        <f t="shared" si="100"/>
        <v>7</v>
      </c>
    </row>
    <row r="805" s="357" customFormat="1" ht="15" spans="1:6">
      <c r="A805" s="386">
        <v>2140205</v>
      </c>
      <c r="B805" s="383" t="s">
        <v>755</v>
      </c>
      <c r="C805" s="384">
        <f t="shared" si="104"/>
        <v>0</v>
      </c>
      <c r="D805" s="384"/>
      <c r="E805" s="384"/>
      <c r="F805" s="202">
        <f t="shared" si="100"/>
        <v>7</v>
      </c>
    </row>
    <row r="806" s="357" customFormat="1" ht="15" spans="1:6">
      <c r="A806" s="386">
        <v>2140206</v>
      </c>
      <c r="B806" s="383" t="s">
        <v>756</v>
      </c>
      <c r="C806" s="384">
        <f t="shared" si="104"/>
        <v>4</v>
      </c>
      <c r="D806" s="384">
        <v>4</v>
      </c>
      <c r="E806" s="384">
        <v>0</v>
      </c>
      <c r="F806" s="202">
        <f t="shared" si="100"/>
        <v>7</v>
      </c>
    </row>
    <row r="807" s="357" customFormat="1" ht="15" spans="1:6">
      <c r="A807" s="386">
        <v>2140207</v>
      </c>
      <c r="B807" s="383" t="s">
        <v>757</v>
      </c>
      <c r="C807" s="384">
        <f t="shared" si="104"/>
        <v>0</v>
      </c>
      <c r="D807" s="384"/>
      <c r="E807" s="384"/>
      <c r="F807" s="202">
        <f t="shared" si="100"/>
        <v>7</v>
      </c>
    </row>
    <row r="808" s="357" customFormat="1" ht="15" spans="1:6">
      <c r="A808" s="386">
        <v>2140208</v>
      </c>
      <c r="B808" s="383" t="s">
        <v>758</v>
      </c>
      <c r="C808" s="384">
        <f t="shared" si="104"/>
        <v>0</v>
      </c>
      <c r="D808" s="384"/>
      <c r="E808" s="384"/>
      <c r="F808" s="202">
        <f t="shared" si="100"/>
        <v>7</v>
      </c>
    </row>
    <row r="809" s="357" customFormat="1" ht="15" spans="1:6">
      <c r="A809" s="386">
        <v>2140299</v>
      </c>
      <c r="B809" s="383" t="s">
        <v>759</v>
      </c>
      <c r="C809" s="384">
        <f t="shared" si="104"/>
        <v>0</v>
      </c>
      <c r="D809" s="384"/>
      <c r="E809" s="384"/>
      <c r="F809" s="202">
        <f t="shared" si="100"/>
        <v>7</v>
      </c>
    </row>
    <row r="810" s="357" customFormat="1" ht="15.75" spans="1:6">
      <c r="A810" s="379">
        <v>21403</v>
      </c>
      <c r="B810" s="380" t="s">
        <v>760</v>
      </c>
      <c r="C810" s="387"/>
      <c r="D810" s="387"/>
      <c r="E810" s="385"/>
      <c r="F810" s="202">
        <f t="shared" si="100"/>
        <v>5</v>
      </c>
    </row>
    <row r="811" s="357" customFormat="1" ht="15.75" spans="1:6">
      <c r="A811" s="379">
        <v>21405</v>
      </c>
      <c r="B811" s="380" t="s">
        <v>761</v>
      </c>
      <c r="C811" s="387"/>
      <c r="D811" s="387"/>
      <c r="E811" s="385"/>
      <c r="F811" s="202">
        <f t="shared" si="100"/>
        <v>5</v>
      </c>
    </row>
    <row r="812" s="357" customFormat="1" ht="15.75" spans="1:6">
      <c r="A812" s="379">
        <v>21499</v>
      </c>
      <c r="B812" s="380" t="s">
        <v>762</v>
      </c>
      <c r="C812" s="387"/>
      <c r="D812" s="387"/>
      <c r="E812" s="385"/>
      <c r="F812" s="202">
        <f t="shared" si="100"/>
        <v>5</v>
      </c>
    </row>
    <row r="813" s="357" customFormat="1" ht="15" spans="1:6">
      <c r="A813" s="386">
        <v>2149901</v>
      </c>
      <c r="B813" s="383" t="s">
        <v>763</v>
      </c>
      <c r="C813" s="384">
        <f t="shared" ref="C813:C818" si="105">D813+E813</f>
        <v>0</v>
      </c>
      <c r="D813" s="384"/>
      <c r="E813" s="384"/>
      <c r="F813" s="202">
        <f t="shared" si="100"/>
        <v>7</v>
      </c>
    </row>
    <row r="814" s="357" customFormat="1" ht="15" spans="1:6">
      <c r="A814" s="386">
        <v>2149999</v>
      </c>
      <c r="B814" s="383" t="s">
        <v>762</v>
      </c>
      <c r="C814" s="384">
        <f t="shared" si="105"/>
        <v>0</v>
      </c>
      <c r="D814" s="384"/>
      <c r="E814" s="384"/>
      <c r="F814" s="202">
        <f t="shared" si="100"/>
        <v>7</v>
      </c>
    </row>
    <row r="815" s="357" customFormat="1" ht="15.75" spans="1:6">
      <c r="A815" s="390">
        <v>215</v>
      </c>
      <c r="B815" s="377" t="s">
        <v>764</v>
      </c>
      <c r="C815" s="378">
        <f>SUM(C816,C819,C822,C827,C838,C839,C847)</f>
        <v>415</v>
      </c>
      <c r="D815" s="378">
        <f>SUM(D816,D819,D822,D827,D838,D839,D847)</f>
        <v>414</v>
      </c>
      <c r="E815" s="385">
        <f>SUM(E816,E819,E822,E827,E838,E839,E847)</f>
        <v>1</v>
      </c>
      <c r="F815" s="202">
        <f t="shared" si="100"/>
        <v>3</v>
      </c>
    </row>
    <row r="816" s="357" customFormat="1" ht="15.75" spans="1:6">
      <c r="A816" s="379">
        <v>21501</v>
      </c>
      <c r="B816" s="380" t="s">
        <v>765</v>
      </c>
      <c r="C816" s="387">
        <f>SUM(C817:C818)</f>
        <v>0</v>
      </c>
      <c r="D816" s="387">
        <f>SUM(D817:D818)</f>
        <v>0</v>
      </c>
      <c r="E816" s="385">
        <f>SUM(E817:E818)</f>
        <v>0</v>
      </c>
      <c r="F816" s="202">
        <f t="shared" si="100"/>
        <v>5</v>
      </c>
    </row>
    <row r="817" s="357" customFormat="1" ht="15" spans="1:6">
      <c r="A817" s="386">
        <v>2150101</v>
      </c>
      <c r="B817" s="383" t="s">
        <v>152</v>
      </c>
      <c r="C817" s="384">
        <f t="shared" si="105"/>
        <v>0</v>
      </c>
      <c r="D817" s="384"/>
      <c r="E817" s="384"/>
      <c r="F817" s="202">
        <f t="shared" si="100"/>
        <v>7</v>
      </c>
    </row>
    <row r="818" s="357" customFormat="1" ht="15" spans="1:6">
      <c r="A818" s="386">
        <v>2150102</v>
      </c>
      <c r="B818" s="383" t="s">
        <v>153</v>
      </c>
      <c r="C818" s="384">
        <f t="shared" si="105"/>
        <v>0</v>
      </c>
      <c r="D818" s="384"/>
      <c r="E818" s="384"/>
      <c r="F818" s="202">
        <f t="shared" si="100"/>
        <v>7</v>
      </c>
    </row>
    <row r="819" s="357" customFormat="1" ht="15.75" spans="1:6">
      <c r="A819" s="379">
        <v>21502</v>
      </c>
      <c r="B819" s="380" t="s">
        <v>766</v>
      </c>
      <c r="C819" s="387">
        <f>SUM(C820:C821)</f>
        <v>1</v>
      </c>
      <c r="D819" s="387">
        <f>SUM(D820:D821)</f>
        <v>0</v>
      </c>
      <c r="E819" s="385">
        <f>SUM(E820:E821)</f>
        <v>1</v>
      </c>
      <c r="F819" s="202">
        <f t="shared" si="100"/>
        <v>5</v>
      </c>
    </row>
    <row r="820" s="203" customFormat="1" ht="15" spans="1:6">
      <c r="A820" s="386" t="s">
        <v>767</v>
      </c>
      <c r="B820" s="383" t="s">
        <v>768</v>
      </c>
      <c r="C820" s="384">
        <f t="shared" ref="C820:C826" si="106">D820+E820</f>
        <v>0</v>
      </c>
      <c r="D820" s="384"/>
      <c r="E820" s="384"/>
      <c r="F820" s="203">
        <f t="shared" si="100"/>
        <v>7</v>
      </c>
    </row>
    <row r="821" s="357" customFormat="1" ht="15" spans="1:6">
      <c r="A821" s="386">
        <v>2150299</v>
      </c>
      <c r="B821" s="383" t="s">
        <v>769</v>
      </c>
      <c r="C821" s="384">
        <f t="shared" si="106"/>
        <v>1</v>
      </c>
      <c r="D821" s="384"/>
      <c r="E821" s="384">
        <v>1</v>
      </c>
      <c r="F821" s="202">
        <f t="shared" si="100"/>
        <v>7</v>
      </c>
    </row>
    <row r="822" s="357" customFormat="1" ht="15.75" spans="1:6">
      <c r="A822" s="379">
        <v>21503</v>
      </c>
      <c r="B822" s="380" t="s">
        <v>770</v>
      </c>
      <c r="C822" s="387"/>
      <c r="D822" s="387"/>
      <c r="E822" s="385"/>
      <c r="F822" s="202">
        <f t="shared" si="100"/>
        <v>5</v>
      </c>
    </row>
    <row r="823" s="357" customFormat="1" ht="15" spans="1:6">
      <c r="A823" s="386">
        <v>2150301</v>
      </c>
      <c r="B823" s="383" t="s">
        <v>152</v>
      </c>
      <c r="C823" s="384">
        <f t="shared" si="106"/>
        <v>0</v>
      </c>
      <c r="D823" s="384"/>
      <c r="E823" s="384"/>
      <c r="F823" s="202">
        <f t="shared" si="100"/>
        <v>7</v>
      </c>
    </row>
    <row r="824" s="357" customFormat="1" ht="15" spans="1:6">
      <c r="A824" s="386">
        <v>2150302</v>
      </c>
      <c r="B824" s="383" t="s">
        <v>153</v>
      </c>
      <c r="C824" s="384">
        <f t="shared" si="106"/>
        <v>0</v>
      </c>
      <c r="D824" s="384"/>
      <c r="E824" s="384"/>
      <c r="F824" s="202">
        <f t="shared" si="100"/>
        <v>7</v>
      </c>
    </row>
    <row r="825" s="357" customFormat="1" ht="15" spans="1:6">
      <c r="A825" s="386">
        <v>2150303</v>
      </c>
      <c r="B825" s="383" t="s">
        <v>154</v>
      </c>
      <c r="C825" s="384">
        <f t="shared" si="106"/>
        <v>0</v>
      </c>
      <c r="D825" s="384"/>
      <c r="E825" s="384"/>
      <c r="F825" s="202">
        <f t="shared" si="100"/>
        <v>7</v>
      </c>
    </row>
    <row r="826" s="357" customFormat="1" ht="15" spans="1:6">
      <c r="A826" s="386">
        <v>2150399</v>
      </c>
      <c r="B826" s="383" t="s">
        <v>771</v>
      </c>
      <c r="C826" s="384">
        <f t="shared" si="106"/>
        <v>0</v>
      </c>
      <c r="D826" s="384"/>
      <c r="E826" s="384"/>
      <c r="F826" s="202">
        <f t="shared" si="100"/>
        <v>7</v>
      </c>
    </row>
    <row r="827" s="357" customFormat="1" ht="15.75" spans="1:6">
      <c r="A827" s="379">
        <v>21505</v>
      </c>
      <c r="B827" s="380" t="s">
        <v>772</v>
      </c>
      <c r="C827" s="381">
        <f>SUM(C828:C837)</f>
        <v>414</v>
      </c>
      <c r="D827" s="381">
        <f>SUM(D828:D837)</f>
        <v>414</v>
      </c>
      <c r="E827" s="385">
        <f>SUM(E828:E837)</f>
        <v>0</v>
      </c>
      <c r="F827" s="202">
        <f t="shared" si="100"/>
        <v>5</v>
      </c>
    </row>
    <row r="828" s="357" customFormat="1" ht="15" spans="1:6">
      <c r="A828" s="386">
        <v>2150501</v>
      </c>
      <c r="B828" s="383" t="s">
        <v>152</v>
      </c>
      <c r="C828" s="384">
        <f t="shared" ref="C828:C837" si="107">D828+E828</f>
        <v>378</v>
      </c>
      <c r="D828" s="384">
        <v>378</v>
      </c>
      <c r="E828" s="384">
        <v>0</v>
      </c>
      <c r="F828" s="202">
        <f t="shared" si="100"/>
        <v>7</v>
      </c>
    </row>
    <row r="829" s="357" customFormat="1" ht="15" spans="1:6">
      <c r="A829" s="386">
        <v>2150502</v>
      </c>
      <c r="B829" s="383" t="s">
        <v>153</v>
      </c>
      <c r="C829" s="384">
        <f t="shared" si="107"/>
        <v>36</v>
      </c>
      <c r="D829" s="384">
        <v>36</v>
      </c>
      <c r="E829" s="384">
        <v>0</v>
      </c>
      <c r="F829" s="202">
        <f t="shared" si="100"/>
        <v>7</v>
      </c>
    </row>
    <row r="830" s="357" customFormat="1" ht="15" spans="1:6">
      <c r="A830" s="386">
        <v>2150503</v>
      </c>
      <c r="B830" s="383" t="s">
        <v>154</v>
      </c>
      <c r="C830" s="384">
        <f t="shared" si="107"/>
        <v>0</v>
      </c>
      <c r="D830" s="384"/>
      <c r="E830" s="384"/>
      <c r="F830" s="202">
        <f t="shared" si="100"/>
        <v>7</v>
      </c>
    </row>
    <row r="831" s="357" customFormat="1" ht="15" spans="1:6">
      <c r="A831" s="386">
        <v>2150505</v>
      </c>
      <c r="B831" s="383" t="s">
        <v>773</v>
      </c>
      <c r="C831" s="384">
        <f t="shared" si="107"/>
        <v>0</v>
      </c>
      <c r="D831" s="384"/>
      <c r="E831" s="384"/>
      <c r="F831" s="202">
        <f t="shared" si="100"/>
        <v>7</v>
      </c>
    </row>
    <row r="832" s="357" customFormat="1" ht="15" spans="1:6">
      <c r="A832" s="386">
        <v>2150507</v>
      </c>
      <c r="B832" s="383" t="s">
        <v>774</v>
      </c>
      <c r="C832" s="384">
        <f t="shared" si="107"/>
        <v>0</v>
      </c>
      <c r="D832" s="384"/>
      <c r="E832" s="384"/>
      <c r="F832" s="202">
        <f t="shared" si="100"/>
        <v>7</v>
      </c>
    </row>
    <row r="833" s="357" customFormat="1" ht="15" spans="1:6">
      <c r="A833" s="386">
        <v>2150508</v>
      </c>
      <c r="B833" s="383" t="s">
        <v>775</v>
      </c>
      <c r="C833" s="384">
        <f t="shared" si="107"/>
        <v>0</v>
      </c>
      <c r="D833" s="384"/>
      <c r="E833" s="384"/>
      <c r="F833" s="202">
        <f t="shared" si="100"/>
        <v>7</v>
      </c>
    </row>
    <row r="834" s="357" customFormat="1" ht="15" spans="1:6">
      <c r="A834" s="386">
        <v>2150516</v>
      </c>
      <c r="B834" s="383" t="s">
        <v>776</v>
      </c>
      <c r="C834" s="384">
        <f t="shared" si="107"/>
        <v>0</v>
      </c>
      <c r="D834" s="384"/>
      <c r="E834" s="384"/>
      <c r="F834" s="202">
        <f t="shared" si="100"/>
        <v>7</v>
      </c>
    </row>
    <row r="835" s="357" customFormat="1" ht="15" spans="1:6">
      <c r="A835" s="386">
        <v>2150517</v>
      </c>
      <c r="B835" s="383" t="s">
        <v>777</v>
      </c>
      <c r="C835" s="384">
        <f t="shared" si="107"/>
        <v>0</v>
      </c>
      <c r="D835" s="384"/>
      <c r="E835" s="384"/>
      <c r="F835" s="202">
        <f t="shared" si="100"/>
        <v>7</v>
      </c>
    </row>
    <row r="836" s="357" customFormat="1" ht="15" spans="1:6">
      <c r="A836" s="386">
        <v>2150550</v>
      </c>
      <c r="B836" s="383" t="s">
        <v>161</v>
      </c>
      <c r="C836" s="384">
        <f t="shared" si="107"/>
        <v>0</v>
      </c>
      <c r="D836" s="384"/>
      <c r="E836" s="384"/>
      <c r="F836" s="202">
        <f t="shared" si="100"/>
        <v>7</v>
      </c>
    </row>
    <row r="837" s="357" customFormat="1" ht="15" spans="1:6">
      <c r="A837" s="386">
        <v>2150599</v>
      </c>
      <c r="B837" s="383" t="s">
        <v>778</v>
      </c>
      <c r="C837" s="384">
        <f t="shared" si="107"/>
        <v>0</v>
      </c>
      <c r="D837" s="384"/>
      <c r="E837" s="384"/>
      <c r="F837" s="202">
        <f t="shared" si="100"/>
        <v>7</v>
      </c>
    </row>
    <row r="838" s="357" customFormat="1" ht="15.75" spans="1:6">
      <c r="A838" s="379">
        <v>21507</v>
      </c>
      <c r="B838" s="380" t="s">
        <v>779</v>
      </c>
      <c r="C838" s="387"/>
      <c r="D838" s="387"/>
      <c r="E838" s="385"/>
      <c r="F838" s="202">
        <f t="shared" si="100"/>
        <v>5</v>
      </c>
    </row>
    <row r="839" s="357" customFormat="1" ht="15.75" spans="1:6">
      <c r="A839" s="379">
        <v>21508</v>
      </c>
      <c r="B839" s="380" t="s">
        <v>780</v>
      </c>
      <c r="C839" s="387">
        <f>SUM(C840:C846)</f>
        <v>0</v>
      </c>
      <c r="D839" s="387">
        <f>SUM(D840:D846)</f>
        <v>0</v>
      </c>
      <c r="E839" s="385">
        <f>SUM(E840:E846)</f>
        <v>0</v>
      </c>
      <c r="F839" s="202">
        <f t="shared" ref="F839:F902" si="108">LEN(A839)</f>
        <v>5</v>
      </c>
    </row>
    <row r="840" s="357" customFormat="1" ht="15" spans="1:6">
      <c r="A840" s="386">
        <v>2150801</v>
      </c>
      <c r="B840" s="383" t="s">
        <v>152</v>
      </c>
      <c r="C840" s="384">
        <f t="shared" ref="C840:C846" si="109">D840+E840</f>
        <v>0</v>
      </c>
      <c r="D840" s="384"/>
      <c r="E840" s="384"/>
      <c r="F840" s="202">
        <f t="shared" si="108"/>
        <v>7</v>
      </c>
    </row>
    <row r="841" s="357" customFormat="1" ht="15" spans="1:6">
      <c r="A841" s="386">
        <v>2150802</v>
      </c>
      <c r="B841" s="383" t="s">
        <v>153</v>
      </c>
      <c r="C841" s="384">
        <f t="shared" si="109"/>
        <v>0</v>
      </c>
      <c r="D841" s="384"/>
      <c r="E841" s="384"/>
      <c r="F841" s="202">
        <f t="shared" si="108"/>
        <v>7</v>
      </c>
    </row>
    <row r="842" s="357" customFormat="1" ht="15" spans="1:6">
      <c r="A842" s="386">
        <v>2150803</v>
      </c>
      <c r="B842" s="383" t="s">
        <v>154</v>
      </c>
      <c r="C842" s="384">
        <f t="shared" si="109"/>
        <v>0</v>
      </c>
      <c r="D842" s="384"/>
      <c r="E842" s="384"/>
      <c r="F842" s="202">
        <f t="shared" si="108"/>
        <v>7</v>
      </c>
    </row>
    <row r="843" s="357" customFormat="1" ht="15" spans="1:6">
      <c r="A843" s="386">
        <v>2150804</v>
      </c>
      <c r="B843" s="383" t="s">
        <v>781</v>
      </c>
      <c r="C843" s="384">
        <f t="shared" si="109"/>
        <v>0</v>
      </c>
      <c r="D843" s="384"/>
      <c r="E843" s="384"/>
      <c r="F843" s="202">
        <f t="shared" si="108"/>
        <v>7</v>
      </c>
    </row>
    <row r="844" s="357" customFormat="1" ht="15" spans="1:6">
      <c r="A844" s="386">
        <v>2150805</v>
      </c>
      <c r="B844" s="383" t="s">
        <v>782</v>
      </c>
      <c r="C844" s="384">
        <f t="shared" si="109"/>
        <v>0</v>
      </c>
      <c r="D844" s="384"/>
      <c r="E844" s="384"/>
      <c r="F844" s="202">
        <f t="shared" si="108"/>
        <v>7</v>
      </c>
    </row>
    <row r="845" s="357" customFormat="1" ht="15" spans="1:6">
      <c r="A845" s="386">
        <v>2150806</v>
      </c>
      <c r="B845" s="383" t="s">
        <v>783</v>
      </c>
      <c r="C845" s="384">
        <f t="shared" si="109"/>
        <v>0</v>
      </c>
      <c r="D845" s="384"/>
      <c r="E845" s="384"/>
      <c r="F845" s="202">
        <f t="shared" si="108"/>
        <v>7</v>
      </c>
    </row>
    <row r="846" s="357" customFormat="1" ht="15" spans="1:6">
      <c r="A846" s="386">
        <v>2150899</v>
      </c>
      <c r="B846" s="383" t="s">
        <v>784</v>
      </c>
      <c r="C846" s="384">
        <f t="shared" si="109"/>
        <v>0</v>
      </c>
      <c r="D846" s="384"/>
      <c r="E846" s="384"/>
      <c r="F846" s="202">
        <f t="shared" si="108"/>
        <v>7</v>
      </c>
    </row>
    <row r="847" s="357" customFormat="1" ht="15.75" spans="1:6">
      <c r="A847" s="379">
        <v>21599</v>
      </c>
      <c r="B847" s="380" t="s">
        <v>785</v>
      </c>
      <c r="C847" s="387">
        <f>SUM(C848:C849)</f>
        <v>0</v>
      </c>
      <c r="D847" s="387">
        <f>SUM(D848:D849)</f>
        <v>0</v>
      </c>
      <c r="E847" s="385">
        <f>SUM(E848:E849)</f>
        <v>0</v>
      </c>
      <c r="F847" s="202">
        <f t="shared" si="108"/>
        <v>5</v>
      </c>
    </row>
    <row r="848" s="357" customFormat="1" ht="15" spans="1:6">
      <c r="A848" s="386">
        <v>2159904</v>
      </c>
      <c r="B848" s="383" t="s">
        <v>786</v>
      </c>
      <c r="C848" s="384">
        <f t="shared" ref="C848:C860" si="110">D848+E848</f>
        <v>0</v>
      </c>
      <c r="D848" s="384"/>
      <c r="E848" s="384"/>
      <c r="F848" s="202">
        <f t="shared" si="108"/>
        <v>7</v>
      </c>
    </row>
    <row r="849" s="357" customFormat="1" ht="15" spans="1:6">
      <c r="A849" s="386">
        <v>2159999</v>
      </c>
      <c r="B849" s="383" t="s">
        <v>787</v>
      </c>
      <c r="C849" s="384">
        <f t="shared" si="110"/>
        <v>0</v>
      </c>
      <c r="D849" s="384"/>
      <c r="E849" s="384"/>
      <c r="F849" s="202">
        <f t="shared" si="108"/>
        <v>7</v>
      </c>
    </row>
    <row r="850" s="357" customFormat="1" ht="15.75" spans="1:6">
      <c r="A850" s="390">
        <v>216</v>
      </c>
      <c r="B850" s="377" t="s">
        <v>788</v>
      </c>
      <c r="C850" s="378">
        <f>SUM(C851,C861,C867)</f>
        <v>553</v>
      </c>
      <c r="D850" s="378">
        <f>SUM(D851,D861,D867)</f>
        <v>121</v>
      </c>
      <c r="E850" s="385">
        <f>SUM(E851,E861,E867)</f>
        <v>432</v>
      </c>
      <c r="F850" s="202">
        <f t="shared" si="108"/>
        <v>3</v>
      </c>
    </row>
    <row r="851" s="357" customFormat="1" ht="15.75" spans="1:6">
      <c r="A851" s="379">
        <v>21602</v>
      </c>
      <c r="B851" s="380" t="s">
        <v>789</v>
      </c>
      <c r="C851" s="381">
        <f>SUM(C852:C860)</f>
        <v>553</v>
      </c>
      <c r="D851" s="381">
        <f>SUM(D852:D860)</f>
        <v>121</v>
      </c>
      <c r="E851" s="385">
        <f>SUM(E852:E860)</f>
        <v>432</v>
      </c>
      <c r="F851" s="202">
        <f t="shared" si="108"/>
        <v>5</v>
      </c>
    </row>
    <row r="852" s="357" customFormat="1" ht="15" spans="1:6">
      <c r="A852" s="386">
        <v>2160201</v>
      </c>
      <c r="B852" s="383" t="s">
        <v>152</v>
      </c>
      <c r="C852" s="384">
        <f t="shared" si="110"/>
        <v>0</v>
      </c>
      <c r="D852" s="384"/>
      <c r="E852" s="384"/>
      <c r="F852" s="202">
        <f t="shared" si="108"/>
        <v>7</v>
      </c>
    </row>
    <row r="853" s="357" customFormat="1" ht="15" spans="1:6">
      <c r="A853" s="386">
        <v>2160202</v>
      </c>
      <c r="B853" s="383" t="s">
        <v>153</v>
      </c>
      <c r="C853" s="384">
        <f t="shared" si="110"/>
        <v>0</v>
      </c>
      <c r="D853" s="384"/>
      <c r="E853" s="384">
        <v>0</v>
      </c>
      <c r="F853" s="202">
        <f t="shared" si="108"/>
        <v>7</v>
      </c>
    </row>
    <row r="854" s="357" customFormat="1" ht="15" spans="1:6">
      <c r="A854" s="386">
        <v>2160203</v>
      </c>
      <c r="B854" s="383" t="s">
        <v>154</v>
      </c>
      <c r="C854" s="384">
        <f t="shared" si="110"/>
        <v>0</v>
      </c>
      <c r="D854" s="384"/>
      <c r="E854" s="384"/>
      <c r="F854" s="202">
        <f t="shared" si="108"/>
        <v>7</v>
      </c>
    </row>
    <row r="855" s="357" customFormat="1" ht="15" spans="1:6">
      <c r="A855" s="386">
        <v>2160216</v>
      </c>
      <c r="B855" s="383" t="s">
        <v>790</v>
      </c>
      <c r="C855" s="384">
        <f t="shared" si="110"/>
        <v>0</v>
      </c>
      <c r="D855" s="384"/>
      <c r="E855" s="384"/>
      <c r="F855" s="202">
        <f t="shared" si="108"/>
        <v>7</v>
      </c>
    </row>
    <row r="856" s="357" customFormat="1" ht="15" spans="1:6">
      <c r="A856" s="386">
        <v>2160217</v>
      </c>
      <c r="B856" s="383" t="s">
        <v>791</v>
      </c>
      <c r="C856" s="384">
        <f t="shared" si="110"/>
        <v>0</v>
      </c>
      <c r="D856" s="384"/>
      <c r="E856" s="384"/>
      <c r="F856" s="202">
        <f t="shared" si="108"/>
        <v>7</v>
      </c>
    </row>
    <row r="857" s="357" customFormat="1" ht="15" spans="1:6">
      <c r="A857" s="386">
        <v>2160218</v>
      </c>
      <c r="B857" s="383" t="s">
        <v>792</v>
      </c>
      <c r="C857" s="384">
        <f t="shared" si="110"/>
        <v>0</v>
      </c>
      <c r="D857" s="384"/>
      <c r="E857" s="384"/>
      <c r="F857" s="202">
        <f t="shared" si="108"/>
        <v>7</v>
      </c>
    </row>
    <row r="858" s="357" customFormat="1" ht="15" spans="1:6">
      <c r="A858" s="386">
        <v>2160219</v>
      </c>
      <c r="B858" s="383" t="s">
        <v>793</v>
      </c>
      <c r="C858" s="384">
        <f t="shared" si="110"/>
        <v>0</v>
      </c>
      <c r="D858" s="384"/>
      <c r="E858" s="384"/>
      <c r="F858" s="202">
        <f t="shared" si="108"/>
        <v>7</v>
      </c>
    </row>
    <row r="859" s="357" customFormat="1" ht="15" spans="1:6">
      <c r="A859" s="386">
        <v>2160250</v>
      </c>
      <c r="B859" s="383" t="s">
        <v>161</v>
      </c>
      <c r="C859" s="384">
        <f t="shared" si="110"/>
        <v>121</v>
      </c>
      <c r="D859" s="384">
        <v>121</v>
      </c>
      <c r="E859" s="384">
        <v>0</v>
      </c>
      <c r="F859" s="202">
        <f t="shared" si="108"/>
        <v>7</v>
      </c>
    </row>
    <row r="860" s="357" customFormat="1" ht="15" spans="1:6">
      <c r="A860" s="386">
        <v>2160299</v>
      </c>
      <c r="B860" s="383" t="s">
        <v>794</v>
      </c>
      <c r="C860" s="384">
        <f t="shared" si="110"/>
        <v>432</v>
      </c>
      <c r="D860" s="384"/>
      <c r="E860" s="384">
        <f>508-76</f>
        <v>432</v>
      </c>
      <c r="F860" s="202">
        <f t="shared" si="108"/>
        <v>7</v>
      </c>
    </row>
    <row r="861" s="357" customFormat="1" ht="15.75" spans="1:6">
      <c r="A861" s="379">
        <v>21606</v>
      </c>
      <c r="B861" s="380" t="s">
        <v>795</v>
      </c>
      <c r="C861" s="387"/>
      <c r="D861" s="387"/>
      <c r="E861" s="385"/>
      <c r="F861" s="202">
        <f t="shared" si="108"/>
        <v>5</v>
      </c>
    </row>
    <row r="862" s="357" customFormat="1" ht="15" spans="1:6">
      <c r="A862" s="386">
        <v>2160601</v>
      </c>
      <c r="B862" s="383" t="s">
        <v>152</v>
      </c>
      <c r="C862" s="384">
        <f t="shared" ref="C862:C866" si="111">D862+E862</f>
        <v>0</v>
      </c>
      <c r="D862" s="384"/>
      <c r="E862" s="384"/>
      <c r="F862" s="202">
        <f t="shared" si="108"/>
        <v>7</v>
      </c>
    </row>
    <row r="863" s="357" customFormat="1" ht="15" spans="1:6">
      <c r="A863" s="386">
        <v>2160602</v>
      </c>
      <c r="B863" s="383" t="s">
        <v>153</v>
      </c>
      <c r="C863" s="384">
        <f t="shared" si="111"/>
        <v>0</v>
      </c>
      <c r="D863" s="384"/>
      <c r="E863" s="384"/>
      <c r="F863" s="202">
        <f t="shared" si="108"/>
        <v>7</v>
      </c>
    </row>
    <row r="864" s="357" customFormat="1" ht="15" spans="1:6">
      <c r="A864" s="386">
        <v>2160603</v>
      </c>
      <c r="B864" s="383" t="s">
        <v>154</v>
      </c>
      <c r="C864" s="384">
        <f t="shared" si="111"/>
        <v>0</v>
      </c>
      <c r="D864" s="384"/>
      <c r="E864" s="384"/>
      <c r="F864" s="202">
        <f t="shared" si="108"/>
        <v>7</v>
      </c>
    </row>
    <row r="865" s="357" customFormat="1" ht="15" spans="1:6">
      <c r="A865" s="386">
        <v>2160607</v>
      </c>
      <c r="B865" s="383" t="s">
        <v>796</v>
      </c>
      <c r="C865" s="384">
        <f t="shared" si="111"/>
        <v>0</v>
      </c>
      <c r="D865" s="384"/>
      <c r="E865" s="384"/>
      <c r="F865" s="202">
        <f t="shared" si="108"/>
        <v>7</v>
      </c>
    </row>
    <row r="866" s="357" customFormat="1" ht="15" spans="1:6">
      <c r="A866" s="386">
        <v>2160699</v>
      </c>
      <c r="B866" s="383" t="s">
        <v>797</v>
      </c>
      <c r="C866" s="384">
        <f t="shared" si="111"/>
        <v>0</v>
      </c>
      <c r="D866" s="384"/>
      <c r="E866" s="384"/>
      <c r="F866" s="202">
        <f t="shared" si="108"/>
        <v>7</v>
      </c>
    </row>
    <row r="867" s="357" customFormat="1" ht="15.75" spans="1:6">
      <c r="A867" s="379">
        <v>21699</v>
      </c>
      <c r="B867" s="380" t="s">
        <v>798</v>
      </c>
      <c r="C867" s="387">
        <f>C868</f>
        <v>0</v>
      </c>
      <c r="D867" s="387">
        <f>D868</f>
        <v>0</v>
      </c>
      <c r="E867" s="385">
        <f>E868</f>
        <v>0</v>
      </c>
      <c r="F867" s="202">
        <f t="shared" si="108"/>
        <v>5</v>
      </c>
    </row>
    <row r="868" s="203" customFormat="1" ht="15" spans="1:6">
      <c r="A868" s="386">
        <v>2169999</v>
      </c>
      <c r="B868" s="383" t="s">
        <v>798</v>
      </c>
      <c r="C868" s="384">
        <f t="shared" ref="C868:C876" si="112">D868+E868</f>
        <v>0</v>
      </c>
      <c r="D868" s="384"/>
      <c r="E868" s="384"/>
      <c r="F868" s="202">
        <f t="shared" si="108"/>
        <v>7</v>
      </c>
    </row>
    <row r="869" s="357" customFormat="1" ht="15.75" spans="1:6">
      <c r="A869" s="390">
        <v>217</v>
      </c>
      <c r="B869" s="377" t="s">
        <v>799</v>
      </c>
      <c r="C869" s="378">
        <f>SUM(C870,C877,C878,C884,C885)</f>
        <v>148</v>
      </c>
      <c r="D869" s="378">
        <f>SUM(D870,D877,D878,D884,D885)</f>
        <v>0</v>
      </c>
      <c r="E869" s="385">
        <f>SUM(E870,E877,E878,E884,E885)</f>
        <v>148</v>
      </c>
      <c r="F869" s="202">
        <f t="shared" si="108"/>
        <v>3</v>
      </c>
    </row>
    <row r="870" s="357" customFormat="1" ht="15.75" spans="1:6">
      <c r="A870" s="379">
        <v>21701</v>
      </c>
      <c r="B870" s="380" t="s">
        <v>800</v>
      </c>
      <c r="C870" s="387"/>
      <c r="D870" s="387"/>
      <c r="E870" s="385"/>
      <c r="F870" s="202">
        <f t="shared" si="108"/>
        <v>5</v>
      </c>
    </row>
    <row r="871" s="357" customFormat="1" ht="15" spans="1:6">
      <c r="A871" s="386">
        <v>2170101</v>
      </c>
      <c r="B871" s="383" t="s">
        <v>152</v>
      </c>
      <c r="C871" s="384">
        <f t="shared" si="112"/>
        <v>0</v>
      </c>
      <c r="D871" s="384"/>
      <c r="E871" s="384"/>
      <c r="F871" s="202">
        <f t="shared" si="108"/>
        <v>7</v>
      </c>
    </row>
    <row r="872" s="357" customFormat="1" ht="15" spans="1:6">
      <c r="A872" s="386">
        <v>2170102</v>
      </c>
      <c r="B872" s="383" t="s">
        <v>153</v>
      </c>
      <c r="C872" s="384">
        <f t="shared" si="112"/>
        <v>0</v>
      </c>
      <c r="D872" s="384"/>
      <c r="E872" s="384"/>
      <c r="F872" s="202">
        <f t="shared" si="108"/>
        <v>7</v>
      </c>
    </row>
    <row r="873" s="357" customFormat="1" ht="15" spans="1:6">
      <c r="A873" s="386">
        <v>2170103</v>
      </c>
      <c r="B873" s="383" t="s">
        <v>154</v>
      </c>
      <c r="C873" s="384">
        <f t="shared" si="112"/>
        <v>0</v>
      </c>
      <c r="D873" s="384"/>
      <c r="E873" s="384"/>
      <c r="F873" s="202">
        <f t="shared" si="108"/>
        <v>7</v>
      </c>
    </row>
    <row r="874" s="357" customFormat="1" ht="15" spans="1:6">
      <c r="A874" s="386">
        <v>2170104</v>
      </c>
      <c r="B874" s="383" t="s">
        <v>801</v>
      </c>
      <c r="C874" s="384">
        <f t="shared" si="112"/>
        <v>0</v>
      </c>
      <c r="D874" s="384"/>
      <c r="E874" s="384"/>
      <c r="F874" s="202">
        <f t="shared" si="108"/>
        <v>7</v>
      </c>
    </row>
    <row r="875" s="357" customFormat="1" ht="15" spans="1:6">
      <c r="A875" s="386">
        <v>2170150</v>
      </c>
      <c r="B875" s="383" t="s">
        <v>161</v>
      </c>
      <c r="C875" s="384">
        <f t="shared" si="112"/>
        <v>0</v>
      </c>
      <c r="D875" s="384"/>
      <c r="E875" s="384"/>
      <c r="F875" s="202">
        <f t="shared" si="108"/>
        <v>7</v>
      </c>
    </row>
    <row r="876" s="357" customFormat="1" ht="15" spans="1:6">
      <c r="A876" s="386">
        <v>2170199</v>
      </c>
      <c r="B876" s="383" t="s">
        <v>802</v>
      </c>
      <c r="C876" s="384">
        <f t="shared" si="112"/>
        <v>0</v>
      </c>
      <c r="D876" s="384"/>
      <c r="E876" s="384"/>
      <c r="F876" s="202">
        <f t="shared" si="108"/>
        <v>7</v>
      </c>
    </row>
    <row r="877" s="357" customFormat="1" ht="15.75" spans="1:6">
      <c r="A877" s="379">
        <v>21702</v>
      </c>
      <c r="B877" s="380" t="s">
        <v>803</v>
      </c>
      <c r="C877" s="387">
        <v>0</v>
      </c>
      <c r="D877" s="387">
        <v>0</v>
      </c>
      <c r="E877" s="385">
        <v>0</v>
      </c>
      <c r="F877" s="202">
        <f t="shared" si="108"/>
        <v>5</v>
      </c>
    </row>
    <row r="878" s="357" customFormat="1" ht="15.75" spans="1:6">
      <c r="A878" s="379">
        <v>21703</v>
      </c>
      <c r="B878" s="380" t="s">
        <v>804</v>
      </c>
      <c r="C878" s="387">
        <f>SUM(C879:C883)</f>
        <v>148</v>
      </c>
      <c r="D878" s="387">
        <f>SUM(D879:D883)</f>
        <v>0</v>
      </c>
      <c r="E878" s="387">
        <f>SUM(E879:E883)</f>
        <v>148</v>
      </c>
      <c r="F878" s="202">
        <f t="shared" si="108"/>
        <v>5</v>
      </c>
    </row>
    <row r="879" s="357" customFormat="1" ht="15" spans="1:6">
      <c r="A879" s="386">
        <v>2170301</v>
      </c>
      <c r="B879" s="383" t="s">
        <v>805</v>
      </c>
      <c r="C879" s="384">
        <f t="shared" ref="C879:C883" si="113">D879+E879</f>
        <v>0</v>
      </c>
      <c r="D879" s="384"/>
      <c r="E879" s="384"/>
      <c r="F879" s="202">
        <f t="shared" si="108"/>
        <v>7</v>
      </c>
    </row>
    <row r="880" s="357" customFormat="1" ht="15" spans="1:6">
      <c r="A880" s="386">
        <v>2170302</v>
      </c>
      <c r="B880" s="383" t="s">
        <v>806</v>
      </c>
      <c r="C880" s="384">
        <f t="shared" si="113"/>
        <v>148</v>
      </c>
      <c r="D880" s="384"/>
      <c r="E880" s="384">
        <v>148</v>
      </c>
      <c r="F880" s="202">
        <f t="shared" si="108"/>
        <v>7</v>
      </c>
    </row>
    <row r="881" s="357" customFormat="1" ht="15" spans="1:6">
      <c r="A881" s="386">
        <v>2170303</v>
      </c>
      <c r="B881" s="383" t="s">
        <v>807</v>
      </c>
      <c r="C881" s="384">
        <f t="shared" si="113"/>
        <v>0</v>
      </c>
      <c r="D881" s="384"/>
      <c r="E881" s="384"/>
      <c r="F881" s="202">
        <f t="shared" si="108"/>
        <v>7</v>
      </c>
    </row>
    <row r="882" s="357" customFormat="1" ht="15" spans="1:6">
      <c r="A882" s="386">
        <v>2170304</v>
      </c>
      <c r="B882" s="383" t="s">
        <v>808</v>
      </c>
      <c r="C882" s="384">
        <f t="shared" si="113"/>
        <v>0</v>
      </c>
      <c r="D882" s="384"/>
      <c r="E882" s="384"/>
      <c r="F882" s="202">
        <f t="shared" si="108"/>
        <v>7</v>
      </c>
    </row>
    <row r="883" s="357" customFormat="1" ht="15" spans="1:6">
      <c r="A883" s="386">
        <v>2170399</v>
      </c>
      <c r="B883" s="383" t="s">
        <v>809</v>
      </c>
      <c r="C883" s="384">
        <f t="shared" si="113"/>
        <v>0</v>
      </c>
      <c r="D883" s="384"/>
      <c r="E883" s="384"/>
      <c r="F883" s="202">
        <f t="shared" si="108"/>
        <v>7</v>
      </c>
    </row>
    <row r="884" s="357" customFormat="1" ht="15.75" spans="1:6">
      <c r="A884" s="379">
        <v>21704</v>
      </c>
      <c r="B884" s="380" t="s">
        <v>810</v>
      </c>
      <c r="C884" s="387"/>
      <c r="D884" s="387"/>
      <c r="E884" s="385"/>
      <c r="F884" s="202">
        <f t="shared" si="108"/>
        <v>5</v>
      </c>
    </row>
    <row r="885" s="357" customFormat="1" ht="15.75" spans="1:6">
      <c r="A885" s="379">
        <v>21799</v>
      </c>
      <c r="B885" s="380" t="s">
        <v>811</v>
      </c>
      <c r="C885" s="387">
        <f>SUM(C886,C887)</f>
        <v>0</v>
      </c>
      <c r="D885" s="387">
        <f>SUM(D886,D887)</f>
        <v>0</v>
      </c>
      <c r="E885" s="385">
        <f>SUM(E886,E887)</f>
        <v>0</v>
      </c>
      <c r="F885" s="202">
        <f t="shared" si="108"/>
        <v>5</v>
      </c>
    </row>
    <row r="886" s="357" customFormat="1" ht="15" spans="1:6">
      <c r="A886" s="386">
        <v>2179902</v>
      </c>
      <c r="B886" s="383" t="s">
        <v>812</v>
      </c>
      <c r="C886" s="384">
        <f t="shared" ref="C886:C900" si="114">D886+E886</f>
        <v>0</v>
      </c>
      <c r="D886" s="384"/>
      <c r="E886" s="384"/>
      <c r="F886" s="202">
        <f t="shared" si="108"/>
        <v>7</v>
      </c>
    </row>
    <row r="887" s="357" customFormat="1" ht="15" spans="1:6">
      <c r="A887" s="386">
        <v>2179999</v>
      </c>
      <c r="B887" s="383" t="s">
        <v>811</v>
      </c>
      <c r="C887" s="384">
        <f t="shared" si="114"/>
        <v>0</v>
      </c>
      <c r="D887" s="384"/>
      <c r="E887" s="384"/>
      <c r="F887" s="202">
        <f t="shared" si="108"/>
        <v>7</v>
      </c>
    </row>
    <row r="888" s="357" customFormat="1" ht="15.75" spans="1:6">
      <c r="A888" s="390">
        <v>220</v>
      </c>
      <c r="B888" s="377" t="s">
        <v>813</v>
      </c>
      <c r="C888" s="378">
        <f>C889+C901+C908</f>
        <v>1159</v>
      </c>
      <c r="D888" s="378">
        <f>D889+D901+D908</f>
        <v>1140</v>
      </c>
      <c r="E888" s="385">
        <f>E889+E901+E908</f>
        <v>19</v>
      </c>
      <c r="F888" s="202">
        <f t="shared" si="108"/>
        <v>3</v>
      </c>
    </row>
    <row r="889" s="357" customFormat="1" ht="15.75" spans="1:6">
      <c r="A889" s="379">
        <v>22001</v>
      </c>
      <c r="B889" s="388" t="s">
        <v>814</v>
      </c>
      <c r="C889" s="381">
        <f>SUM(C890:C900)</f>
        <v>1159</v>
      </c>
      <c r="D889" s="381">
        <f>SUM(D890:D900)</f>
        <v>1140</v>
      </c>
      <c r="E889" s="385">
        <f>SUM(E890:E900)</f>
        <v>19</v>
      </c>
      <c r="F889" s="202">
        <f t="shared" si="108"/>
        <v>5</v>
      </c>
    </row>
    <row r="890" s="357" customFormat="1" ht="15" spans="1:6">
      <c r="A890" s="386">
        <v>2200101</v>
      </c>
      <c r="B890" s="383" t="s">
        <v>152</v>
      </c>
      <c r="C890" s="384">
        <f t="shared" si="114"/>
        <v>390</v>
      </c>
      <c r="D890" s="384">
        <v>390</v>
      </c>
      <c r="E890" s="384">
        <v>0</v>
      </c>
      <c r="F890" s="202">
        <f t="shared" si="108"/>
        <v>7</v>
      </c>
    </row>
    <row r="891" s="357" customFormat="1" ht="15" spans="1:6">
      <c r="A891" s="386">
        <v>2200102</v>
      </c>
      <c r="B891" s="383" t="s">
        <v>153</v>
      </c>
      <c r="C891" s="384">
        <f t="shared" si="114"/>
        <v>46</v>
      </c>
      <c r="D891" s="384">
        <v>46</v>
      </c>
      <c r="E891" s="384">
        <v>0</v>
      </c>
      <c r="F891" s="202">
        <f t="shared" si="108"/>
        <v>7</v>
      </c>
    </row>
    <row r="892" s="357" customFormat="1" ht="15" spans="1:6">
      <c r="A892" s="386">
        <v>2200103</v>
      </c>
      <c r="B892" s="383" t="s">
        <v>154</v>
      </c>
      <c r="C892" s="384">
        <f t="shared" si="114"/>
        <v>0</v>
      </c>
      <c r="D892" s="384"/>
      <c r="E892" s="384"/>
      <c r="F892" s="202">
        <f t="shared" si="108"/>
        <v>7</v>
      </c>
    </row>
    <row r="893" s="357" customFormat="1" ht="15" spans="1:6">
      <c r="A893" s="386">
        <v>2200104</v>
      </c>
      <c r="B893" s="383" t="s">
        <v>815</v>
      </c>
      <c r="C893" s="384">
        <f t="shared" si="114"/>
        <v>0</v>
      </c>
      <c r="D893" s="384"/>
      <c r="E893" s="384"/>
      <c r="F893" s="202">
        <f t="shared" si="108"/>
        <v>7</v>
      </c>
    </row>
    <row r="894" s="357" customFormat="1" ht="15" spans="1:6">
      <c r="A894" s="386">
        <v>2200106</v>
      </c>
      <c r="B894" s="383" t="s">
        <v>816</v>
      </c>
      <c r="C894" s="384">
        <f t="shared" si="114"/>
        <v>600</v>
      </c>
      <c r="D894" s="384">
        <v>600</v>
      </c>
      <c r="E894" s="384">
        <v>0</v>
      </c>
      <c r="F894" s="202">
        <f t="shared" si="108"/>
        <v>7</v>
      </c>
    </row>
    <row r="895" s="357" customFormat="1" ht="15" spans="1:6">
      <c r="A895" s="386">
        <v>2200107</v>
      </c>
      <c r="B895" s="383" t="s">
        <v>817</v>
      </c>
      <c r="C895" s="384">
        <f t="shared" si="114"/>
        <v>0</v>
      </c>
      <c r="D895" s="384"/>
      <c r="E895" s="384"/>
      <c r="F895" s="202">
        <f t="shared" si="108"/>
        <v>7</v>
      </c>
    </row>
    <row r="896" s="357" customFormat="1" ht="15" spans="1:6">
      <c r="A896" s="386">
        <v>2200109</v>
      </c>
      <c r="B896" s="383" t="s">
        <v>818</v>
      </c>
      <c r="C896" s="384">
        <f t="shared" si="114"/>
        <v>50</v>
      </c>
      <c r="D896" s="384">
        <v>50</v>
      </c>
      <c r="E896" s="384">
        <v>0</v>
      </c>
      <c r="F896" s="202">
        <f t="shared" si="108"/>
        <v>7</v>
      </c>
    </row>
    <row r="897" s="357" customFormat="1" ht="15" spans="1:6">
      <c r="A897" s="386">
        <v>2200112</v>
      </c>
      <c r="B897" s="383" t="s">
        <v>819</v>
      </c>
      <c r="C897" s="384">
        <f t="shared" si="114"/>
        <v>0</v>
      </c>
      <c r="D897" s="384"/>
      <c r="E897" s="384"/>
      <c r="F897" s="202">
        <f t="shared" si="108"/>
        <v>7</v>
      </c>
    </row>
    <row r="898" s="357" customFormat="1" ht="15" spans="1:6">
      <c r="A898" s="386">
        <v>2200114</v>
      </c>
      <c r="B898" s="383" t="s">
        <v>820</v>
      </c>
      <c r="C898" s="384">
        <f t="shared" si="114"/>
        <v>0</v>
      </c>
      <c r="D898" s="384"/>
      <c r="E898" s="384"/>
      <c r="F898" s="202">
        <f t="shared" si="108"/>
        <v>7</v>
      </c>
    </row>
    <row r="899" s="357" customFormat="1" ht="15" spans="1:6">
      <c r="A899" s="386">
        <v>2200150</v>
      </c>
      <c r="B899" s="383" t="s">
        <v>161</v>
      </c>
      <c r="C899" s="384">
        <f t="shared" si="114"/>
        <v>54</v>
      </c>
      <c r="D899" s="384">
        <v>54</v>
      </c>
      <c r="E899" s="384">
        <v>0</v>
      </c>
      <c r="F899" s="202">
        <f t="shared" si="108"/>
        <v>7</v>
      </c>
    </row>
    <row r="900" s="357" customFormat="1" ht="15" spans="1:6">
      <c r="A900" s="386">
        <v>2200199</v>
      </c>
      <c r="B900" s="383" t="s">
        <v>821</v>
      </c>
      <c r="C900" s="384">
        <f t="shared" si="114"/>
        <v>19</v>
      </c>
      <c r="D900" s="384"/>
      <c r="E900" s="384">
        <v>19</v>
      </c>
      <c r="F900" s="202">
        <f t="shared" si="108"/>
        <v>7</v>
      </c>
    </row>
    <row r="901" s="357" customFormat="1" ht="15.75" spans="1:6">
      <c r="A901" s="379">
        <v>22005</v>
      </c>
      <c r="B901" s="380" t="s">
        <v>822</v>
      </c>
      <c r="C901" s="381">
        <f>SUM(C902:C907)</f>
        <v>0</v>
      </c>
      <c r="D901" s="381">
        <f>SUM(D902:D907)</f>
        <v>0</v>
      </c>
      <c r="E901" s="385">
        <f>SUM(E902:E907)</f>
        <v>0</v>
      </c>
      <c r="F901" s="202">
        <f t="shared" si="108"/>
        <v>5</v>
      </c>
    </row>
    <row r="902" s="357" customFormat="1" ht="15" spans="1:6">
      <c r="A902" s="386">
        <v>2200501</v>
      </c>
      <c r="B902" s="383" t="s">
        <v>152</v>
      </c>
      <c r="C902" s="384">
        <f t="shared" ref="C902:C907" si="115">D902+E902</f>
        <v>0</v>
      </c>
      <c r="D902" s="384"/>
      <c r="E902" s="384"/>
      <c r="F902" s="202">
        <f t="shared" si="108"/>
        <v>7</v>
      </c>
    </row>
    <row r="903" s="357" customFormat="1" ht="15" spans="1:6">
      <c r="A903" s="386">
        <v>2200504</v>
      </c>
      <c r="B903" s="383" t="s">
        <v>823</v>
      </c>
      <c r="C903" s="384">
        <f t="shared" si="115"/>
        <v>0</v>
      </c>
      <c r="D903" s="384"/>
      <c r="E903" s="384"/>
      <c r="F903" s="202">
        <f t="shared" ref="F903:F966" si="116">LEN(A903)</f>
        <v>7</v>
      </c>
    </row>
    <row r="904" s="357" customFormat="1" ht="15" spans="1:6">
      <c r="A904" s="386">
        <v>2200507</v>
      </c>
      <c r="B904" s="383" t="s">
        <v>824</v>
      </c>
      <c r="C904" s="384">
        <f t="shared" si="115"/>
        <v>0</v>
      </c>
      <c r="D904" s="384"/>
      <c r="E904" s="384"/>
      <c r="F904" s="202">
        <f t="shared" si="116"/>
        <v>7</v>
      </c>
    </row>
    <row r="905" s="357" customFormat="1" ht="15" spans="1:6">
      <c r="A905" s="386">
        <v>2200508</v>
      </c>
      <c r="B905" s="383" t="s">
        <v>825</v>
      </c>
      <c r="C905" s="384">
        <f t="shared" si="115"/>
        <v>0</v>
      </c>
      <c r="D905" s="384"/>
      <c r="E905" s="384"/>
      <c r="F905" s="202">
        <f t="shared" si="116"/>
        <v>7</v>
      </c>
    </row>
    <row r="906" s="357" customFormat="1" ht="15" spans="1:6">
      <c r="A906" s="386">
        <v>2200509</v>
      </c>
      <c r="B906" s="383" t="s">
        <v>826</v>
      </c>
      <c r="C906" s="384">
        <f t="shared" si="115"/>
        <v>0</v>
      </c>
      <c r="D906" s="384"/>
      <c r="E906" s="384"/>
      <c r="F906" s="202">
        <f t="shared" si="116"/>
        <v>7</v>
      </c>
    </row>
    <row r="907" s="357" customFormat="1" ht="15" spans="1:6">
      <c r="A907" s="386">
        <v>2200599</v>
      </c>
      <c r="B907" s="383" t="s">
        <v>827</v>
      </c>
      <c r="C907" s="384">
        <f t="shared" si="115"/>
        <v>0</v>
      </c>
      <c r="D907" s="384"/>
      <c r="E907" s="384"/>
      <c r="F907" s="202">
        <f t="shared" si="116"/>
        <v>7</v>
      </c>
    </row>
    <row r="908" s="357" customFormat="1" ht="15.75" spans="1:6">
      <c r="A908" s="379">
        <v>22099</v>
      </c>
      <c r="B908" s="380" t="s">
        <v>828</v>
      </c>
      <c r="C908" s="387"/>
      <c r="D908" s="387"/>
      <c r="E908" s="385"/>
      <c r="F908" s="202">
        <f t="shared" si="116"/>
        <v>5</v>
      </c>
    </row>
    <row r="909" s="357" customFormat="1" ht="15.75" spans="1:6">
      <c r="A909" s="390">
        <v>221</v>
      </c>
      <c r="B909" s="377" t="s">
        <v>829</v>
      </c>
      <c r="C909" s="378">
        <f>C910+C923+C927</f>
        <v>9313</v>
      </c>
      <c r="D909" s="378">
        <f>D910+D923+D927</f>
        <v>4977</v>
      </c>
      <c r="E909" s="385">
        <f>E910+E923+E927</f>
        <v>4336</v>
      </c>
      <c r="F909" s="202">
        <f t="shared" si="116"/>
        <v>3</v>
      </c>
    </row>
    <row r="910" s="357" customFormat="1" ht="15.75" spans="1:6">
      <c r="A910" s="379">
        <v>22101</v>
      </c>
      <c r="B910" s="380" t="s">
        <v>830</v>
      </c>
      <c r="C910" s="381">
        <f>SUM(C911:C922)</f>
        <v>4742</v>
      </c>
      <c r="D910" s="381">
        <f>SUM(D911:D922)</f>
        <v>406</v>
      </c>
      <c r="E910" s="385">
        <f>SUM(E911:E922)</f>
        <v>4336</v>
      </c>
      <c r="F910" s="202">
        <f t="shared" si="116"/>
        <v>5</v>
      </c>
    </row>
    <row r="911" s="357" customFormat="1" ht="15" spans="1:7">
      <c r="A911" s="386">
        <v>2210101</v>
      </c>
      <c r="B911" s="383" t="s">
        <v>831</v>
      </c>
      <c r="C911" s="384">
        <f t="shared" ref="C911:C922" si="117">D911+E911</f>
        <v>0</v>
      </c>
      <c r="D911" s="384"/>
      <c r="E911" s="384"/>
      <c r="F911" s="202">
        <f t="shared" si="116"/>
        <v>7</v>
      </c>
      <c r="G911" s="357" t="s">
        <v>412</v>
      </c>
    </row>
    <row r="912" s="357" customFormat="1" ht="15" spans="1:6">
      <c r="A912" s="386">
        <v>2210102</v>
      </c>
      <c r="B912" s="383" t="s">
        <v>832</v>
      </c>
      <c r="C912" s="384">
        <f t="shared" si="117"/>
        <v>0</v>
      </c>
      <c r="D912" s="384"/>
      <c r="E912" s="384"/>
      <c r="F912" s="202">
        <f t="shared" si="116"/>
        <v>7</v>
      </c>
    </row>
    <row r="913" s="357" customFormat="1" ht="15" spans="1:6">
      <c r="A913" s="386">
        <v>2210103</v>
      </c>
      <c r="B913" s="383" t="s">
        <v>833</v>
      </c>
      <c r="C913" s="384">
        <f t="shared" si="117"/>
        <v>64</v>
      </c>
      <c r="D913" s="384">
        <v>57</v>
      </c>
      <c r="E913" s="384">
        <v>7</v>
      </c>
      <c r="F913" s="202">
        <f t="shared" si="116"/>
        <v>7</v>
      </c>
    </row>
    <row r="914" s="357" customFormat="1" ht="15" spans="1:6">
      <c r="A914" s="386">
        <v>2210104</v>
      </c>
      <c r="B914" s="383" t="s">
        <v>834</v>
      </c>
      <c r="C914" s="384">
        <f t="shared" si="117"/>
        <v>0</v>
      </c>
      <c r="D914" s="384"/>
      <c r="E914" s="384"/>
      <c r="F914" s="202">
        <f t="shared" si="116"/>
        <v>7</v>
      </c>
    </row>
    <row r="915" s="357" customFormat="1" ht="15" spans="1:6">
      <c r="A915" s="386">
        <v>2210105</v>
      </c>
      <c r="B915" s="383" t="s">
        <v>835</v>
      </c>
      <c r="C915" s="384">
        <f t="shared" si="117"/>
        <v>324</v>
      </c>
      <c r="D915" s="384">
        <v>324</v>
      </c>
      <c r="E915" s="384">
        <v>0</v>
      </c>
      <c r="F915" s="202">
        <f t="shared" si="116"/>
        <v>7</v>
      </c>
    </row>
    <row r="916" s="357" customFormat="1" ht="15" spans="1:7">
      <c r="A916" s="386">
        <v>2210106</v>
      </c>
      <c r="B916" s="383" t="s">
        <v>836</v>
      </c>
      <c r="C916" s="384">
        <f t="shared" si="117"/>
        <v>0</v>
      </c>
      <c r="D916" s="384"/>
      <c r="E916" s="384"/>
      <c r="F916" s="202">
        <f t="shared" si="116"/>
        <v>7</v>
      </c>
      <c r="G916" s="357" t="s">
        <v>837</v>
      </c>
    </row>
    <row r="917" s="357" customFormat="1" ht="15" spans="1:7">
      <c r="A917" s="386">
        <v>2210107</v>
      </c>
      <c r="B917" s="383" t="s">
        <v>838</v>
      </c>
      <c r="C917" s="384">
        <f t="shared" si="117"/>
        <v>0</v>
      </c>
      <c r="D917" s="384"/>
      <c r="E917" s="384"/>
      <c r="F917" s="202">
        <f t="shared" si="116"/>
        <v>7</v>
      </c>
      <c r="G917" s="357" t="s">
        <v>837</v>
      </c>
    </row>
    <row r="918" s="357" customFormat="1" ht="15" spans="1:6">
      <c r="A918" s="386">
        <v>2210108</v>
      </c>
      <c r="B918" s="383" t="s">
        <v>839</v>
      </c>
      <c r="C918" s="384">
        <f t="shared" si="117"/>
        <v>3318</v>
      </c>
      <c r="D918" s="384"/>
      <c r="E918" s="384">
        <v>3318</v>
      </c>
      <c r="F918" s="202">
        <f t="shared" si="116"/>
        <v>7</v>
      </c>
    </row>
    <row r="919" s="357" customFormat="1" ht="15" spans="1:7">
      <c r="A919" s="386">
        <v>2210109</v>
      </c>
      <c r="B919" s="383" t="s">
        <v>840</v>
      </c>
      <c r="C919" s="384">
        <f t="shared" si="117"/>
        <v>0</v>
      </c>
      <c r="D919" s="384"/>
      <c r="E919" s="384"/>
      <c r="F919" s="202">
        <f t="shared" si="116"/>
        <v>7</v>
      </c>
      <c r="G919" s="357" t="s">
        <v>412</v>
      </c>
    </row>
    <row r="920" s="357" customFormat="1" ht="15" spans="1:7">
      <c r="A920" s="386">
        <v>2210110</v>
      </c>
      <c r="B920" s="383" t="s">
        <v>841</v>
      </c>
      <c r="C920" s="384">
        <f t="shared" si="117"/>
        <v>0</v>
      </c>
      <c r="D920" s="384"/>
      <c r="E920" s="384"/>
      <c r="F920" s="202">
        <f t="shared" si="116"/>
        <v>7</v>
      </c>
      <c r="G920" s="357" t="s">
        <v>837</v>
      </c>
    </row>
    <row r="921" s="357" customFormat="1" ht="15" spans="1:7">
      <c r="A921" s="386">
        <v>2210111</v>
      </c>
      <c r="B921" s="383" t="s">
        <v>842</v>
      </c>
      <c r="C921" s="384">
        <f t="shared" si="117"/>
        <v>86</v>
      </c>
      <c r="D921" s="384">
        <v>25</v>
      </c>
      <c r="E921" s="384">
        <v>61</v>
      </c>
      <c r="F921" s="202">
        <f t="shared" si="116"/>
        <v>7</v>
      </c>
      <c r="G921" s="357" t="s">
        <v>253</v>
      </c>
    </row>
    <row r="922" s="357" customFormat="1" ht="15" spans="1:6">
      <c r="A922" s="386">
        <v>2210199</v>
      </c>
      <c r="B922" s="383" t="s">
        <v>843</v>
      </c>
      <c r="C922" s="384">
        <f t="shared" si="117"/>
        <v>950</v>
      </c>
      <c r="D922" s="384"/>
      <c r="E922" s="384">
        <v>950</v>
      </c>
      <c r="F922" s="202">
        <f t="shared" si="116"/>
        <v>7</v>
      </c>
    </row>
    <row r="923" s="357" customFormat="1" ht="15.75" spans="1:6">
      <c r="A923" s="379">
        <v>22102</v>
      </c>
      <c r="B923" s="380" t="s">
        <v>844</v>
      </c>
      <c r="C923" s="381">
        <f>SUM(C924:C926)</f>
        <v>4571</v>
      </c>
      <c r="D923" s="381">
        <f>SUM(D924:D926)</f>
        <v>4571</v>
      </c>
      <c r="E923" s="385">
        <f>SUM(E924:E926)</f>
        <v>0</v>
      </c>
      <c r="F923" s="202">
        <f t="shared" si="116"/>
        <v>5</v>
      </c>
    </row>
    <row r="924" s="357" customFormat="1" ht="15" spans="1:6">
      <c r="A924" s="386">
        <v>2210201</v>
      </c>
      <c r="B924" s="383" t="s">
        <v>845</v>
      </c>
      <c r="C924" s="384">
        <f t="shared" ref="C924:C926" si="118">D924+E924</f>
        <v>4571</v>
      </c>
      <c r="D924" s="384">
        <v>4571</v>
      </c>
      <c r="E924" s="384">
        <v>0</v>
      </c>
      <c r="F924" s="202">
        <f t="shared" si="116"/>
        <v>7</v>
      </c>
    </row>
    <row r="925" s="357" customFormat="1" ht="15" spans="1:6">
      <c r="A925" s="386">
        <v>2210202</v>
      </c>
      <c r="B925" s="383" t="s">
        <v>846</v>
      </c>
      <c r="C925" s="384">
        <f t="shared" si="118"/>
        <v>0</v>
      </c>
      <c r="D925" s="384"/>
      <c r="E925" s="384"/>
      <c r="F925" s="202">
        <f t="shared" si="116"/>
        <v>7</v>
      </c>
    </row>
    <row r="926" s="357" customFormat="1" ht="15" spans="1:6">
      <c r="A926" s="386">
        <v>2210203</v>
      </c>
      <c r="B926" s="383" t="s">
        <v>847</v>
      </c>
      <c r="C926" s="384">
        <f t="shared" si="118"/>
        <v>0</v>
      </c>
      <c r="D926" s="384"/>
      <c r="E926" s="384"/>
      <c r="F926" s="202">
        <f t="shared" si="116"/>
        <v>7</v>
      </c>
    </row>
    <row r="927" s="357" customFormat="1" ht="15.75" spans="1:6">
      <c r="A927" s="379">
        <v>22103</v>
      </c>
      <c r="B927" s="380" t="s">
        <v>848</v>
      </c>
      <c r="C927" s="387"/>
      <c r="D927" s="387"/>
      <c r="E927" s="385"/>
      <c r="F927" s="202">
        <f t="shared" si="116"/>
        <v>5</v>
      </c>
    </row>
    <row r="928" s="357" customFormat="1" ht="15" spans="1:6">
      <c r="A928" s="386">
        <v>2210301</v>
      </c>
      <c r="B928" s="383" t="s">
        <v>849</v>
      </c>
      <c r="C928" s="384">
        <f t="shared" ref="C928:C930" si="119">D928+E928</f>
        <v>0</v>
      </c>
      <c r="D928" s="384"/>
      <c r="E928" s="384"/>
      <c r="F928" s="202">
        <f t="shared" si="116"/>
        <v>7</v>
      </c>
    </row>
    <row r="929" s="357" customFormat="1" ht="15" spans="1:6">
      <c r="A929" s="386">
        <v>2210302</v>
      </c>
      <c r="B929" s="383" t="s">
        <v>850</v>
      </c>
      <c r="C929" s="384">
        <f t="shared" si="119"/>
        <v>0</v>
      </c>
      <c r="D929" s="384"/>
      <c r="E929" s="384"/>
      <c r="F929" s="202">
        <f t="shared" si="116"/>
        <v>7</v>
      </c>
    </row>
    <row r="930" s="357" customFormat="1" ht="15" spans="1:6">
      <c r="A930" s="386">
        <v>2210399</v>
      </c>
      <c r="B930" s="383" t="s">
        <v>851</v>
      </c>
      <c r="C930" s="384">
        <f t="shared" si="119"/>
        <v>0</v>
      </c>
      <c r="D930" s="384"/>
      <c r="E930" s="384"/>
      <c r="F930" s="202">
        <f t="shared" si="116"/>
        <v>7</v>
      </c>
    </row>
    <row r="931" s="357" customFormat="1" ht="15.75" spans="1:6">
      <c r="A931" s="390">
        <v>222</v>
      </c>
      <c r="B931" s="377" t="s">
        <v>852</v>
      </c>
      <c r="C931" s="378">
        <f>SUM(C932,,C942,C945)</f>
        <v>51</v>
      </c>
      <c r="D931" s="378">
        <f>SUM(D932,,D942,D945)</f>
        <v>51</v>
      </c>
      <c r="E931" s="385">
        <f>SUM(E932,,E942,E945)</f>
        <v>0</v>
      </c>
      <c r="F931" s="202">
        <f t="shared" si="116"/>
        <v>3</v>
      </c>
    </row>
    <row r="932" s="357" customFormat="1" ht="15.75" spans="1:6">
      <c r="A932" s="379">
        <v>22201</v>
      </c>
      <c r="B932" s="380" t="s">
        <v>853</v>
      </c>
      <c r="C932" s="381">
        <f>SUM(C933:C941)</f>
        <v>51</v>
      </c>
      <c r="D932" s="381">
        <f>SUM(D933:D941)</f>
        <v>51</v>
      </c>
      <c r="E932" s="385">
        <f>SUM(E933:E941)</f>
        <v>0</v>
      </c>
      <c r="F932" s="202">
        <f t="shared" si="116"/>
        <v>5</v>
      </c>
    </row>
    <row r="933" s="357" customFormat="1" ht="15" spans="1:6">
      <c r="A933" s="386">
        <v>2220101</v>
      </c>
      <c r="B933" s="383" t="s">
        <v>152</v>
      </c>
      <c r="C933" s="384">
        <f t="shared" ref="C933:C941" si="120">D933+E933</f>
        <v>0</v>
      </c>
      <c r="D933" s="384"/>
      <c r="E933" s="384"/>
      <c r="F933" s="202">
        <f t="shared" si="116"/>
        <v>7</v>
      </c>
    </row>
    <row r="934" s="357" customFormat="1" ht="15" spans="1:6">
      <c r="A934" s="386">
        <v>2220102</v>
      </c>
      <c r="B934" s="383" t="s">
        <v>153</v>
      </c>
      <c r="C934" s="384">
        <f t="shared" si="120"/>
        <v>0</v>
      </c>
      <c r="D934" s="384"/>
      <c r="E934" s="384"/>
      <c r="F934" s="202">
        <f t="shared" si="116"/>
        <v>7</v>
      </c>
    </row>
    <row r="935" s="357" customFormat="1" ht="15" spans="1:6">
      <c r="A935" s="386">
        <v>2220103</v>
      </c>
      <c r="B935" s="383" t="s">
        <v>154</v>
      </c>
      <c r="C935" s="384">
        <f t="shared" si="120"/>
        <v>0</v>
      </c>
      <c r="D935" s="384"/>
      <c r="E935" s="384"/>
      <c r="F935" s="202">
        <f t="shared" si="116"/>
        <v>7</v>
      </c>
    </row>
    <row r="936" s="357" customFormat="1" ht="15" spans="1:6">
      <c r="A936" s="386">
        <v>2220104</v>
      </c>
      <c r="B936" s="383" t="s">
        <v>854</v>
      </c>
      <c r="C936" s="384">
        <f t="shared" si="120"/>
        <v>0</v>
      </c>
      <c r="D936" s="384"/>
      <c r="E936" s="384"/>
      <c r="F936" s="202">
        <f t="shared" si="116"/>
        <v>7</v>
      </c>
    </row>
    <row r="937" s="357" customFormat="1" ht="15" spans="1:6">
      <c r="A937" s="386">
        <v>2220105</v>
      </c>
      <c r="B937" s="383" t="s">
        <v>855</v>
      </c>
      <c r="C937" s="384">
        <f t="shared" si="120"/>
        <v>0</v>
      </c>
      <c r="D937" s="384"/>
      <c r="E937" s="384"/>
      <c r="F937" s="202">
        <f t="shared" si="116"/>
        <v>7</v>
      </c>
    </row>
    <row r="938" s="357" customFormat="1" ht="15" spans="1:6">
      <c r="A938" s="386">
        <v>2220106</v>
      </c>
      <c r="B938" s="383" t="s">
        <v>856</v>
      </c>
      <c r="C938" s="384">
        <f t="shared" si="120"/>
        <v>1</v>
      </c>
      <c r="D938" s="384">
        <v>1</v>
      </c>
      <c r="E938" s="384">
        <v>0</v>
      </c>
      <c r="F938" s="202">
        <f t="shared" si="116"/>
        <v>7</v>
      </c>
    </row>
    <row r="939" s="357" customFormat="1" ht="15" spans="1:6">
      <c r="A939" s="386">
        <v>2220115</v>
      </c>
      <c r="B939" s="383" t="s">
        <v>857</v>
      </c>
      <c r="C939" s="384">
        <f t="shared" si="120"/>
        <v>50</v>
      </c>
      <c r="D939" s="384">
        <v>50</v>
      </c>
      <c r="E939" s="384">
        <v>0</v>
      </c>
      <c r="F939" s="202">
        <f t="shared" si="116"/>
        <v>7</v>
      </c>
    </row>
    <row r="940" s="357" customFormat="1" ht="15" spans="1:6">
      <c r="A940" s="386">
        <v>2220150</v>
      </c>
      <c r="B940" s="383" t="s">
        <v>161</v>
      </c>
      <c r="C940" s="384">
        <f t="shared" si="120"/>
        <v>0</v>
      </c>
      <c r="D940" s="384"/>
      <c r="E940" s="384"/>
      <c r="F940" s="202">
        <f t="shared" si="116"/>
        <v>7</v>
      </c>
    </row>
    <row r="941" s="357" customFormat="1" ht="15" spans="1:6">
      <c r="A941" s="386">
        <v>2220199</v>
      </c>
      <c r="B941" s="383" t="s">
        <v>858</v>
      </c>
      <c r="C941" s="384">
        <f t="shared" si="120"/>
        <v>0</v>
      </c>
      <c r="D941" s="384"/>
      <c r="E941" s="384">
        <v>0</v>
      </c>
      <c r="F941" s="202">
        <f t="shared" si="116"/>
        <v>7</v>
      </c>
    </row>
    <row r="942" s="357" customFormat="1" ht="15.75" spans="1:6">
      <c r="A942" s="379">
        <v>22204</v>
      </c>
      <c r="B942" s="388" t="s">
        <v>859</v>
      </c>
      <c r="C942" s="381">
        <f>SUM(C943:C944)</f>
        <v>0</v>
      </c>
      <c r="D942" s="381">
        <f>SUM(D943:D944)</f>
        <v>0</v>
      </c>
      <c r="E942" s="385">
        <f>SUM(E943:E944)</f>
        <v>0</v>
      </c>
      <c r="F942" s="202">
        <f t="shared" si="116"/>
        <v>5</v>
      </c>
    </row>
    <row r="943" s="357" customFormat="1" ht="15" spans="1:6">
      <c r="A943" s="386">
        <v>2220403</v>
      </c>
      <c r="B943" s="383" t="s">
        <v>860</v>
      </c>
      <c r="C943" s="384">
        <f t="shared" ref="C943:C947" si="121">D943+E943</f>
        <v>0</v>
      </c>
      <c r="D943" s="384"/>
      <c r="E943" s="384"/>
      <c r="F943" s="202">
        <f t="shared" si="116"/>
        <v>7</v>
      </c>
    </row>
    <row r="944" s="357" customFormat="1" ht="15" spans="1:6">
      <c r="A944" s="386">
        <v>2220499</v>
      </c>
      <c r="B944" s="383" t="s">
        <v>861</v>
      </c>
      <c r="C944" s="384">
        <f t="shared" si="121"/>
        <v>0</v>
      </c>
      <c r="D944" s="384"/>
      <c r="E944" s="384"/>
      <c r="F944" s="202">
        <f t="shared" si="116"/>
        <v>7</v>
      </c>
    </row>
    <row r="945" s="357" customFormat="1" ht="15.75" spans="1:6">
      <c r="A945" s="379">
        <v>22205</v>
      </c>
      <c r="B945" s="380" t="s">
        <v>862</v>
      </c>
      <c r="C945" s="381">
        <f>SUM(C946:C947)</f>
        <v>0</v>
      </c>
      <c r="D945" s="381">
        <f>SUM(D946:D947)</f>
        <v>0</v>
      </c>
      <c r="E945" s="385">
        <f>SUM(E946:E947)</f>
        <v>0</v>
      </c>
      <c r="F945" s="202">
        <f t="shared" si="116"/>
        <v>5</v>
      </c>
    </row>
    <row r="946" s="357" customFormat="1" ht="15" spans="1:6">
      <c r="A946" s="386">
        <v>2220511</v>
      </c>
      <c r="B946" s="383" t="s">
        <v>863</v>
      </c>
      <c r="C946" s="384">
        <f t="shared" si="121"/>
        <v>0</v>
      </c>
      <c r="D946" s="384"/>
      <c r="E946" s="384"/>
      <c r="F946" s="202">
        <f t="shared" si="116"/>
        <v>7</v>
      </c>
    </row>
    <row r="947" s="203" customFormat="1" ht="15" spans="1:6">
      <c r="A947" s="386">
        <v>2220599</v>
      </c>
      <c r="B947" s="383" t="s">
        <v>864</v>
      </c>
      <c r="C947" s="384">
        <f t="shared" si="121"/>
        <v>0</v>
      </c>
      <c r="D947" s="384"/>
      <c r="E947" s="384"/>
      <c r="F947" s="202">
        <f t="shared" si="116"/>
        <v>7</v>
      </c>
    </row>
    <row r="948" s="357" customFormat="1" ht="15.75" spans="1:6">
      <c r="A948" s="390">
        <v>224</v>
      </c>
      <c r="B948" s="377" t="s">
        <v>865</v>
      </c>
      <c r="C948" s="395">
        <f>SUM(C949,C960,C966,C979,C983,C987)</f>
        <v>3328</v>
      </c>
      <c r="D948" s="395">
        <f>SUM(D949,D960,D966,D979,D983,D987)</f>
        <v>971</v>
      </c>
      <c r="E948" s="385">
        <f>SUM(E949,E960,E966,E979,E983,E987)</f>
        <v>2357</v>
      </c>
      <c r="F948" s="202">
        <f t="shared" si="116"/>
        <v>3</v>
      </c>
    </row>
    <row r="949" s="357" customFormat="1" ht="15.75" spans="1:6">
      <c r="A949" s="379">
        <v>22401</v>
      </c>
      <c r="B949" s="388" t="s">
        <v>866</v>
      </c>
      <c r="C949" s="387">
        <f>SUM(C950:C959)</f>
        <v>455</v>
      </c>
      <c r="D949" s="387">
        <f>SUM(D950:D959)</f>
        <v>455</v>
      </c>
      <c r="E949" s="385">
        <f>SUM(E950:E959)</f>
        <v>0</v>
      </c>
      <c r="F949" s="202">
        <f t="shared" si="116"/>
        <v>5</v>
      </c>
    </row>
    <row r="950" s="357" customFormat="1" ht="15" spans="1:6">
      <c r="A950" s="386">
        <v>2240101</v>
      </c>
      <c r="B950" s="383" t="s">
        <v>152</v>
      </c>
      <c r="C950" s="384">
        <f t="shared" ref="C950:C959" si="122">D950+E950</f>
        <v>298</v>
      </c>
      <c r="D950" s="384">
        <v>298</v>
      </c>
      <c r="E950" s="384">
        <v>0</v>
      </c>
      <c r="F950" s="202">
        <f t="shared" si="116"/>
        <v>7</v>
      </c>
    </row>
    <row r="951" s="357" customFormat="1" ht="15" spans="1:6">
      <c r="A951" s="386">
        <v>2240102</v>
      </c>
      <c r="B951" s="383" t="s">
        <v>153</v>
      </c>
      <c r="C951" s="384">
        <f t="shared" si="122"/>
        <v>18</v>
      </c>
      <c r="D951" s="384">
        <v>18</v>
      </c>
      <c r="E951" s="384">
        <v>0</v>
      </c>
      <c r="F951" s="202">
        <f t="shared" si="116"/>
        <v>7</v>
      </c>
    </row>
    <row r="952" s="357" customFormat="1" ht="15" spans="1:6">
      <c r="A952" s="386">
        <v>2240103</v>
      </c>
      <c r="B952" s="383" t="s">
        <v>154</v>
      </c>
      <c r="C952" s="384">
        <f t="shared" si="122"/>
        <v>0</v>
      </c>
      <c r="D952" s="384"/>
      <c r="E952" s="384"/>
      <c r="F952" s="202">
        <f t="shared" si="116"/>
        <v>7</v>
      </c>
    </row>
    <row r="953" s="357" customFormat="1" ht="15" spans="1:6">
      <c r="A953" s="386">
        <v>2240104</v>
      </c>
      <c r="B953" s="383" t="s">
        <v>867</v>
      </c>
      <c r="C953" s="384">
        <f t="shared" si="122"/>
        <v>0</v>
      </c>
      <c r="D953" s="384"/>
      <c r="E953" s="384"/>
      <c r="F953" s="202">
        <f t="shared" si="116"/>
        <v>7</v>
      </c>
    </row>
    <row r="954" s="357" customFormat="1" ht="15" spans="1:6">
      <c r="A954" s="386">
        <v>2240105</v>
      </c>
      <c r="B954" s="383" t="s">
        <v>868</v>
      </c>
      <c r="C954" s="384">
        <f t="shared" si="122"/>
        <v>0</v>
      </c>
      <c r="D954" s="384"/>
      <c r="E954" s="384"/>
      <c r="F954" s="202">
        <f t="shared" si="116"/>
        <v>7</v>
      </c>
    </row>
    <row r="955" s="357" customFormat="1" ht="15" spans="1:6">
      <c r="A955" s="386">
        <v>2240106</v>
      </c>
      <c r="B955" s="383" t="s">
        <v>869</v>
      </c>
      <c r="C955" s="384">
        <f t="shared" si="122"/>
        <v>0</v>
      </c>
      <c r="D955" s="384"/>
      <c r="E955" s="384"/>
      <c r="F955" s="202">
        <f t="shared" si="116"/>
        <v>7</v>
      </c>
    </row>
    <row r="956" s="357" customFormat="1" ht="15" spans="1:6">
      <c r="A956" s="386">
        <v>2240108</v>
      </c>
      <c r="B956" s="383" t="s">
        <v>870</v>
      </c>
      <c r="C956" s="384">
        <f t="shared" si="122"/>
        <v>0</v>
      </c>
      <c r="D956" s="384"/>
      <c r="E956" s="384"/>
      <c r="F956" s="202">
        <f t="shared" si="116"/>
        <v>7</v>
      </c>
    </row>
    <row r="957" s="357" customFormat="1" ht="15" spans="1:6">
      <c r="A957" s="386">
        <v>2240109</v>
      </c>
      <c r="B957" s="383" t="s">
        <v>871</v>
      </c>
      <c r="C957" s="384">
        <f t="shared" si="122"/>
        <v>0</v>
      </c>
      <c r="D957" s="384"/>
      <c r="E957" s="384"/>
      <c r="F957" s="202">
        <f t="shared" si="116"/>
        <v>7</v>
      </c>
    </row>
    <row r="958" s="357" customFormat="1" ht="15" spans="1:6">
      <c r="A958" s="386">
        <v>2240150</v>
      </c>
      <c r="B958" s="383" t="s">
        <v>161</v>
      </c>
      <c r="C958" s="384">
        <f t="shared" si="122"/>
        <v>0</v>
      </c>
      <c r="D958" s="384"/>
      <c r="E958" s="384">
        <v>0</v>
      </c>
      <c r="F958" s="202">
        <f t="shared" si="116"/>
        <v>7</v>
      </c>
    </row>
    <row r="959" s="357" customFormat="1" ht="15" spans="1:6">
      <c r="A959" s="386">
        <v>2240199</v>
      </c>
      <c r="B959" s="383" t="s">
        <v>872</v>
      </c>
      <c r="C959" s="384">
        <f t="shared" si="122"/>
        <v>139</v>
      </c>
      <c r="D959" s="384">
        <v>139</v>
      </c>
      <c r="E959" s="384">
        <v>0</v>
      </c>
      <c r="F959" s="202">
        <f t="shared" si="116"/>
        <v>7</v>
      </c>
    </row>
    <row r="960" s="357" customFormat="1" ht="15.75" spans="1:6">
      <c r="A960" s="379">
        <v>22402</v>
      </c>
      <c r="B960" s="388" t="s">
        <v>873</v>
      </c>
      <c r="C960" s="387">
        <f>SUM(C961:C965)</f>
        <v>482</v>
      </c>
      <c r="D960" s="387">
        <f>SUM(D961:D965)</f>
        <v>482</v>
      </c>
      <c r="E960" s="385">
        <f>SUM(E961:E965)</f>
        <v>0</v>
      </c>
      <c r="F960" s="202">
        <f t="shared" si="116"/>
        <v>5</v>
      </c>
    </row>
    <row r="961" s="357" customFormat="1" ht="15" spans="1:6">
      <c r="A961" s="386">
        <v>2240201</v>
      </c>
      <c r="B961" s="383" t="s">
        <v>152</v>
      </c>
      <c r="C961" s="384">
        <f t="shared" ref="C961:C965" si="123">D961+E961</f>
        <v>195</v>
      </c>
      <c r="D961" s="384">
        <v>195</v>
      </c>
      <c r="E961" s="384">
        <v>0</v>
      </c>
      <c r="F961" s="202">
        <f t="shared" si="116"/>
        <v>7</v>
      </c>
    </row>
    <row r="962" s="357" customFormat="1" ht="15" spans="1:6">
      <c r="A962" s="386">
        <v>2240202</v>
      </c>
      <c r="B962" s="383" t="s">
        <v>153</v>
      </c>
      <c r="C962" s="384">
        <f t="shared" si="123"/>
        <v>287</v>
      </c>
      <c r="D962" s="384">
        <v>287</v>
      </c>
      <c r="E962" s="384">
        <v>0</v>
      </c>
      <c r="F962" s="202">
        <f t="shared" si="116"/>
        <v>7</v>
      </c>
    </row>
    <row r="963" s="357" customFormat="1" ht="15" spans="1:6">
      <c r="A963" s="386">
        <v>2240203</v>
      </c>
      <c r="B963" s="383" t="s">
        <v>154</v>
      </c>
      <c r="C963" s="384">
        <f t="shared" si="123"/>
        <v>0</v>
      </c>
      <c r="D963" s="384"/>
      <c r="E963" s="384"/>
      <c r="F963" s="202">
        <f t="shared" si="116"/>
        <v>7</v>
      </c>
    </row>
    <row r="964" s="357" customFormat="1" ht="15" spans="1:6">
      <c r="A964" s="386">
        <v>2240204</v>
      </c>
      <c r="B964" s="383" t="s">
        <v>874</v>
      </c>
      <c r="C964" s="384">
        <f t="shared" si="123"/>
        <v>0</v>
      </c>
      <c r="D964" s="384"/>
      <c r="E964" s="384"/>
      <c r="F964" s="202">
        <f t="shared" si="116"/>
        <v>7</v>
      </c>
    </row>
    <row r="965" s="357" customFormat="1" ht="15" spans="1:6">
      <c r="A965" s="386">
        <v>2240299</v>
      </c>
      <c r="B965" s="383" t="s">
        <v>875</v>
      </c>
      <c r="C965" s="384">
        <f t="shared" si="123"/>
        <v>0</v>
      </c>
      <c r="D965" s="384"/>
      <c r="E965" s="384">
        <v>0</v>
      </c>
      <c r="F965" s="202">
        <f t="shared" si="116"/>
        <v>7</v>
      </c>
    </row>
    <row r="966" s="357" customFormat="1" ht="15.75" spans="1:6">
      <c r="A966" s="379">
        <v>22405</v>
      </c>
      <c r="B966" s="388" t="s">
        <v>876</v>
      </c>
      <c r="C966" s="387">
        <f>SUM(C967:C978)</f>
        <v>2</v>
      </c>
      <c r="D966" s="387">
        <f>SUM(D967:D978)</f>
        <v>2</v>
      </c>
      <c r="E966" s="385">
        <f>SUM(E967:E978)</f>
        <v>0</v>
      </c>
      <c r="F966" s="202">
        <f t="shared" si="116"/>
        <v>5</v>
      </c>
    </row>
    <row r="967" s="357" customFormat="1" ht="15" spans="1:6">
      <c r="A967" s="386">
        <v>2240501</v>
      </c>
      <c r="B967" s="383" t="s">
        <v>152</v>
      </c>
      <c r="C967" s="384">
        <f t="shared" ref="C967:C978" si="124">D967+E967</f>
        <v>0</v>
      </c>
      <c r="D967" s="384"/>
      <c r="E967" s="384"/>
      <c r="F967" s="202">
        <f t="shared" ref="F967:F1015" si="125">LEN(A967)</f>
        <v>7</v>
      </c>
    </row>
    <row r="968" s="357" customFormat="1" ht="15" spans="1:6">
      <c r="A968" s="386">
        <v>2240502</v>
      </c>
      <c r="B968" s="383" t="s">
        <v>153</v>
      </c>
      <c r="C968" s="384">
        <f t="shared" si="124"/>
        <v>0</v>
      </c>
      <c r="D968" s="384"/>
      <c r="E968" s="384"/>
      <c r="F968" s="202">
        <f t="shared" si="125"/>
        <v>7</v>
      </c>
    </row>
    <row r="969" s="357" customFormat="1" ht="15" spans="1:6">
      <c r="A969" s="386">
        <v>2240503</v>
      </c>
      <c r="B969" s="383" t="s">
        <v>154</v>
      </c>
      <c r="C969" s="384">
        <f t="shared" si="124"/>
        <v>0</v>
      </c>
      <c r="D969" s="384"/>
      <c r="E969" s="384"/>
      <c r="F969" s="202">
        <f t="shared" si="125"/>
        <v>7</v>
      </c>
    </row>
    <row r="970" s="357" customFormat="1" ht="15" spans="1:6">
      <c r="A970" s="386">
        <v>2240504</v>
      </c>
      <c r="B970" s="383" t="s">
        <v>877</v>
      </c>
      <c r="C970" s="384">
        <f t="shared" si="124"/>
        <v>0</v>
      </c>
      <c r="D970" s="384"/>
      <c r="E970" s="384"/>
      <c r="F970" s="202">
        <f t="shared" si="125"/>
        <v>7</v>
      </c>
    </row>
    <row r="971" s="357" customFormat="1" ht="15" spans="1:6">
      <c r="A971" s="386">
        <v>2240505</v>
      </c>
      <c r="B971" s="383" t="s">
        <v>878</v>
      </c>
      <c r="C971" s="384">
        <f t="shared" si="124"/>
        <v>0</v>
      </c>
      <c r="D971" s="384"/>
      <c r="E971" s="384"/>
      <c r="F971" s="202">
        <f t="shared" si="125"/>
        <v>7</v>
      </c>
    </row>
    <row r="972" s="357" customFormat="1" ht="15" spans="1:6">
      <c r="A972" s="386">
        <v>2240506</v>
      </c>
      <c r="B972" s="383" t="s">
        <v>879</v>
      </c>
      <c r="C972" s="384">
        <f t="shared" si="124"/>
        <v>0</v>
      </c>
      <c r="D972" s="384"/>
      <c r="E972" s="384"/>
      <c r="F972" s="202">
        <f t="shared" si="125"/>
        <v>7</v>
      </c>
    </row>
    <row r="973" s="357" customFormat="1" ht="15" spans="1:6">
      <c r="A973" s="386">
        <v>2240507</v>
      </c>
      <c r="B973" s="383" t="s">
        <v>880</v>
      </c>
      <c r="C973" s="384">
        <f t="shared" si="124"/>
        <v>0</v>
      </c>
      <c r="D973" s="384"/>
      <c r="E973" s="384"/>
      <c r="F973" s="202">
        <f t="shared" si="125"/>
        <v>7</v>
      </c>
    </row>
    <row r="974" s="357" customFormat="1" ht="15" spans="1:6">
      <c r="A974" s="386">
        <v>2240508</v>
      </c>
      <c r="B974" s="383" t="s">
        <v>881</v>
      </c>
      <c r="C974" s="384">
        <f t="shared" si="124"/>
        <v>0</v>
      </c>
      <c r="D974" s="384"/>
      <c r="E974" s="384"/>
      <c r="F974" s="202">
        <f t="shared" si="125"/>
        <v>7</v>
      </c>
    </row>
    <row r="975" s="357" customFormat="1" ht="15" spans="1:6">
      <c r="A975" s="386">
        <v>2240509</v>
      </c>
      <c r="B975" s="383" t="s">
        <v>882</v>
      </c>
      <c r="C975" s="384">
        <f t="shared" si="124"/>
        <v>2</v>
      </c>
      <c r="D975" s="384">
        <v>2</v>
      </c>
      <c r="E975" s="384">
        <v>0</v>
      </c>
      <c r="F975" s="202">
        <f t="shared" si="125"/>
        <v>7</v>
      </c>
    </row>
    <row r="976" s="357" customFormat="1" ht="15" spans="1:6">
      <c r="A976" s="386">
        <v>2240510</v>
      </c>
      <c r="B976" s="383" t="s">
        <v>883</v>
      </c>
      <c r="C976" s="384">
        <f t="shared" si="124"/>
        <v>0</v>
      </c>
      <c r="D976" s="384"/>
      <c r="E976" s="384"/>
      <c r="F976" s="202">
        <f t="shared" si="125"/>
        <v>7</v>
      </c>
    </row>
    <row r="977" s="357" customFormat="1" ht="15" spans="1:6">
      <c r="A977" s="386">
        <v>2240550</v>
      </c>
      <c r="B977" s="383" t="s">
        <v>884</v>
      </c>
      <c r="C977" s="384">
        <f t="shared" si="124"/>
        <v>0</v>
      </c>
      <c r="D977" s="384"/>
      <c r="E977" s="384"/>
      <c r="F977" s="202">
        <f t="shared" si="125"/>
        <v>7</v>
      </c>
    </row>
    <row r="978" s="357" customFormat="1" ht="15" spans="1:6">
      <c r="A978" s="386">
        <v>2240599</v>
      </c>
      <c r="B978" s="383" t="s">
        <v>885</v>
      </c>
      <c r="C978" s="384">
        <f t="shared" si="124"/>
        <v>0</v>
      </c>
      <c r="D978" s="384"/>
      <c r="E978" s="384"/>
      <c r="F978" s="202">
        <f t="shared" si="125"/>
        <v>7</v>
      </c>
    </row>
    <row r="979" s="357" customFormat="1" ht="15.75" spans="1:6">
      <c r="A979" s="379">
        <v>22406</v>
      </c>
      <c r="B979" s="388" t="s">
        <v>886</v>
      </c>
      <c r="C979" s="387">
        <f>SUM(C980:C982)</f>
        <v>32</v>
      </c>
      <c r="D979" s="387">
        <f>SUM(D980:D982)</f>
        <v>32</v>
      </c>
      <c r="E979" s="385">
        <f>SUM(E980:E982)</f>
        <v>0</v>
      </c>
      <c r="F979" s="202">
        <f t="shared" si="125"/>
        <v>5</v>
      </c>
    </row>
    <row r="980" s="357" customFormat="1" ht="15" spans="1:6">
      <c r="A980" s="386">
        <v>2240601</v>
      </c>
      <c r="B980" s="383" t="s">
        <v>887</v>
      </c>
      <c r="C980" s="384">
        <f t="shared" ref="C980:C982" si="126">D980+E980</f>
        <v>20</v>
      </c>
      <c r="D980" s="384">
        <v>20</v>
      </c>
      <c r="E980" s="384">
        <v>0</v>
      </c>
      <c r="F980" s="202">
        <f t="shared" si="125"/>
        <v>7</v>
      </c>
    </row>
    <row r="981" s="357" customFormat="1" ht="15" spans="1:6">
      <c r="A981" s="386">
        <v>2240602</v>
      </c>
      <c r="B981" s="383" t="s">
        <v>888</v>
      </c>
      <c r="C981" s="384">
        <f t="shared" si="126"/>
        <v>0</v>
      </c>
      <c r="D981" s="384"/>
      <c r="E981" s="384"/>
      <c r="F981" s="202">
        <f t="shared" si="125"/>
        <v>7</v>
      </c>
    </row>
    <row r="982" s="357" customFormat="1" ht="15" spans="1:6">
      <c r="A982" s="386">
        <v>2240699</v>
      </c>
      <c r="B982" s="383" t="s">
        <v>889</v>
      </c>
      <c r="C982" s="384">
        <f t="shared" si="126"/>
        <v>12</v>
      </c>
      <c r="D982" s="384">
        <v>12</v>
      </c>
      <c r="E982" s="384">
        <v>0</v>
      </c>
      <c r="F982" s="202">
        <f t="shared" si="125"/>
        <v>7</v>
      </c>
    </row>
    <row r="983" s="357" customFormat="1" ht="15.75" spans="1:6">
      <c r="A983" s="379">
        <v>22407</v>
      </c>
      <c r="B983" s="388" t="s">
        <v>890</v>
      </c>
      <c r="C983" s="387">
        <f>SUM(C984:C986)</f>
        <v>2307</v>
      </c>
      <c r="D983" s="387">
        <f>SUM(D984:D986)</f>
        <v>0</v>
      </c>
      <c r="E983" s="385">
        <f>SUM(E984:E986)</f>
        <v>2307</v>
      </c>
      <c r="F983" s="202">
        <f t="shared" si="125"/>
        <v>5</v>
      </c>
    </row>
    <row r="984" s="357" customFormat="1" ht="15" spans="1:6">
      <c r="A984" s="386">
        <v>2240703</v>
      </c>
      <c r="B984" s="383" t="s">
        <v>891</v>
      </c>
      <c r="C984" s="384">
        <f t="shared" ref="C984:C986" si="127">D984+E984</f>
        <v>1097</v>
      </c>
      <c r="D984" s="384"/>
      <c r="E984" s="384">
        <v>1097</v>
      </c>
      <c r="F984" s="202">
        <f t="shared" si="125"/>
        <v>7</v>
      </c>
    </row>
    <row r="985" s="357" customFormat="1" ht="15" spans="1:6">
      <c r="A985" s="386">
        <v>2240704</v>
      </c>
      <c r="B985" s="383" t="s">
        <v>892</v>
      </c>
      <c r="C985" s="384">
        <f t="shared" si="127"/>
        <v>441</v>
      </c>
      <c r="D985" s="384"/>
      <c r="E985" s="384">
        <v>441</v>
      </c>
      <c r="F985" s="202">
        <f t="shared" si="125"/>
        <v>7</v>
      </c>
    </row>
    <row r="986" s="357" customFormat="1" ht="15" spans="1:6">
      <c r="A986" s="386">
        <v>2240799</v>
      </c>
      <c r="B986" s="383" t="s">
        <v>893</v>
      </c>
      <c r="C986" s="384">
        <f t="shared" si="127"/>
        <v>769</v>
      </c>
      <c r="D986" s="384"/>
      <c r="E986" s="384">
        <v>769</v>
      </c>
      <c r="F986" s="202">
        <f t="shared" si="125"/>
        <v>7</v>
      </c>
    </row>
    <row r="987" s="357" customFormat="1" ht="15.75" spans="1:6">
      <c r="A987" s="379">
        <v>22499</v>
      </c>
      <c r="B987" s="388" t="s">
        <v>894</v>
      </c>
      <c r="C987" s="387">
        <f>C988</f>
        <v>50</v>
      </c>
      <c r="D987" s="387">
        <f>D988</f>
        <v>0</v>
      </c>
      <c r="E987" s="385">
        <f>E988</f>
        <v>50</v>
      </c>
      <c r="F987" s="202">
        <f t="shared" si="125"/>
        <v>5</v>
      </c>
    </row>
    <row r="988" s="357" customFormat="1" ht="15" spans="1:6">
      <c r="A988" s="386">
        <v>2249999</v>
      </c>
      <c r="B988" s="383" t="s">
        <v>894</v>
      </c>
      <c r="C988" s="384">
        <f t="shared" ref="C988:C993" si="128">D988+E988</f>
        <v>50</v>
      </c>
      <c r="D988" s="384">
        <v>0</v>
      </c>
      <c r="E988" s="384">
        <v>50</v>
      </c>
      <c r="F988" s="202">
        <f t="shared" si="125"/>
        <v>7</v>
      </c>
    </row>
    <row r="989" s="202" customFormat="1" ht="15" customHeight="1" spans="1:6">
      <c r="A989" s="390">
        <v>227</v>
      </c>
      <c r="B989" s="377" t="s">
        <v>895</v>
      </c>
      <c r="C989" s="381">
        <v>2500</v>
      </c>
      <c r="D989" s="381">
        <v>2500</v>
      </c>
      <c r="E989" s="385">
        <v>0</v>
      </c>
      <c r="F989" s="202">
        <f t="shared" si="125"/>
        <v>3</v>
      </c>
    </row>
    <row r="990" s="202" customFormat="1" ht="15.75" spans="1:6">
      <c r="A990" s="379">
        <v>232</v>
      </c>
      <c r="B990" s="377" t="s">
        <v>896</v>
      </c>
      <c r="C990" s="378">
        <f>C991</f>
        <v>2803</v>
      </c>
      <c r="D990" s="378">
        <f>D991</f>
        <v>2803</v>
      </c>
      <c r="E990" s="385">
        <f>E991</f>
        <v>0</v>
      </c>
      <c r="F990" s="202">
        <f t="shared" si="125"/>
        <v>3</v>
      </c>
    </row>
    <row r="991" s="357" customFormat="1" ht="15.75" spans="1:6">
      <c r="A991" s="379">
        <v>23203</v>
      </c>
      <c r="B991" s="380" t="s">
        <v>897</v>
      </c>
      <c r="C991" s="381">
        <f>SUM(C992:C993)</f>
        <v>2803</v>
      </c>
      <c r="D991" s="381">
        <f>SUM(D992:D993)</f>
        <v>2803</v>
      </c>
      <c r="E991" s="385">
        <f>SUM(E992:E993)</f>
        <v>0</v>
      </c>
      <c r="F991" s="202">
        <f t="shared" si="125"/>
        <v>5</v>
      </c>
    </row>
    <row r="992" s="357" customFormat="1" ht="15" spans="1:6">
      <c r="A992" s="386">
        <v>2320301</v>
      </c>
      <c r="B992" s="383" t="s">
        <v>898</v>
      </c>
      <c r="C992" s="384">
        <f t="shared" si="128"/>
        <v>2743</v>
      </c>
      <c r="D992" s="384">
        <v>2743</v>
      </c>
      <c r="E992" s="384">
        <v>0</v>
      </c>
      <c r="F992" s="202">
        <f t="shared" si="125"/>
        <v>7</v>
      </c>
    </row>
    <row r="993" s="357" customFormat="1" ht="15" spans="1:6">
      <c r="A993" s="386">
        <v>2320303</v>
      </c>
      <c r="B993" s="383" t="s">
        <v>899</v>
      </c>
      <c r="C993" s="384">
        <f t="shared" si="128"/>
        <v>60</v>
      </c>
      <c r="D993" s="384">
        <v>60</v>
      </c>
      <c r="E993" s="384">
        <v>0</v>
      </c>
      <c r="F993" s="202">
        <f t="shared" si="125"/>
        <v>7</v>
      </c>
    </row>
    <row r="994" s="357" customFormat="1" ht="15.75" spans="1:6">
      <c r="A994" s="379">
        <v>233</v>
      </c>
      <c r="B994" s="377" t="s">
        <v>900</v>
      </c>
      <c r="C994" s="378">
        <f>C995</f>
        <v>30</v>
      </c>
      <c r="D994" s="378">
        <f>D995</f>
        <v>30</v>
      </c>
      <c r="E994" s="385">
        <f>E995</f>
        <v>0</v>
      </c>
      <c r="F994" s="202">
        <f t="shared" si="125"/>
        <v>3</v>
      </c>
    </row>
    <row r="995" s="357" customFormat="1" ht="15.75" spans="1:6">
      <c r="A995" s="379">
        <v>23303</v>
      </c>
      <c r="B995" s="380" t="s">
        <v>901</v>
      </c>
      <c r="C995" s="387">
        <f>SUM(C996)</f>
        <v>30</v>
      </c>
      <c r="D995" s="387">
        <f>SUM(D996)</f>
        <v>30</v>
      </c>
      <c r="E995" s="385">
        <f>SUM(E996)</f>
        <v>0</v>
      </c>
      <c r="F995" s="202">
        <f t="shared" si="125"/>
        <v>5</v>
      </c>
    </row>
    <row r="996" s="357" customFormat="1" ht="15" spans="1:6">
      <c r="A996" s="386">
        <v>2330301</v>
      </c>
      <c r="B996" s="383" t="s">
        <v>901</v>
      </c>
      <c r="C996" s="384">
        <f t="shared" ref="C996:C1002" si="129">D996+E996</f>
        <v>30</v>
      </c>
      <c r="D996" s="384">
        <v>30</v>
      </c>
      <c r="E996" s="384">
        <v>0</v>
      </c>
      <c r="F996" s="202">
        <f t="shared" si="125"/>
        <v>7</v>
      </c>
    </row>
    <row r="997" s="357" customFormat="1" ht="15.75" spans="1:6">
      <c r="A997" s="390">
        <v>229</v>
      </c>
      <c r="B997" s="377" t="s">
        <v>902</v>
      </c>
      <c r="C997" s="378">
        <f>C998+C1000</f>
        <v>22888</v>
      </c>
      <c r="D997" s="378">
        <f>D998+D1000</f>
        <v>22888</v>
      </c>
      <c r="E997" s="385">
        <f>E998+E1000</f>
        <v>0</v>
      </c>
      <c r="F997" s="202">
        <f t="shared" si="125"/>
        <v>3</v>
      </c>
    </row>
    <row r="998" s="357" customFormat="1" ht="15.75" spans="1:6">
      <c r="A998" s="379">
        <v>22902</v>
      </c>
      <c r="B998" s="380" t="s">
        <v>903</v>
      </c>
      <c r="C998" s="381">
        <f>SUM(C999)</f>
        <v>22888</v>
      </c>
      <c r="D998" s="381">
        <f>SUM(D999)</f>
        <v>22888</v>
      </c>
      <c r="E998" s="385">
        <f>SUM(E999)</f>
        <v>0</v>
      </c>
      <c r="F998" s="202">
        <f t="shared" si="125"/>
        <v>5</v>
      </c>
    </row>
    <row r="999" s="357" customFormat="1" ht="15" spans="1:6">
      <c r="A999" s="386">
        <v>2290201</v>
      </c>
      <c r="B999" s="383" t="s">
        <v>903</v>
      </c>
      <c r="C999" s="384">
        <f>D999+E999</f>
        <v>22888</v>
      </c>
      <c r="D999" s="396">
        <f>13927+9099-20-18-100</f>
        <v>22888</v>
      </c>
      <c r="E999" s="384">
        <v>0</v>
      </c>
      <c r="F999" s="202">
        <f t="shared" si="125"/>
        <v>7</v>
      </c>
    </row>
    <row r="1000" s="357" customFormat="1" ht="15.75" spans="1:6">
      <c r="A1000" s="379">
        <v>22999</v>
      </c>
      <c r="B1000" s="380" t="s">
        <v>904</v>
      </c>
      <c r="C1000" s="381">
        <f>C1001</f>
        <v>0</v>
      </c>
      <c r="D1000" s="381">
        <f>D1001</f>
        <v>0</v>
      </c>
      <c r="E1000" s="385">
        <f>E1001</f>
        <v>0</v>
      </c>
      <c r="F1000" s="202">
        <f t="shared" si="125"/>
        <v>5</v>
      </c>
    </row>
    <row r="1001" s="357" customFormat="1" ht="15.75" spans="1:6">
      <c r="A1001" s="386">
        <v>2299999</v>
      </c>
      <c r="B1001" s="383" t="s">
        <v>902</v>
      </c>
      <c r="C1001" s="384">
        <f t="shared" si="129"/>
        <v>0</v>
      </c>
      <c r="D1001" s="381"/>
      <c r="E1001" s="384"/>
      <c r="F1001" s="202">
        <f t="shared" si="125"/>
        <v>7</v>
      </c>
    </row>
    <row r="1002" s="202" customFormat="1" ht="15.75" spans="1:6">
      <c r="A1002" s="390"/>
      <c r="B1002" s="377" t="s">
        <v>905</v>
      </c>
      <c r="C1002" s="385">
        <f t="shared" si="129"/>
        <v>0</v>
      </c>
      <c r="D1002" s="378"/>
      <c r="E1002" s="385"/>
      <c r="F1002" s="202">
        <f t="shared" si="125"/>
        <v>0</v>
      </c>
    </row>
    <row r="1003" s="202" customFormat="1" ht="15.75" spans="1:6">
      <c r="A1003" s="397"/>
      <c r="B1003" s="398" t="s">
        <v>906</v>
      </c>
      <c r="C1003" s="378">
        <f>C1000+C997+C994+C990+C989+C948+C931+C909+C888+C869+C850+C815+C787+C679++C656+C600+C527+C407++C350+C309+C268+C215+C204+C7+C1002</f>
        <v>237153</v>
      </c>
      <c r="D1003" s="378">
        <f>D1000+D997+D994+D990+D989+D948+D931+D909+D888+D869+D850+D815+D787+D679++D656+D600+D527+D407++D350+D309+D268+D215+D204+D7+D1002</f>
        <v>213551</v>
      </c>
      <c r="E1003" s="378">
        <f>E1000+E997+E994+E990+E989+E948+E931+E909+E888+E869+E850+E815+E787+E679++E656+E600+E527+E407++E350+E309+E268+E215+E204+E7+E1002</f>
        <v>23602</v>
      </c>
      <c r="F1003" s="202">
        <f t="shared" si="125"/>
        <v>0</v>
      </c>
    </row>
    <row r="1004" s="203" customFormat="1" ht="15.75" spans="1:6">
      <c r="A1004" s="397">
        <v>230</v>
      </c>
      <c r="B1004" s="377" t="s">
        <v>907</v>
      </c>
      <c r="C1004" s="378">
        <f>C1005+C1009+C1008+C1011+C1010</f>
        <v>1000</v>
      </c>
      <c r="D1004" s="378">
        <f>D1005+D1009+D1008+D1011+D1010</f>
        <v>1000</v>
      </c>
      <c r="E1004" s="385">
        <f>E1005+E1009+E1008+E1011+E1010</f>
        <v>0</v>
      </c>
      <c r="F1004" s="202">
        <f t="shared" si="125"/>
        <v>3</v>
      </c>
    </row>
    <row r="1005" s="202" customFormat="1" ht="15.75" spans="1:6">
      <c r="A1005" s="379">
        <v>23006</v>
      </c>
      <c r="B1005" s="399" t="s">
        <v>908</v>
      </c>
      <c r="C1005" s="378">
        <f>SUM(C1006:C1007)</f>
        <v>1000</v>
      </c>
      <c r="D1005" s="378">
        <f>SUM(D1006:D1007)</f>
        <v>1000</v>
      </c>
      <c r="E1005" s="385">
        <f>SUM(E1006:E1007)</f>
        <v>0</v>
      </c>
      <c r="F1005" s="202">
        <f t="shared" si="125"/>
        <v>5</v>
      </c>
    </row>
    <row r="1006" ht="15" spans="1:6">
      <c r="A1006" s="382">
        <v>2300601</v>
      </c>
      <c r="B1006" s="400" t="s">
        <v>909</v>
      </c>
      <c r="C1006" s="384">
        <f>D1006+E1006</f>
        <v>257</v>
      </c>
      <c r="D1006" s="401">
        <v>257</v>
      </c>
      <c r="E1006" s="384"/>
      <c r="F1006" s="202">
        <f t="shared" si="125"/>
        <v>7</v>
      </c>
    </row>
    <row r="1007" ht="15" spans="1:6">
      <c r="A1007" s="382">
        <v>2300602</v>
      </c>
      <c r="B1007" s="400" t="s">
        <v>910</v>
      </c>
      <c r="C1007" s="384">
        <f>D1007+E1007</f>
        <v>743</v>
      </c>
      <c r="D1007" s="401">
        <v>743</v>
      </c>
      <c r="E1007" s="384"/>
      <c r="F1007" s="202">
        <f t="shared" si="125"/>
        <v>7</v>
      </c>
    </row>
    <row r="1008" s="357" customFormat="1" ht="15.75" spans="1:6">
      <c r="A1008" s="379">
        <v>23008</v>
      </c>
      <c r="B1008" s="399" t="s">
        <v>911</v>
      </c>
      <c r="C1008" s="387"/>
      <c r="D1008" s="387"/>
      <c r="E1008" s="385"/>
      <c r="F1008" s="202">
        <f t="shared" si="125"/>
        <v>5</v>
      </c>
    </row>
    <row r="1009" s="357" customFormat="1" ht="15.75" spans="1:6">
      <c r="A1009" s="379">
        <v>23009</v>
      </c>
      <c r="B1009" s="399" t="s">
        <v>912</v>
      </c>
      <c r="C1009" s="387"/>
      <c r="D1009" s="387"/>
      <c r="E1009" s="385"/>
      <c r="F1009" s="202">
        <f t="shared" si="125"/>
        <v>5</v>
      </c>
    </row>
    <row r="1010" s="357" customFormat="1" ht="15.75" spans="1:6">
      <c r="A1010" s="379">
        <v>23015</v>
      </c>
      <c r="B1010" s="399" t="s">
        <v>913</v>
      </c>
      <c r="C1010" s="387"/>
      <c r="D1010" s="387"/>
      <c r="E1010" s="385"/>
      <c r="F1010" s="202">
        <f t="shared" si="125"/>
        <v>5</v>
      </c>
    </row>
    <row r="1011" s="357" customFormat="1" ht="15.75" spans="1:6">
      <c r="A1011" s="379">
        <v>23016</v>
      </c>
      <c r="B1011" s="399" t="s">
        <v>914</v>
      </c>
      <c r="C1011" s="387"/>
      <c r="D1011" s="387"/>
      <c r="E1011" s="385"/>
      <c r="F1011" s="202">
        <f t="shared" si="125"/>
        <v>5</v>
      </c>
    </row>
    <row r="1012" s="357" customFormat="1" ht="15.75" spans="1:6">
      <c r="A1012" s="397">
        <v>231</v>
      </c>
      <c r="B1012" s="377" t="s">
        <v>915</v>
      </c>
      <c r="C1012" s="387">
        <f>SUM(C1013)</f>
        <v>10400</v>
      </c>
      <c r="D1012" s="387">
        <f>SUM(D1013)</f>
        <v>10400</v>
      </c>
      <c r="E1012" s="385">
        <f>SUM(E1013)</f>
        <v>0</v>
      </c>
      <c r="F1012" s="202">
        <f t="shared" si="125"/>
        <v>3</v>
      </c>
    </row>
    <row r="1013" s="357" customFormat="1" ht="15.75" spans="1:6">
      <c r="A1013" s="379">
        <v>23103</v>
      </c>
      <c r="B1013" s="399" t="s">
        <v>916</v>
      </c>
      <c r="C1013" s="378">
        <f>SUM(C1014:C1016)</f>
        <v>10400</v>
      </c>
      <c r="D1013" s="378">
        <f>SUM(D1014:D1016)</f>
        <v>10400</v>
      </c>
      <c r="E1013" s="385">
        <f>SUM(E1014:E1016)</f>
        <v>0</v>
      </c>
      <c r="F1013" s="202">
        <f t="shared" si="125"/>
        <v>5</v>
      </c>
    </row>
    <row r="1014" ht="15" spans="1:6">
      <c r="A1014" s="382">
        <v>2310301</v>
      </c>
      <c r="B1014" s="400" t="s">
        <v>917</v>
      </c>
      <c r="C1014" s="384">
        <f>D1014+E1014</f>
        <v>10000</v>
      </c>
      <c r="D1014" s="401">
        <v>10000</v>
      </c>
      <c r="E1014" s="384">
        <v>0</v>
      </c>
      <c r="F1014" s="202">
        <f t="shared" si="125"/>
        <v>7</v>
      </c>
    </row>
    <row r="1015" ht="15" spans="1:6">
      <c r="A1015" s="382">
        <v>2310303</v>
      </c>
      <c r="B1015" s="400" t="s">
        <v>918</v>
      </c>
      <c r="C1015" s="384">
        <f>D1015+E1015</f>
        <v>400</v>
      </c>
      <c r="D1015" s="401">
        <v>400</v>
      </c>
      <c r="E1015" s="384">
        <v>0</v>
      </c>
      <c r="F1015" s="202">
        <f t="shared" si="125"/>
        <v>7</v>
      </c>
    </row>
    <row r="1016" ht="15" spans="1:5">
      <c r="A1016" s="402">
        <v>2310399</v>
      </c>
      <c r="B1016" s="403" t="s">
        <v>919</v>
      </c>
      <c r="C1016" s="401"/>
      <c r="D1016" s="401"/>
      <c r="E1016" s="393" t="str">
        <f>IFERROR(D1016/#REF!,"")</f>
        <v/>
      </c>
    </row>
    <row r="1017" ht="15.75" spans="1:5">
      <c r="A1017" s="404"/>
      <c r="B1017" s="405" t="s">
        <v>920</v>
      </c>
      <c r="C1017" s="378">
        <f>C1013+C1004+C1003</f>
        <v>248553</v>
      </c>
      <c r="D1017" s="378">
        <f>D1013+D1004+D1003</f>
        <v>224951</v>
      </c>
      <c r="E1017" s="378">
        <f>E1013+E1004+E1003</f>
        <v>23602</v>
      </c>
    </row>
    <row r="1018" spans="1:1">
      <c r="A1018" s="358" t="s">
        <v>925</v>
      </c>
    </row>
  </sheetData>
  <autoFilter ref="A6:XEW1018">
    <extLst/>
  </autoFilter>
  <mergeCells count="8">
    <mergeCell ref="A2:E2"/>
    <mergeCell ref="D3:E3"/>
    <mergeCell ref="C4:E4"/>
    <mergeCell ref="A4:A6"/>
    <mergeCell ref="B4:B6"/>
    <mergeCell ref="C5:C6"/>
    <mergeCell ref="D5:D6"/>
    <mergeCell ref="E5:E6"/>
  </mergeCells>
  <printOptions horizontalCentered="1"/>
  <pageMargins left="0.590277777777778" right="0.590277777777778" top="0.550694444444444" bottom="0.550694444444444" header="0.310416666666667" footer="0.310416666666667"/>
  <pageSetup paperSize="9" scale="99" fitToHeight="0" orientation="portrait" horizontalDpi="600"/>
  <headerFooter alignWithMargins="0" scaleWithDoc="0">
    <oddFooter>&amp;C第 &amp;P 页，共 &amp;N 页</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62"/>
  <sheetViews>
    <sheetView showGridLines="0" workbookViewId="0">
      <selection activeCell="D40" sqref="D40"/>
    </sheetView>
  </sheetViews>
  <sheetFormatPr defaultColWidth="8.8" defaultRowHeight="14.25" outlineLevelCol="3"/>
  <cols>
    <col min="1" max="1" width="34.5666666666667" style="316" customWidth="1"/>
    <col min="2" max="2" width="26" style="316" customWidth="1"/>
    <col min="3" max="3" width="27" style="316" customWidth="1"/>
    <col min="4" max="4" width="31.4333333333333" style="316" customWidth="1"/>
    <col min="5" max="5" width="9.14166666666667" style="316" customWidth="1"/>
    <col min="6" max="16384" width="8.8" style="316"/>
  </cols>
  <sheetData>
    <row r="1" ht="24" customHeight="1" spans="1:1">
      <c r="A1" s="316" t="s">
        <v>926</v>
      </c>
    </row>
    <row r="2" ht="30" customHeight="1" spans="1:4">
      <c r="A2" s="317" t="s">
        <v>927</v>
      </c>
      <c r="B2" s="335"/>
      <c r="C2" s="335"/>
      <c r="D2" s="335"/>
    </row>
    <row r="3" ht="19.5" customHeight="1" spans="1:4">
      <c r="A3" s="335"/>
      <c r="B3" s="335"/>
      <c r="C3" s="335"/>
      <c r="D3" s="321" t="s">
        <v>928</v>
      </c>
    </row>
    <row r="4" ht="21" customHeight="1" spans="1:4">
      <c r="A4" s="336" t="s">
        <v>929</v>
      </c>
      <c r="B4" s="337" t="s">
        <v>930</v>
      </c>
      <c r="C4" s="338" t="s">
        <v>931</v>
      </c>
      <c r="D4" s="339"/>
    </row>
    <row r="5" ht="24.75" customHeight="1" spans="1:4">
      <c r="A5" s="340"/>
      <c r="B5" s="341"/>
      <c r="C5" s="342" t="s">
        <v>932</v>
      </c>
      <c r="D5" s="343" t="s">
        <v>933</v>
      </c>
    </row>
    <row r="6" ht="24.75" customHeight="1" spans="1:4">
      <c r="A6" s="344" t="s">
        <v>934</v>
      </c>
      <c r="B6" s="345">
        <f>C6+D6</f>
        <v>248552.516554</v>
      </c>
      <c r="C6" s="345">
        <f>C7+C12+C23+C30+C34+C37+C39+C43+C49+C51+C55+C60+C58</f>
        <v>78483</v>
      </c>
      <c r="D6" s="345">
        <f>D7+D12+D23+D30+D34+D37+D39+D43+D49+D51+D55+D60+D58</f>
        <v>170069.516554</v>
      </c>
    </row>
    <row r="7" ht="24.75" customHeight="1" spans="1:4">
      <c r="A7" s="344" t="s">
        <v>935</v>
      </c>
      <c r="B7" s="345">
        <f t="shared" ref="B6:B20" si="0">C7+D7</f>
        <v>42735</v>
      </c>
      <c r="C7" s="345">
        <f>SUM(C8:C11)</f>
        <v>35033</v>
      </c>
      <c r="D7" s="345">
        <f>SUM(D8:D11)</f>
        <v>7702</v>
      </c>
    </row>
    <row r="8" ht="24.75" customHeight="1" spans="1:4">
      <c r="A8" s="346" t="s">
        <v>936</v>
      </c>
      <c r="B8" s="347">
        <f t="shared" si="0"/>
        <v>26066</v>
      </c>
      <c r="C8" s="347">
        <v>19888</v>
      </c>
      <c r="D8" s="347">
        <v>6178</v>
      </c>
    </row>
    <row r="9" ht="24.75" customHeight="1" spans="1:4">
      <c r="A9" s="346" t="s">
        <v>937</v>
      </c>
      <c r="B9" s="347">
        <f t="shared" si="0"/>
        <v>7044</v>
      </c>
      <c r="C9" s="347">
        <v>6479</v>
      </c>
      <c r="D9" s="347">
        <v>565</v>
      </c>
    </row>
    <row r="10" ht="24.75" customHeight="1" spans="1:4">
      <c r="A10" s="346" t="s">
        <v>938</v>
      </c>
      <c r="B10" s="347">
        <f t="shared" si="0"/>
        <v>2116</v>
      </c>
      <c r="C10" s="347">
        <v>2116</v>
      </c>
      <c r="D10" s="347"/>
    </row>
    <row r="11" ht="24.75" customHeight="1" spans="1:4">
      <c r="A11" s="346" t="s">
        <v>939</v>
      </c>
      <c r="B11" s="347">
        <f t="shared" si="0"/>
        <v>7509</v>
      </c>
      <c r="C11" s="347">
        <v>6550</v>
      </c>
      <c r="D11" s="347">
        <v>959</v>
      </c>
    </row>
    <row r="12" ht="24.75" customHeight="1" spans="1:4">
      <c r="A12" s="344" t="s">
        <v>940</v>
      </c>
      <c r="B12" s="345">
        <f t="shared" si="0"/>
        <v>19625</v>
      </c>
      <c r="C12" s="345">
        <f>SUM(C13:C22)</f>
        <v>3564</v>
      </c>
      <c r="D12" s="345">
        <f>SUM(D13:D22)</f>
        <v>16061</v>
      </c>
    </row>
    <row r="13" ht="24.75" customHeight="1" spans="1:4">
      <c r="A13" s="346" t="s">
        <v>941</v>
      </c>
      <c r="B13" s="347">
        <f t="shared" si="0"/>
        <v>8608</v>
      </c>
      <c r="C13" s="347">
        <v>3189</v>
      </c>
      <c r="D13" s="347">
        <v>5419</v>
      </c>
    </row>
    <row r="14" ht="24.75" customHeight="1" spans="1:4">
      <c r="A14" s="346" t="s">
        <v>942</v>
      </c>
      <c r="B14" s="347">
        <f t="shared" si="0"/>
        <v>290</v>
      </c>
      <c r="C14" s="347">
        <v>52</v>
      </c>
      <c r="D14" s="347">
        <v>238</v>
      </c>
    </row>
    <row r="15" ht="24.75" customHeight="1" spans="1:4">
      <c r="A15" s="346" t="s">
        <v>943</v>
      </c>
      <c r="B15" s="347">
        <f t="shared" si="0"/>
        <v>584</v>
      </c>
      <c r="C15" s="347">
        <v>11</v>
      </c>
      <c r="D15" s="347">
        <v>573</v>
      </c>
    </row>
    <row r="16" ht="24.75" customHeight="1" spans="1:4">
      <c r="A16" s="346" t="s">
        <v>944</v>
      </c>
      <c r="B16" s="347">
        <f t="shared" si="0"/>
        <v>524</v>
      </c>
      <c r="C16" s="347"/>
      <c r="D16" s="347">
        <v>524</v>
      </c>
    </row>
    <row r="17" ht="24.75" customHeight="1" spans="1:4">
      <c r="A17" s="346" t="s">
        <v>945</v>
      </c>
      <c r="B17" s="347">
        <f t="shared" si="0"/>
        <v>3653</v>
      </c>
      <c r="C17" s="347">
        <v>10</v>
      </c>
      <c r="D17" s="347">
        <v>3643</v>
      </c>
    </row>
    <row r="18" ht="24.75" customHeight="1" spans="1:4">
      <c r="A18" s="346" t="s">
        <v>946</v>
      </c>
      <c r="B18" s="347">
        <f t="shared" si="0"/>
        <v>495</v>
      </c>
      <c r="C18" s="347">
        <v>159</v>
      </c>
      <c r="D18" s="347">
        <v>336</v>
      </c>
    </row>
    <row r="19" ht="24.75" customHeight="1" spans="1:4">
      <c r="A19" s="346" t="s">
        <v>947</v>
      </c>
      <c r="B19" s="347">
        <f t="shared" si="0"/>
        <v>14</v>
      </c>
      <c r="C19" s="347"/>
      <c r="D19" s="347">
        <v>14</v>
      </c>
    </row>
    <row r="20" ht="24.75" customHeight="1" spans="1:4">
      <c r="A20" s="346" t="s">
        <v>948</v>
      </c>
      <c r="B20" s="347">
        <f t="shared" si="0"/>
        <v>373</v>
      </c>
      <c r="C20" s="347">
        <v>135</v>
      </c>
      <c r="D20" s="347">
        <v>238</v>
      </c>
    </row>
    <row r="21" ht="24.75" customHeight="1" spans="1:4">
      <c r="A21" s="346" t="s">
        <v>949</v>
      </c>
      <c r="B21" s="347">
        <f t="shared" ref="B21:B28" si="1">C21+D21</f>
        <v>221</v>
      </c>
      <c r="C21" s="347">
        <v>7</v>
      </c>
      <c r="D21" s="347">
        <v>214</v>
      </c>
    </row>
    <row r="22" ht="24.75" customHeight="1" spans="1:4">
      <c r="A22" s="346" t="s">
        <v>950</v>
      </c>
      <c r="B22" s="347">
        <f t="shared" si="1"/>
        <v>4863</v>
      </c>
      <c r="C22" s="347">
        <v>1</v>
      </c>
      <c r="D22" s="347">
        <v>4862</v>
      </c>
    </row>
    <row r="23" ht="24.75" customHeight="1" spans="1:4">
      <c r="A23" s="344" t="s">
        <v>951</v>
      </c>
      <c r="B23" s="345">
        <f t="shared" si="1"/>
        <v>25229</v>
      </c>
      <c r="C23" s="345">
        <f>SUM(C24:C29)</f>
        <v>0</v>
      </c>
      <c r="D23" s="345">
        <f>SUM(D24:D29)</f>
        <v>25229</v>
      </c>
    </row>
    <row r="24" ht="24.75" customHeight="1" spans="1:4">
      <c r="A24" s="346" t="s">
        <v>952</v>
      </c>
      <c r="B24" s="347">
        <f t="shared" si="1"/>
        <v>3529</v>
      </c>
      <c r="C24" s="347"/>
      <c r="D24" s="347">
        <v>3529</v>
      </c>
    </row>
    <row r="25" ht="24.75" customHeight="1" spans="1:4">
      <c r="A25" s="346" t="s">
        <v>953</v>
      </c>
      <c r="B25" s="347">
        <f t="shared" si="1"/>
        <v>19360</v>
      </c>
      <c r="C25" s="347"/>
      <c r="D25" s="347">
        <v>19360</v>
      </c>
    </row>
    <row r="26" ht="24.75" customHeight="1" spans="1:4">
      <c r="A26" s="348" t="s">
        <v>954</v>
      </c>
      <c r="B26" s="347">
        <f t="shared" si="1"/>
        <v>100</v>
      </c>
      <c r="C26" s="347"/>
      <c r="D26" s="347">
        <v>100</v>
      </c>
    </row>
    <row r="27" ht="24.75" customHeight="1" spans="1:4">
      <c r="A27" s="346" t="s">
        <v>955</v>
      </c>
      <c r="B27" s="347">
        <f t="shared" si="1"/>
        <v>223</v>
      </c>
      <c r="C27" s="347"/>
      <c r="D27" s="347">
        <v>223</v>
      </c>
    </row>
    <row r="28" ht="24.75" customHeight="1" spans="1:4">
      <c r="A28" s="346" t="s">
        <v>956</v>
      </c>
      <c r="B28" s="347">
        <f t="shared" si="1"/>
        <v>30</v>
      </c>
      <c r="C28" s="347"/>
      <c r="D28" s="347">
        <v>30</v>
      </c>
    </row>
    <row r="29" ht="24.75" customHeight="1" spans="1:4">
      <c r="A29" s="346" t="s">
        <v>957</v>
      </c>
      <c r="B29" s="347">
        <f t="shared" ref="B29:B62" si="2">C29+D29</f>
        <v>1987</v>
      </c>
      <c r="C29" s="347"/>
      <c r="D29" s="347">
        <f>1911+76</f>
        <v>1987</v>
      </c>
    </row>
    <row r="30" ht="24.75" customHeight="1" spans="1:4">
      <c r="A30" s="344" t="s">
        <v>958</v>
      </c>
      <c r="B30" s="345">
        <f t="shared" si="2"/>
        <v>8909</v>
      </c>
      <c r="C30" s="345">
        <f>SUM(C31:C33)</f>
        <v>0</v>
      </c>
      <c r="D30" s="345">
        <f>SUM(D31:D33)</f>
        <v>8909</v>
      </c>
    </row>
    <row r="31" ht="24.75" customHeight="1" spans="1:4">
      <c r="A31" s="346" t="s">
        <v>952</v>
      </c>
      <c r="B31" s="347">
        <f t="shared" si="2"/>
        <v>632</v>
      </c>
      <c r="C31" s="347"/>
      <c r="D31" s="347">
        <v>632</v>
      </c>
    </row>
    <row r="32" ht="24.75" customHeight="1" spans="1:4">
      <c r="A32" s="346" t="s">
        <v>953</v>
      </c>
      <c r="B32" s="347">
        <f t="shared" si="2"/>
        <v>8237</v>
      </c>
      <c r="C32" s="347"/>
      <c r="D32" s="347">
        <v>8237</v>
      </c>
    </row>
    <row r="33" ht="24.75" customHeight="1" spans="1:4">
      <c r="A33" s="346" t="s">
        <v>956</v>
      </c>
      <c r="B33" s="347">
        <f t="shared" si="2"/>
        <v>40</v>
      </c>
      <c r="C33" s="347"/>
      <c r="D33" s="347">
        <v>40</v>
      </c>
    </row>
    <row r="34" ht="24.75" customHeight="1" spans="1:4">
      <c r="A34" s="344" t="s">
        <v>959</v>
      </c>
      <c r="B34" s="345">
        <f t="shared" si="2"/>
        <v>38982</v>
      </c>
      <c r="C34" s="345">
        <f>SUM(C35:C36)</f>
        <v>34936</v>
      </c>
      <c r="D34" s="345">
        <f>SUM(D35:D36)</f>
        <v>4046</v>
      </c>
    </row>
    <row r="35" ht="24.75" customHeight="1" spans="1:4">
      <c r="A35" s="346" t="s">
        <v>960</v>
      </c>
      <c r="B35" s="347">
        <f t="shared" si="2"/>
        <v>34408</v>
      </c>
      <c r="C35" s="347">
        <v>33830</v>
      </c>
      <c r="D35" s="347">
        <v>578</v>
      </c>
    </row>
    <row r="36" ht="24.75" customHeight="1" spans="1:4">
      <c r="A36" s="346" t="s">
        <v>961</v>
      </c>
      <c r="B36" s="347">
        <f t="shared" si="2"/>
        <v>4574</v>
      </c>
      <c r="C36" s="347">
        <v>1106</v>
      </c>
      <c r="D36" s="347">
        <v>3468</v>
      </c>
    </row>
    <row r="37" ht="24.75" customHeight="1" spans="1:4">
      <c r="A37" s="344" t="s">
        <v>962</v>
      </c>
      <c r="B37" s="345">
        <f t="shared" si="2"/>
        <v>1596.516554</v>
      </c>
      <c r="C37" s="345">
        <f>SUM(C38)</f>
        <v>0</v>
      </c>
      <c r="D37" s="345">
        <v>1596.516554</v>
      </c>
    </row>
    <row r="38" ht="24.75" customHeight="1" spans="1:4">
      <c r="A38" s="346" t="s">
        <v>963</v>
      </c>
      <c r="B38" s="347">
        <f t="shared" si="2"/>
        <v>1597</v>
      </c>
      <c r="C38" s="347"/>
      <c r="D38" s="347">
        <v>1597</v>
      </c>
    </row>
    <row r="39" ht="24.75" customHeight="1" spans="1:4">
      <c r="A39" s="344" t="s">
        <v>964</v>
      </c>
      <c r="B39" s="345">
        <f t="shared" si="2"/>
        <v>970</v>
      </c>
      <c r="C39" s="345">
        <f>SUM(C40:C42)</f>
        <v>0</v>
      </c>
      <c r="D39" s="345">
        <f>SUM(D40:D42)</f>
        <v>970</v>
      </c>
    </row>
    <row r="40" ht="24.75" customHeight="1" spans="1:4">
      <c r="A40" s="346" t="s">
        <v>965</v>
      </c>
      <c r="B40" s="347">
        <f t="shared" si="2"/>
        <v>163</v>
      </c>
      <c r="C40" s="347"/>
      <c r="D40" s="347">
        <v>163</v>
      </c>
    </row>
    <row r="41" ht="24.75" customHeight="1" spans="1:4">
      <c r="A41" s="346" t="s">
        <v>966</v>
      </c>
      <c r="B41" s="347">
        <f t="shared" si="2"/>
        <v>169</v>
      </c>
      <c r="C41" s="347"/>
      <c r="D41" s="347">
        <v>169</v>
      </c>
    </row>
    <row r="42" ht="24.75" customHeight="1" spans="1:4">
      <c r="A42" s="346" t="s">
        <v>967</v>
      </c>
      <c r="B42" s="347">
        <f t="shared" si="2"/>
        <v>638</v>
      </c>
      <c r="C42" s="347"/>
      <c r="D42" s="347">
        <f>714-76</f>
        <v>638</v>
      </c>
    </row>
    <row r="43" ht="24.75" customHeight="1" spans="1:4">
      <c r="A43" s="344" t="s">
        <v>968</v>
      </c>
      <c r="B43" s="345">
        <f t="shared" si="2"/>
        <v>47545</v>
      </c>
      <c r="C43" s="345">
        <f>SUM(C44:C48)</f>
        <v>4950</v>
      </c>
      <c r="D43" s="345">
        <f>SUM(D44:D48)</f>
        <v>42595</v>
      </c>
    </row>
    <row r="44" ht="24.75" customHeight="1" spans="1:4">
      <c r="A44" s="346" t="s">
        <v>969</v>
      </c>
      <c r="B44" s="347">
        <f t="shared" si="2"/>
        <v>24525</v>
      </c>
      <c r="C44" s="347">
        <v>1462</v>
      </c>
      <c r="D44" s="347">
        <v>23063</v>
      </c>
    </row>
    <row r="45" ht="24.75" customHeight="1" spans="1:4">
      <c r="A45" s="346" t="s">
        <v>970</v>
      </c>
      <c r="B45" s="347">
        <f t="shared" si="2"/>
        <v>1806</v>
      </c>
      <c r="C45" s="347"/>
      <c r="D45" s="347">
        <v>1806</v>
      </c>
    </row>
    <row r="46" ht="24.75" customHeight="1" spans="1:4">
      <c r="A46" s="346" t="s">
        <v>971</v>
      </c>
      <c r="B46" s="347">
        <f t="shared" si="2"/>
        <v>5632</v>
      </c>
      <c r="C46" s="347"/>
      <c r="D46" s="347">
        <v>5632</v>
      </c>
    </row>
    <row r="47" ht="24.75" customHeight="1" spans="1:4">
      <c r="A47" s="346" t="s">
        <v>972</v>
      </c>
      <c r="B47" s="347">
        <f t="shared" si="2"/>
        <v>3493</v>
      </c>
      <c r="C47" s="347">
        <v>3488</v>
      </c>
      <c r="D47" s="347">
        <v>5</v>
      </c>
    </row>
    <row r="48" ht="24.75" customHeight="1" spans="1:4">
      <c r="A48" s="346" t="s">
        <v>973</v>
      </c>
      <c r="B48" s="347">
        <f t="shared" si="2"/>
        <v>12089</v>
      </c>
      <c r="C48" s="347"/>
      <c r="D48" s="347">
        <v>12089</v>
      </c>
    </row>
    <row r="49" ht="24.75" customHeight="1" spans="1:4">
      <c r="A49" s="344" t="s">
        <v>974</v>
      </c>
      <c r="B49" s="345">
        <f t="shared" si="2"/>
        <v>23340</v>
      </c>
      <c r="C49" s="345">
        <f>SUM(C50)</f>
        <v>0</v>
      </c>
      <c r="D49" s="345">
        <f>SUM(D50)</f>
        <v>23340</v>
      </c>
    </row>
    <row r="50" ht="24.75" customHeight="1" spans="1:4">
      <c r="A50" s="346" t="s">
        <v>975</v>
      </c>
      <c r="B50" s="347">
        <f t="shared" si="2"/>
        <v>23340</v>
      </c>
      <c r="C50" s="347"/>
      <c r="D50" s="347">
        <v>23340</v>
      </c>
    </row>
    <row r="51" ht="24.75" customHeight="1" spans="1:4">
      <c r="A51" s="344" t="s">
        <v>976</v>
      </c>
      <c r="B51" s="345">
        <f t="shared" si="2"/>
        <v>2833</v>
      </c>
      <c r="C51" s="345">
        <f>SUM(C52:C54)</f>
        <v>0</v>
      </c>
      <c r="D51" s="345">
        <f>SUM(D52:D54)</f>
        <v>2833</v>
      </c>
    </row>
    <row r="52" ht="24.75" customHeight="1" spans="1:4">
      <c r="A52" s="346" t="s">
        <v>977</v>
      </c>
      <c r="B52" s="347">
        <f t="shared" si="2"/>
        <v>2743</v>
      </c>
      <c r="C52" s="347"/>
      <c r="D52" s="347">
        <v>2743</v>
      </c>
    </row>
    <row r="53" ht="24.75" customHeight="1" spans="1:4">
      <c r="A53" s="346" t="s">
        <v>978</v>
      </c>
      <c r="B53" s="347">
        <f t="shared" si="2"/>
        <v>60</v>
      </c>
      <c r="C53" s="347"/>
      <c r="D53" s="347">
        <v>60</v>
      </c>
    </row>
    <row r="54" ht="24.75" customHeight="1" spans="1:4">
      <c r="A54" s="346" t="s">
        <v>979</v>
      </c>
      <c r="B54" s="347">
        <f t="shared" si="2"/>
        <v>30</v>
      </c>
      <c r="C54" s="347"/>
      <c r="D54" s="347">
        <v>30</v>
      </c>
    </row>
    <row r="55" ht="24.75" customHeight="1" spans="1:4">
      <c r="A55" s="344" t="s">
        <v>915</v>
      </c>
      <c r="B55" s="345">
        <f t="shared" si="2"/>
        <v>10400</v>
      </c>
      <c r="C55" s="345">
        <f>SUM(C56:C57)</f>
        <v>0</v>
      </c>
      <c r="D55" s="345">
        <f>SUM(D56:D57)</f>
        <v>10400</v>
      </c>
    </row>
    <row r="56" ht="24.75" customHeight="1" spans="1:4">
      <c r="A56" s="346" t="s">
        <v>980</v>
      </c>
      <c r="B56" s="347">
        <f t="shared" si="2"/>
        <v>10000</v>
      </c>
      <c r="C56" s="347"/>
      <c r="D56" s="347">
        <v>10000</v>
      </c>
    </row>
    <row r="57" ht="24.75" customHeight="1" spans="1:4">
      <c r="A57" s="346" t="s">
        <v>981</v>
      </c>
      <c r="B57" s="347">
        <f t="shared" si="2"/>
        <v>400</v>
      </c>
      <c r="C57" s="347"/>
      <c r="D57" s="347">
        <v>400</v>
      </c>
    </row>
    <row r="58" ht="30" customHeight="1" spans="1:4">
      <c r="A58" s="349" t="s">
        <v>907</v>
      </c>
      <c r="B58" s="350">
        <f t="shared" si="2"/>
        <v>1000</v>
      </c>
      <c r="C58" s="350">
        <f>SUM(C59)</f>
        <v>0</v>
      </c>
      <c r="D58" s="350">
        <f>SUM(D59)</f>
        <v>1000</v>
      </c>
    </row>
    <row r="59" ht="22" customHeight="1" spans="1:4">
      <c r="A59" s="351" t="s">
        <v>982</v>
      </c>
      <c r="B59" s="352">
        <f t="shared" si="2"/>
        <v>1000</v>
      </c>
      <c r="C59" s="353"/>
      <c r="D59" s="352">
        <v>1000</v>
      </c>
    </row>
    <row r="60" ht="24.75" customHeight="1" spans="1:4">
      <c r="A60" s="344" t="s">
        <v>983</v>
      </c>
      <c r="B60" s="345">
        <f t="shared" si="2"/>
        <v>25388</v>
      </c>
      <c r="C60" s="345">
        <f>SUM(C61:C62)</f>
        <v>0</v>
      </c>
      <c r="D60" s="345">
        <f>SUM(D61:D62)</f>
        <v>25388</v>
      </c>
    </row>
    <row r="61" ht="24.75" customHeight="1" spans="1:4">
      <c r="A61" s="354" t="s">
        <v>984</v>
      </c>
      <c r="B61" s="355">
        <f t="shared" si="2"/>
        <v>2500</v>
      </c>
      <c r="C61" s="355"/>
      <c r="D61" s="355">
        <v>2500</v>
      </c>
    </row>
    <row r="62" ht="24.75" customHeight="1" spans="1:4">
      <c r="A62" s="356" t="s">
        <v>985</v>
      </c>
      <c r="B62" s="352">
        <f t="shared" si="2"/>
        <v>22888</v>
      </c>
      <c r="C62" s="352"/>
      <c r="D62" s="352">
        <v>22888</v>
      </c>
    </row>
  </sheetData>
  <mergeCells count="5">
    <mergeCell ref="A2:D2"/>
    <mergeCell ref="A3:C3"/>
    <mergeCell ref="C4:D4"/>
    <mergeCell ref="A4:A5"/>
    <mergeCell ref="B4:B5"/>
  </mergeCells>
  <pageMargins left="0.751388888888889" right="0.751388888888889" top="0.354166666666667" bottom="0.393055555555556" header="0.156944444444444" footer="0.118055555555556"/>
  <pageSetup paperSize="1" scale="95" fitToHeight="0" orientation="landscape" horizontalDpi="300" verticalDpi="300"/>
  <headerFooter alignWithMargins="0" scaleWithDoc="0">
    <oddFooter>&amp;C第 &amp;P 页，共 &amp;N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82"/>
  <sheetViews>
    <sheetView showGridLines="0" workbookViewId="0">
      <selection activeCell="D74" sqref="D74"/>
    </sheetView>
  </sheetViews>
  <sheetFormatPr defaultColWidth="8.8" defaultRowHeight="14.25" outlineLevelCol="3"/>
  <cols>
    <col min="1" max="1" width="36.4333333333333" style="316" customWidth="1"/>
    <col min="2" max="2" width="28.1416666666667" style="316" customWidth="1"/>
    <col min="3" max="3" width="27.7166666666667" style="316" customWidth="1"/>
    <col min="4" max="4" width="29.7166666666667" style="316" customWidth="1"/>
    <col min="5" max="5" width="9.14166666666667" style="316" customWidth="1"/>
    <col min="6" max="16384" width="8.8" style="316"/>
  </cols>
  <sheetData>
    <row r="1" ht="22" customHeight="1" spans="1:1">
      <c r="A1" s="316" t="s">
        <v>986</v>
      </c>
    </row>
    <row r="2" ht="34" customHeight="1" spans="1:4">
      <c r="A2" s="317" t="s">
        <v>987</v>
      </c>
      <c r="B2" s="318"/>
      <c r="C2" s="318"/>
      <c r="D2" s="318"/>
    </row>
    <row r="3" ht="19.5" customHeight="1" spans="1:4">
      <c r="A3" s="319"/>
      <c r="B3" s="320"/>
      <c r="C3" s="320"/>
      <c r="D3" s="321" t="s">
        <v>928</v>
      </c>
    </row>
    <row r="4" ht="19.5" customHeight="1" spans="1:4">
      <c r="A4" s="322" t="s">
        <v>929</v>
      </c>
      <c r="B4" s="323" t="s">
        <v>930</v>
      </c>
      <c r="C4" s="324" t="s">
        <v>931</v>
      </c>
      <c r="D4" s="325"/>
    </row>
    <row r="5" ht="27" customHeight="1" spans="1:4">
      <c r="A5" s="326"/>
      <c r="B5" s="327"/>
      <c r="C5" s="328" t="s">
        <v>932</v>
      </c>
      <c r="D5" s="329" t="s">
        <v>933</v>
      </c>
    </row>
    <row r="6" ht="27.75" customHeight="1" spans="1:4">
      <c r="A6" s="330" t="s">
        <v>934</v>
      </c>
      <c r="B6" s="331">
        <f t="shared" ref="B6:B69" si="0">C6+D6</f>
        <v>248553</v>
      </c>
      <c r="C6" s="331">
        <f>C7+C20+C43+C55+C59+C64+C75+C79+C81</f>
        <v>78483</v>
      </c>
      <c r="D6" s="331">
        <f>D7+D20+D43+D55+D59+D64+D75+D79+D81</f>
        <v>170070</v>
      </c>
    </row>
    <row r="7" ht="27.75" customHeight="1" spans="1:4">
      <c r="A7" s="330" t="s">
        <v>988</v>
      </c>
      <c r="B7" s="331">
        <f t="shared" si="0"/>
        <v>77143</v>
      </c>
      <c r="C7" s="331">
        <f>SUM(C8:C19)</f>
        <v>68863</v>
      </c>
      <c r="D7" s="331">
        <f>SUM(D8:D19)</f>
        <v>8280</v>
      </c>
    </row>
    <row r="8" ht="27.75" customHeight="1" spans="1:4">
      <c r="A8" s="332" t="s">
        <v>989</v>
      </c>
      <c r="B8" s="333">
        <f t="shared" si="0"/>
        <v>25597</v>
      </c>
      <c r="C8" s="333">
        <v>20228</v>
      </c>
      <c r="D8" s="333">
        <v>5369</v>
      </c>
    </row>
    <row r="9" ht="27.75" customHeight="1" spans="1:4">
      <c r="A9" s="332" t="s">
        <v>990</v>
      </c>
      <c r="B9" s="333">
        <f t="shared" si="0"/>
        <v>5356</v>
      </c>
      <c r="C9" s="333">
        <v>4596</v>
      </c>
      <c r="D9" s="333">
        <v>760</v>
      </c>
    </row>
    <row r="10" ht="27.75" customHeight="1" spans="1:4">
      <c r="A10" s="332" t="s">
        <v>991</v>
      </c>
      <c r="B10" s="333">
        <f t="shared" si="0"/>
        <v>4345</v>
      </c>
      <c r="C10" s="333">
        <v>4296</v>
      </c>
      <c r="D10" s="333">
        <v>49</v>
      </c>
    </row>
    <row r="11" ht="27.75" customHeight="1" spans="1:4">
      <c r="A11" s="332" t="s">
        <v>992</v>
      </c>
      <c r="B11" s="333">
        <f t="shared" si="0"/>
        <v>38</v>
      </c>
      <c r="C11" s="333"/>
      <c r="D11" s="333">
        <v>38</v>
      </c>
    </row>
    <row r="12" ht="27.75" customHeight="1" spans="1:4">
      <c r="A12" s="332" t="s">
        <v>993</v>
      </c>
      <c r="B12" s="333">
        <f t="shared" si="0"/>
        <v>14275</v>
      </c>
      <c r="C12" s="333">
        <v>14275</v>
      </c>
      <c r="D12" s="333"/>
    </row>
    <row r="13" ht="27.75" customHeight="1" spans="1:4">
      <c r="A13" s="332" t="s">
        <v>994</v>
      </c>
      <c r="B13" s="333">
        <f t="shared" si="0"/>
        <v>6094</v>
      </c>
      <c r="C13" s="333">
        <v>6094</v>
      </c>
      <c r="D13" s="333"/>
    </row>
    <row r="14" ht="27.75" customHeight="1" spans="1:4">
      <c r="A14" s="332" t="s">
        <v>995</v>
      </c>
      <c r="B14" s="333">
        <f t="shared" si="0"/>
        <v>3544</v>
      </c>
      <c r="C14" s="333">
        <v>3044</v>
      </c>
      <c r="D14" s="333">
        <v>500</v>
      </c>
    </row>
    <row r="15" ht="27.75" customHeight="1" spans="1:4">
      <c r="A15" s="332" t="s">
        <v>996</v>
      </c>
      <c r="B15" s="333">
        <f t="shared" si="0"/>
        <v>2819</v>
      </c>
      <c r="C15" s="333">
        <v>2819</v>
      </c>
      <c r="D15" s="333"/>
    </row>
    <row r="16" ht="27.75" customHeight="1" spans="1:4">
      <c r="A16" s="332" t="s">
        <v>997</v>
      </c>
      <c r="B16" s="333">
        <f t="shared" si="0"/>
        <v>1906</v>
      </c>
      <c r="C16" s="333">
        <v>1904</v>
      </c>
      <c r="D16" s="333">
        <v>2</v>
      </c>
    </row>
    <row r="17" ht="27.75" customHeight="1" spans="1:4">
      <c r="A17" s="332" t="s">
        <v>998</v>
      </c>
      <c r="B17" s="333">
        <f t="shared" si="0"/>
        <v>268</v>
      </c>
      <c r="C17" s="333">
        <v>205</v>
      </c>
      <c r="D17" s="333">
        <v>63</v>
      </c>
    </row>
    <row r="18" ht="27.75" customHeight="1" spans="1:4">
      <c r="A18" s="332" t="s">
        <v>938</v>
      </c>
      <c r="B18" s="333">
        <f t="shared" si="0"/>
        <v>4571</v>
      </c>
      <c r="C18" s="333">
        <v>4571</v>
      </c>
      <c r="D18" s="333"/>
    </row>
    <row r="19" ht="27.75" customHeight="1" spans="1:4">
      <c r="A19" s="332" t="s">
        <v>939</v>
      </c>
      <c r="B19" s="333">
        <f t="shared" si="0"/>
        <v>8330</v>
      </c>
      <c r="C19" s="333">
        <v>6831</v>
      </c>
      <c r="D19" s="333">
        <v>1499</v>
      </c>
    </row>
    <row r="20" ht="27.75" customHeight="1" spans="1:4">
      <c r="A20" s="330" t="s">
        <v>999</v>
      </c>
      <c r="B20" s="331">
        <f t="shared" si="0"/>
        <v>24198</v>
      </c>
      <c r="C20" s="331">
        <f>SUM(C21:C42)</f>
        <v>4670</v>
      </c>
      <c r="D20" s="331">
        <f>SUM(D21:D42)</f>
        <v>19528</v>
      </c>
    </row>
    <row r="21" ht="27.75" customHeight="1" spans="1:4">
      <c r="A21" s="332" t="s">
        <v>1000</v>
      </c>
      <c r="B21" s="333">
        <f t="shared" si="0"/>
        <v>8656</v>
      </c>
      <c r="C21" s="333">
        <v>1968</v>
      </c>
      <c r="D21" s="333">
        <v>6688</v>
      </c>
    </row>
    <row r="22" ht="27.75" customHeight="1" spans="1:4">
      <c r="A22" s="332" t="s">
        <v>1001</v>
      </c>
      <c r="B22" s="333">
        <f t="shared" si="0"/>
        <v>48</v>
      </c>
      <c r="C22" s="333">
        <v>20</v>
      </c>
      <c r="D22" s="333">
        <v>28</v>
      </c>
    </row>
    <row r="23" ht="27.75" customHeight="1" spans="1:4">
      <c r="A23" s="332" t="s">
        <v>1002</v>
      </c>
      <c r="B23" s="333">
        <f t="shared" si="0"/>
        <v>49</v>
      </c>
      <c r="C23" s="333">
        <v>11</v>
      </c>
      <c r="D23" s="333">
        <v>38</v>
      </c>
    </row>
    <row r="24" ht="27.75" customHeight="1" spans="1:4">
      <c r="A24" s="332" t="s">
        <v>1003</v>
      </c>
      <c r="B24" s="333">
        <f t="shared" si="0"/>
        <v>513</v>
      </c>
      <c r="C24" s="333">
        <v>104</v>
      </c>
      <c r="D24" s="333">
        <v>409</v>
      </c>
    </row>
    <row r="25" ht="27.75" customHeight="1" spans="1:4">
      <c r="A25" s="332" t="s">
        <v>1004</v>
      </c>
      <c r="B25" s="333">
        <f t="shared" si="0"/>
        <v>425</v>
      </c>
      <c r="C25" s="333"/>
      <c r="D25" s="333">
        <v>425</v>
      </c>
    </row>
    <row r="26" ht="27.75" customHeight="1" spans="1:4">
      <c r="A26" s="332" t="s">
        <v>1005</v>
      </c>
      <c r="B26" s="333">
        <f t="shared" si="0"/>
        <v>17</v>
      </c>
      <c r="C26" s="333">
        <v>12</v>
      </c>
      <c r="D26" s="333">
        <v>5</v>
      </c>
    </row>
    <row r="27" ht="27.75" customHeight="1" spans="1:4">
      <c r="A27" s="332" t="s">
        <v>1006</v>
      </c>
      <c r="B27" s="333">
        <f t="shared" si="0"/>
        <v>454</v>
      </c>
      <c r="C27" s="333">
        <v>200</v>
      </c>
      <c r="D27" s="333">
        <v>254</v>
      </c>
    </row>
    <row r="28" ht="27.75" customHeight="1" spans="1:4">
      <c r="A28" s="332" t="s">
        <v>947</v>
      </c>
      <c r="B28" s="333">
        <f t="shared" si="0"/>
        <v>14</v>
      </c>
      <c r="C28" s="333"/>
      <c r="D28" s="333">
        <v>14</v>
      </c>
    </row>
    <row r="29" ht="27.75" customHeight="1" spans="1:4">
      <c r="A29" s="332" t="s">
        <v>949</v>
      </c>
      <c r="B29" s="333">
        <f t="shared" si="0"/>
        <v>252</v>
      </c>
      <c r="C29" s="333">
        <v>16</v>
      </c>
      <c r="D29" s="333">
        <v>236</v>
      </c>
    </row>
    <row r="30" ht="27.75" customHeight="1" spans="1:4">
      <c r="A30" s="332" t="s">
        <v>1007</v>
      </c>
      <c r="B30" s="333">
        <f t="shared" si="0"/>
        <v>512</v>
      </c>
      <c r="C30" s="333">
        <v>4</v>
      </c>
      <c r="D30" s="333">
        <v>508</v>
      </c>
    </row>
    <row r="31" ht="27.75" customHeight="1" spans="1:4">
      <c r="A31" s="332" t="s">
        <v>942</v>
      </c>
      <c r="B31" s="333">
        <f t="shared" si="0"/>
        <v>290</v>
      </c>
      <c r="C31" s="333">
        <v>52</v>
      </c>
      <c r="D31" s="333">
        <v>238</v>
      </c>
    </row>
    <row r="32" ht="27.75" customHeight="1" spans="1:4">
      <c r="A32" s="332" t="s">
        <v>943</v>
      </c>
      <c r="B32" s="333">
        <f t="shared" si="0"/>
        <v>590</v>
      </c>
      <c r="C32" s="333">
        <v>15</v>
      </c>
      <c r="D32" s="333">
        <v>575</v>
      </c>
    </row>
    <row r="33" ht="27.75" customHeight="1" spans="1:4">
      <c r="A33" s="332" t="s">
        <v>946</v>
      </c>
      <c r="B33" s="333">
        <f t="shared" si="0"/>
        <v>500</v>
      </c>
      <c r="C33" s="333">
        <v>163</v>
      </c>
      <c r="D33" s="333">
        <v>337</v>
      </c>
    </row>
    <row r="34" ht="27.75" customHeight="1" spans="1:4">
      <c r="A34" s="332" t="s">
        <v>1008</v>
      </c>
      <c r="B34" s="333">
        <f t="shared" si="0"/>
        <v>516</v>
      </c>
      <c r="C34" s="333"/>
      <c r="D34" s="333">
        <v>516</v>
      </c>
    </row>
    <row r="35" ht="27.75" customHeight="1" spans="1:4">
      <c r="A35" s="332" t="s">
        <v>1009</v>
      </c>
      <c r="B35" s="333">
        <f t="shared" si="0"/>
        <v>45</v>
      </c>
      <c r="C35" s="333"/>
      <c r="D35" s="333">
        <v>45</v>
      </c>
    </row>
    <row r="36" ht="27.75" customHeight="1" spans="1:4">
      <c r="A36" s="332" t="s">
        <v>1010</v>
      </c>
      <c r="B36" s="333">
        <f t="shared" si="0"/>
        <v>1</v>
      </c>
      <c r="C36" s="333"/>
      <c r="D36" s="333">
        <v>1</v>
      </c>
    </row>
    <row r="37" ht="27.75" customHeight="1" spans="1:4">
      <c r="A37" s="332" t="s">
        <v>1011</v>
      </c>
      <c r="B37" s="333">
        <f t="shared" si="0"/>
        <v>2057</v>
      </c>
      <c r="C37" s="333">
        <v>4</v>
      </c>
      <c r="D37" s="333">
        <v>2053</v>
      </c>
    </row>
    <row r="38" ht="27.75" customHeight="1" spans="1:4">
      <c r="A38" s="332" t="s">
        <v>945</v>
      </c>
      <c r="B38" s="333">
        <f t="shared" si="0"/>
        <v>1666</v>
      </c>
      <c r="C38" s="333">
        <v>8</v>
      </c>
      <c r="D38" s="333">
        <v>1658</v>
      </c>
    </row>
    <row r="39" ht="27.75" customHeight="1" spans="1:4">
      <c r="A39" s="332" t="s">
        <v>1012</v>
      </c>
      <c r="B39" s="333">
        <f t="shared" si="0"/>
        <v>743</v>
      </c>
      <c r="C39" s="333">
        <v>743</v>
      </c>
      <c r="D39" s="333"/>
    </row>
    <row r="40" ht="27.75" customHeight="1" spans="1:4">
      <c r="A40" s="332" t="s">
        <v>948</v>
      </c>
      <c r="B40" s="333">
        <f t="shared" si="0"/>
        <v>378</v>
      </c>
      <c r="C40" s="333">
        <v>135</v>
      </c>
      <c r="D40" s="333">
        <v>243</v>
      </c>
    </row>
    <row r="41" ht="27.75" customHeight="1" spans="1:4">
      <c r="A41" s="332" t="s">
        <v>1013</v>
      </c>
      <c r="B41" s="333">
        <f t="shared" si="0"/>
        <v>1292</v>
      </c>
      <c r="C41" s="333">
        <v>1212</v>
      </c>
      <c r="D41" s="333">
        <v>80</v>
      </c>
    </row>
    <row r="42" ht="27.75" customHeight="1" spans="1:4">
      <c r="A42" s="332" t="s">
        <v>950</v>
      </c>
      <c r="B42" s="333">
        <f t="shared" si="0"/>
        <v>5180</v>
      </c>
      <c r="C42" s="333">
        <v>3</v>
      </c>
      <c r="D42" s="333">
        <v>5177</v>
      </c>
    </row>
    <row r="43" ht="27.75" customHeight="1" spans="1:4">
      <c r="A43" s="330" t="s">
        <v>968</v>
      </c>
      <c r="B43" s="331">
        <f t="shared" si="0"/>
        <v>47545</v>
      </c>
      <c r="C43" s="331">
        <f>SUM(C44:C54)</f>
        <v>4950</v>
      </c>
      <c r="D43" s="331">
        <f>SUM(D44:D54)</f>
        <v>42595</v>
      </c>
    </row>
    <row r="44" ht="27.75" customHeight="1" spans="1:4">
      <c r="A44" s="332" t="s">
        <v>1014</v>
      </c>
      <c r="B44" s="333">
        <f t="shared" si="0"/>
        <v>103</v>
      </c>
      <c r="C44" s="333">
        <v>103</v>
      </c>
      <c r="D44" s="333">
        <v>0</v>
      </c>
    </row>
    <row r="45" ht="27.75" customHeight="1" spans="1:4">
      <c r="A45" s="332" t="s">
        <v>1015</v>
      </c>
      <c r="B45" s="333">
        <f t="shared" si="0"/>
        <v>3390</v>
      </c>
      <c r="C45" s="333">
        <v>3385</v>
      </c>
      <c r="D45" s="333">
        <v>5</v>
      </c>
    </row>
    <row r="46" ht="27.75" customHeight="1" spans="1:4">
      <c r="A46" s="332" t="s">
        <v>1016</v>
      </c>
      <c r="B46" s="333">
        <f t="shared" si="0"/>
        <v>2383</v>
      </c>
      <c r="C46" s="333"/>
      <c r="D46" s="333">
        <v>2383</v>
      </c>
    </row>
    <row r="47" ht="27.75" customHeight="1" spans="1:4">
      <c r="A47" s="332" t="s">
        <v>1017</v>
      </c>
      <c r="B47" s="333">
        <f t="shared" si="0"/>
        <v>6205</v>
      </c>
      <c r="C47" s="333">
        <v>472</v>
      </c>
      <c r="D47" s="333">
        <v>5733</v>
      </c>
    </row>
    <row r="48" ht="27.75" customHeight="1" spans="1:4">
      <c r="A48" s="332" t="s">
        <v>1018</v>
      </c>
      <c r="B48" s="333">
        <f t="shared" si="0"/>
        <v>8701</v>
      </c>
      <c r="C48" s="333"/>
      <c r="D48" s="333">
        <v>8701</v>
      </c>
    </row>
    <row r="49" ht="27.75" customHeight="1" spans="1:4">
      <c r="A49" s="332" t="s">
        <v>1019</v>
      </c>
      <c r="B49" s="333">
        <f t="shared" si="0"/>
        <v>4286</v>
      </c>
      <c r="C49" s="333">
        <v>990</v>
      </c>
      <c r="D49" s="333">
        <v>3296</v>
      </c>
    </row>
    <row r="50" ht="27.75" customHeight="1" spans="1:4">
      <c r="A50" s="332" t="s">
        <v>970</v>
      </c>
      <c r="B50" s="333">
        <f t="shared" si="0"/>
        <v>1806</v>
      </c>
      <c r="C50" s="333"/>
      <c r="D50" s="333">
        <v>1806</v>
      </c>
    </row>
    <row r="51" ht="27.75" customHeight="1" spans="1:4">
      <c r="A51" s="332" t="s">
        <v>1020</v>
      </c>
      <c r="B51" s="333">
        <f t="shared" si="0"/>
        <v>2385</v>
      </c>
      <c r="C51" s="333"/>
      <c r="D51" s="333">
        <v>2385</v>
      </c>
    </row>
    <row r="52" ht="27.75" customHeight="1" spans="1:4">
      <c r="A52" s="332" t="s">
        <v>971</v>
      </c>
      <c r="B52" s="333">
        <f t="shared" si="0"/>
        <v>5632</v>
      </c>
      <c r="C52" s="333"/>
      <c r="D52" s="333">
        <v>5632</v>
      </c>
    </row>
    <row r="53" ht="27.75" customHeight="1" spans="1:4">
      <c r="A53" s="332" t="s">
        <v>1021</v>
      </c>
      <c r="B53" s="333">
        <f t="shared" si="0"/>
        <v>565</v>
      </c>
      <c r="C53" s="333"/>
      <c r="D53" s="333">
        <v>565</v>
      </c>
    </row>
    <row r="54" ht="27.75" customHeight="1" spans="1:4">
      <c r="A54" s="332" t="s">
        <v>973</v>
      </c>
      <c r="B54" s="333">
        <f t="shared" si="0"/>
        <v>12089</v>
      </c>
      <c r="C54" s="333"/>
      <c r="D54" s="333">
        <v>12089</v>
      </c>
    </row>
    <row r="55" ht="27.75" customHeight="1" spans="1:4">
      <c r="A55" s="330" t="s">
        <v>976</v>
      </c>
      <c r="B55" s="331">
        <f t="shared" si="0"/>
        <v>2833</v>
      </c>
      <c r="C55" s="331">
        <f>SUM(C56:C58)</f>
        <v>0</v>
      </c>
      <c r="D55" s="331">
        <f>SUM(D56:D58)</f>
        <v>2833</v>
      </c>
    </row>
    <row r="56" ht="27.75" customHeight="1" spans="1:4">
      <c r="A56" s="332" t="s">
        <v>977</v>
      </c>
      <c r="B56" s="333">
        <f t="shared" si="0"/>
        <v>2743</v>
      </c>
      <c r="C56" s="333"/>
      <c r="D56" s="333">
        <v>2743</v>
      </c>
    </row>
    <row r="57" ht="27.75" customHeight="1" spans="1:4">
      <c r="A57" s="332" t="s">
        <v>978</v>
      </c>
      <c r="B57" s="333">
        <f t="shared" si="0"/>
        <v>60</v>
      </c>
      <c r="C57" s="333"/>
      <c r="D57" s="333">
        <v>60</v>
      </c>
    </row>
    <row r="58" ht="27.75" customHeight="1" spans="1:4">
      <c r="A58" s="332" t="s">
        <v>979</v>
      </c>
      <c r="B58" s="333">
        <f t="shared" si="0"/>
        <v>30</v>
      </c>
      <c r="C58" s="333"/>
      <c r="D58" s="333">
        <v>30</v>
      </c>
    </row>
    <row r="59" ht="27.75" customHeight="1" spans="1:4">
      <c r="A59" s="330" t="s">
        <v>1022</v>
      </c>
      <c r="B59" s="331">
        <f t="shared" si="0"/>
        <v>8980</v>
      </c>
      <c r="C59" s="331">
        <f>SUM(C60:C63)</f>
        <v>0</v>
      </c>
      <c r="D59" s="331">
        <f>SUM(D60:D63)</f>
        <v>8980</v>
      </c>
    </row>
    <row r="60" ht="27.75" customHeight="1" spans="1:4">
      <c r="A60" s="332" t="s">
        <v>952</v>
      </c>
      <c r="B60" s="333">
        <f t="shared" si="0"/>
        <v>703</v>
      </c>
      <c r="C60" s="333"/>
      <c r="D60" s="333">
        <v>703</v>
      </c>
    </row>
    <row r="61" ht="27.75" customHeight="1" spans="1:4">
      <c r="A61" s="332" t="s">
        <v>1023</v>
      </c>
      <c r="B61" s="333">
        <f t="shared" si="0"/>
        <v>20</v>
      </c>
      <c r="C61" s="333"/>
      <c r="D61" s="333">
        <v>20</v>
      </c>
    </row>
    <row r="62" ht="27.75" customHeight="1" spans="1:4">
      <c r="A62" s="332" t="s">
        <v>1024</v>
      </c>
      <c r="B62" s="333">
        <f t="shared" si="0"/>
        <v>20</v>
      </c>
      <c r="C62" s="333"/>
      <c r="D62" s="333">
        <v>20</v>
      </c>
    </row>
    <row r="63" ht="27.75" customHeight="1" spans="1:4">
      <c r="A63" s="332" t="s">
        <v>953</v>
      </c>
      <c r="B63" s="333">
        <f t="shared" si="0"/>
        <v>8237</v>
      </c>
      <c r="C63" s="333"/>
      <c r="D63" s="333">
        <v>8237</v>
      </c>
    </row>
    <row r="64" ht="27.75" customHeight="1" spans="1:4">
      <c r="A64" s="330" t="s">
        <v>1025</v>
      </c>
      <c r="B64" s="331">
        <f t="shared" si="0"/>
        <v>26755</v>
      </c>
      <c r="C64" s="331">
        <f>SUM(C65:C74)</f>
        <v>0</v>
      </c>
      <c r="D64" s="331">
        <f>SUM(D65:D74)</f>
        <v>26755</v>
      </c>
    </row>
    <row r="65" ht="27.75" customHeight="1" spans="1:4">
      <c r="A65" s="332" t="s">
        <v>952</v>
      </c>
      <c r="B65" s="333">
        <f t="shared" si="0"/>
        <v>4047</v>
      </c>
      <c r="C65" s="333"/>
      <c r="D65" s="333">
        <v>4047</v>
      </c>
    </row>
    <row r="66" ht="27.75" customHeight="1" spans="1:4">
      <c r="A66" s="332" t="s">
        <v>1023</v>
      </c>
      <c r="B66" s="333">
        <f t="shared" si="0"/>
        <v>694</v>
      </c>
      <c r="C66" s="333"/>
      <c r="D66" s="333">
        <v>694</v>
      </c>
    </row>
    <row r="67" ht="27.75" customHeight="1" spans="1:4">
      <c r="A67" s="332" t="s">
        <v>1024</v>
      </c>
      <c r="B67" s="333">
        <f t="shared" si="0"/>
        <v>20</v>
      </c>
      <c r="C67" s="333"/>
      <c r="D67" s="333">
        <v>20</v>
      </c>
    </row>
    <row r="68" ht="27.75" customHeight="1" spans="1:4">
      <c r="A68" s="332" t="s">
        <v>953</v>
      </c>
      <c r="B68" s="333">
        <f t="shared" si="0"/>
        <v>19420</v>
      </c>
      <c r="C68" s="333"/>
      <c r="D68" s="333">
        <v>19420</v>
      </c>
    </row>
    <row r="69" ht="27.75" customHeight="1" spans="1:4">
      <c r="A69" s="332" t="s">
        <v>1026</v>
      </c>
      <c r="B69" s="333">
        <f t="shared" si="0"/>
        <v>45</v>
      </c>
      <c r="C69" s="333"/>
      <c r="D69" s="333">
        <v>45</v>
      </c>
    </row>
    <row r="70" ht="27.75" customHeight="1" spans="1:4">
      <c r="A70" s="332" t="s">
        <v>1027</v>
      </c>
      <c r="B70" s="333">
        <f t="shared" ref="B70:B73" si="1">C70+D70</f>
        <v>50</v>
      </c>
      <c r="C70" s="333"/>
      <c r="D70" s="333">
        <v>50</v>
      </c>
    </row>
    <row r="71" ht="27.75" customHeight="1" spans="1:4">
      <c r="A71" s="332" t="s">
        <v>1028</v>
      </c>
      <c r="B71" s="333">
        <f t="shared" si="1"/>
        <v>194</v>
      </c>
      <c r="C71" s="333"/>
      <c r="D71" s="333">
        <v>194</v>
      </c>
    </row>
    <row r="72" ht="27.75" customHeight="1" spans="1:4">
      <c r="A72" s="332" t="s">
        <v>1029</v>
      </c>
      <c r="B72" s="333">
        <f t="shared" si="1"/>
        <v>29</v>
      </c>
      <c r="C72" s="333"/>
      <c r="D72" s="333">
        <v>29</v>
      </c>
    </row>
    <row r="73" ht="27.75" customHeight="1" spans="1:4">
      <c r="A73" s="334" t="s">
        <v>954</v>
      </c>
      <c r="B73" s="333">
        <f t="shared" si="1"/>
        <v>100</v>
      </c>
      <c r="C73" s="333"/>
      <c r="D73" s="333">
        <v>100</v>
      </c>
    </row>
    <row r="74" ht="27.75" customHeight="1" spans="1:4">
      <c r="A74" s="332" t="s">
        <v>957</v>
      </c>
      <c r="B74" s="333">
        <f t="shared" ref="B74:B82" si="2">C74+D74</f>
        <v>2156</v>
      </c>
      <c r="C74" s="333"/>
      <c r="D74" s="333">
        <f>2080+76</f>
        <v>2156</v>
      </c>
    </row>
    <row r="75" ht="27.75" customHeight="1" spans="1:4">
      <c r="A75" s="330" t="s">
        <v>964</v>
      </c>
      <c r="B75" s="331">
        <f t="shared" si="2"/>
        <v>971</v>
      </c>
      <c r="C75" s="331">
        <f>SUM(C76:C78)</f>
        <v>0</v>
      </c>
      <c r="D75" s="331">
        <f>SUM(D76:D78)</f>
        <v>971</v>
      </c>
    </row>
    <row r="76" ht="27.75" customHeight="1" spans="1:4">
      <c r="A76" s="332" t="s">
        <v>965</v>
      </c>
      <c r="B76" s="333">
        <f t="shared" si="2"/>
        <v>164</v>
      </c>
      <c r="C76" s="333"/>
      <c r="D76" s="333">
        <v>164</v>
      </c>
    </row>
    <row r="77" ht="27.75" customHeight="1" spans="1:4">
      <c r="A77" s="332" t="s">
        <v>966</v>
      </c>
      <c r="B77" s="333">
        <f t="shared" si="2"/>
        <v>169</v>
      </c>
      <c r="C77" s="333"/>
      <c r="D77" s="333">
        <v>169</v>
      </c>
    </row>
    <row r="78" ht="27.75" customHeight="1" spans="1:4">
      <c r="A78" s="332" t="s">
        <v>967</v>
      </c>
      <c r="B78" s="333">
        <f t="shared" si="2"/>
        <v>638</v>
      </c>
      <c r="C78" s="333"/>
      <c r="D78" s="333">
        <f>714-76</f>
        <v>638</v>
      </c>
    </row>
    <row r="79" ht="27.75" customHeight="1" spans="1:4">
      <c r="A79" s="330" t="s">
        <v>974</v>
      </c>
      <c r="B79" s="331">
        <f t="shared" si="2"/>
        <v>23340</v>
      </c>
      <c r="C79" s="331">
        <f>SUM(C80)</f>
        <v>0</v>
      </c>
      <c r="D79" s="331">
        <f>SUM(D80)</f>
        <v>23340</v>
      </c>
    </row>
    <row r="80" ht="27.75" customHeight="1" spans="1:4">
      <c r="A80" s="332" t="s">
        <v>975</v>
      </c>
      <c r="B80" s="333">
        <f t="shared" si="2"/>
        <v>23340</v>
      </c>
      <c r="C80" s="333"/>
      <c r="D80" s="333">
        <v>23340</v>
      </c>
    </row>
    <row r="81" ht="27.75" customHeight="1" spans="1:4">
      <c r="A81" s="330" t="s">
        <v>902</v>
      </c>
      <c r="B81" s="331">
        <f t="shared" si="2"/>
        <v>36788</v>
      </c>
      <c r="C81" s="331">
        <f>SUM(C82)</f>
        <v>0</v>
      </c>
      <c r="D81" s="331">
        <f>SUM(D82)</f>
        <v>36788</v>
      </c>
    </row>
    <row r="82" ht="27.75" customHeight="1" spans="1:4">
      <c r="A82" s="332" t="s">
        <v>1030</v>
      </c>
      <c r="B82" s="333">
        <f t="shared" si="2"/>
        <v>36788</v>
      </c>
      <c r="C82" s="333"/>
      <c r="D82" s="333">
        <f>27089+9800-1-100</f>
        <v>36788</v>
      </c>
    </row>
  </sheetData>
  <mergeCells count="5">
    <mergeCell ref="A2:D2"/>
    <mergeCell ref="A3:C3"/>
    <mergeCell ref="C4:D4"/>
    <mergeCell ref="A4:A5"/>
    <mergeCell ref="B4:B5"/>
  </mergeCells>
  <pageMargins left="0.751388888888889" right="0.751388888888889" top="0.354166666666667" bottom="0.393055555555556" header="0.0388888888888889" footer="0.0388888888888889"/>
  <pageSetup paperSize="9" scale="95" fitToHeight="0" orientation="landscape" horizontalDpi="300" verticalDpi="300"/>
  <headerFooter alignWithMargins="0" scaleWithDoc="0">
    <oddFooter>&amp;C第 &amp;P 页，共 &amp;N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6"/>
  <sheetViews>
    <sheetView workbookViewId="0">
      <selection activeCell="C11" sqref="C11"/>
    </sheetView>
  </sheetViews>
  <sheetFormatPr defaultColWidth="8.1" defaultRowHeight="12.75" outlineLevelRow="5" outlineLevelCol="3"/>
  <cols>
    <col min="1" max="1" width="28.2" style="173" customWidth="1"/>
    <col min="2" max="2" width="40.3" style="173" customWidth="1"/>
    <col min="3" max="3" width="34.9" style="173" customWidth="1"/>
    <col min="4" max="4" width="26.7" style="173" customWidth="1"/>
    <col min="5" max="16384" width="8.1" style="173"/>
  </cols>
  <sheetData>
    <row r="1" ht="27" customHeight="1" spans="1:1">
      <c r="A1" s="174" t="s">
        <v>1031</v>
      </c>
    </row>
    <row r="2" ht="34.5" customHeight="1" spans="1:4">
      <c r="A2" s="310" t="s">
        <v>1032</v>
      </c>
      <c r="B2" s="311"/>
      <c r="C2" s="311"/>
      <c r="D2" s="311"/>
    </row>
    <row r="3" ht="24.75" customHeight="1" spans="1:4">
      <c r="A3" s="176"/>
      <c r="B3" s="176"/>
      <c r="C3" s="176"/>
      <c r="D3" s="312" t="s">
        <v>1033</v>
      </c>
    </row>
    <row r="4" ht="40" customHeight="1" spans="1:4">
      <c r="A4" s="313" t="s">
        <v>1034</v>
      </c>
      <c r="B4" s="314" t="s">
        <v>1035</v>
      </c>
      <c r="C4" s="191" t="s">
        <v>1036</v>
      </c>
      <c r="D4" s="192" t="s">
        <v>1037</v>
      </c>
    </row>
    <row r="5" ht="27.75" customHeight="1" spans="1:4">
      <c r="A5" s="315"/>
      <c r="B5" s="195" t="s">
        <v>1038</v>
      </c>
      <c r="C5" s="195" t="s">
        <v>1039</v>
      </c>
      <c r="D5" s="196"/>
    </row>
    <row r="6" ht="30.75" customHeight="1" spans="1:4">
      <c r="A6" s="197" t="s">
        <v>1040</v>
      </c>
      <c r="B6" s="198">
        <v>98811.47</v>
      </c>
      <c r="C6" s="198">
        <v>96353.3</v>
      </c>
      <c r="D6" s="199"/>
    </row>
  </sheetData>
  <mergeCells count="3">
    <mergeCell ref="A2:D2"/>
    <mergeCell ref="A4:A5"/>
    <mergeCell ref="D4:D5"/>
  </mergeCells>
  <pageMargins left="0.700694444444445" right="0.700694444444445" top="0.751388888888889" bottom="0.751388888888889" header="0.298611111111111" footer="0.298611111111111"/>
  <pageSetup paperSize="9" scale="94" fitToHeight="0" orientation="landscape" horizontalDpi="600"/>
  <headerFooter>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B17"/>
  <sheetViews>
    <sheetView workbookViewId="0">
      <selection activeCell="B22" sqref="B22"/>
    </sheetView>
  </sheetViews>
  <sheetFormatPr defaultColWidth="8.1" defaultRowHeight="12.75" outlineLevelCol="1"/>
  <cols>
    <col min="1" max="1" width="56.6" style="173" customWidth="1"/>
    <col min="2" max="2" width="61" style="173" customWidth="1"/>
    <col min="3" max="16384" width="8.1" style="173"/>
  </cols>
  <sheetData>
    <row r="1" ht="28" customHeight="1" spans="1:1">
      <c r="A1" s="174" t="s">
        <v>1041</v>
      </c>
    </row>
    <row r="2" ht="33.75" customHeight="1" spans="1:2">
      <c r="A2" s="299" t="s">
        <v>1042</v>
      </c>
      <c r="B2" s="300"/>
    </row>
    <row r="3" ht="24.25" customHeight="1" spans="1:2">
      <c r="A3" s="176"/>
      <c r="B3" s="301" t="s">
        <v>1043</v>
      </c>
    </row>
    <row r="4" ht="26.5" customHeight="1" spans="1:2">
      <c r="A4" s="302" t="s">
        <v>1044</v>
      </c>
      <c r="B4" s="303" t="s">
        <v>1045</v>
      </c>
    </row>
    <row r="5" ht="26.25" customHeight="1" spans="1:2">
      <c r="A5" s="304" t="s">
        <v>1046</v>
      </c>
      <c r="B5" s="305">
        <v>15411.47</v>
      </c>
    </row>
    <row r="6" ht="26.25" customHeight="1" spans="1:2">
      <c r="A6" s="306" t="s">
        <v>1047</v>
      </c>
      <c r="B6" s="305">
        <v>15411.47</v>
      </c>
    </row>
    <row r="7" ht="26.5" customHeight="1" spans="1:2">
      <c r="A7" s="307" t="s">
        <v>1048</v>
      </c>
      <c r="B7" s="305">
        <v>10093</v>
      </c>
    </row>
    <row r="8" ht="26.25" customHeight="1" spans="1:2">
      <c r="A8" s="304" t="s">
        <v>1049</v>
      </c>
      <c r="B8" s="305">
        <v>8300</v>
      </c>
    </row>
    <row r="9" ht="26.25" customHeight="1" spans="1:2">
      <c r="A9" s="306" t="s">
        <v>1047</v>
      </c>
      <c r="B9" s="305">
        <v>8300</v>
      </c>
    </row>
    <row r="10" ht="26.5" customHeight="1" spans="1:2">
      <c r="A10" s="304" t="s">
        <v>1050</v>
      </c>
      <c r="B10" s="305">
        <v>2947</v>
      </c>
    </row>
    <row r="11" ht="26.25" customHeight="1" spans="1:2">
      <c r="A11" s="306" t="s">
        <v>1047</v>
      </c>
      <c r="B11" s="305">
        <v>2947</v>
      </c>
    </row>
    <row r="12" ht="26.5" customHeight="1" spans="1:2">
      <c r="A12" s="304" t="s">
        <v>1051</v>
      </c>
      <c r="B12" s="305">
        <v>10000</v>
      </c>
    </row>
    <row r="13" ht="26.5" customHeight="1" spans="1:2">
      <c r="A13" s="306" t="s">
        <v>1047</v>
      </c>
      <c r="B13" s="305">
        <v>10000</v>
      </c>
    </row>
    <row r="14" ht="26.25" customHeight="1" spans="1:2">
      <c r="A14" s="307" t="s">
        <v>1052</v>
      </c>
      <c r="B14" s="305">
        <v>8800</v>
      </c>
    </row>
    <row r="15" ht="26.5" customHeight="1" spans="1:2">
      <c r="A15" s="308" t="s">
        <v>1053</v>
      </c>
      <c r="B15" s="305">
        <v>1200</v>
      </c>
    </row>
    <row r="16" ht="26.5" customHeight="1" spans="1:2">
      <c r="A16" s="304" t="s">
        <v>1054</v>
      </c>
      <c r="B16" s="305">
        <v>2819.09</v>
      </c>
    </row>
    <row r="17" ht="26.25" customHeight="1" spans="1:2">
      <c r="A17" s="309" t="s">
        <v>1047</v>
      </c>
      <c r="B17" s="305">
        <v>2819.09</v>
      </c>
    </row>
  </sheetData>
  <mergeCells count="1">
    <mergeCell ref="A2:B2"/>
  </mergeCells>
  <pageMargins left="0.700694444444445" right="0.700694444444445" top="0.751388888888889" bottom="0.751388888888889" header="0.298611111111111" footer="0.298611111111111"/>
  <pageSetup paperSize="9"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22</vt:i4>
      </vt:variant>
    </vt:vector>
  </HeadingPairs>
  <TitlesOfParts>
    <vt:vector size="22" baseType="lpstr">
      <vt:lpstr>封面</vt:lpstr>
      <vt:lpstr>目录</vt:lpstr>
      <vt:lpstr>表一</vt:lpstr>
      <vt:lpstr>表二</vt:lpstr>
      <vt:lpstr>表三</vt:lpstr>
      <vt:lpstr>表四</vt:lpstr>
      <vt:lpstr>表五</vt:lpstr>
      <vt:lpstr>表六</vt:lpstr>
      <vt:lpstr>表七</vt:lpstr>
      <vt:lpstr>表八</vt:lpstr>
      <vt:lpstr>表九</vt:lpstr>
      <vt:lpstr>表十</vt:lpstr>
      <vt:lpstr>表十一</vt:lpstr>
      <vt:lpstr>表十二</vt:lpstr>
      <vt:lpstr>表十三</vt:lpstr>
      <vt:lpstr>表十四</vt:lpstr>
      <vt:lpstr>表十五</vt:lpstr>
      <vt:lpstr>表十六</vt:lpstr>
      <vt:lpstr>表十七</vt:lpstr>
      <vt:lpstr>表十八</vt:lpstr>
      <vt:lpstr>表十九</vt:lpstr>
      <vt:lpstr>表二十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2024-01-26T09:05:00Z</dcterms:created>
  <dcterms:modified xsi:type="dcterms:W3CDTF">2025-02-24T01:36:49Z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8A9C36C9EE7C4483A477DD1B0ADB66FE_13</vt:lpwstr>
  </property>
  <property fmtid="{D5CDD505-2E9C-101B-9397-08002B2CF9AE}" pid="3" name="KSOProductBuildVer">
    <vt:lpwstr>2052-11.8.2.8506</vt:lpwstr>
  </property>
</Properties>
</file>